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Jessica Gonzalez\OneDrive - AVICOLA Y COMERCIAL EL TOCO LTDA\Escritorio\Informe producción\S52\"/>
    </mc:Choice>
  </mc:AlternateContent>
  <bookViews>
    <workbookView xWindow="0" yWindow="0" windowWidth="23040" windowHeight="9930" tabRatio="803" activeTab="4"/>
  </bookViews>
  <sheets>
    <sheet name="Datos" sheetId="20" r:id="rId1"/>
    <sheet name="TD" sheetId="25" r:id="rId2"/>
    <sheet name="Tablas" sheetId="21" r:id="rId3"/>
    <sheet name="Resumen" sheetId="29" r:id="rId4"/>
    <sheet name="Graph" sheetId="24" r:id="rId5"/>
    <sheet name="IGS %" sheetId="26" r:id="rId6"/>
    <sheet name="IGS Huevos" sheetId="27" r:id="rId7"/>
    <sheet name="IGS Cajas 180" sheetId="28" r:id="rId8"/>
  </sheets>
  <definedNames>
    <definedName name="_xlnm._FilterDatabase" localSheetId="0" hidden="1">Datos!$A$2:$AV$1374</definedName>
    <definedName name="_xlnm._FilterDatabase" localSheetId="3" hidden="1">Resumen!$C$1:$AL$38</definedName>
    <definedName name="_xlnm.Print_Area" localSheetId="4">Graph!$A$1:$AG$76</definedName>
  </definedNames>
  <calcPr calcId="162913"/>
  <pivotCaches>
    <pivotCache cacheId="13" r:id="rId9"/>
    <pivotCache cacheId="16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4" i="28" l="1"/>
  <c r="C54" i="28"/>
  <c r="D54" i="28"/>
  <c r="E54" i="28"/>
  <c r="F54" i="28"/>
  <c r="R54" i="28" s="1"/>
  <c r="G54" i="28"/>
  <c r="H54" i="28"/>
  <c r="I54" i="28"/>
  <c r="J54" i="28"/>
  <c r="K54" i="28"/>
  <c r="L54" i="28"/>
  <c r="M54" i="28"/>
  <c r="N54" i="28"/>
  <c r="O54" i="28"/>
  <c r="Q54" i="28"/>
  <c r="S54" i="28"/>
  <c r="B55" i="28"/>
  <c r="Q55" i="28" s="1"/>
  <c r="C55" i="28"/>
  <c r="D55" i="28"/>
  <c r="E55" i="28"/>
  <c r="F55" i="28"/>
  <c r="R55" i="28" s="1"/>
  <c r="G55" i="28"/>
  <c r="H55" i="28"/>
  <c r="I55" i="28"/>
  <c r="J55" i="28"/>
  <c r="K55" i="28"/>
  <c r="S55" i="28" s="1"/>
  <c r="L55" i="28"/>
  <c r="M55" i="28"/>
  <c r="N55" i="28"/>
  <c r="O55" i="28"/>
  <c r="Q53" i="27"/>
  <c r="R53" i="27"/>
  <c r="S53" i="27"/>
  <c r="Q54" i="27"/>
  <c r="R54" i="27"/>
  <c r="S54" i="27"/>
  <c r="Q54" i="26"/>
  <c r="R54" i="26"/>
  <c r="S54" i="26"/>
  <c r="Q55" i="26"/>
  <c r="R55" i="26"/>
  <c r="S55" i="26"/>
  <c r="AI30" i="29"/>
  <c r="AI28" i="29"/>
  <c r="AI27" i="29"/>
  <c r="AI26" i="29"/>
  <c r="AI25" i="29"/>
  <c r="AI24" i="29"/>
  <c r="AI23" i="29"/>
  <c r="AI22" i="29"/>
  <c r="AI21" i="29"/>
  <c r="AI20" i="29"/>
  <c r="AI19" i="29"/>
  <c r="AI18" i="29"/>
  <c r="AI17" i="29"/>
  <c r="AI16" i="29"/>
  <c r="AI15" i="29"/>
  <c r="AI14" i="29"/>
  <c r="AI12" i="29"/>
  <c r="AI11" i="29"/>
  <c r="AE30" i="29"/>
  <c r="AE28" i="29"/>
  <c r="AE27" i="29"/>
  <c r="AE26" i="29"/>
  <c r="AE25" i="29"/>
  <c r="AE24" i="29"/>
  <c r="AE23" i="29"/>
  <c r="AE22" i="29"/>
  <c r="AE21" i="29"/>
  <c r="AE20" i="29"/>
  <c r="AE19" i="29"/>
  <c r="AE18" i="29"/>
  <c r="AE17" i="29"/>
  <c r="AE16" i="29"/>
  <c r="AE15" i="29"/>
  <c r="AE14" i="29"/>
  <c r="AE12" i="29"/>
  <c r="AC30" i="29"/>
  <c r="AC28" i="29"/>
  <c r="AC27" i="29"/>
  <c r="AC26" i="29"/>
  <c r="AC25" i="29"/>
  <c r="AC24" i="29"/>
  <c r="AC23" i="29"/>
  <c r="AC22" i="29"/>
  <c r="AC21" i="29"/>
  <c r="AC20" i="29"/>
  <c r="AC19" i="29"/>
  <c r="AC18" i="29"/>
  <c r="AC16" i="29"/>
  <c r="AC15" i="29"/>
  <c r="AC14" i="29"/>
  <c r="AC12" i="29"/>
  <c r="AC11" i="29"/>
  <c r="Y30" i="29"/>
  <c r="Y28" i="29"/>
  <c r="Y27" i="29"/>
  <c r="Y26" i="29"/>
  <c r="Y25" i="29"/>
  <c r="Y24" i="29"/>
  <c r="Y23" i="29"/>
  <c r="Y22" i="29"/>
  <c r="Y21" i="29"/>
  <c r="Y20" i="29"/>
  <c r="Y19" i="29"/>
  <c r="Y18" i="29"/>
  <c r="Y17" i="29"/>
  <c r="Y16" i="29"/>
  <c r="Y15" i="29"/>
  <c r="Y14" i="29"/>
  <c r="Y11" i="29"/>
  <c r="W30" i="29"/>
  <c r="W28" i="29"/>
  <c r="W27" i="29"/>
  <c r="W26" i="29"/>
  <c r="W25" i="29"/>
  <c r="W24" i="29"/>
  <c r="W23" i="29"/>
  <c r="W22" i="29"/>
  <c r="W21" i="29"/>
  <c r="W20" i="29"/>
  <c r="W19" i="29"/>
  <c r="W18" i="29"/>
  <c r="W17" i="29"/>
  <c r="W16" i="29"/>
  <c r="W15" i="29"/>
  <c r="W14" i="29"/>
  <c r="W12" i="29"/>
  <c r="S30" i="29"/>
  <c r="S28" i="29"/>
  <c r="S27" i="29"/>
  <c r="S26" i="29"/>
  <c r="S25" i="29"/>
  <c r="S24" i="29"/>
  <c r="S23" i="29"/>
  <c r="S22" i="29"/>
  <c r="S21" i="29"/>
  <c r="S20" i="29"/>
  <c r="S19" i="29"/>
  <c r="S18" i="29"/>
  <c r="S17" i="29"/>
  <c r="S16" i="29"/>
  <c r="S15" i="29"/>
  <c r="S14" i="29"/>
  <c r="S11" i="29"/>
  <c r="M30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2" i="29"/>
  <c r="K30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K14" i="29"/>
  <c r="K11" i="29"/>
  <c r="I30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11" i="29"/>
  <c r="G30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2" i="29"/>
  <c r="E30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2" i="29"/>
  <c r="M189" i="21"/>
  <c r="I189" i="21"/>
  <c r="E189" i="21"/>
  <c r="DA127" i="21"/>
  <c r="DA126" i="21"/>
  <c r="DA125" i="21"/>
  <c r="DA124" i="21"/>
  <c r="DA123" i="21"/>
  <c r="DA122" i="21"/>
  <c r="DA121" i="21"/>
  <c r="DA120" i="21"/>
  <c r="DA119" i="21"/>
  <c r="DA118" i="21"/>
  <c r="DA117" i="21"/>
  <c r="DA116" i="21"/>
  <c r="DA115" i="21"/>
  <c r="DA114" i="21"/>
  <c r="DA113" i="21"/>
  <c r="DA112" i="21"/>
  <c r="DA111" i="21"/>
  <c r="DA110" i="21"/>
  <c r="DA109" i="21"/>
  <c r="DA108" i="21"/>
  <c r="DA107" i="21"/>
  <c r="DA106" i="21"/>
  <c r="DA103" i="21"/>
  <c r="DA102" i="21"/>
  <c r="DA101" i="21"/>
  <c r="DA100" i="21"/>
  <c r="DA99" i="21"/>
  <c r="DA98" i="21"/>
  <c r="DA91" i="21"/>
  <c r="DA90" i="21"/>
  <c r="DA89" i="21"/>
  <c r="DA88" i="21"/>
  <c r="DA87" i="21"/>
  <c r="DA86" i="21"/>
  <c r="DA85" i="21"/>
  <c r="DA84" i="21"/>
  <c r="DA83" i="21"/>
  <c r="DA82" i="21"/>
  <c r="DA81" i="21"/>
  <c r="DA80" i="21"/>
  <c r="DA79" i="21"/>
  <c r="DA78" i="21"/>
  <c r="DA77" i="21"/>
  <c r="DA76" i="21"/>
  <c r="DA75" i="21"/>
  <c r="DA74" i="21"/>
  <c r="DA73" i="21"/>
  <c r="DA72" i="21"/>
  <c r="DA71" i="21"/>
  <c r="DA70" i="21"/>
  <c r="DA67" i="21"/>
  <c r="DA66" i="21"/>
  <c r="DA65" i="21"/>
  <c r="DA64" i="21"/>
  <c r="DA63" i="21"/>
  <c r="DA62" i="21"/>
  <c r="DA55" i="21"/>
  <c r="DA54" i="21"/>
  <c r="DA53" i="21"/>
  <c r="DA52" i="21"/>
  <c r="DA51" i="21"/>
  <c r="DA50" i="21"/>
  <c r="DA49" i="21"/>
  <c r="DA48" i="21"/>
  <c r="DA47" i="21"/>
  <c r="DA46" i="21"/>
  <c r="DA45" i="21"/>
  <c r="DA44" i="21"/>
  <c r="DA43" i="21"/>
  <c r="DA42" i="21"/>
  <c r="DA41" i="21"/>
  <c r="DA40" i="21"/>
  <c r="DA39" i="21"/>
  <c r="DA38" i="21"/>
  <c r="DA37" i="21"/>
  <c r="DA36" i="21"/>
  <c r="DA35" i="21"/>
  <c r="DA34" i="21"/>
  <c r="DA31" i="21"/>
  <c r="DA30" i="21"/>
  <c r="DA29" i="21"/>
  <c r="DA28" i="21"/>
  <c r="DA27" i="21"/>
  <c r="DA26" i="21"/>
  <c r="DA9" i="21"/>
  <c r="DA16" i="21" s="1"/>
  <c r="AQ1431" i="20" l="1"/>
  <c r="AR1431" i="20"/>
  <c r="AS1431" i="20"/>
  <c r="AT1431" i="20"/>
  <c r="AU1431" i="20"/>
  <c r="AV1431" i="20"/>
  <c r="AQ1432" i="20"/>
  <c r="AR1432" i="20"/>
  <c r="AS1432" i="20"/>
  <c r="AT1432" i="20"/>
  <c r="AU1432" i="20"/>
  <c r="AV1432" i="20"/>
  <c r="AQ1433" i="20"/>
  <c r="AR1433" i="20"/>
  <c r="AS1433" i="20"/>
  <c r="AT1433" i="20"/>
  <c r="AU1433" i="20"/>
  <c r="AV1433" i="20"/>
  <c r="AQ1434" i="20"/>
  <c r="AR1434" i="20"/>
  <c r="AS1434" i="20"/>
  <c r="AT1434" i="20"/>
  <c r="AU1434" i="20"/>
  <c r="AV1434" i="20"/>
  <c r="AQ1435" i="20"/>
  <c r="AR1435" i="20"/>
  <c r="AS1435" i="20"/>
  <c r="AT1435" i="20"/>
  <c r="AU1435" i="20"/>
  <c r="AV1435" i="20"/>
  <c r="AQ1436" i="20"/>
  <c r="AR1436" i="20"/>
  <c r="AS1436" i="20"/>
  <c r="AT1436" i="20"/>
  <c r="AU1436" i="20"/>
  <c r="AV1436" i="20"/>
  <c r="AQ1437" i="20"/>
  <c r="AR1437" i="20"/>
  <c r="AS1437" i="20"/>
  <c r="AT1437" i="20"/>
  <c r="AU1437" i="20"/>
  <c r="AV1437" i="20"/>
  <c r="AQ1438" i="20"/>
  <c r="AR1438" i="20"/>
  <c r="AS1438" i="20"/>
  <c r="AT1438" i="20"/>
  <c r="AU1438" i="20"/>
  <c r="AV1438" i="20"/>
  <c r="AQ1439" i="20"/>
  <c r="AR1439" i="20"/>
  <c r="AS1439" i="20"/>
  <c r="AT1439" i="20"/>
  <c r="AU1439" i="20"/>
  <c r="AV1439" i="20"/>
  <c r="AQ1440" i="20"/>
  <c r="AR1440" i="20"/>
  <c r="AS1440" i="20"/>
  <c r="AT1440" i="20"/>
  <c r="AU1440" i="20"/>
  <c r="AV1440" i="20"/>
  <c r="AQ1441" i="20"/>
  <c r="AR1441" i="20"/>
  <c r="AS1441" i="20"/>
  <c r="AT1441" i="20"/>
  <c r="AU1441" i="20"/>
  <c r="AV1441" i="20"/>
  <c r="AQ1442" i="20"/>
  <c r="AR1442" i="20"/>
  <c r="AS1442" i="20"/>
  <c r="AT1442" i="20"/>
  <c r="AU1442" i="20"/>
  <c r="AV1442" i="20"/>
  <c r="AQ1443" i="20"/>
  <c r="AR1443" i="20"/>
  <c r="AS1443" i="20"/>
  <c r="AT1443" i="20"/>
  <c r="AU1443" i="20"/>
  <c r="AV1443" i="20"/>
  <c r="AQ1444" i="20"/>
  <c r="AR1444" i="20"/>
  <c r="AS1444" i="20"/>
  <c r="AT1444" i="20"/>
  <c r="AU1444" i="20"/>
  <c r="AV1444" i="20"/>
  <c r="AQ1445" i="20"/>
  <c r="AR1445" i="20"/>
  <c r="AS1445" i="20"/>
  <c r="AT1445" i="20"/>
  <c r="AU1445" i="20"/>
  <c r="AV1445" i="20"/>
  <c r="AQ1446" i="20"/>
  <c r="AR1446" i="20"/>
  <c r="AS1446" i="20"/>
  <c r="AT1446" i="20"/>
  <c r="AU1446" i="20"/>
  <c r="AV1446" i="20"/>
  <c r="AQ1447" i="20"/>
  <c r="AR1447" i="20"/>
  <c r="AS1447" i="20"/>
  <c r="AT1447" i="20"/>
  <c r="AU1447" i="20"/>
  <c r="AV1447" i="20"/>
  <c r="AQ1448" i="20"/>
  <c r="AR1448" i="20"/>
  <c r="AS1448" i="20"/>
  <c r="AT1448" i="20"/>
  <c r="AU1448" i="20"/>
  <c r="AV1448" i="20"/>
  <c r="AQ1449" i="20"/>
  <c r="AR1449" i="20"/>
  <c r="AS1449" i="20"/>
  <c r="AT1449" i="20"/>
  <c r="AU1449" i="20"/>
  <c r="AV1449" i="20"/>
  <c r="AQ1450" i="20"/>
  <c r="AR1450" i="20"/>
  <c r="AS1450" i="20"/>
  <c r="AT1450" i="20"/>
  <c r="AU1450" i="20"/>
  <c r="AV1450" i="20"/>
  <c r="AQ1451" i="20"/>
  <c r="AR1451" i="20"/>
  <c r="AS1451" i="20"/>
  <c r="AT1451" i="20"/>
  <c r="AU1451" i="20"/>
  <c r="AV1451" i="20"/>
  <c r="AQ1452" i="20"/>
  <c r="AR1452" i="20"/>
  <c r="AS1452" i="20"/>
  <c r="AT1452" i="20"/>
  <c r="AU1452" i="20"/>
  <c r="AV1452" i="20"/>
  <c r="AQ1453" i="20"/>
  <c r="AR1453" i="20"/>
  <c r="AS1453" i="20"/>
  <c r="AT1453" i="20"/>
  <c r="AU1453" i="20"/>
  <c r="AV1453" i="20"/>
  <c r="AQ1454" i="20"/>
  <c r="AR1454" i="20"/>
  <c r="AS1454" i="20"/>
  <c r="AT1454" i="20"/>
  <c r="AU1454" i="20"/>
  <c r="AV1454" i="20"/>
  <c r="AQ1455" i="20"/>
  <c r="AR1455" i="20"/>
  <c r="AS1455" i="20"/>
  <c r="AT1455" i="20"/>
  <c r="AU1455" i="20"/>
  <c r="AV1455" i="20"/>
  <c r="AQ1456" i="20"/>
  <c r="AR1456" i="20"/>
  <c r="AS1456" i="20"/>
  <c r="AT1456" i="20"/>
  <c r="AU1456" i="20"/>
  <c r="AV1456" i="20"/>
  <c r="AQ1457" i="20"/>
  <c r="AR1457" i="20"/>
  <c r="AS1457" i="20"/>
  <c r="AT1457" i="20"/>
  <c r="AU1457" i="20"/>
  <c r="AV1457" i="20"/>
  <c r="AQ1458" i="20"/>
  <c r="AR1458" i="20"/>
  <c r="AS1458" i="20"/>
  <c r="AT1458" i="20"/>
  <c r="AU1458" i="20"/>
  <c r="AV1458" i="20"/>
  <c r="A1431" i="20"/>
  <c r="B1431" i="20"/>
  <c r="A1432" i="20"/>
  <c r="B1432" i="20"/>
  <c r="A1433" i="20"/>
  <c r="B1433" i="20"/>
  <c r="A1434" i="20"/>
  <c r="B1434" i="20"/>
  <c r="A1435" i="20"/>
  <c r="B1435" i="20"/>
  <c r="A1436" i="20"/>
  <c r="B1436" i="20"/>
  <c r="A1437" i="20"/>
  <c r="B1437" i="20"/>
  <c r="A1438" i="20"/>
  <c r="B1438" i="20"/>
  <c r="A1439" i="20"/>
  <c r="B1439" i="20"/>
  <c r="A1440" i="20"/>
  <c r="B1440" i="20"/>
  <c r="A1441" i="20"/>
  <c r="B1441" i="20"/>
  <c r="A1442" i="20"/>
  <c r="B1442" i="20"/>
  <c r="A1443" i="20"/>
  <c r="B1443" i="20"/>
  <c r="A1444" i="20"/>
  <c r="B1444" i="20"/>
  <c r="A1445" i="20"/>
  <c r="B1445" i="20"/>
  <c r="A1446" i="20"/>
  <c r="B1446" i="20"/>
  <c r="A1447" i="20"/>
  <c r="B1447" i="20"/>
  <c r="A1448" i="20"/>
  <c r="B1448" i="20"/>
  <c r="A1449" i="20"/>
  <c r="B1449" i="20"/>
  <c r="A1450" i="20"/>
  <c r="B1450" i="20"/>
  <c r="A1451" i="20"/>
  <c r="B1451" i="20"/>
  <c r="A1452" i="20"/>
  <c r="B1452" i="20"/>
  <c r="A1453" i="20"/>
  <c r="B1453" i="20"/>
  <c r="A1454" i="20"/>
  <c r="B1454" i="20"/>
  <c r="A1455" i="20"/>
  <c r="B1455" i="20"/>
  <c r="A1456" i="20"/>
  <c r="B1456" i="20"/>
  <c r="A1457" i="20"/>
  <c r="B1457" i="20"/>
  <c r="A1458" i="20"/>
  <c r="B1458" i="20"/>
  <c r="B53" i="28" l="1"/>
  <c r="C53" i="28"/>
  <c r="D53" i="28"/>
  <c r="E53" i="28"/>
  <c r="F53" i="28"/>
  <c r="G53" i="28"/>
  <c r="H53" i="28"/>
  <c r="I53" i="28"/>
  <c r="J53" i="28"/>
  <c r="K53" i="28"/>
  <c r="L53" i="28"/>
  <c r="M53" i="28"/>
  <c r="N53" i="28"/>
  <c r="O53" i="28"/>
  <c r="Q52" i="27"/>
  <c r="R52" i="27"/>
  <c r="S52" i="27"/>
  <c r="Q53" i="26"/>
  <c r="R53" i="26"/>
  <c r="S53" i="26"/>
  <c r="AI7" i="29"/>
  <c r="AI6" i="29"/>
  <c r="AI4" i="29"/>
  <c r="AE7" i="29"/>
  <c r="AE6" i="29"/>
  <c r="AE4" i="29"/>
  <c r="AC7" i="29"/>
  <c r="AC6" i="29"/>
  <c r="AC4" i="29"/>
  <c r="Y7" i="29"/>
  <c r="Y6" i="29"/>
  <c r="Y4" i="29"/>
  <c r="W7" i="29"/>
  <c r="W6" i="29"/>
  <c r="W4" i="29"/>
  <c r="S7" i="29"/>
  <c r="S6" i="29"/>
  <c r="S4" i="29"/>
  <c r="K7" i="29"/>
  <c r="K6" i="29"/>
  <c r="K4" i="29"/>
  <c r="E7" i="29"/>
  <c r="E6" i="29"/>
  <c r="E4" i="29"/>
  <c r="M188" i="21"/>
  <c r="I188" i="21"/>
  <c r="E188" i="21"/>
  <c r="CZ127" i="21"/>
  <c r="CZ126" i="21"/>
  <c r="CZ125" i="21"/>
  <c r="CZ124" i="21"/>
  <c r="CZ123" i="21"/>
  <c r="CZ122" i="21"/>
  <c r="CZ121" i="21"/>
  <c r="CZ120" i="21"/>
  <c r="CZ119" i="21"/>
  <c r="CZ118" i="21"/>
  <c r="CZ117" i="21"/>
  <c r="CZ116" i="21"/>
  <c r="CZ115" i="21"/>
  <c r="CZ114" i="21"/>
  <c r="CZ113" i="21"/>
  <c r="CZ112" i="21"/>
  <c r="CZ111" i="21"/>
  <c r="CZ110" i="21"/>
  <c r="CZ109" i="21"/>
  <c r="CZ108" i="21"/>
  <c r="CZ107" i="21"/>
  <c r="CZ106" i="21"/>
  <c r="CZ103" i="21"/>
  <c r="CZ102" i="21"/>
  <c r="CZ101" i="21"/>
  <c r="CZ100" i="21"/>
  <c r="CZ99" i="21"/>
  <c r="CZ98" i="21"/>
  <c r="CZ91" i="21"/>
  <c r="CZ90" i="21"/>
  <c r="CZ89" i="21"/>
  <c r="CZ88" i="21"/>
  <c r="CZ87" i="21"/>
  <c r="CZ86" i="21"/>
  <c r="CZ85" i="21"/>
  <c r="CZ84" i="21"/>
  <c r="CZ83" i="21"/>
  <c r="CZ82" i="21"/>
  <c r="CZ81" i="21"/>
  <c r="CZ80" i="21"/>
  <c r="CZ79" i="21"/>
  <c r="CZ78" i="21"/>
  <c r="CZ77" i="21"/>
  <c r="CZ76" i="21"/>
  <c r="CZ75" i="21"/>
  <c r="CZ74" i="21"/>
  <c r="CZ73" i="21"/>
  <c r="CZ72" i="21"/>
  <c r="CZ71" i="21"/>
  <c r="CZ70" i="21"/>
  <c r="CZ67" i="21"/>
  <c r="CZ66" i="21"/>
  <c r="CZ65" i="21"/>
  <c r="CZ64" i="21"/>
  <c r="CZ63" i="21"/>
  <c r="CZ62" i="21"/>
  <c r="CZ55" i="21"/>
  <c r="CZ54" i="21"/>
  <c r="CZ53" i="21"/>
  <c r="CZ52" i="21"/>
  <c r="CZ51" i="21"/>
  <c r="CZ50" i="21"/>
  <c r="CZ49" i="21"/>
  <c r="CZ48" i="21"/>
  <c r="CZ47" i="21"/>
  <c r="CZ46" i="21"/>
  <c r="CZ45" i="21"/>
  <c r="CZ44" i="21"/>
  <c r="CZ43" i="21"/>
  <c r="CZ42" i="21"/>
  <c r="CZ41" i="21"/>
  <c r="CZ40" i="21"/>
  <c r="CZ39" i="21"/>
  <c r="CZ38" i="21"/>
  <c r="CZ37" i="21"/>
  <c r="CZ36" i="21"/>
  <c r="CZ35" i="21"/>
  <c r="CZ34" i="21"/>
  <c r="CZ31" i="21"/>
  <c r="CZ30" i="21"/>
  <c r="CZ29" i="21"/>
  <c r="CZ28" i="21"/>
  <c r="CZ27" i="21"/>
  <c r="CZ26" i="21"/>
  <c r="CZ9" i="21"/>
  <c r="CZ16" i="21" s="1"/>
  <c r="AQ1403" i="20"/>
  <c r="AR1403" i="20"/>
  <c r="AS1403" i="20"/>
  <c r="AT1403" i="20"/>
  <c r="AU1403" i="20"/>
  <c r="AV1403" i="20"/>
  <c r="AQ1404" i="20"/>
  <c r="AR1404" i="20"/>
  <c r="AS1404" i="20"/>
  <c r="AT1404" i="20"/>
  <c r="AU1404" i="20"/>
  <c r="AV1404" i="20"/>
  <c r="AQ1405" i="20"/>
  <c r="AR1405" i="20"/>
  <c r="AS1405" i="20"/>
  <c r="AT1405" i="20"/>
  <c r="AU1405" i="20"/>
  <c r="AV1405" i="20"/>
  <c r="AQ1406" i="20"/>
  <c r="AR1406" i="20"/>
  <c r="AS1406" i="20"/>
  <c r="AT1406" i="20"/>
  <c r="AU1406" i="20"/>
  <c r="AV1406" i="20"/>
  <c r="AQ1407" i="20"/>
  <c r="AR1407" i="20"/>
  <c r="AS1407" i="20"/>
  <c r="AT1407" i="20"/>
  <c r="AU1407" i="20"/>
  <c r="AV1407" i="20"/>
  <c r="AQ1408" i="20"/>
  <c r="AR1408" i="20"/>
  <c r="AS1408" i="20"/>
  <c r="AT1408" i="20"/>
  <c r="AU1408" i="20"/>
  <c r="AV1408" i="20"/>
  <c r="AQ1409" i="20"/>
  <c r="AR1409" i="20"/>
  <c r="AS1409" i="20"/>
  <c r="AT1409" i="20"/>
  <c r="AU1409" i="20"/>
  <c r="AV1409" i="20"/>
  <c r="AQ1410" i="20"/>
  <c r="AR1410" i="20"/>
  <c r="AS1410" i="20"/>
  <c r="AT1410" i="20"/>
  <c r="AU1410" i="20"/>
  <c r="AV1410" i="20"/>
  <c r="AQ1411" i="20"/>
  <c r="AR1411" i="20"/>
  <c r="AS1411" i="20"/>
  <c r="AT1411" i="20"/>
  <c r="AU1411" i="20"/>
  <c r="AV1411" i="20"/>
  <c r="AQ1412" i="20"/>
  <c r="AR1412" i="20"/>
  <c r="AS1412" i="20"/>
  <c r="AT1412" i="20"/>
  <c r="AU1412" i="20"/>
  <c r="AV1412" i="20"/>
  <c r="AQ1413" i="20"/>
  <c r="AR1413" i="20"/>
  <c r="AS1413" i="20"/>
  <c r="AT1413" i="20"/>
  <c r="AU1413" i="20"/>
  <c r="AV1413" i="20"/>
  <c r="AQ1414" i="20"/>
  <c r="AR1414" i="20"/>
  <c r="AS1414" i="20"/>
  <c r="AT1414" i="20"/>
  <c r="AU1414" i="20"/>
  <c r="AV1414" i="20"/>
  <c r="AQ1415" i="20"/>
  <c r="AR1415" i="20"/>
  <c r="AS1415" i="20"/>
  <c r="AT1415" i="20"/>
  <c r="AU1415" i="20"/>
  <c r="AV1415" i="20"/>
  <c r="AQ1416" i="20"/>
  <c r="AR1416" i="20"/>
  <c r="AS1416" i="20"/>
  <c r="AT1416" i="20"/>
  <c r="AU1416" i="20"/>
  <c r="AV1416" i="20"/>
  <c r="AQ1417" i="20"/>
  <c r="AR1417" i="20"/>
  <c r="AS1417" i="20"/>
  <c r="AT1417" i="20"/>
  <c r="AU1417" i="20"/>
  <c r="AV1417" i="20"/>
  <c r="AQ1418" i="20"/>
  <c r="AR1418" i="20"/>
  <c r="AS1418" i="20"/>
  <c r="AT1418" i="20"/>
  <c r="AU1418" i="20"/>
  <c r="AV1418" i="20"/>
  <c r="AQ1419" i="20"/>
  <c r="AR1419" i="20"/>
  <c r="AS1419" i="20"/>
  <c r="AT1419" i="20"/>
  <c r="AU1419" i="20"/>
  <c r="AV1419" i="20"/>
  <c r="AQ1420" i="20"/>
  <c r="AR1420" i="20"/>
  <c r="AS1420" i="20"/>
  <c r="AT1420" i="20"/>
  <c r="AU1420" i="20"/>
  <c r="AV1420" i="20"/>
  <c r="AQ1421" i="20"/>
  <c r="AR1421" i="20"/>
  <c r="AS1421" i="20"/>
  <c r="AT1421" i="20"/>
  <c r="AU1421" i="20"/>
  <c r="AV1421" i="20"/>
  <c r="AQ1422" i="20"/>
  <c r="AR1422" i="20"/>
  <c r="AS1422" i="20"/>
  <c r="AT1422" i="20"/>
  <c r="AU1422" i="20"/>
  <c r="AV1422" i="20"/>
  <c r="AQ1423" i="20"/>
  <c r="AR1423" i="20"/>
  <c r="AS1423" i="20"/>
  <c r="AT1423" i="20"/>
  <c r="AU1423" i="20"/>
  <c r="AV1423" i="20"/>
  <c r="AQ1424" i="20"/>
  <c r="AR1424" i="20"/>
  <c r="AS1424" i="20"/>
  <c r="AT1424" i="20"/>
  <c r="AU1424" i="20"/>
  <c r="AV1424" i="20"/>
  <c r="AQ1425" i="20"/>
  <c r="AR1425" i="20"/>
  <c r="AS1425" i="20"/>
  <c r="AT1425" i="20"/>
  <c r="AU1425" i="20"/>
  <c r="AV1425" i="20"/>
  <c r="AQ1426" i="20"/>
  <c r="AR1426" i="20"/>
  <c r="AS1426" i="20"/>
  <c r="AT1426" i="20"/>
  <c r="AU1426" i="20"/>
  <c r="AV1426" i="20"/>
  <c r="AQ1427" i="20"/>
  <c r="AR1427" i="20"/>
  <c r="AS1427" i="20"/>
  <c r="AT1427" i="20"/>
  <c r="AU1427" i="20"/>
  <c r="AV1427" i="20"/>
  <c r="AQ1428" i="20"/>
  <c r="AR1428" i="20"/>
  <c r="AS1428" i="20"/>
  <c r="AT1428" i="20"/>
  <c r="AU1428" i="20"/>
  <c r="AV1428" i="20"/>
  <c r="AQ1429" i="20"/>
  <c r="AR1429" i="20"/>
  <c r="AS1429" i="20"/>
  <c r="AT1429" i="20"/>
  <c r="AU1429" i="20"/>
  <c r="AV1429" i="20"/>
  <c r="AQ1430" i="20"/>
  <c r="AR1430" i="20"/>
  <c r="AS1430" i="20"/>
  <c r="AT1430" i="20"/>
  <c r="AU1430" i="20"/>
  <c r="AV1430" i="20"/>
  <c r="A1403" i="20"/>
  <c r="B1403" i="20"/>
  <c r="A1404" i="20"/>
  <c r="B1404" i="20"/>
  <c r="A1405" i="20"/>
  <c r="B1405" i="20"/>
  <c r="A1406" i="20"/>
  <c r="B1406" i="20"/>
  <c r="A1407" i="20"/>
  <c r="B1407" i="20"/>
  <c r="A1408" i="20"/>
  <c r="B1408" i="20"/>
  <c r="A1409" i="20"/>
  <c r="B1409" i="20"/>
  <c r="A1410" i="20"/>
  <c r="B1410" i="20"/>
  <c r="A1411" i="20"/>
  <c r="B1411" i="20"/>
  <c r="A1412" i="20"/>
  <c r="B1412" i="20"/>
  <c r="A1413" i="20"/>
  <c r="B1413" i="20"/>
  <c r="A1414" i="20"/>
  <c r="B1414" i="20"/>
  <c r="A1415" i="20"/>
  <c r="B1415" i="20"/>
  <c r="A1416" i="20"/>
  <c r="B1416" i="20"/>
  <c r="A1417" i="20"/>
  <c r="B1417" i="20"/>
  <c r="A1418" i="20"/>
  <c r="B1418" i="20"/>
  <c r="A1419" i="20"/>
  <c r="B1419" i="20"/>
  <c r="A1420" i="20"/>
  <c r="B1420" i="20"/>
  <c r="A1421" i="20"/>
  <c r="B1421" i="20"/>
  <c r="A1422" i="20"/>
  <c r="B1422" i="20"/>
  <c r="A1423" i="20"/>
  <c r="B1423" i="20"/>
  <c r="A1424" i="20"/>
  <c r="B1424" i="20"/>
  <c r="A1425" i="20"/>
  <c r="B1425" i="20"/>
  <c r="A1426" i="20"/>
  <c r="B1426" i="20"/>
  <c r="A1427" i="20"/>
  <c r="B1427" i="20"/>
  <c r="A1428" i="20"/>
  <c r="B1428" i="20"/>
  <c r="A1429" i="20"/>
  <c r="B1429" i="20"/>
  <c r="A1430" i="20"/>
  <c r="B1430" i="20"/>
  <c r="Q53" i="28" l="1"/>
  <c r="S53" i="28"/>
  <c r="R53" i="28"/>
  <c r="B52" i="28"/>
  <c r="C52" i="28"/>
  <c r="Q52" i="28" s="1"/>
  <c r="D52" i="28"/>
  <c r="E52" i="28"/>
  <c r="F52" i="28"/>
  <c r="G52" i="28"/>
  <c r="H52" i="28"/>
  <c r="I52" i="28"/>
  <c r="J52" i="28"/>
  <c r="K52" i="28"/>
  <c r="L52" i="28"/>
  <c r="M52" i="28"/>
  <c r="N52" i="28"/>
  <c r="O52" i="28"/>
  <c r="Q51" i="27"/>
  <c r="R51" i="27"/>
  <c r="S51" i="27"/>
  <c r="Q52" i="26"/>
  <c r="R52" i="26"/>
  <c r="S52" i="26"/>
  <c r="AC17" i="29"/>
  <c r="AA14" i="29"/>
  <c r="AA15" i="29"/>
  <c r="AA17" i="29"/>
  <c r="AA18" i="29"/>
  <c r="AA19" i="29"/>
  <c r="AA20" i="29"/>
  <c r="AA21" i="29"/>
  <c r="AA23" i="29"/>
  <c r="AA24" i="29"/>
  <c r="AA30" i="29"/>
  <c r="Y12" i="29"/>
  <c r="S12" i="29"/>
  <c r="M11" i="29"/>
  <c r="I12" i="29"/>
  <c r="M187" i="21"/>
  <c r="I187" i="21"/>
  <c r="E187" i="21"/>
  <c r="CY127" i="21"/>
  <c r="CY126" i="21"/>
  <c r="CY125" i="21"/>
  <c r="CY124" i="21"/>
  <c r="CY123" i="21"/>
  <c r="CY122" i="21"/>
  <c r="CY121" i="21"/>
  <c r="CY120" i="21"/>
  <c r="CY119" i="21"/>
  <c r="CY118" i="21"/>
  <c r="CY117" i="21"/>
  <c r="CY116" i="21"/>
  <c r="CY115" i="21"/>
  <c r="CY114" i="21"/>
  <c r="CY113" i="21"/>
  <c r="CY112" i="21"/>
  <c r="CY111" i="21"/>
  <c r="CY110" i="21"/>
  <c r="CY109" i="21"/>
  <c r="CY108" i="21"/>
  <c r="CY107" i="21"/>
  <c r="CY106" i="21"/>
  <c r="CY103" i="21"/>
  <c r="CY102" i="21"/>
  <c r="CY101" i="21"/>
  <c r="CY100" i="21"/>
  <c r="CY99" i="21"/>
  <c r="CY98" i="21"/>
  <c r="CY91" i="21"/>
  <c r="CY90" i="21"/>
  <c r="CY89" i="21"/>
  <c r="CY88" i="21"/>
  <c r="CY87" i="21"/>
  <c r="CY86" i="21"/>
  <c r="CY85" i="21"/>
  <c r="CY84" i="21"/>
  <c r="CY83" i="21"/>
  <c r="CY82" i="21"/>
  <c r="CY81" i="21"/>
  <c r="CY80" i="21"/>
  <c r="CY79" i="21"/>
  <c r="CY78" i="21"/>
  <c r="CY77" i="21"/>
  <c r="CY76" i="21"/>
  <c r="CY75" i="21"/>
  <c r="CY74" i="21"/>
  <c r="CY73" i="21"/>
  <c r="CY72" i="21"/>
  <c r="CY71" i="21"/>
  <c r="CY70" i="21"/>
  <c r="CY67" i="21"/>
  <c r="CY66" i="21"/>
  <c r="CY65" i="21"/>
  <c r="CY64" i="21"/>
  <c r="CY63" i="21"/>
  <c r="CY62" i="21"/>
  <c r="CY55" i="21"/>
  <c r="CY54" i="21"/>
  <c r="CY53" i="21"/>
  <c r="CY52" i="21"/>
  <c r="CY51" i="21"/>
  <c r="CY50" i="21"/>
  <c r="CY49" i="21"/>
  <c r="CY48" i="21"/>
  <c r="CY47" i="21"/>
  <c r="CY46" i="21"/>
  <c r="CY45" i="21"/>
  <c r="CY44" i="21"/>
  <c r="CY43" i="21"/>
  <c r="CY42" i="21"/>
  <c r="CY41" i="21"/>
  <c r="CY40" i="21"/>
  <c r="CY39" i="21"/>
  <c r="CY38" i="21"/>
  <c r="CY37" i="21"/>
  <c r="CY36" i="21"/>
  <c r="CY35" i="21"/>
  <c r="CY34" i="21"/>
  <c r="CY31" i="21"/>
  <c r="CY30" i="21"/>
  <c r="CY29" i="21"/>
  <c r="CY28" i="21"/>
  <c r="CY27" i="21"/>
  <c r="CY26" i="21"/>
  <c r="CY9" i="21"/>
  <c r="CY16" i="21" s="1"/>
  <c r="S52" i="28" l="1"/>
  <c r="R52" i="28"/>
  <c r="AQ1375" i="20"/>
  <c r="AR1375" i="20"/>
  <c r="AS1375" i="20"/>
  <c r="AT1375" i="20"/>
  <c r="AU1375" i="20"/>
  <c r="AV1375" i="20"/>
  <c r="AQ1376" i="20"/>
  <c r="AR1376" i="20"/>
  <c r="AS1376" i="20"/>
  <c r="AT1376" i="20"/>
  <c r="AU1376" i="20"/>
  <c r="AV1376" i="20"/>
  <c r="AQ1377" i="20"/>
  <c r="AR1377" i="20"/>
  <c r="AS1377" i="20"/>
  <c r="AT1377" i="20"/>
  <c r="AU1377" i="20"/>
  <c r="AV1377" i="20"/>
  <c r="AQ1378" i="20"/>
  <c r="AR1378" i="20"/>
  <c r="AS1378" i="20"/>
  <c r="AT1378" i="20"/>
  <c r="AU1378" i="20"/>
  <c r="AV1378" i="20"/>
  <c r="AQ1379" i="20"/>
  <c r="AR1379" i="20"/>
  <c r="AS1379" i="20"/>
  <c r="AT1379" i="20"/>
  <c r="AU1379" i="20"/>
  <c r="AV1379" i="20"/>
  <c r="AQ1380" i="20"/>
  <c r="AR1380" i="20"/>
  <c r="AS1380" i="20"/>
  <c r="AT1380" i="20"/>
  <c r="AU1380" i="20"/>
  <c r="AV1380" i="20"/>
  <c r="AQ1381" i="20"/>
  <c r="AR1381" i="20"/>
  <c r="AS1381" i="20"/>
  <c r="AT1381" i="20"/>
  <c r="AU1381" i="20"/>
  <c r="AV1381" i="20"/>
  <c r="AQ1382" i="20"/>
  <c r="AR1382" i="20"/>
  <c r="AS1382" i="20"/>
  <c r="AT1382" i="20"/>
  <c r="AU1382" i="20"/>
  <c r="AV1382" i="20"/>
  <c r="AQ1383" i="20"/>
  <c r="AR1383" i="20"/>
  <c r="AS1383" i="20"/>
  <c r="AT1383" i="20"/>
  <c r="AU1383" i="20"/>
  <c r="AV1383" i="20"/>
  <c r="AQ1384" i="20"/>
  <c r="AR1384" i="20"/>
  <c r="AS1384" i="20"/>
  <c r="AT1384" i="20"/>
  <c r="AU1384" i="20"/>
  <c r="AV1384" i="20"/>
  <c r="AQ1385" i="20"/>
  <c r="AR1385" i="20"/>
  <c r="AS1385" i="20"/>
  <c r="AT1385" i="20"/>
  <c r="AU1385" i="20"/>
  <c r="AV1385" i="20"/>
  <c r="AQ1386" i="20"/>
  <c r="AR1386" i="20"/>
  <c r="AS1386" i="20"/>
  <c r="AT1386" i="20"/>
  <c r="AU1386" i="20"/>
  <c r="AV1386" i="20"/>
  <c r="AQ1387" i="20"/>
  <c r="AR1387" i="20"/>
  <c r="AS1387" i="20"/>
  <c r="AT1387" i="20"/>
  <c r="AU1387" i="20"/>
  <c r="AV1387" i="20"/>
  <c r="AQ1388" i="20"/>
  <c r="AR1388" i="20"/>
  <c r="AS1388" i="20"/>
  <c r="AT1388" i="20"/>
  <c r="AU1388" i="20"/>
  <c r="AV1388" i="20"/>
  <c r="AQ1389" i="20"/>
  <c r="AR1389" i="20"/>
  <c r="AS1389" i="20"/>
  <c r="AT1389" i="20"/>
  <c r="AU1389" i="20"/>
  <c r="AV1389" i="20"/>
  <c r="AQ1390" i="20"/>
  <c r="AR1390" i="20"/>
  <c r="AS1390" i="20"/>
  <c r="AT1390" i="20"/>
  <c r="AU1390" i="20"/>
  <c r="AV1390" i="20"/>
  <c r="AQ1391" i="20"/>
  <c r="AR1391" i="20"/>
  <c r="AS1391" i="20"/>
  <c r="AT1391" i="20"/>
  <c r="AU1391" i="20"/>
  <c r="AV1391" i="20"/>
  <c r="AQ1392" i="20"/>
  <c r="AR1392" i="20"/>
  <c r="AS1392" i="20"/>
  <c r="AT1392" i="20"/>
  <c r="AU1392" i="20"/>
  <c r="AV1392" i="20"/>
  <c r="AQ1393" i="20"/>
  <c r="AR1393" i="20"/>
  <c r="AS1393" i="20"/>
  <c r="AT1393" i="20"/>
  <c r="AU1393" i="20"/>
  <c r="AV1393" i="20"/>
  <c r="AQ1394" i="20"/>
  <c r="AR1394" i="20"/>
  <c r="AS1394" i="20"/>
  <c r="AT1394" i="20"/>
  <c r="AU1394" i="20"/>
  <c r="AV1394" i="20"/>
  <c r="AQ1395" i="20"/>
  <c r="AR1395" i="20"/>
  <c r="AS1395" i="20"/>
  <c r="AT1395" i="20"/>
  <c r="AU1395" i="20"/>
  <c r="AV1395" i="20"/>
  <c r="AQ1396" i="20"/>
  <c r="AR1396" i="20"/>
  <c r="AS1396" i="20"/>
  <c r="AT1396" i="20"/>
  <c r="AU1396" i="20"/>
  <c r="AV1396" i="20"/>
  <c r="AQ1397" i="20"/>
  <c r="AR1397" i="20"/>
  <c r="AS1397" i="20"/>
  <c r="AT1397" i="20"/>
  <c r="AU1397" i="20"/>
  <c r="AV1397" i="20"/>
  <c r="AQ1398" i="20"/>
  <c r="AR1398" i="20"/>
  <c r="AS1398" i="20"/>
  <c r="AT1398" i="20"/>
  <c r="AU1398" i="20"/>
  <c r="AV1398" i="20"/>
  <c r="AQ1399" i="20"/>
  <c r="AR1399" i="20"/>
  <c r="AS1399" i="20"/>
  <c r="AT1399" i="20"/>
  <c r="AU1399" i="20"/>
  <c r="AV1399" i="20"/>
  <c r="AQ1400" i="20"/>
  <c r="AR1400" i="20"/>
  <c r="AS1400" i="20"/>
  <c r="AT1400" i="20"/>
  <c r="AU1400" i="20"/>
  <c r="AV1400" i="20"/>
  <c r="AQ1401" i="20"/>
  <c r="AR1401" i="20"/>
  <c r="AS1401" i="20"/>
  <c r="AT1401" i="20"/>
  <c r="AU1401" i="20"/>
  <c r="AV1401" i="20"/>
  <c r="AQ1402" i="20"/>
  <c r="AR1402" i="20"/>
  <c r="AS1402" i="20"/>
  <c r="AT1402" i="20"/>
  <c r="AU1402" i="20"/>
  <c r="AV1402" i="20"/>
  <c r="A1375" i="20"/>
  <c r="B1375" i="20"/>
  <c r="A1376" i="20"/>
  <c r="B1376" i="20"/>
  <c r="A1377" i="20"/>
  <c r="B1377" i="20"/>
  <c r="A1378" i="20"/>
  <c r="B1378" i="20"/>
  <c r="A1379" i="20"/>
  <c r="B1379" i="20"/>
  <c r="A1380" i="20"/>
  <c r="B1380" i="20"/>
  <c r="A1381" i="20"/>
  <c r="B1381" i="20"/>
  <c r="A1382" i="20"/>
  <c r="B1382" i="20"/>
  <c r="A1383" i="20"/>
  <c r="B1383" i="20"/>
  <c r="A1384" i="20"/>
  <c r="B1384" i="20"/>
  <c r="A1385" i="20"/>
  <c r="B1385" i="20"/>
  <c r="A1386" i="20"/>
  <c r="B1386" i="20"/>
  <c r="A1387" i="20"/>
  <c r="B1387" i="20"/>
  <c r="A1388" i="20"/>
  <c r="B1388" i="20"/>
  <c r="A1389" i="20"/>
  <c r="B1389" i="20"/>
  <c r="A1390" i="20"/>
  <c r="B1390" i="20"/>
  <c r="A1391" i="20"/>
  <c r="B1391" i="20"/>
  <c r="A1392" i="20"/>
  <c r="B1392" i="20"/>
  <c r="A1393" i="20"/>
  <c r="B1393" i="20"/>
  <c r="A1394" i="20"/>
  <c r="B1394" i="20"/>
  <c r="A1395" i="20"/>
  <c r="B1395" i="20"/>
  <c r="A1396" i="20"/>
  <c r="B1396" i="20"/>
  <c r="A1397" i="20"/>
  <c r="B1397" i="20"/>
  <c r="A1398" i="20"/>
  <c r="B1398" i="20"/>
  <c r="A1399" i="20"/>
  <c r="B1399" i="20"/>
  <c r="A1400" i="20"/>
  <c r="B1400" i="20"/>
  <c r="A1401" i="20"/>
  <c r="B1401" i="20"/>
  <c r="A1402" i="20"/>
  <c r="B1402" i="20"/>
  <c r="B51" i="28" l="1"/>
  <c r="C51" i="28"/>
  <c r="D51" i="28"/>
  <c r="E51" i="28"/>
  <c r="F51" i="28"/>
  <c r="G51" i="28"/>
  <c r="H51" i="28"/>
  <c r="I51" i="28"/>
  <c r="J51" i="28"/>
  <c r="K51" i="28"/>
  <c r="L51" i="28"/>
  <c r="M51" i="28"/>
  <c r="N51" i="28"/>
  <c r="O51" i="28"/>
  <c r="Q50" i="27"/>
  <c r="R50" i="27"/>
  <c r="S50" i="27"/>
  <c r="Q51" i="26"/>
  <c r="R51" i="26"/>
  <c r="S51" i="26"/>
  <c r="AL31" i="29"/>
  <c r="AL8" i="29"/>
  <c r="U15" i="29"/>
  <c r="U24" i="29"/>
  <c r="U25" i="29"/>
  <c r="O15" i="29"/>
  <c r="D31" i="29"/>
  <c r="M186" i="21"/>
  <c r="I186" i="21"/>
  <c r="E186" i="21"/>
  <c r="CX127" i="21"/>
  <c r="CX126" i="21"/>
  <c r="CX125" i="21"/>
  <c r="CX124" i="21"/>
  <c r="CX123" i="21"/>
  <c r="CX122" i="21"/>
  <c r="CX121" i="21"/>
  <c r="CX120" i="21"/>
  <c r="CX119" i="21"/>
  <c r="CX118" i="21"/>
  <c r="CX117" i="21"/>
  <c r="CX116" i="21"/>
  <c r="CX115" i="21"/>
  <c r="CX114" i="21"/>
  <c r="CX113" i="21"/>
  <c r="CX112" i="21"/>
  <c r="CX111" i="21"/>
  <c r="CX110" i="21"/>
  <c r="CX109" i="21"/>
  <c r="CX108" i="21"/>
  <c r="CX107" i="21"/>
  <c r="CX106" i="21"/>
  <c r="CX103" i="21"/>
  <c r="CX102" i="21"/>
  <c r="CX101" i="21"/>
  <c r="CX100" i="21"/>
  <c r="CX99" i="21"/>
  <c r="CX98" i="21"/>
  <c r="CX91" i="21"/>
  <c r="CX90" i="21"/>
  <c r="CX89" i="21"/>
  <c r="CX88" i="21"/>
  <c r="CX87" i="21"/>
  <c r="CX86" i="21"/>
  <c r="CX85" i="21"/>
  <c r="CX84" i="21"/>
  <c r="CX83" i="21"/>
  <c r="CX82" i="21"/>
  <c r="CX81" i="21"/>
  <c r="CX80" i="21"/>
  <c r="CX79" i="21"/>
  <c r="CX78" i="21"/>
  <c r="CX77" i="21"/>
  <c r="CX76" i="21"/>
  <c r="CX75" i="21"/>
  <c r="CX74" i="21"/>
  <c r="CX73" i="21"/>
  <c r="CX72" i="21"/>
  <c r="CX71" i="21"/>
  <c r="CX70" i="21"/>
  <c r="CX67" i="21"/>
  <c r="CX66" i="21"/>
  <c r="CX65" i="21"/>
  <c r="CX64" i="21"/>
  <c r="CX63" i="21"/>
  <c r="CX62" i="21"/>
  <c r="CX55" i="21"/>
  <c r="CX54" i="21"/>
  <c r="CX53" i="21"/>
  <c r="CX52" i="21"/>
  <c r="CX51" i="21"/>
  <c r="CX50" i="21"/>
  <c r="CX49" i="21"/>
  <c r="CX48" i="21"/>
  <c r="CX47" i="21"/>
  <c r="CX46" i="21"/>
  <c r="CX45" i="21"/>
  <c r="CX44" i="21"/>
  <c r="CX43" i="21"/>
  <c r="CX42" i="21"/>
  <c r="CX41" i="21"/>
  <c r="CX40" i="21"/>
  <c r="CX39" i="21"/>
  <c r="CX38" i="21"/>
  <c r="CX37" i="21"/>
  <c r="CX36" i="21"/>
  <c r="CX35" i="21"/>
  <c r="CX34" i="21"/>
  <c r="CX31" i="21"/>
  <c r="CX30" i="21"/>
  <c r="CX29" i="21"/>
  <c r="CX28" i="21"/>
  <c r="CX27" i="21"/>
  <c r="CX26" i="21"/>
  <c r="CX9" i="21"/>
  <c r="CX16" i="21" s="1"/>
  <c r="AQ1347" i="20"/>
  <c r="AR1347" i="20"/>
  <c r="AS1347" i="20"/>
  <c r="AT1347" i="20"/>
  <c r="AU1347" i="20"/>
  <c r="AV1347" i="20"/>
  <c r="AQ1348" i="20"/>
  <c r="AR1348" i="20"/>
  <c r="AS1348" i="20"/>
  <c r="AT1348" i="20"/>
  <c r="AU1348" i="20"/>
  <c r="AV1348" i="20"/>
  <c r="AQ1349" i="20"/>
  <c r="AR1349" i="20"/>
  <c r="AS1349" i="20"/>
  <c r="AT1349" i="20"/>
  <c r="AU1349" i="20"/>
  <c r="AV1349" i="20"/>
  <c r="AQ1350" i="20"/>
  <c r="AR1350" i="20"/>
  <c r="AS1350" i="20"/>
  <c r="AT1350" i="20"/>
  <c r="AU1350" i="20"/>
  <c r="AV1350" i="20"/>
  <c r="AQ1351" i="20"/>
  <c r="AR1351" i="20"/>
  <c r="AS1351" i="20"/>
  <c r="AT1351" i="20"/>
  <c r="AU1351" i="20"/>
  <c r="AV1351" i="20"/>
  <c r="AQ1352" i="20"/>
  <c r="AR1352" i="20"/>
  <c r="AS1352" i="20"/>
  <c r="AT1352" i="20"/>
  <c r="AU1352" i="20"/>
  <c r="AV1352" i="20"/>
  <c r="AR1353" i="20"/>
  <c r="AT1353" i="20"/>
  <c r="AV1353" i="20"/>
  <c r="AQ1354" i="20"/>
  <c r="AR1354" i="20"/>
  <c r="AS1354" i="20"/>
  <c r="AT1354" i="20"/>
  <c r="AU1354" i="20"/>
  <c r="AV1354" i="20"/>
  <c r="AQ1355" i="20"/>
  <c r="AR1355" i="20"/>
  <c r="AS1355" i="20"/>
  <c r="AT1355" i="20"/>
  <c r="AU1355" i="20"/>
  <c r="AV1355" i="20"/>
  <c r="AR1356" i="20"/>
  <c r="AT1356" i="20"/>
  <c r="AV1356" i="20"/>
  <c r="AQ1357" i="20"/>
  <c r="AR1357" i="20"/>
  <c r="AS1357" i="20"/>
  <c r="AT1357" i="20"/>
  <c r="AU1357" i="20"/>
  <c r="AV1357" i="20"/>
  <c r="AQ1358" i="20"/>
  <c r="AR1358" i="20"/>
  <c r="AS1358" i="20"/>
  <c r="AT1358" i="20"/>
  <c r="AU1358" i="20"/>
  <c r="AV1358" i="20"/>
  <c r="AR1359" i="20"/>
  <c r="AT1359" i="20"/>
  <c r="AV1359" i="20"/>
  <c r="AQ1360" i="20"/>
  <c r="AR1360" i="20"/>
  <c r="AS1360" i="20"/>
  <c r="AT1360" i="20"/>
  <c r="AU1360" i="20"/>
  <c r="AV1360" i="20"/>
  <c r="AQ1361" i="20"/>
  <c r="AR1361" i="20"/>
  <c r="AS1361" i="20"/>
  <c r="AT1361" i="20"/>
  <c r="AU1361" i="20"/>
  <c r="AV1361" i="20"/>
  <c r="AQ1362" i="20"/>
  <c r="AR1362" i="20"/>
  <c r="AS1362" i="20"/>
  <c r="AT1362" i="20"/>
  <c r="AU1362" i="20"/>
  <c r="AV1362" i="20"/>
  <c r="AQ1363" i="20"/>
  <c r="AR1363" i="20"/>
  <c r="AS1363" i="20"/>
  <c r="AT1363" i="20"/>
  <c r="AU1363" i="20"/>
  <c r="AV1363" i="20"/>
  <c r="AQ1364" i="20"/>
  <c r="AR1364" i="20"/>
  <c r="AS1364" i="20"/>
  <c r="AT1364" i="20"/>
  <c r="AU1364" i="20"/>
  <c r="AV1364" i="20"/>
  <c r="AQ1365" i="20"/>
  <c r="AR1365" i="20"/>
  <c r="AS1365" i="20"/>
  <c r="AT1365" i="20"/>
  <c r="AU1365" i="20"/>
  <c r="AV1365" i="20"/>
  <c r="AQ1366" i="20"/>
  <c r="AR1366" i="20"/>
  <c r="AS1366" i="20"/>
  <c r="AT1366" i="20"/>
  <c r="AU1366" i="20"/>
  <c r="AV1366" i="20"/>
  <c r="AQ1367" i="20"/>
  <c r="AR1367" i="20"/>
  <c r="AS1367" i="20"/>
  <c r="AT1367" i="20"/>
  <c r="AU1367" i="20"/>
  <c r="AV1367" i="20"/>
  <c r="AQ1368" i="20"/>
  <c r="AR1368" i="20"/>
  <c r="AS1368" i="20"/>
  <c r="AT1368" i="20"/>
  <c r="AU1368" i="20"/>
  <c r="AV1368" i="20"/>
  <c r="AR1369" i="20"/>
  <c r="AT1369" i="20"/>
  <c r="AV1369" i="20"/>
  <c r="AQ1370" i="20"/>
  <c r="AR1370" i="20"/>
  <c r="AS1370" i="20"/>
  <c r="AT1370" i="20"/>
  <c r="AU1370" i="20"/>
  <c r="AV1370" i="20"/>
  <c r="AQ1371" i="20"/>
  <c r="AR1371" i="20"/>
  <c r="AS1371" i="20"/>
  <c r="AT1371" i="20"/>
  <c r="AU1371" i="20"/>
  <c r="AV1371" i="20"/>
  <c r="AR1372" i="20"/>
  <c r="AT1372" i="20"/>
  <c r="AV1372" i="20"/>
  <c r="AQ1373" i="20"/>
  <c r="AR1373" i="20"/>
  <c r="AS1373" i="20"/>
  <c r="AT1373" i="20"/>
  <c r="AU1373" i="20"/>
  <c r="AV1373" i="20"/>
  <c r="AQ1374" i="20"/>
  <c r="AR1374" i="20"/>
  <c r="AS1374" i="20"/>
  <c r="AT1374" i="20"/>
  <c r="AU1374" i="20"/>
  <c r="AV1374" i="20"/>
  <c r="A1347" i="20"/>
  <c r="B1347" i="20"/>
  <c r="A1348" i="20"/>
  <c r="B1348" i="20"/>
  <c r="A1349" i="20"/>
  <c r="B1349" i="20"/>
  <c r="A1350" i="20"/>
  <c r="B1350" i="20"/>
  <c r="A1351" i="20"/>
  <c r="B1351" i="20"/>
  <c r="A1352" i="20"/>
  <c r="B1352" i="20"/>
  <c r="A1353" i="20"/>
  <c r="B1353" i="20"/>
  <c r="A1354" i="20"/>
  <c r="B1354" i="20"/>
  <c r="A1355" i="20"/>
  <c r="B1355" i="20"/>
  <c r="A1356" i="20"/>
  <c r="B1356" i="20"/>
  <c r="A1357" i="20"/>
  <c r="B1357" i="20"/>
  <c r="A1358" i="20"/>
  <c r="B1358" i="20"/>
  <c r="A1359" i="20"/>
  <c r="B1359" i="20"/>
  <c r="A1360" i="20"/>
  <c r="B1360" i="20"/>
  <c r="A1361" i="20"/>
  <c r="B1361" i="20"/>
  <c r="A1362" i="20"/>
  <c r="B1362" i="20"/>
  <c r="A1363" i="20"/>
  <c r="B1363" i="20"/>
  <c r="A1364" i="20"/>
  <c r="B1364" i="20"/>
  <c r="A1365" i="20"/>
  <c r="B1365" i="20"/>
  <c r="A1366" i="20"/>
  <c r="B1366" i="20"/>
  <c r="A1367" i="20"/>
  <c r="B1367" i="20"/>
  <c r="A1368" i="20"/>
  <c r="B1368" i="20"/>
  <c r="A1369" i="20"/>
  <c r="B1369" i="20"/>
  <c r="A1370" i="20"/>
  <c r="B1370" i="20"/>
  <c r="A1371" i="20"/>
  <c r="B1371" i="20"/>
  <c r="A1372" i="20"/>
  <c r="B1372" i="20"/>
  <c r="A1373" i="20"/>
  <c r="B1373" i="20"/>
  <c r="A1374" i="20"/>
  <c r="B1374" i="20"/>
  <c r="Q51" i="28" l="1"/>
  <c r="S51" i="28"/>
  <c r="R51" i="28"/>
  <c r="E31" i="29"/>
  <c r="K12" i="29"/>
  <c r="AK30" i="29"/>
  <c r="AK28" i="29"/>
  <c r="AK25" i="29"/>
  <c r="AK24" i="29"/>
  <c r="AK23" i="29"/>
  <c r="AK21" i="29"/>
  <c r="AK20" i="29"/>
  <c r="AK19" i="29"/>
  <c r="AK18" i="29"/>
  <c r="AK17" i="29"/>
  <c r="AK15" i="29"/>
  <c r="AK14" i="29"/>
  <c r="B50" i="28"/>
  <c r="C50" i="28"/>
  <c r="D50" i="28"/>
  <c r="E50" i="28"/>
  <c r="F50" i="28"/>
  <c r="G50" i="28"/>
  <c r="H50" i="28"/>
  <c r="I50" i="28"/>
  <c r="J50" i="28"/>
  <c r="K50" i="28"/>
  <c r="L50" i="28"/>
  <c r="M50" i="28"/>
  <c r="N50" i="28"/>
  <c r="O50" i="28"/>
  <c r="Q49" i="27"/>
  <c r="R49" i="27"/>
  <c r="S49" i="27"/>
  <c r="Q50" i="26"/>
  <c r="R50" i="26"/>
  <c r="S50" i="26"/>
  <c r="M185" i="21"/>
  <c r="I185" i="21"/>
  <c r="E185" i="21"/>
  <c r="CW9" i="21"/>
  <c r="CW16" i="21" s="1"/>
  <c r="A1319" i="20"/>
  <c r="B1319" i="20"/>
  <c r="A1320" i="20"/>
  <c r="B1320" i="20"/>
  <c r="A1321" i="20"/>
  <c r="B1321" i="20"/>
  <c r="A1322" i="20"/>
  <c r="B1322" i="20"/>
  <c r="A1323" i="20"/>
  <c r="B1323" i="20"/>
  <c r="A1324" i="20"/>
  <c r="B1324" i="20"/>
  <c r="A1325" i="20"/>
  <c r="B1325" i="20"/>
  <c r="A1326" i="20"/>
  <c r="B1326" i="20"/>
  <c r="A1327" i="20"/>
  <c r="B1327" i="20"/>
  <c r="A1328" i="20"/>
  <c r="B1328" i="20"/>
  <c r="A1329" i="20"/>
  <c r="B1329" i="20"/>
  <c r="A1330" i="20"/>
  <c r="B1330" i="20"/>
  <c r="A1331" i="20"/>
  <c r="B1331" i="20"/>
  <c r="A1332" i="20"/>
  <c r="B1332" i="20"/>
  <c r="A1333" i="20"/>
  <c r="B1333" i="20"/>
  <c r="A1334" i="20"/>
  <c r="B1334" i="20"/>
  <c r="A1335" i="20"/>
  <c r="B1335" i="20"/>
  <c r="A1336" i="20"/>
  <c r="B1336" i="20"/>
  <c r="A1337" i="20"/>
  <c r="B1337" i="20"/>
  <c r="A1338" i="20"/>
  <c r="B1338" i="20"/>
  <c r="A1339" i="20"/>
  <c r="B1339" i="20"/>
  <c r="A1340" i="20"/>
  <c r="B1340" i="20"/>
  <c r="A1341" i="20"/>
  <c r="B1341" i="20"/>
  <c r="A1342" i="20"/>
  <c r="B1342" i="20"/>
  <c r="A1343" i="20"/>
  <c r="B1343" i="20"/>
  <c r="A1344" i="20"/>
  <c r="B1344" i="20"/>
  <c r="A1345" i="20"/>
  <c r="B1345" i="20"/>
  <c r="A1346" i="20"/>
  <c r="B1346" i="20"/>
  <c r="AQ1319" i="20"/>
  <c r="AR1319" i="20"/>
  <c r="AS1319" i="20"/>
  <c r="AT1319" i="20"/>
  <c r="AU1319" i="20"/>
  <c r="AV1319" i="20"/>
  <c r="AQ1320" i="20"/>
  <c r="AR1320" i="20"/>
  <c r="AS1320" i="20"/>
  <c r="AT1320" i="20"/>
  <c r="AU1320" i="20"/>
  <c r="AV1320" i="20"/>
  <c r="AQ1321" i="20"/>
  <c r="AR1321" i="20"/>
  <c r="AS1321" i="20"/>
  <c r="AT1321" i="20"/>
  <c r="AU1321" i="20"/>
  <c r="AV1321" i="20"/>
  <c r="AQ1322" i="20"/>
  <c r="AR1322" i="20"/>
  <c r="AS1322" i="20"/>
  <c r="AT1322" i="20"/>
  <c r="AU1322" i="20"/>
  <c r="AV1322" i="20"/>
  <c r="AQ1323" i="20"/>
  <c r="AR1323" i="20"/>
  <c r="AS1323" i="20"/>
  <c r="AT1323" i="20"/>
  <c r="AU1323" i="20"/>
  <c r="AV1323" i="20"/>
  <c r="AQ1324" i="20"/>
  <c r="AR1324" i="20"/>
  <c r="AS1324" i="20"/>
  <c r="AT1324" i="20"/>
  <c r="AU1324" i="20"/>
  <c r="AV1324" i="20"/>
  <c r="AR1325" i="20"/>
  <c r="AT1325" i="20"/>
  <c r="AV1325" i="20"/>
  <c r="AQ1326" i="20"/>
  <c r="AR1326" i="20"/>
  <c r="AS1326" i="20"/>
  <c r="AT1326" i="20"/>
  <c r="AU1326" i="20"/>
  <c r="AV1326" i="20"/>
  <c r="AQ1327" i="20"/>
  <c r="AR1327" i="20"/>
  <c r="AS1327" i="20"/>
  <c r="AT1327" i="20"/>
  <c r="AU1327" i="20"/>
  <c r="AV1327" i="20"/>
  <c r="AR1328" i="20"/>
  <c r="AT1328" i="20"/>
  <c r="AV1328" i="20"/>
  <c r="AR1329" i="20"/>
  <c r="AT1329" i="20"/>
  <c r="AV1329" i="20"/>
  <c r="AQ1330" i="20"/>
  <c r="AR1330" i="20"/>
  <c r="AS1330" i="20"/>
  <c r="AT1330" i="20"/>
  <c r="AU1330" i="20"/>
  <c r="AV1330" i="20"/>
  <c r="AQ1331" i="20"/>
  <c r="AR1331" i="20"/>
  <c r="AS1331" i="20"/>
  <c r="AT1331" i="20"/>
  <c r="AU1331" i="20"/>
  <c r="AV1331" i="20"/>
  <c r="AQ1332" i="20"/>
  <c r="AR1332" i="20"/>
  <c r="AS1332" i="20"/>
  <c r="AT1332" i="20"/>
  <c r="AU1332" i="20"/>
  <c r="AV1332" i="20"/>
  <c r="AQ1333" i="20"/>
  <c r="AR1333" i="20"/>
  <c r="AS1333" i="20"/>
  <c r="AT1333" i="20"/>
  <c r="AU1333" i="20"/>
  <c r="AV1333" i="20"/>
  <c r="AQ1334" i="20"/>
  <c r="AR1334" i="20"/>
  <c r="AS1334" i="20"/>
  <c r="AT1334" i="20"/>
  <c r="AU1334" i="20"/>
  <c r="AV1334" i="20"/>
  <c r="AQ1335" i="20"/>
  <c r="AR1335" i="20"/>
  <c r="AS1335" i="20"/>
  <c r="AT1335" i="20"/>
  <c r="AU1335" i="20"/>
  <c r="AV1335" i="20"/>
  <c r="AQ1336" i="20"/>
  <c r="AR1336" i="20"/>
  <c r="AS1336" i="20"/>
  <c r="AT1336" i="20"/>
  <c r="AU1336" i="20"/>
  <c r="AV1336" i="20"/>
  <c r="AQ1337" i="20"/>
  <c r="AR1337" i="20"/>
  <c r="AS1337" i="20"/>
  <c r="AT1337" i="20"/>
  <c r="AU1337" i="20"/>
  <c r="AV1337" i="20"/>
  <c r="AQ1338" i="20"/>
  <c r="AR1338" i="20"/>
  <c r="AS1338" i="20"/>
  <c r="AT1338" i="20"/>
  <c r="AU1338" i="20"/>
  <c r="AV1338" i="20"/>
  <c r="AQ1339" i="20"/>
  <c r="AR1339" i="20"/>
  <c r="AS1339" i="20"/>
  <c r="AT1339" i="20"/>
  <c r="AU1339" i="20"/>
  <c r="AV1339" i="20"/>
  <c r="AQ1340" i="20"/>
  <c r="AR1340" i="20"/>
  <c r="AS1340" i="20"/>
  <c r="AT1340" i="20"/>
  <c r="AU1340" i="20"/>
  <c r="AV1340" i="20"/>
  <c r="AQ1341" i="20"/>
  <c r="AR1341" i="20"/>
  <c r="AS1341" i="20"/>
  <c r="AT1341" i="20"/>
  <c r="AU1341" i="20"/>
  <c r="AV1341" i="20"/>
  <c r="AR1342" i="20"/>
  <c r="AT1342" i="20"/>
  <c r="AV1342" i="20"/>
  <c r="AQ1343" i="20"/>
  <c r="AR1343" i="20"/>
  <c r="AS1343" i="20"/>
  <c r="AT1343" i="20"/>
  <c r="AU1343" i="20"/>
  <c r="AV1343" i="20"/>
  <c r="AR1344" i="20"/>
  <c r="AT1344" i="20"/>
  <c r="AV1344" i="20"/>
  <c r="AQ1345" i="20"/>
  <c r="AR1345" i="20"/>
  <c r="AS1345" i="20"/>
  <c r="AT1345" i="20"/>
  <c r="AU1345" i="20"/>
  <c r="AV1345" i="20"/>
  <c r="AQ1346" i="20"/>
  <c r="AR1346" i="20"/>
  <c r="AS1346" i="20"/>
  <c r="AT1346" i="20"/>
  <c r="AU1346" i="20"/>
  <c r="AV1346" i="20"/>
  <c r="Q50" i="28" l="1"/>
  <c r="S50" i="28"/>
  <c r="R50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S48" i="27"/>
  <c r="R48" i="27"/>
  <c r="Q48" i="27"/>
  <c r="S49" i="26"/>
  <c r="R49" i="26"/>
  <c r="Q49" i="26"/>
  <c r="M184" i="21"/>
  <c r="I184" i="21"/>
  <c r="E184" i="21"/>
  <c r="CV9" i="21"/>
  <c r="CV16" i="21" s="1"/>
  <c r="S49" i="28" l="1"/>
  <c r="Q49" i="28"/>
  <c r="R49" i="28"/>
  <c r="AQ1291" i="20"/>
  <c r="AR1291" i="20"/>
  <c r="AS1291" i="20"/>
  <c r="AT1291" i="20"/>
  <c r="AU1291" i="20"/>
  <c r="AV1291" i="20"/>
  <c r="AQ1292" i="20"/>
  <c r="AR1292" i="20"/>
  <c r="AS1292" i="20"/>
  <c r="AT1292" i="20"/>
  <c r="AU1292" i="20"/>
  <c r="AV1292" i="20"/>
  <c r="AQ1293" i="20"/>
  <c r="AR1293" i="20"/>
  <c r="AS1293" i="20"/>
  <c r="AT1293" i="20"/>
  <c r="AU1293" i="20"/>
  <c r="AV1293" i="20"/>
  <c r="AQ1294" i="20"/>
  <c r="AR1294" i="20"/>
  <c r="AS1294" i="20"/>
  <c r="AT1294" i="20"/>
  <c r="AU1294" i="20"/>
  <c r="AV1294" i="20"/>
  <c r="AQ1295" i="20"/>
  <c r="AR1295" i="20"/>
  <c r="AS1295" i="20"/>
  <c r="AT1295" i="20"/>
  <c r="AU1295" i="20"/>
  <c r="AV1295" i="20"/>
  <c r="AQ1296" i="20"/>
  <c r="AR1296" i="20"/>
  <c r="AS1296" i="20"/>
  <c r="AT1296" i="20"/>
  <c r="AU1296" i="20"/>
  <c r="AV1296" i="20"/>
  <c r="AR1297" i="20"/>
  <c r="AT1297" i="20"/>
  <c r="AV1297" i="20"/>
  <c r="AQ1298" i="20"/>
  <c r="AR1298" i="20"/>
  <c r="AS1298" i="20"/>
  <c r="AT1298" i="20"/>
  <c r="AU1298" i="20"/>
  <c r="AV1298" i="20"/>
  <c r="AQ1299" i="20"/>
  <c r="AR1299" i="20"/>
  <c r="AS1299" i="20"/>
  <c r="AT1299" i="20"/>
  <c r="AU1299" i="20"/>
  <c r="AV1299" i="20"/>
  <c r="AR1300" i="20"/>
  <c r="AT1300" i="20"/>
  <c r="AV1300" i="20"/>
  <c r="AQ1301" i="20"/>
  <c r="AR1301" i="20"/>
  <c r="AS1301" i="20"/>
  <c r="AT1301" i="20"/>
  <c r="AU1301" i="20"/>
  <c r="AV1301" i="20"/>
  <c r="AR1302" i="20"/>
  <c r="AT1302" i="20"/>
  <c r="AV1302" i="20"/>
  <c r="AR1303" i="20"/>
  <c r="AT1303" i="20"/>
  <c r="AV1303" i="20"/>
  <c r="AQ1304" i="20"/>
  <c r="AR1304" i="20"/>
  <c r="AS1304" i="20"/>
  <c r="AT1304" i="20"/>
  <c r="AU1304" i="20"/>
  <c r="AV1304" i="20"/>
  <c r="AQ1305" i="20"/>
  <c r="AR1305" i="20"/>
  <c r="AS1305" i="20"/>
  <c r="AT1305" i="20"/>
  <c r="AU1305" i="20"/>
  <c r="AV1305" i="20"/>
  <c r="AQ1306" i="20"/>
  <c r="AR1306" i="20"/>
  <c r="AS1306" i="20"/>
  <c r="AT1306" i="20"/>
  <c r="AU1306" i="20"/>
  <c r="AV1306" i="20"/>
  <c r="AQ1307" i="20"/>
  <c r="AR1307" i="20"/>
  <c r="AS1307" i="20"/>
  <c r="AT1307" i="20"/>
  <c r="AU1307" i="20"/>
  <c r="AV1307" i="20"/>
  <c r="AQ1308" i="20"/>
  <c r="AR1308" i="20"/>
  <c r="AS1308" i="20"/>
  <c r="AT1308" i="20"/>
  <c r="AU1308" i="20"/>
  <c r="AV1308" i="20"/>
  <c r="AQ1309" i="20"/>
  <c r="AR1309" i="20"/>
  <c r="AS1309" i="20"/>
  <c r="AT1309" i="20"/>
  <c r="AU1309" i="20"/>
  <c r="AV1309" i="20"/>
  <c r="AQ1310" i="20"/>
  <c r="AR1310" i="20"/>
  <c r="AS1310" i="20"/>
  <c r="AT1310" i="20"/>
  <c r="AU1310" i="20"/>
  <c r="AV1310" i="20"/>
  <c r="AQ1311" i="20"/>
  <c r="AR1311" i="20"/>
  <c r="AS1311" i="20"/>
  <c r="AT1311" i="20"/>
  <c r="AU1311" i="20"/>
  <c r="AV1311" i="20"/>
  <c r="AR1312" i="20"/>
  <c r="AT1312" i="20"/>
  <c r="AV1312" i="20"/>
  <c r="AR1313" i="20"/>
  <c r="AT1313" i="20"/>
  <c r="AV1313" i="20"/>
  <c r="AQ1314" i="20"/>
  <c r="AR1314" i="20"/>
  <c r="AS1314" i="20"/>
  <c r="AT1314" i="20"/>
  <c r="AU1314" i="20"/>
  <c r="AV1314" i="20"/>
  <c r="AQ1315" i="20"/>
  <c r="AR1315" i="20"/>
  <c r="AS1315" i="20"/>
  <c r="AT1315" i="20"/>
  <c r="AU1315" i="20"/>
  <c r="AV1315" i="20"/>
  <c r="AR1316" i="20"/>
  <c r="AT1316" i="20"/>
  <c r="AV1316" i="20"/>
  <c r="AQ1317" i="20"/>
  <c r="AR1317" i="20"/>
  <c r="AS1317" i="20"/>
  <c r="AT1317" i="20"/>
  <c r="AU1317" i="20"/>
  <c r="AV1317" i="20"/>
  <c r="AQ1318" i="20"/>
  <c r="AR1318" i="20"/>
  <c r="AS1318" i="20"/>
  <c r="AT1318" i="20"/>
  <c r="AU1318" i="20"/>
  <c r="AV1318" i="20"/>
  <c r="A1291" i="20"/>
  <c r="B1291" i="20"/>
  <c r="A1292" i="20"/>
  <c r="B1292" i="20"/>
  <c r="A1293" i="20"/>
  <c r="B1293" i="20"/>
  <c r="A1294" i="20"/>
  <c r="B1294" i="20"/>
  <c r="A1295" i="20"/>
  <c r="B1295" i="20"/>
  <c r="A1296" i="20"/>
  <c r="B1296" i="20"/>
  <c r="A1297" i="20"/>
  <c r="B1297" i="20"/>
  <c r="A1298" i="20"/>
  <c r="B1298" i="20"/>
  <c r="A1299" i="20"/>
  <c r="B1299" i="20"/>
  <c r="A1300" i="20"/>
  <c r="B1300" i="20"/>
  <c r="A1301" i="20"/>
  <c r="B1301" i="20"/>
  <c r="A1302" i="20"/>
  <c r="B1302" i="20"/>
  <c r="A1303" i="20"/>
  <c r="B1303" i="20"/>
  <c r="A1304" i="20"/>
  <c r="B1304" i="20"/>
  <c r="A1305" i="20"/>
  <c r="B1305" i="20"/>
  <c r="A1306" i="20"/>
  <c r="B1306" i="20"/>
  <c r="A1307" i="20"/>
  <c r="B1307" i="20"/>
  <c r="A1308" i="20"/>
  <c r="B1308" i="20"/>
  <c r="A1309" i="20"/>
  <c r="B1309" i="20"/>
  <c r="A1310" i="20"/>
  <c r="B1310" i="20"/>
  <c r="A1311" i="20"/>
  <c r="B1311" i="20"/>
  <c r="A1312" i="20"/>
  <c r="B1312" i="20"/>
  <c r="A1313" i="20"/>
  <c r="B1313" i="20"/>
  <c r="A1314" i="20"/>
  <c r="B1314" i="20"/>
  <c r="A1315" i="20"/>
  <c r="B1315" i="20"/>
  <c r="A1316" i="20"/>
  <c r="B1316" i="20"/>
  <c r="A1317" i="20"/>
  <c r="B1317" i="20"/>
  <c r="A1318" i="20"/>
  <c r="B1318" i="20"/>
  <c r="B48" i="28" l="1"/>
  <c r="C48" i="28"/>
  <c r="D48" i="28"/>
  <c r="E48" i="28"/>
  <c r="F48" i="28"/>
  <c r="G48" i="28"/>
  <c r="H48" i="28"/>
  <c r="I48" i="28"/>
  <c r="J48" i="28"/>
  <c r="K48" i="28"/>
  <c r="L48" i="28"/>
  <c r="M48" i="28"/>
  <c r="N48" i="28"/>
  <c r="O48" i="28"/>
  <c r="Q47" i="27"/>
  <c r="R47" i="27"/>
  <c r="S47" i="27"/>
  <c r="Q48" i="26"/>
  <c r="R48" i="26"/>
  <c r="S48" i="26"/>
  <c r="M183" i="21"/>
  <c r="I183" i="21"/>
  <c r="E183" i="21"/>
  <c r="CU9" i="21"/>
  <c r="CU16" i="21" s="1"/>
  <c r="S48" i="28" l="1"/>
  <c r="R48" i="28"/>
  <c r="Q48" i="28"/>
  <c r="A1263" i="20"/>
  <c r="B1263" i="20"/>
  <c r="A1264" i="20"/>
  <c r="B1264" i="20"/>
  <c r="A1265" i="20"/>
  <c r="B1265" i="20"/>
  <c r="A1266" i="20"/>
  <c r="B1266" i="20"/>
  <c r="A1267" i="20"/>
  <c r="B1267" i="20"/>
  <c r="A1268" i="20"/>
  <c r="B1268" i="20"/>
  <c r="A1269" i="20"/>
  <c r="B1269" i="20"/>
  <c r="A1270" i="20"/>
  <c r="B1270" i="20"/>
  <c r="A1271" i="20"/>
  <c r="B1271" i="20"/>
  <c r="A1272" i="20"/>
  <c r="B1272" i="20"/>
  <c r="A1273" i="20"/>
  <c r="B1273" i="20"/>
  <c r="A1274" i="20"/>
  <c r="B1274" i="20"/>
  <c r="A1275" i="20"/>
  <c r="B1275" i="20"/>
  <c r="A1276" i="20"/>
  <c r="B1276" i="20"/>
  <c r="A1277" i="20"/>
  <c r="B1277" i="20"/>
  <c r="A1278" i="20"/>
  <c r="B1278" i="20"/>
  <c r="A1279" i="20"/>
  <c r="B1279" i="20"/>
  <c r="A1280" i="20"/>
  <c r="B1280" i="20"/>
  <c r="A1281" i="20"/>
  <c r="B1281" i="20"/>
  <c r="A1282" i="20"/>
  <c r="B1282" i="20"/>
  <c r="A1283" i="20"/>
  <c r="B1283" i="20"/>
  <c r="A1284" i="20"/>
  <c r="B1284" i="20"/>
  <c r="A1285" i="20"/>
  <c r="B1285" i="20"/>
  <c r="A1286" i="20"/>
  <c r="B1286" i="20"/>
  <c r="A1287" i="20"/>
  <c r="B1287" i="20"/>
  <c r="A1288" i="20"/>
  <c r="B1288" i="20"/>
  <c r="A1289" i="20"/>
  <c r="B1289" i="20"/>
  <c r="A1290" i="20"/>
  <c r="B1290" i="20"/>
  <c r="AQ1263" i="20"/>
  <c r="AR1263" i="20"/>
  <c r="AS1263" i="20"/>
  <c r="AT1263" i="20"/>
  <c r="AU1263" i="20"/>
  <c r="AV1263" i="20"/>
  <c r="AQ1264" i="20"/>
  <c r="AR1264" i="20"/>
  <c r="AS1264" i="20"/>
  <c r="AT1264" i="20"/>
  <c r="AU1264" i="20"/>
  <c r="AV1264" i="20"/>
  <c r="AQ1265" i="20"/>
  <c r="AR1265" i="20"/>
  <c r="AS1265" i="20"/>
  <c r="AT1265" i="20"/>
  <c r="AU1265" i="20"/>
  <c r="AV1265" i="20"/>
  <c r="AQ1266" i="20"/>
  <c r="AR1266" i="20"/>
  <c r="AS1266" i="20"/>
  <c r="AT1266" i="20"/>
  <c r="AU1266" i="20"/>
  <c r="AV1266" i="20"/>
  <c r="AQ1267" i="20"/>
  <c r="AR1267" i="20"/>
  <c r="AS1267" i="20"/>
  <c r="AT1267" i="20"/>
  <c r="AU1267" i="20"/>
  <c r="AV1267" i="20"/>
  <c r="AQ1268" i="20"/>
  <c r="AR1268" i="20"/>
  <c r="AS1268" i="20"/>
  <c r="AT1268" i="20"/>
  <c r="AU1268" i="20"/>
  <c r="AV1268" i="20"/>
  <c r="AR1269" i="20"/>
  <c r="AT1269" i="20"/>
  <c r="AV1269" i="20"/>
  <c r="AQ1270" i="20"/>
  <c r="AR1270" i="20"/>
  <c r="AS1270" i="20"/>
  <c r="AT1270" i="20"/>
  <c r="AU1270" i="20"/>
  <c r="AV1270" i="20"/>
  <c r="AQ1271" i="20"/>
  <c r="AR1271" i="20"/>
  <c r="AS1271" i="20"/>
  <c r="AT1271" i="20"/>
  <c r="AU1271" i="20"/>
  <c r="AV1271" i="20"/>
  <c r="AR1272" i="20"/>
  <c r="AT1272" i="20"/>
  <c r="AV1272" i="20"/>
  <c r="AQ1273" i="20"/>
  <c r="AR1273" i="20"/>
  <c r="AS1273" i="20"/>
  <c r="AT1273" i="20"/>
  <c r="AU1273" i="20"/>
  <c r="AV1273" i="20"/>
  <c r="AR1274" i="20"/>
  <c r="AT1274" i="20"/>
  <c r="AV1274" i="20"/>
  <c r="AR1275" i="20"/>
  <c r="AT1275" i="20"/>
  <c r="AV1275" i="20"/>
  <c r="AQ1276" i="20"/>
  <c r="AR1276" i="20"/>
  <c r="AS1276" i="20"/>
  <c r="AT1276" i="20"/>
  <c r="AU1276" i="20"/>
  <c r="AV1276" i="20"/>
  <c r="AQ1277" i="20"/>
  <c r="AR1277" i="20"/>
  <c r="AS1277" i="20"/>
  <c r="AT1277" i="20"/>
  <c r="AU1277" i="20"/>
  <c r="AV1277" i="20"/>
  <c r="AQ1278" i="20"/>
  <c r="AR1278" i="20"/>
  <c r="AS1278" i="20"/>
  <c r="AT1278" i="20"/>
  <c r="AU1278" i="20"/>
  <c r="AV1278" i="20"/>
  <c r="AQ1279" i="20"/>
  <c r="AR1279" i="20"/>
  <c r="AS1279" i="20"/>
  <c r="AT1279" i="20"/>
  <c r="AU1279" i="20"/>
  <c r="AV1279" i="20"/>
  <c r="AQ1280" i="20"/>
  <c r="AR1280" i="20"/>
  <c r="AS1280" i="20"/>
  <c r="AT1280" i="20"/>
  <c r="AU1280" i="20"/>
  <c r="AV1280" i="20"/>
  <c r="AQ1281" i="20"/>
  <c r="AR1281" i="20"/>
  <c r="AS1281" i="20"/>
  <c r="AT1281" i="20"/>
  <c r="AU1281" i="20"/>
  <c r="AV1281" i="20"/>
  <c r="AQ1282" i="20"/>
  <c r="AR1282" i="20"/>
  <c r="AS1282" i="20"/>
  <c r="AT1282" i="20"/>
  <c r="AU1282" i="20"/>
  <c r="AV1282" i="20"/>
  <c r="AQ1283" i="20"/>
  <c r="AR1283" i="20"/>
  <c r="AS1283" i="20"/>
  <c r="AT1283" i="20"/>
  <c r="AU1283" i="20"/>
  <c r="AV1283" i="20"/>
  <c r="AR1284" i="20"/>
  <c r="AT1284" i="20"/>
  <c r="AV1284" i="20"/>
  <c r="AR1285" i="20"/>
  <c r="AT1285" i="20"/>
  <c r="AV1285" i="20"/>
  <c r="AQ1286" i="20"/>
  <c r="AR1286" i="20"/>
  <c r="AS1286" i="20"/>
  <c r="AT1286" i="20"/>
  <c r="AU1286" i="20"/>
  <c r="AV1286" i="20"/>
  <c r="AQ1287" i="20"/>
  <c r="AR1287" i="20"/>
  <c r="AS1287" i="20"/>
  <c r="AT1287" i="20"/>
  <c r="AU1287" i="20"/>
  <c r="AV1287" i="20"/>
  <c r="AR1288" i="20"/>
  <c r="AT1288" i="20"/>
  <c r="AV1288" i="20"/>
  <c r="AQ1289" i="20"/>
  <c r="AR1289" i="20"/>
  <c r="AS1289" i="20"/>
  <c r="AT1289" i="20"/>
  <c r="AU1289" i="20"/>
  <c r="AV1289" i="20"/>
  <c r="AQ1290" i="20"/>
  <c r="AR1290" i="20"/>
  <c r="AS1290" i="20"/>
  <c r="AT1290" i="20"/>
  <c r="AU1290" i="20"/>
  <c r="AV1290" i="20"/>
  <c r="V31" i="29" l="1"/>
  <c r="X31" i="29"/>
  <c r="C46" i="28" l="1"/>
  <c r="C47" i="28"/>
  <c r="B46" i="28"/>
  <c r="B47" i="28"/>
  <c r="D47" i="28"/>
  <c r="E47" i="28"/>
  <c r="F47" i="28"/>
  <c r="G47" i="28"/>
  <c r="H47" i="28"/>
  <c r="I47" i="28"/>
  <c r="J47" i="28"/>
  <c r="K47" i="28"/>
  <c r="L47" i="28"/>
  <c r="M47" i="28"/>
  <c r="N47" i="28"/>
  <c r="O47" i="28"/>
  <c r="Q46" i="27"/>
  <c r="R46" i="27"/>
  <c r="S46" i="27"/>
  <c r="Q47" i="26"/>
  <c r="R47" i="26"/>
  <c r="S47" i="26"/>
  <c r="M182" i="21"/>
  <c r="I182" i="21"/>
  <c r="E182" i="21"/>
  <c r="CT9" i="21"/>
  <c r="CT16" i="21" s="1"/>
  <c r="R47" i="28" l="1"/>
  <c r="S47" i="28"/>
  <c r="Q47" i="28"/>
  <c r="AQ1235" i="20"/>
  <c r="AR1235" i="20"/>
  <c r="AS1235" i="20"/>
  <c r="AT1235" i="20"/>
  <c r="AU1235" i="20"/>
  <c r="AV1235" i="20"/>
  <c r="AQ1236" i="20"/>
  <c r="AR1236" i="20"/>
  <c r="AS1236" i="20"/>
  <c r="AT1236" i="20"/>
  <c r="AU1236" i="20"/>
  <c r="AV1236" i="20"/>
  <c r="AQ1237" i="20"/>
  <c r="AR1237" i="20"/>
  <c r="AS1237" i="20"/>
  <c r="AT1237" i="20"/>
  <c r="AU1237" i="20"/>
  <c r="AV1237" i="20"/>
  <c r="AQ1238" i="20"/>
  <c r="AR1238" i="20"/>
  <c r="AS1238" i="20"/>
  <c r="AT1238" i="20"/>
  <c r="AU1238" i="20"/>
  <c r="AV1238" i="20"/>
  <c r="AQ1239" i="20"/>
  <c r="AR1239" i="20"/>
  <c r="AS1239" i="20"/>
  <c r="AT1239" i="20"/>
  <c r="AU1239" i="20"/>
  <c r="AV1239" i="20"/>
  <c r="AQ1240" i="20"/>
  <c r="AR1240" i="20"/>
  <c r="AS1240" i="20"/>
  <c r="AT1240" i="20"/>
  <c r="AU1240" i="20"/>
  <c r="AV1240" i="20"/>
  <c r="AR1241" i="20"/>
  <c r="AT1241" i="20"/>
  <c r="AV1241" i="20"/>
  <c r="AQ1242" i="20"/>
  <c r="AR1242" i="20"/>
  <c r="AS1242" i="20"/>
  <c r="AT1242" i="20"/>
  <c r="AU1242" i="20"/>
  <c r="AV1242" i="20"/>
  <c r="AQ1243" i="20"/>
  <c r="AR1243" i="20"/>
  <c r="AS1243" i="20"/>
  <c r="AT1243" i="20"/>
  <c r="AU1243" i="20"/>
  <c r="AV1243" i="20"/>
  <c r="AR1244" i="20"/>
  <c r="AT1244" i="20"/>
  <c r="AV1244" i="20"/>
  <c r="AQ1245" i="20"/>
  <c r="AR1245" i="20"/>
  <c r="AS1245" i="20"/>
  <c r="AT1245" i="20"/>
  <c r="AU1245" i="20"/>
  <c r="AV1245" i="20"/>
  <c r="AQ1246" i="20"/>
  <c r="AR1246" i="20"/>
  <c r="AS1246" i="20"/>
  <c r="AT1246" i="20"/>
  <c r="AU1246" i="20"/>
  <c r="AV1246" i="20"/>
  <c r="AR1247" i="20"/>
  <c r="AT1247" i="20"/>
  <c r="AV1247" i="20"/>
  <c r="AQ1248" i="20"/>
  <c r="AR1248" i="20"/>
  <c r="AS1248" i="20"/>
  <c r="AT1248" i="20"/>
  <c r="AU1248" i="20"/>
  <c r="AV1248" i="20"/>
  <c r="AQ1249" i="20"/>
  <c r="AR1249" i="20"/>
  <c r="AS1249" i="20"/>
  <c r="AT1249" i="20"/>
  <c r="AU1249" i="20"/>
  <c r="AV1249" i="20"/>
  <c r="AQ1250" i="20"/>
  <c r="AR1250" i="20"/>
  <c r="AS1250" i="20"/>
  <c r="AT1250" i="20"/>
  <c r="AU1250" i="20"/>
  <c r="AV1250" i="20"/>
  <c r="AQ1251" i="20"/>
  <c r="AR1251" i="20"/>
  <c r="AS1251" i="20"/>
  <c r="AT1251" i="20"/>
  <c r="AU1251" i="20"/>
  <c r="AV1251" i="20"/>
  <c r="AQ1252" i="20"/>
  <c r="AR1252" i="20"/>
  <c r="AS1252" i="20"/>
  <c r="AT1252" i="20"/>
  <c r="AU1252" i="20"/>
  <c r="AV1252" i="20"/>
  <c r="AQ1253" i="20"/>
  <c r="AR1253" i="20"/>
  <c r="AS1253" i="20"/>
  <c r="AT1253" i="20"/>
  <c r="AU1253" i="20"/>
  <c r="AV1253" i="20"/>
  <c r="AQ1254" i="20"/>
  <c r="AR1254" i="20"/>
  <c r="AS1254" i="20"/>
  <c r="AT1254" i="20"/>
  <c r="AU1254" i="20"/>
  <c r="AV1254" i="20"/>
  <c r="AQ1255" i="20"/>
  <c r="AR1255" i="20"/>
  <c r="AS1255" i="20"/>
  <c r="AT1255" i="20"/>
  <c r="AU1255" i="20"/>
  <c r="AV1255" i="20"/>
  <c r="AQ1256" i="20"/>
  <c r="AR1256" i="20"/>
  <c r="AS1256" i="20"/>
  <c r="AT1256" i="20"/>
  <c r="AU1256" i="20"/>
  <c r="AV1256" i="20"/>
  <c r="AR1257" i="20"/>
  <c r="AT1257" i="20"/>
  <c r="AV1257" i="20"/>
  <c r="AQ1258" i="20"/>
  <c r="AR1258" i="20"/>
  <c r="AS1258" i="20"/>
  <c r="AT1258" i="20"/>
  <c r="AU1258" i="20"/>
  <c r="AV1258" i="20"/>
  <c r="AR1259" i="20"/>
  <c r="AT1259" i="20"/>
  <c r="AV1259" i="20"/>
  <c r="AR1260" i="20"/>
  <c r="AT1260" i="20"/>
  <c r="AV1260" i="20"/>
  <c r="AQ1261" i="20"/>
  <c r="AR1261" i="20"/>
  <c r="AS1261" i="20"/>
  <c r="AT1261" i="20"/>
  <c r="AU1261" i="20"/>
  <c r="AV1261" i="20"/>
  <c r="AQ1262" i="20"/>
  <c r="AR1262" i="20"/>
  <c r="AS1262" i="20"/>
  <c r="AT1262" i="20"/>
  <c r="AU1262" i="20"/>
  <c r="AV1262" i="20"/>
  <c r="A1235" i="20"/>
  <c r="B1235" i="20"/>
  <c r="A1236" i="20"/>
  <c r="B1236" i="20"/>
  <c r="A1237" i="20"/>
  <c r="B1237" i="20"/>
  <c r="A1238" i="20"/>
  <c r="B1238" i="20"/>
  <c r="A1239" i="20"/>
  <c r="B1239" i="20"/>
  <c r="A1240" i="20"/>
  <c r="B1240" i="20"/>
  <c r="A1241" i="20"/>
  <c r="B1241" i="20"/>
  <c r="A1242" i="20"/>
  <c r="B1242" i="20"/>
  <c r="A1243" i="20"/>
  <c r="B1243" i="20"/>
  <c r="A1244" i="20"/>
  <c r="B1244" i="20"/>
  <c r="A1245" i="20"/>
  <c r="B1245" i="20"/>
  <c r="A1246" i="20"/>
  <c r="B1246" i="20"/>
  <c r="A1247" i="20"/>
  <c r="B1247" i="20"/>
  <c r="A1248" i="20"/>
  <c r="B1248" i="20"/>
  <c r="A1249" i="20"/>
  <c r="B1249" i="20"/>
  <c r="A1250" i="20"/>
  <c r="B1250" i="20"/>
  <c r="A1251" i="20"/>
  <c r="B1251" i="20"/>
  <c r="A1252" i="20"/>
  <c r="B1252" i="20"/>
  <c r="A1253" i="20"/>
  <c r="B1253" i="20"/>
  <c r="A1254" i="20"/>
  <c r="B1254" i="20"/>
  <c r="A1255" i="20"/>
  <c r="B1255" i="20"/>
  <c r="A1256" i="20"/>
  <c r="B1256" i="20"/>
  <c r="A1257" i="20"/>
  <c r="B1257" i="20"/>
  <c r="A1258" i="20"/>
  <c r="B1258" i="20"/>
  <c r="A1259" i="20"/>
  <c r="B1259" i="20"/>
  <c r="A1260" i="20"/>
  <c r="B1260" i="20"/>
  <c r="A1261" i="20"/>
  <c r="B1261" i="20"/>
  <c r="A1262" i="20"/>
  <c r="B1262" i="20"/>
  <c r="D46" i="28" l="1"/>
  <c r="E46" i="28"/>
  <c r="F46" i="28"/>
  <c r="G46" i="28"/>
  <c r="H46" i="28"/>
  <c r="I46" i="28"/>
  <c r="J46" i="28"/>
  <c r="K46" i="28"/>
  <c r="L46" i="28"/>
  <c r="M46" i="28"/>
  <c r="N46" i="28"/>
  <c r="O46" i="28"/>
  <c r="Q45" i="27"/>
  <c r="R45" i="27"/>
  <c r="S45" i="27"/>
  <c r="Q46" i="26"/>
  <c r="R46" i="26"/>
  <c r="S46" i="26"/>
  <c r="AK6" i="29"/>
  <c r="AG6" i="29"/>
  <c r="AA6" i="29"/>
  <c r="U6" i="29"/>
  <c r="Q6" i="29"/>
  <c r="G7" i="29"/>
  <c r="G2" i="29"/>
  <c r="E2" i="29"/>
  <c r="G6" i="29"/>
  <c r="G4" i="29"/>
  <c r="E11" i="29"/>
  <c r="I7" i="29"/>
  <c r="I2" i="29"/>
  <c r="I6" i="29"/>
  <c r="M6" i="29"/>
  <c r="O6" i="29"/>
  <c r="I4" i="29"/>
  <c r="K2" i="29"/>
  <c r="M2" i="29"/>
  <c r="M4" i="29"/>
  <c r="M7" i="29"/>
  <c r="O2" i="29"/>
  <c r="Q2" i="29"/>
  <c r="S2" i="29"/>
  <c r="U2" i="29"/>
  <c r="O4" i="29"/>
  <c r="Q4" i="29"/>
  <c r="U4" i="29"/>
  <c r="O7" i="29"/>
  <c r="Q7" i="29"/>
  <c r="U7" i="29"/>
  <c r="W2" i="29"/>
  <c r="Y2" i="29"/>
  <c r="AA2" i="29"/>
  <c r="AA4" i="29"/>
  <c r="AA7" i="29"/>
  <c r="AC2" i="29"/>
  <c r="AE2" i="29"/>
  <c r="AG2" i="29"/>
  <c r="AG4" i="29"/>
  <c r="AG7" i="29"/>
  <c r="AI2" i="29"/>
  <c r="AK2" i="29"/>
  <c r="AK4" i="29"/>
  <c r="AK7" i="29"/>
  <c r="M181" i="21"/>
  <c r="I181" i="21"/>
  <c r="E181" i="21"/>
  <c r="CS9" i="21"/>
  <c r="CS16" i="21" s="1"/>
  <c r="R46" i="28" l="1"/>
  <c r="S46" i="28"/>
  <c r="Q46" i="28"/>
  <c r="AQ1207" i="20"/>
  <c r="AR1207" i="20"/>
  <c r="AS1207" i="20"/>
  <c r="AT1207" i="20"/>
  <c r="AU1207" i="20"/>
  <c r="AV1207" i="20"/>
  <c r="AQ1208" i="20"/>
  <c r="AR1208" i="20"/>
  <c r="AS1208" i="20"/>
  <c r="AT1208" i="20"/>
  <c r="AU1208" i="20"/>
  <c r="AV1208" i="20"/>
  <c r="AQ1209" i="20"/>
  <c r="AR1209" i="20"/>
  <c r="AS1209" i="20"/>
  <c r="AT1209" i="20"/>
  <c r="AU1209" i="20"/>
  <c r="AV1209" i="20"/>
  <c r="AQ1210" i="20"/>
  <c r="AR1210" i="20"/>
  <c r="AS1210" i="20"/>
  <c r="AT1210" i="20"/>
  <c r="AU1210" i="20"/>
  <c r="AV1210" i="20"/>
  <c r="AQ1211" i="20"/>
  <c r="AR1211" i="20"/>
  <c r="AS1211" i="20"/>
  <c r="AT1211" i="20"/>
  <c r="AU1211" i="20"/>
  <c r="AV1211" i="20"/>
  <c r="AQ1212" i="20"/>
  <c r="AR1212" i="20"/>
  <c r="AS1212" i="20"/>
  <c r="AT1212" i="20"/>
  <c r="AU1212" i="20"/>
  <c r="AV1212" i="20"/>
  <c r="AR1213" i="20"/>
  <c r="AT1213" i="20"/>
  <c r="AV1213" i="20"/>
  <c r="AQ1214" i="20"/>
  <c r="AR1214" i="20"/>
  <c r="AS1214" i="20"/>
  <c r="AT1214" i="20"/>
  <c r="AU1214" i="20"/>
  <c r="AV1214" i="20"/>
  <c r="AQ1215" i="20"/>
  <c r="AR1215" i="20"/>
  <c r="AS1215" i="20"/>
  <c r="AT1215" i="20"/>
  <c r="AU1215" i="20"/>
  <c r="AV1215" i="20"/>
  <c r="AQ1216" i="20"/>
  <c r="AR1216" i="20"/>
  <c r="AS1216" i="20"/>
  <c r="AT1216" i="20"/>
  <c r="AU1216" i="20"/>
  <c r="AV1216" i="20"/>
  <c r="AR1217" i="20"/>
  <c r="AT1217" i="20"/>
  <c r="AV1217" i="20"/>
  <c r="AQ1218" i="20"/>
  <c r="AR1218" i="20"/>
  <c r="AS1218" i="20"/>
  <c r="AT1218" i="20"/>
  <c r="AU1218" i="20"/>
  <c r="AV1218" i="20"/>
  <c r="AR1219" i="20"/>
  <c r="AT1219" i="20"/>
  <c r="AV1219" i="20"/>
  <c r="AQ1220" i="20"/>
  <c r="AR1220" i="20"/>
  <c r="AS1220" i="20"/>
  <c r="AT1220" i="20"/>
  <c r="AU1220" i="20"/>
  <c r="AV1220" i="20"/>
  <c r="AQ1221" i="20"/>
  <c r="AR1221" i="20"/>
  <c r="AS1221" i="20"/>
  <c r="AT1221" i="20"/>
  <c r="AU1221" i="20"/>
  <c r="AV1221" i="20"/>
  <c r="AQ1222" i="20"/>
  <c r="AR1222" i="20"/>
  <c r="AS1222" i="20"/>
  <c r="AT1222" i="20"/>
  <c r="AU1222" i="20"/>
  <c r="AV1222" i="20"/>
  <c r="AQ1223" i="20"/>
  <c r="AR1223" i="20"/>
  <c r="AS1223" i="20"/>
  <c r="AT1223" i="20"/>
  <c r="AU1223" i="20"/>
  <c r="AV1223" i="20"/>
  <c r="AQ1224" i="20"/>
  <c r="AR1224" i="20"/>
  <c r="AS1224" i="20"/>
  <c r="AT1224" i="20"/>
  <c r="AU1224" i="20"/>
  <c r="AV1224" i="20"/>
  <c r="AQ1225" i="20"/>
  <c r="AR1225" i="20"/>
  <c r="AS1225" i="20"/>
  <c r="AT1225" i="20"/>
  <c r="AU1225" i="20"/>
  <c r="AV1225" i="20"/>
  <c r="AQ1226" i="20"/>
  <c r="AR1226" i="20"/>
  <c r="AS1226" i="20"/>
  <c r="AT1226" i="20"/>
  <c r="AU1226" i="20"/>
  <c r="AV1226" i="20"/>
  <c r="AQ1227" i="20"/>
  <c r="AR1227" i="20"/>
  <c r="AS1227" i="20"/>
  <c r="AT1227" i="20"/>
  <c r="AU1227" i="20"/>
  <c r="AV1227" i="20"/>
  <c r="AQ1228" i="20"/>
  <c r="AR1228" i="20"/>
  <c r="AS1228" i="20"/>
  <c r="AT1228" i="20"/>
  <c r="AU1228" i="20"/>
  <c r="AV1228" i="20"/>
  <c r="AR1229" i="20"/>
  <c r="AT1229" i="20"/>
  <c r="AV1229" i="20"/>
  <c r="AQ1230" i="20"/>
  <c r="AR1230" i="20"/>
  <c r="AS1230" i="20"/>
  <c r="AT1230" i="20"/>
  <c r="AU1230" i="20"/>
  <c r="AV1230" i="20"/>
  <c r="AR1231" i="20"/>
  <c r="AT1231" i="20"/>
  <c r="AV1231" i="20"/>
  <c r="AR1232" i="20"/>
  <c r="AT1232" i="20"/>
  <c r="AV1232" i="20"/>
  <c r="AQ1233" i="20"/>
  <c r="AR1233" i="20"/>
  <c r="AS1233" i="20"/>
  <c r="AT1233" i="20"/>
  <c r="AU1233" i="20"/>
  <c r="AV1233" i="20"/>
  <c r="AQ1234" i="20"/>
  <c r="AR1234" i="20"/>
  <c r="AS1234" i="20"/>
  <c r="AT1234" i="20"/>
  <c r="AU1234" i="20"/>
  <c r="AV1234" i="20"/>
  <c r="A1207" i="20"/>
  <c r="B1207" i="20"/>
  <c r="A1208" i="20"/>
  <c r="B1208" i="20"/>
  <c r="A1209" i="20"/>
  <c r="B1209" i="20"/>
  <c r="A1210" i="20"/>
  <c r="B1210" i="20"/>
  <c r="A1211" i="20"/>
  <c r="B1211" i="20"/>
  <c r="A1212" i="20"/>
  <c r="B1212" i="20"/>
  <c r="A1213" i="20"/>
  <c r="B1213" i="20"/>
  <c r="A1214" i="20"/>
  <c r="B1214" i="20"/>
  <c r="A1215" i="20"/>
  <c r="B1215" i="20"/>
  <c r="A1216" i="20"/>
  <c r="B1216" i="20"/>
  <c r="A1217" i="20"/>
  <c r="B1217" i="20"/>
  <c r="A1218" i="20"/>
  <c r="B1218" i="20"/>
  <c r="A1219" i="20"/>
  <c r="B1219" i="20"/>
  <c r="A1220" i="20"/>
  <c r="B1220" i="20"/>
  <c r="A1221" i="20"/>
  <c r="B1221" i="20"/>
  <c r="A1222" i="20"/>
  <c r="B1222" i="20"/>
  <c r="A1223" i="20"/>
  <c r="B1223" i="20"/>
  <c r="A1224" i="20"/>
  <c r="B1224" i="20"/>
  <c r="A1225" i="20"/>
  <c r="B1225" i="20"/>
  <c r="A1226" i="20"/>
  <c r="B1226" i="20"/>
  <c r="A1227" i="20"/>
  <c r="B1227" i="20"/>
  <c r="A1228" i="20"/>
  <c r="B1228" i="20"/>
  <c r="A1229" i="20"/>
  <c r="B1229" i="20"/>
  <c r="A1230" i="20"/>
  <c r="B1230" i="20"/>
  <c r="A1231" i="20"/>
  <c r="B1231" i="20"/>
  <c r="A1232" i="20"/>
  <c r="B1232" i="20"/>
  <c r="A1233" i="20"/>
  <c r="B1233" i="20"/>
  <c r="A1234" i="20"/>
  <c r="B1234" i="20"/>
  <c r="B45" i="28" l="1"/>
  <c r="C45" i="28"/>
  <c r="D45" i="28"/>
  <c r="E45" i="28"/>
  <c r="F45" i="28"/>
  <c r="G45" i="28"/>
  <c r="H45" i="28"/>
  <c r="I45" i="28"/>
  <c r="J45" i="28"/>
  <c r="K45" i="28"/>
  <c r="L45" i="28"/>
  <c r="M45" i="28"/>
  <c r="N45" i="28"/>
  <c r="O45" i="28"/>
  <c r="Q44" i="27"/>
  <c r="R44" i="27"/>
  <c r="S44" i="27"/>
  <c r="Q45" i="26"/>
  <c r="R45" i="26"/>
  <c r="S45" i="26"/>
  <c r="E54" i="29"/>
  <c r="M180" i="21"/>
  <c r="I180" i="21"/>
  <c r="E180" i="21"/>
  <c r="E179" i="21"/>
  <c r="CR9" i="21"/>
  <c r="CR16" i="21" s="1"/>
  <c r="AQ1182" i="20"/>
  <c r="AR1182" i="20"/>
  <c r="AS1182" i="20"/>
  <c r="AT1182" i="20"/>
  <c r="AU1182" i="20"/>
  <c r="AV1182" i="20"/>
  <c r="AQ1183" i="20"/>
  <c r="AR1183" i="20"/>
  <c r="AS1183" i="20"/>
  <c r="AT1183" i="20"/>
  <c r="AU1183" i="20"/>
  <c r="AV1183" i="20"/>
  <c r="AQ1184" i="20"/>
  <c r="AR1184" i="20"/>
  <c r="AS1184" i="20"/>
  <c r="AT1184" i="20"/>
  <c r="AU1184" i="20"/>
  <c r="AV1184" i="20"/>
  <c r="AR1185" i="20"/>
  <c r="AT1185" i="20"/>
  <c r="AV1185" i="20"/>
  <c r="AQ1186" i="20"/>
  <c r="AR1186" i="20"/>
  <c r="AS1186" i="20"/>
  <c r="AT1186" i="20"/>
  <c r="AU1186" i="20"/>
  <c r="AV1186" i="20"/>
  <c r="AQ1187" i="20"/>
  <c r="AR1187" i="20"/>
  <c r="AS1187" i="20"/>
  <c r="AT1187" i="20"/>
  <c r="AU1187" i="20"/>
  <c r="AV1187" i="20"/>
  <c r="AQ1188" i="20"/>
  <c r="AR1188" i="20"/>
  <c r="AS1188" i="20"/>
  <c r="AT1188" i="20"/>
  <c r="AU1188" i="20"/>
  <c r="AV1188" i="20"/>
  <c r="AR1189" i="20"/>
  <c r="AT1189" i="20"/>
  <c r="AV1189" i="20"/>
  <c r="AQ1190" i="20"/>
  <c r="AR1190" i="20"/>
  <c r="AS1190" i="20"/>
  <c r="AT1190" i="20"/>
  <c r="AU1190" i="20"/>
  <c r="AV1190" i="20"/>
  <c r="AR1191" i="20"/>
  <c r="AT1191" i="20"/>
  <c r="AV1191" i="20"/>
  <c r="AQ1192" i="20"/>
  <c r="AR1192" i="20"/>
  <c r="AS1192" i="20"/>
  <c r="AT1192" i="20"/>
  <c r="AU1192" i="20"/>
  <c r="AV1192" i="20"/>
  <c r="AQ1193" i="20"/>
  <c r="AR1193" i="20"/>
  <c r="AS1193" i="20"/>
  <c r="AT1193" i="20"/>
  <c r="AU1193" i="20"/>
  <c r="AV1193" i="20"/>
  <c r="AQ1194" i="20"/>
  <c r="AR1194" i="20"/>
  <c r="AS1194" i="20"/>
  <c r="AT1194" i="20"/>
  <c r="AU1194" i="20"/>
  <c r="AV1194" i="20"/>
  <c r="AQ1195" i="20"/>
  <c r="AR1195" i="20"/>
  <c r="AS1195" i="20"/>
  <c r="AT1195" i="20"/>
  <c r="AU1195" i="20"/>
  <c r="AV1195" i="20"/>
  <c r="AQ1196" i="20"/>
  <c r="AR1196" i="20"/>
  <c r="AS1196" i="20"/>
  <c r="AT1196" i="20"/>
  <c r="AU1196" i="20"/>
  <c r="AV1196" i="20"/>
  <c r="AQ1197" i="20"/>
  <c r="AR1197" i="20"/>
  <c r="AS1197" i="20"/>
  <c r="AT1197" i="20"/>
  <c r="AU1197" i="20"/>
  <c r="AV1197" i="20"/>
  <c r="AQ1198" i="20"/>
  <c r="AR1198" i="20"/>
  <c r="AS1198" i="20"/>
  <c r="AT1198" i="20"/>
  <c r="AU1198" i="20"/>
  <c r="AV1198" i="20"/>
  <c r="AQ1199" i="20"/>
  <c r="AR1199" i="20"/>
  <c r="AS1199" i="20"/>
  <c r="AT1199" i="20"/>
  <c r="AU1199" i="20"/>
  <c r="AV1199" i="20"/>
  <c r="AQ1200" i="20"/>
  <c r="AR1200" i="20"/>
  <c r="AS1200" i="20"/>
  <c r="AT1200" i="20"/>
  <c r="AU1200" i="20"/>
  <c r="AV1200" i="20"/>
  <c r="AR1201" i="20"/>
  <c r="AT1201" i="20"/>
  <c r="AV1201" i="20"/>
  <c r="AQ1202" i="20"/>
  <c r="AR1202" i="20"/>
  <c r="AS1202" i="20"/>
  <c r="AT1202" i="20"/>
  <c r="AU1202" i="20"/>
  <c r="AV1202" i="20"/>
  <c r="AR1203" i="20"/>
  <c r="AT1203" i="20"/>
  <c r="AV1203" i="20"/>
  <c r="AR1204" i="20"/>
  <c r="AT1204" i="20"/>
  <c r="AV1204" i="20"/>
  <c r="AQ1205" i="20"/>
  <c r="AR1205" i="20"/>
  <c r="AS1205" i="20"/>
  <c r="AT1205" i="20"/>
  <c r="AU1205" i="20"/>
  <c r="AV1205" i="20"/>
  <c r="AQ1206" i="20"/>
  <c r="AR1206" i="20"/>
  <c r="AS1206" i="20"/>
  <c r="AT1206" i="20"/>
  <c r="AU1206" i="20"/>
  <c r="AV1206" i="20"/>
  <c r="B1206" i="20"/>
  <c r="A1206" i="20"/>
  <c r="B1205" i="20"/>
  <c r="A1205" i="20"/>
  <c r="B1204" i="20"/>
  <c r="A1204" i="20"/>
  <c r="B1203" i="20"/>
  <c r="A1203" i="20"/>
  <c r="B1202" i="20"/>
  <c r="A1202" i="20"/>
  <c r="B1201" i="20"/>
  <c r="A1201" i="20"/>
  <c r="B1200" i="20"/>
  <c r="A1200" i="20"/>
  <c r="B1199" i="20"/>
  <c r="A1199" i="20"/>
  <c r="B1198" i="20"/>
  <c r="A1198" i="20"/>
  <c r="B1197" i="20"/>
  <c r="A1197" i="20"/>
  <c r="B1196" i="20"/>
  <c r="A1196" i="20"/>
  <c r="B1195" i="20"/>
  <c r="A1195" i="20"/>
  <c r="B1194" i="20"/>
  <c r="A1194" i="20"/>
  <c r="B1193" i="20"/>
  <c r="A1193" i="20"/>
  <c r="B1192" i="20"/>
  <c r="A1192" i="20"/>
  <c r="B1191" i="20"/>
  <c r="A1191" i="20"/>
  <c r="B1190" i="20"/>
  <c r="A1190" i="20"/>
  <c r="B1189" i="20"/>
  <c r="A1189" i="20"/>
  <c r="B1188" i="20"/>
  <c r="A1188" i="20"/>
  <c r="B1187" i="20"/>
  <c r="A1187" i="20"/>
  <c r="B1186" i="20"/>
  <c r="A1186" i="20"/>
  <c r="B1185" i="20"/>
  <c r="A1185" i="20"/>
  <c r="B1184" i="20"/>
  <c r="A1184" i="20"/>
  <c r="B1183" i="20"/>
  <c r="A1183" i="20"/>
  <c r="B1182" i="20"/>
  <c r="A1182" i="20"/>
  <c r="B1181" i="20"/>
  <c r="A1181" i="20"/>
  <c r="B1180" i="20"/>
  <c r="A1180" i="20"/>
  <c r="B1179" i="20"/>
  <c r="A1179" i="20"/>
  <c r="AV1181" i="20"/>
  <c r="AU1181" i="20"/>
  <c r="AT1181" i="20"/>
  <c r="AS1181" i="20"/>
  <c r="AR1181" i="20"/>
  <c r="AQ1181" i="20"/>
  <c r="AV1180" i="20"/>
  <c r="AU1180" i="20"/>
  <c r="AT1180" i="20"/>
  <c r="AS1180" i="20"/>
  <c r="AR1180" i="20"/>
  <c r="AQ1180" i="20"/>
  <c r="AV1179" i="20"/>
  <c r="AU1179" i="20"/>
  <c r="AT1179" i="20"/>
  <c r="AS1179" i="20"/>
  <c r="AR1179" i="20"/>
  <c r="AQ1179" i="20"/>
  <c r="R45" i="28" l="1"/>
  <c r="Q45" i="28"/>
  <c r="S45" i="28"/>
  <c r="AH31" i="29"/>
  <c r="AJ8" i="29"/>
  <c r="AJ46" i="29" s="1"/>
  <c r="AJ33" i="29"/>
  <c r="AJ47" i="29"/>
  <c r="D35" i="29"/>
  <c r="D33" i="29"/>
  <c r="O44" i="28" l="1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Q43" i="27"/>
  <c r="R43" i="27"/>
  <c r="S43" i="27"/>
  <c r="Q44" i="26"/>
  <c r="R44" i="26"/>
  <c r="S44" i="26"/>
  <c r="D57" i="29"/>
  <c r="D61" i="29"/>
  <c r="AL35" i="29"/>
  <c r="AJ35" i="29"/>
  <c r="AH35" i="29"/>
  <c r="AF35" i="29"/>
  <c r="AD35" i="29"/>
  <c r="AB35" i="29"/>
  <c r="Z35" i="29"/>
  <c r="X35" i="29"/>
  <c r="V35" i="29"/>
  <c r="T35" i="29"/>
  <c r="R35" i="29"/>
  <c r="P35" i="29"/>
  <c r="N35" i="29"/>
  <c r="L35" i="29"/>
  <c r="J35" i="29"/>
  <c r="H35" i="29"/>
  <c r="F35" i="29"/>
  <c r="F36" i="29" s="1"/>
  <c r="AL33" i="29"/>
  <c r="AH33" i="29"/>
  <c r="AF33" i="29"/>
  <c r="AD33" i="29"/>
  <c r="AB33" i="29"/>
  <c r="Z33" i="29"/>
  <c r="X33" i="29"/>
  <c r="V33" i="29"/>
  <c r="T33" i="29"/>
  <c r="R33" i="29"/>
  <c r="P33" i="29"/>
  <c r="N33" i="29"/>
  <c r="L33" i="29"/>
  <c r="J33" i="29"/>
  <c r="H33" i="29"/>
  <c r="F33" i="29"/>
  <c r="F34" i="29" s="1"/>
  <c r="S44" i="28" l="1"/>
  <c r="Q44" i="28"/>
  <c r="R44" i="28"/>
  <c r="K33" i="29"/>
  <c r="F38" i="29"/>
  <c r="AJ31" i="29"/>
  <c r="AK31" i="29" s="1"/>
  <c r="AV929" i="20"/>
  <c r="AU929" i="20"/>
  <c r="AT929" i="20"/>
  <c r="AS929" i="20"/>
  <c r="AR929" i="20"/>
  <c r="AQ929" i="20"/>
  <c r="M179" i="21"/>
  <c r="E174" i="21"/>
  <c r="I179" i="21"/>
  <c r="CQ9" i="21"/>
  <c r="CQ16" i="21" s="1"/>
  <c r="AQ1152" i="20"/>
  <c r="A1151" i="20"/>
  <c r="B1151" i="20"/>
  <c r="A1152" i="20"/>
  <c r="B1152" i="20"/>
  <c r="A1153" i="20"/>
  <c r="B1153" i="20"/>
  <c r="A1154" i="20"/>
  <c r="B1154" i="20"/>
  <c r="A1155" i="20"/>
  <c r="B1155" i="20"/>
  <c r="A1156" i="20"/>
  <c r="B1156" i="20"/>
  <c r="A1157" i="20"/>
  <c r="B1157" i="20"/>
  <c r="A1158" i="20"/>
  <c r="B1158" i="20"/>
  <c r="A1159" i="20"/>
  <c r="B1159" i="20"/>
  <c r="A1160" i="20"/>
  <c r="B1160" i="20"/>
  <c r="A1161" i="20"/>
  <c r="B1161" i="20"/>
  <c r="A1162" i="20"/>
  <c r="B1162" i="20"/>
  <c r="A1163" i="20"/>
  <c r="B1163" i="20"/>
  <c r="A1164" i="20"/>
  <c r="B1164" i="20"/>
  <c r="A1165" i="20"/>
  <c r="B1165" i="20"/>
  <c r="A1166" i="20"/>
  <c r="B1166" i="20"/>
  <c r="A1167" i="20"/>
  <c r="B1167" i="20"/>
  <c r="A1168" i="20"/>
  <c r="B1168" i="20"/>
  <c r="A1169" i="20"/>
  <c r="B1169" i="20"/>
  <c r="A1170" i="20"/>
  <c r="B1170" i="20"/>
  <c r="A1171" i="20"/>
  <c r="B1171" i="20"/>
  <c r="A1172" i="20"/>
  <c r="B1172" i="20"/>
  <c r="A1173" i="20"/>
  <c r="B1173" i="20"/>
  <c r="A1174" i="20"/>
  <c r="B1174" i="20"/>
  <c r="A1175" i="20"/>
  <c r="B1175" i="20"/>
  <c r="A1176" i="20"/>
  <c r="B1176" i="20"/>
  <c r="A1177" i="20"/>
  <c r="B1177" i="20"/>
  <c r="A1178" i="20"/>
  <c r="B1178" i="20"/>
  <c r="AQ1151" i="20"/>
  <c r="AR1151" i="20"/>
  <c r="AS1151" i="20"/>
  <c r="AT1151" i="20"/>
  <c r="AU1151" i="20"/>
  <c r="AV1151" i="20"/>
  <c r="AR1152" i="20"/>
  <c r="AS1152" i="20"/>
  <c r="AT1152" i="20"/>
  <c r="AU1152" i="20"/>
  <c r="AV1152" i="20"/>
  <c r="AQ1153" i="20"/>
  <c r="AR1153" i="20"/>
  <c r="AS1153" i="20"/>
  <c r="AT1153" i="20"/>
  <c r="AU1153" i="20"/>
  <c r="AV1153" i="20"/>
  <c r="AQ1154" i="20"/>
  <c r="AR1154" i="20"/>
  <c r="AS1154" i="20"/>
  <c r="AT1154" i="20"/>
  <c r="AU1154" i="20"/>
  <c r="AV1154" i="20"/>
  <c r="AQ1155" i="20"/>
  <c r="AR1155" i="20"/>
  <c r="AS1155" i="20"/>
  <c r="AT1155" i="20"/>
  <c r="AU1155" i="20"/>
  <c r="AV1155" i="20"/>
  <c r="AQ1156" i="20"/>
  <c r="AR1156" i="20"/>
  <c r="AS1156" i="20"/>
  <c r="AT1156" i="20"/>
  <c r="AU1156" i="20"/>
  <c r="AV1156" i="20"/>
  <c r="AR1157" i="20"/>
  <c r="AT1157" i="20"/>
  <c r="AV1157" i="20"/>
  <c r="AQ1158" i="20"/>
  <c r="AR1158" i="20"/>
  <c r="AS1158" i="20"/>
  <c r="AT1158" i="20"/>
  <c r="AU1158" i="20"/>
  <c r="AV1158" i="20"/>
  <c r="AQ1159" i="20"/>
  <c r="AR1159" i="20"/>
  <c r="AS1159" i="20"/>
  <c r="AT1159" i="20"/>
  <c r="AU1159" i="20"/>
  <c r="AV1159" i="20"/>
  <c r="AQ1160" i="20"/>
  <c r="AR1160" i="20"/>
  <c r="AS1160" i="20"/>
  <c r="AT1160" i="20"/>
  <c r="AU1160" i="20"/>
  <c r="AV1160" i="20"/>
  <c r="AQ1161" i="20"/>
  <c r="AR1161" i="20"/>
  <c r="AS1161" i="20"/>
  <c r="AT1161" i="20"/>
  <c r="AU1161" i="20"/>
  <c r="AV1161" i="20"/>
  <c r="AQ1162" i="20"/>
  <c r="AR1162" i="20"/>
  <c r="AS1162" i="20"/>
  <c r="AT1162" i="20"/>
  <c r="AU1162" i="20"/>
  <c r="AV1162" i="20"/>
  <c r="AR1163" i="20"/>
  <c r="AT1163" i="20"/>
  <c r="AV1163" i="20"/>
  <c r="AQ1164" i="20"/>
  <c r="AR1164" i="20"/>
  <c r="AS1164" i="20"/>
  <c r="AT1164" i="20"/>
  <c r="AU1164" i="20"/>
  <c r="AV1164" i="20"/>
  <c r="AQ1165" i="20"/>
  <c r="AR1165" i="20"/>
  <c r="AS1165" i="20"/>
  <c r="AT1165" i="20"/>
  <c r="AU1165" i="20"/>
  <c r="AV1165" i="20"/>
  <c r="AQ1166" i="20"/>
  <c r="AR1166" i="20"/>
  <c r="AS1166" i="20"/>
  <c r="AT1166" i="20"/>
  <c r="AU1166" i="20"/>
  <c r="AV1166" i="20"/>
  <c r="AQ1167" i="20"/>
  <c r="AR1167" i="20"/>
  <c r="AS1167" i="20"/>
  <c r="AT1167" i="20"/>
  <c r="AU1167" i="20"/>
  <c r="AV1167" i="20"/>
  <c r="AQ1168" i="20"/>
  <c r="AR1168" i="20"/>
  <c r="AS1168" i="20"/>
  <c r="AT1168" i="20"/>
  <c r="AU1168" i="20"/>
  <c r="AV1168" i="20"/>
  <c r="AQ1169" i="20"/>
  <c r="AR1169" i="20"/>
  <c r="AS1169" i="20"/>
  <c r="AT1169" i="20"/>
  <c r="AU1169" i="20"/>
  <c r="AV1169" i="20"/>
  <c r="AQ1170" i="20"/>
  <c r="AR1170" i="20"/>
  <c r="AS1170" i="20"/>
  <c r="AT1170" i="20"/>
  <c r="AU1170" i="20"/>
  <c r="AV1170" i="20"/>
  <c r="AQ1171" i="20"/>
  <c r="AR1171" i="20"/>
  <c r="AS1171" i="20"/>
  <c r="AT1171" i="20"/>
  <c r="AU1171" i="20"/>
  <c r="AV1171" i="20"/>
  <c r="AQ1172" i="20"/>
  <c r="AR1172" i="20"/>
  <c r="AS1172" i="20"/>
  <c r="AT1172" i="20"/>
  <c r="AU1172" i="20"/>
  <c r="AV1172" i="20"/>
  <c r="AR1173" i="20"/>
  <c r="AT1173" i="20"/>
  <c r="AV1173" i="20"/>
  <c r="AQ1174" i="20"/>
  <c r="AR1174" i="20"/>
  <c r="AS1174" i="20"/>
  <c r="AT1174" i="20"/>
  <c r="AU1174" i="20"/>
  <c r="AV1174" i="20"/>
  <c r="AQ1175" i="20"/>
  <c r="AR1175" i="20"/>
  <c r="AS1175" i="20"/>
  <c r="AT1175" i="20"/>
  <c r="AU1175" i="20"/>
  <c r="AV1175" i="20"/>
  <c r="AR1176" i="20"/>
  <c r="AT1176" i="20"/>
  <c r="AV1176" i="20"/>
  <c r="AQ1177" i="20"/>
  <c r="AR1177" i="20"/>
  <c r="AS1177" i="20"/>
  <c r="AT1177" i="20"/>
  <c r="AU1177" i="20"/>
  <c r="AV1177" i="20"/>
  <c r="AQ1178" i="20"/>
  <c r="AR1178" i="20"/>
  <c r="AS1178" i="20"/>
  <c r="AT1178" i="20"/>
  <c r="AU1178" i="20"/>
  <c r="AV1178" i="20"/>
  <c r="O59" i="26" l="1"/>
  <c r="N59" i="26"/>
  <c r="M59" i="26"/>
  <c r="L59" i="26"/>
  <c r="K59" i="26"/>
  <c r="J59" i="26"/>
  <c r="I59" i="26"/>
  <c r="H59" i="26"/>
  <c r="G59" i="26"/>
  <c r="F59" i="26"/>
  <c r="E59" i="26"/>
  <c r="D59" i="26"/>
  <c r="B59" i="26"/>
  <c r="B60" i="26"/>
  <c r="R8" i="29"/>
  <c r="E40" i="29"/>
  <c r="U17" i="29"/>
  <c r="U18" i="29"/>
  <c r="U19" i="29"/>
  <c r="U20" i="29"/>
  <c r="U21" i="29"/>
  <c r="U23" i="29"/>
  <c r="U30" i="29"/>
  <c r="Q17" i="29"/>
  <c r="Q18" i="29"/>
  <c r="Q19" i="29"/>
  <c r="Q20" i="29"/>
  <c r="Q21" i="29"/>
  <c r="Q23" i="29"/>
  <c r="Q24" i="29"/>
  <c r="Q30" i="29"/>
  <c r="O17" i="29"/>
  <c r="O18" i="29"/>
  <c r="O19" i="29"/>
  <c r="O20" i="29"/>
  <c r="O21" i="29"/>
  <c r="O23" i="29"/>
  <c r="O24" i="29"/>
  <c r="O30" i="29"/>
  <c r="B43" i="28" l="1"/>
  <c r="C43" i="28"/>
  <c r="D43" i="28"/>
  <c r="E43" i="28"/>
  <c r="F43" i="28"/>
  <c r="G43" i="28"/>
  <c r="H43" i="28"/>
  <c r="I43" i="28"/>
  <c r="J43" i="28"/>
  <c r="K43" i="28"/>
  <c r="L43" i="28"/>
  <c r="M43" i="28"/>
  <c r="N43" i="28"/>
  <c r="O43" i="28"/>
  <c r="Q42" i="27"/>
  <c r="R42" i="27"/>
  <c r="S42" i="27"/>
  <c r="R43" i="26"/>
  <c r="S43" i="26"/>
  <c r="Q43" i="26"/>
  <c r="M178" i="21"/>
  <c r="I178" i="21"/>
  <c r="E178" i="21"/>
  <c r="CP9" i="21"/>
  <c r="CP16" i="21" s="1"/>
  <c r="Q43" i="28" l="1"/>
  <c r="S43" i="28"/>
  <c r="R43" i="28"/>
  <c r="AQ1123" i="20"/>
  <c r="AR1123" i="20"/>
  <c r="AS1123" i="20"/>
  <c r="AT1123" i="20"/>
  <c r="AU1123" i="20"/>
  <c r="AV1123" i="20"/>
  <c r="AQ1124" i="20"/>
  <c r="AR1124" i="20"/>
  <c r="AS1124" i="20"/>
  <c r="AT1124" i="20"/>
  <c r="AU1124" i="20"/>
  <c r="AV1124" i="20"/>
  <c r="AQ1125" i="20"/>
  <c r="AR1125" i="20"/>
  <c r="AS1125" i="20"/>
  <c r="AT1125" i="20"/>
  <c r="AU1125" i="20"/>
  <c r="AV1125" i="20"/>
  <c r="AQ1126" i="20"/>
  <c r="AR1126" i="20"/>
  <c r="AS1126" i="20"/>
  <c r="AT1126" i="20"/>
  <c r="AU1126" i="20"/>
  <c r="AV1126" i="20"/>
  <c r="AR1127" i="20"/>
  <c r="AT1127" i="20"/>
  <c r="AV1127" i="20"/>
  <c r="AQ1128" i="20"/>
  <c r="AR1128" i="20"/>
  <c r="AS1128" i="20"/>
  <c r="AT1128" i="20"/>
  <c r="AU1128" i="20"/>
  <c r="AV1128" i="20"/>
  <c r="AR1129" i="20"/>
  <c r="AT1129" i="20"/>
  <c r="AV1129" i="20"/>
  <c r="AQ1130" i="20"/>
  <c r="AR1130" i="20"/>
  <c r="AS1130" i="20"/>
  <c r="AT1130" i="20"/>
  <c r="AU1130" i="20"/>
  <c r="AV1130" i="20"/>
  <c r="AQ1131" i="20"/>
  <c r="AR1131" i="20"/>
  <c r="AS1131" i="20"/>
  <c r="AT1131" i="20"/>
  <c r="AU1131" i="20"/>
  <c r="AV1131" i="20"/>
  <c r="AQ1132" i="20"/>
  <c r="AR1132" i="20"/>
  <c r="AS1132" i="20"/>
  <c r="AT1132" i="20"/>
  <c r="AU1132" i="20"/>
  <c r="AV1132" i="20"/>
  <c r="AQ1133" i="20"/>
  <c r="AR1133" i="20"/>
  <c r="AS1133" i="20"/>
  <c r="AT1133" i="20"/>
  <c r="AU1133" i="20"/>
  <c r="AV1133" i="20"/>
  <c r="AQ1134" i="20"/>
  <c r="AR1134" i="20"/>
  <c r="AS1134" i="20"/>
  <c r="AT1134" i="20"/>
  <c r="AU1134" i="20"/>
  <c r="AV1134" i="20"/>
  <c r="AR1135" i="20"/>
  <c r="AT1135" i="20"/>
  <c r="AV1135" i="20"/>
  <c r="AQ1136" i="20"/>
  <c r="AR1136" i="20"/>
  <c r="AS1136" i="20"/>
  <c r="AT1136" i="20"/>
  <c r="AU1136" i="20"/>
  <c r="AV1136" i="20"/>
  <c r="AQ1137" i="20"/>
  <c r="AR1137" i="20"/>
  <c r="AS1137" i="20"/>
  <c r="AT1137" i="20"/>
  <c r="AU1137" i="20"/>
  <c r="AV1137" i="20"/>
  <c r="AQ1138" i="20"/>
  <c r="AR1138" i="20"/>
  <c r="AS1138" i="20"/>
  <c r="AT1138" i="20"/>
  <c r="AU1138" i="20"/>
  <c r="AV1138" i="20"/>
  <c r="AQ1139" i="20"/>
  <c r="AR1139" i="20"/>
  <c r="AS1139" i="20"/>
  <c r="AT1139" i="20"/>
  <c r="AU1139" i="20"/>
  <c r="AV1139" i="20"/>
  <c r="AQ1140" i="20"/>
  <c r="AR1140" i="20"/>
  <c r="AS1140" i="20"/>
  <c r="AT1140" i="20"/>
  <c r="AU1140" i="20"/>
  <c r="AV1140" i="20"/>
  <c r="AQ1141" i="20"/>
  <c r="AR1141" i="20"/>
  <c r="AS1141" i="20"/>
  <c r="AT1141" i="20"/>
  <c r="AU1141" i="20"/>
  <c r="AV1141" i="20"/>
  <c r="AQ1142" i="20"/>
  <c r="AR1142" i="20"/>
  <c r="AS1142" i="20"/>
  <c r="AT1142" i="20"/>
  <c r="AU1142" i="20"/>
  <c r="AV1142" i="20"/>
  <c r="AQ1143" i="20"/>
  <c r="AR1143" i="20"/>
  <c r="AS1143" i="20"/>
  <c r="AT1143" i="20"/>
  <c r="AU1143" i="20"/>
  <c r="AV1143" i="20"/>
  <c r="AQ1144" i="20"/>
  <c r="AR1144" i="20"/>
  <c r="AS1144" i="20"/>
  <c r="AT1144" i="20"/>
  <c r="AU1144" i="20"/>
  <c r="AV1144" i="20"/>
  <c r="AR1145" i="20"/>
  <c r="AT1145" i="20"/>
  <c r="AV1145" i="20"/>
  <c r="AQ1146" i="20"/>
  <c r="AR1146" i="20"/>
  <c r="AS1146" i="20"/>
  <c r="AT1146" i="20"/>
  <c r="AU1146" i="20"/>
  <c r="AV1146" i="20"/>
  <c r="AQ1147" i="20"/>
  <c r="AR1147" i="20"/>
  <c r="AS1147" i="20"/>
  <c r="AT1147" i="20"/>
  <c r="AU1147" i="20"/>
  <c r="AV1147" i="20"/>
  <c r="AR1148" i="20"/>
  <c r="AT1148" i="20"/>
  <c r="AV1148" i="20"/>
  <c r="AQ1149" i="20"/>
  <c r="AR1149" i="20"/>
  <c r="AS1149" i="20"/>
  <c r="AT1149" i="20"/>
  <c r="AU1149" i="20"/>
  <c r="AV1149" i="20"/>
  <c r="AQ1150" i="20"/>
  <c r="AR1150" i="20"/>
  <c r="AS1150" i="20"/>
  <c r="AT1150" i="20"/>
  <c r="AU1150" i="20"/>
  <c r="AV1150" i="20"/>
  <c r="B1123" i="20"/>
  <c r="B1124" i="20"/>
  <c r="B1125" i="20"/>
  <c r="B1126" i="20"/>
  <c r="B1127" i="20"/>
  <c r="B1128" i="20"/>
  <c r="B1129" i="20"/>
  <c r="B1130" i="20"/>
  <c r="B1131" i="20"/>
  <c r="B1132" i="20"/>
  <c r="B1133" i="20"/>
  <c r="B1134" i="20"/>
  <c r="B1135" i="20"/>
  <c r="B1136" i="20"/>
  <c r="B1137" i="20"/>
  <c r="B1138" i="20"/>
  <c r="B1139" i="20"/>
  <c r="B1140" i="20"/>
  <c r="B1141" i="20"/>
  <c r="B1142" i="20"/>
  <c r="B1143" i="20"/>
  <c r="B1144" i="20"/>
  <c r="B1145" i="20"/>
  <c r="B1146" i="20"/>
  <c r="B1147" i="20"/>
  <c r="B1148" i="20"/>
  <c r="B1149" i="20"/>
  <c r="B1150" i="20"/>
  <c r="A1123" i="20"/>
  <c r="A1124" i="20"/>
  <c r="A1125" i="20"/>
  <c r="A1126" i="20"/>
  <c r="A1127" i="20"/>
  <c r="A1128" i="20"/>
  <c r="A1129" i="20"/>
  <c r="A1130" i="20"/>
  <c r="A1131" i="20"/>
  <c r="A1132" i="20"/>
  <c r="A1133" i="20"/>
  <c r="A1134" i="20"/>
  <c r="A1135" i="20"/>
  <c r="A1136" i="20"/>
  <c r="A1137" i="20"/>
  <c r="A1138" i="20"/>
  <c r="A1139" i="20"/>
  <c r="A1140" i="20"/>
  <c r="A1141" i="20"/>
  <c r="A1142" i="20"/>
  <c r="A1143" i="20"/>
  <c r="A1144" i="20"/>
  <c r="A1145" i="20"/>
  <c r="A1146" i="20"/>
  <c r="A1147" i="20"/>
  <c r="A1148" i="20"/>
  <c r="A1149" i="20"/>
  <c r="A1150" i="20"/>
  <c r="O42" i="28" l="1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Q41" i="27"/>
  <c r="R41" i="27"/>
  <c r="S41" i="27"/>
  <c r="Q42" i="26"/>
  <c r="R42" i="26"/>
  <c r="S42" i="26"/>
  <c r="M177" i="21"/>
  <c r="I177" i="21"/>
  <c r="E177" i="21"/>
  <c r="E176" i="21"/>
  <c r="CO9" i="21"/>
  <c r="CO16" i="21" s="1"/>
  <c r="AQ1095" i="20"/>
  <c r="AR1095" i="20"/>
  <c r="AS1095" i="20"/>
  <c r="AT1095" i="20"/>
  <c r="AU1095" i="20"/>
  <c r="AV1095" i="20"/>
  <c r="AQ1096" i="20"/>
  <c r="AR1096" i="20"/>
  <c r="AS1096" i="20"/>
  <c r="AT1096" i="20"/>
  <c r="AU1096" i="20"/>
  <c r="AV1096" i="20"/>
  <c r="AQ1097" i="20"/>
  <c r="AR1097" i="20"/>
  <c r="AS1097" i="20"/>
  <c r="AT1097" i="20"/>
  <c r="AU1097" i="20"/>
  <c r="AV1097" i="20"/>
  <c r="AQ1098" i="20"/>
  <c r="AR1098" i="20"/>
  <c r="AS1098" i="20"/>
  <c r="AT1098" i="20"/>
  <c r="AU1098" i="20"/>
  <c r="AV1098" i="20"/>
  <c r="AR1099" i="20"/>
  <c r="AT1099" i="20"/>
  <c r="AV1099" i="20"/>
  <c r="AQ1100" i="20"/>
  <c r="AR1100" i="20"/>
  <c r="AS1100" i="20"/>
  <c r="AT1100" i="20"/>
  <c r="AU1100" i="20"/>
  <c r="AV1100" i="20"/>
  <c r="AR1101" i="20"/>
  <c r="AT1101" i="20"/>
  <c r="AV1101" i="20"/>
  <c r="AR1102" i="20"/>
  <c r="AT1102" i="20"/>
  <c r="AV1102" i="20"/>
  <c r="AQ1103" i="20"/>
  <c r="AR1103" i="20"/>
  <c r="AS1103" i="20"/>
  <c r="AT1103" i="20"/>
  <c r="AU1103" i="20"/>
  <c r="AV1103" i="20"/>
  <c r="AQ1104" i="20"/>
  <c r="AR1104" i="20"/>
  <c r="AS1104" i="20"/>
  <c r="AT1104" i="20"/>
  <c r="AU1104" i="20"/>
  <c r="AV1104" i="20"/>
  <c r="AQ1105" i="20"/>
  <c r="AR1105" i="20"/>
  <c r="AS1105" i="20"/>
  <c r="AT1105" i="20"/>
  <c r="AU1105" i="20"/>
  <c r="AV1105" i="20"/>
  <c r="AQ1106" i="20"/>
  <c r="AR1106" i="20"/>
  <c r="AS1106" i="20"/>
  <c r="AT1106" i="20"/>
  <c r="AU1106" i="20"/>
  <c r="AV1106" i="20"/>
  <c r="AR1107" i="20"/>
  <c r="AT1107" i="20"/>
  <c r="AV1107" i="20"/>
  <c r="AQ1108" i="20"/>
  <c r="AR1108" i="20"/>
  <c r="AS1108" i="20"/>
  <c r="AT1108" i="20"/>
  <c r="AU1108" i="20"/>
  <c r="AV1108" i="20"/>
  <c r="AQ1109" i="20"/>
  <c r="AR1109" i="20"/>
  <c r="AS1109" i="20"/>
  <c r="AT1109" i="20"/>
  <c r="AU1109" i="20"/>
  <c r="AV1109" i="20"/>
  <c r="AQ1110" i="20"/>
  <c r="AR1110" i="20"/>
  <c r="AS1110" i="20"/>
  <c r="AT1110" i="20"/>
  <c r="AU1110" i="20"/>
  <c r="AV1110" i="20"/>
  <c r="AQ1111" i="20"/>
  <c r="AR1111" i="20"/>
  <c r="AS1111" i="20"/>
  <c r="AT1111" i="20"/>
  <c r="AU1111" i="20"/>
  <c r="AV1111" i="20"/>
  <c r="AQ1112" i="20"/>
  <c r="AR1112" i="20"/>
  <c r="AS1112" i="20"/>
  <c r="AT1112" i="20"/>
  <c r="AU1112" i="20"/>
  <c r="AV1112" i="20"/>
  <c r="AQ1113" i="20"/>
  <c r="AR1113" i="20"/>
  <c r="AS1113" i="20"/>
  <c r="AT1113" i="20"/>
  <c r="AU1113" i="20"/>
  <c r="AV1113" i="20"/>
  <c r="AQ1114" i="20"/>
  <c r="AR1114" i="20"/>
  <c r="AS1114" i="20"/>
  <c r="AT1114" i="20"/>
  <c r="AU1114" i="20"/>
  <c r="AV1114" i="20"/>
  <c r="AQ1115" i="20"/>
  <c r="AR1115" i="20"/>
  <c r="AS1115" i="20"/>
  <c r="AT1115" i="20"/>
  <c r="AU1115" i="20"/>
  <c r="AV1115" i="20"/>
  <c r="AQ1116" i="20"/>
  <c r="AR1116" i="20"/>
  <c r="AS1116" i="20"/>
  <c r="AT1116" i="20"/>
  <c r="AU1116" i="20"/>
  <c r="AV1116" i="20"/>
  <c r="AR1117" i="20"/>
  <c r="AT1117" i="20"/>
  <c r="AV1117" i="20"/>
  <c r="AQ1118" i="20"/>
  <c r="AR1118" i="20"/>
  <c r="AS1118" i="20"/>
  <c r="AT1118" i="20"/>
  <c r="AU1118" i="20"/>
  <c r="AV1118" i="20"/>
  <c r="AQ1119" i="20"/>
  <c r="AR1119" i="20"/>
  <c r="AS1119" i="20"/>
  <c r="AT1119" i="20"/>
  <c r="AU1119" i="20"/>
  <c r="AV1119" i="20"/>
  <c r="AQ1120" i="20"/>
  <c r="AR1120" i="20"/>
  <c r="AS1120" i="20"/>
  <c r="AT1120" i="20"/>
  <c r="AU1120" i="20"/>
  <c r="AV1120" i="20"/>
  <c r="AR1121" i="20"/>
  <c r="AT1121" i="20"/>
  <c r="AV1121" i="20"/>
  <c r="AQ1122" i="20"/>
  <c r="AR1122" i="20"/>
  <c r="AS1122" i="20"/>
  <c r="AT1122" i="20"/>
  <c r="AU1122" i="20"/>
  <c r="AV1122" i="20"/>
  <c r="A1095" i="20"/>
  <c r="B1095" i="20"/>
  <c r="A1096" i="20"/>
  <c r="B1096" i="20"/>
  <c r="A1097" i="20"/>
  <c r="B1097" i="20"/>
  <c r="A1098" i="20"/>
  <c r="B1098" i="20"/>
  <c r="A1099" i="20"/>
  <c r="B1099" i="20"/>
  <c r="A1100" i="20"/>
  <c r="B1100" i="20"/>
  <c r="A1101" i="20"/>
  <c r="B1101" i="20"/>
  <c r="A1102" i="20"/>
  <c r="B1102" i="20"/>
  <c r="A1103" i="20"/>
  <c r="B1103" i="20"/>
  <c r="A1104" i="20"/>
  <c r="B1104" i="20"/>
  <c r="A1105" i="20"/>
  <c r="B1105" i="20"/>
  <c r="A1106" i="20"/>
  <c r="B1106" i="20"/>
  <c r="A1107" i="20"/>
  <c r="B1107" i="20"/>
  <c r="A1108" i="20"/>
  <c r="B1108" i="20"/>
  <c r="A1109" i="20"/>
  <c r="B1109" i="20"/>
  <c r="A1110" i="20"/>
  <c r="B1110" i="20"/>
  <c r="A1111" i="20"/>
  <c r="B1111" i="20"/>
  <c r="A1112" i="20"/>
  <c r="B1112" i="20"/>
  <c r="A1113" i="20"/>
  <c r="B1113" i="20"/>
  <c r="A1114" i="20"/>
  <c r="B1114" i="20"/>
  <c r="A1115" i="20"/>
  <c r="B1115" i="20"/>
  <c r="A1116" i="20"/>
  <c r="B1116" i="20"/>
  <c r="A1117" i="20"/>
  <c r="B1117" i="20"/>
  <c r="A1118" i="20"/>
  <c r="B1118" i="20"/>
  <c r="A1119" i="20"/>
  <c r="B1119" i="20"/>
  <c r="A1120" i="20"/>
  <c r="B1120" i="20"/>
  <c r="A1121" i="20"/>
  <c r="B1121" i="20"/>
  <c r="A1122" i="20"/>
  <c r="B1122" i="20"/>
  <c r="S42" i="28" l="1"/>
  <c r="R42" i="28"/>
  <c r="Q42" i="28"/>
  <c r="AQ1067" i="20"/>
  <c r="M176" i="21"/>
  <c r="I176" i="21"/>
  <c r="D39" i="28"/>
  <c r="E39" i="28"/>
  <c r="F39" i="28"/>
  <c r="G39" i="28"/>
  <c r="H39" i="28"/>
  <c r="I39" i="28"/>
  <c r="J39" i="28"/>
  <c r="K39" i="28"/>
  <c r="L39" i="28"/>
  <c r="M39" i="28"/>
  <c r="N39" i="28"/>
  <c r="O39" i="28"/>
  <c r="D40" i="28"/>
  <c r="E40" i="28"/>
  <c r="F40" i="28"/>
  <c r="G40" i="28"/>
  <c r="H40" i="28"/>
  <c r="I40" i="28"/>
  <c r="J40" i="28"/>
  <c r="K40" i="28"/>
  <c r="L40" i="28"/>
  <c r="M40" i="28"/>
  <c r="N40" i="28"/>
  <c r="O40" i="28"/>
  <c r="D41" i="28"/>
  <c r="E41" i="28"/>
  <c r="F41" i="28"/>
  <c r="G41" i="28"/>
  <c r="H41" i="28"/>
  <c r="I41" i="28"/>
  <c r="J41" i="28"/>
  <c r="K41" i="28"/>
  <c r="L41" i="28"/>
  <c r="M41" i="28"/>
  <c r="N41" i="28"/>
  <c r="O41" i="28"/>
  <c r="C39" i="28"/>
  <c r="C40" i="28"/>
  <c r="C41" i="28"/>
  <c r="B39" i="28"/>
  <c r="Q39" i="28" s="1"/>
  <c r="B40" i="28"/>
  <c r="B41" i="28"/>
  <c r="S32" i="27"/>
  <c r="S33" i="27"/>
  <c r="S34" i="27"/>
  <c r="S35" i="27"/>
  <c r="S36" i="27"/>
  <c r="S37" i="27"/>
  <c r="S38" i="27"/>
  <c r="S39" i="27"/>
  <c r="S40" i="27"/>
  <c r="Q32" i="27"/>
  <c r="Q33" i="27"/>
  <c r="Q34" i="27"/>
  <c r="Q35" i="27"/>
  <c r="Q36" i="27"/>
  <c r="Q37" i="27"/>
  <c r="Q38" i="27"/>
  <c r="Q39" i="27"/>
  <c r="Q40" i="27"/>
  <c r="R33" i="27"/>
  <c r="R34" i="27"/>
  <c r="R35" i="27"/>
  <c r="R36" i="27"/>
  <c r="R37" i="27"/>
  <c r="R38" i="27"/>
  <c r="R39" i="27"/>
  <c r="R40" i="27"/>
  <c r="S39" i="26"/>
  <c r="S40" i="26"/>
  <c r="S41" i="26"/>
  <c r="R40" i="26"/>
  <c r="R41" i="26"/>
  <c r="Q41" i="26"/>
  <c r="Q40" i="26"/>
  <c r="B76" i="26"/>
  <c r="CN9" i="21"/>
  <c r="CN16" i="21" s="1"/>
  <c r="R39" i="28" l="1"/>
  <c r="R40" i="28"/>
  <c r="Q40" i="28"/>
  <c r="S41" i="28"/>
  <c r="S40" i="28"/>
  <c r="Q41" i="28"/>
  <c r="R41" i="28"/>
  <c r="S39" i="28"/>
  <c r="AR1067" i="20"/>
  <c r="AS1067" i="20"/>
  <c r="AT1067" i="20"/>
  <c r="AU1067" i="20"/>
  <c r="AV1067" i="20"/>
  <c r="AQ1068" i="20"/>
  <c r="AR1068" i="20"/>
  <c r="AS1068" i="20"/>
  <c r="AT1068" i="20"/>
  <c r="AU1068" i="20"/>
  <c r="AV1068" i="20"/>
  <c r="AQ1069" i="20"/>
  <c r="AR1069" i="20"/>
  <c r="AS1069" i="20"/>
  <c r="AT1069" i="20"/>
  <c r="AU1069" i="20"/>
  <c r="AV1069" i="20"/>
  <c r="AQ1070" i="20"/>
  <c r="AR1070" i="20"/>
  <c r="AS1070" i="20"/>
  <c r="AT1070" i="20"/>
  <c r="AU1070" i="20"/>
  <c r="AV1070" i="20"/>
  <c r="AR1071" i="20"/>
  <c r="AT1071" i="20"/>
  <c r="AV1071" i="20"/>
  <c r="AQ1072" i="20"/>
  <c r="AR1072" i="20"/>
  <c r="AS1072" i="20"/>
  <c r="AT1072" i="20"/>
  <c r="AU1072" i="20"/>
  <c r="AV1072" i="20"/>
  <c r="AR1073" i="20"/>
  <c r="AT1073" i="20"/>
  <c r="AV1073" i="20"/>
  <c r="AR1074" i="20"/>
  <c r="AT1074" i="20"/>
  <c r="AV1074" i="20"/>
  <c r="AQ1075" i="20"/>
  <c r="AR1075" i="20"/>
  <c r="AS1075" i="20"/>
  <c r="AT1075" i="20"/>
  <c r="AU1075" i="20"/>
  <c r="AV1075" i="20"/>
  <c r="AQ1076" i="20"/>
  <c r="AR1076" i="20"/>
  <c r="AS1076" i="20"/>
  <c r="AT1076" i="20"/>
  <c r="AU1076" i="20"/>
  <c r="AV1076" i="20"/>
  <c r="AQ1077" i="20"/>
  <c r="AR1077" i="20"/>
  <c r="AS1077" i="20"/>
  <c r="AT1077" i="20"/>
  <c r="AU1077" i="20"/>
  <c r="AV1077" i="20"/>
  <c r="AQ1078" i="20"/>
  <c r="AR1078" i="20"/>
  <c r="AS1078" i="20"/>
  <c r="AT1078" i="20"/>
  <c r="AU1078" i="20"/>
  <c r="AV1078" i="20"/>
  <c r="AR1079" i="20"/>
  <c r="AT1079" i="20"/>
  <c r="AV1079" i="20"/>
  <c r="AQ1080" i="20"/>
  <c r="AR1080" i="20"/>
  <c r="AS1080" i="20"/>
  <c r="AT1080" i="20"/>
  <c r="AU1080" i="20"/>
  <c r="AV1080" i="20"/>
  <c r="AQ1081" i="20"/>
  <c r="AR1081" i="20"/>
  <c r="AS1081" i="20"/>
  <c r="AT1081" i="20"/>
  <c r="AU1081" i="20"/>
  <c r="AV1081" i="20"/>
  <c r="AR1082" i="20"/>
  <c r="AT1082" i="20"/>
  <c r="AV1082" i="20"/>
  <c r="AQ1083" i="20"/>
  <c r="AR1083" i="20"/>
  <c r="AS1083" i="20"/>
  <c r="AT1083" i="20"/>
  <c r="AU1083" i="20"/>
  <c r="AV1083" i="20"/>
  <c r="AQ1084" i="20"/>
  <c r="AR1084" i="20"/>
  <c r="AS1084" i="20"/>
  <c r="AT1084" i="20"/>
  <c r="AU1084" i="20"/>
  <c r="AV1084" i="20"/>
  <c r="AQ1085" i="20"/>
  <c r="AR1085" i="20"/>
  <c r="AS1085" i="20"/>
  <c r="AT1085" i="20"/>
  <c r="AU1085" i="20"/>
  <c r="AV1085" i="20"/>
  <c r="AR1086" i="20"/>
  <c r="AT1086" i="20"/>
  <c r="AV1086" i="20"/>
  <c r="AQ1087" i="20"/>
  <c r="AR1087" i="20"/>
  <c r="AS1087" i="20"/>
  <c r="AT1087" i="20"/>
  <c r="AU1087" i="20"/>
  <c r="AV1087" i="20"/>
  <c r="AQ1088" i="20"/>
  <c r="AR1088" i="20"/>
  <c r="AS1088" i="20"/>
  <c r="AT1088" i="20"/>
  <c r="AU1088" i="20"/>
  <c r="AV1088" i="20"/>
  <c r="AR1089" i="20"/>
  <c r="AT1089" i="20"/>
  <c r="AV1089" i="20"/>
  <c r="AQ1090" i="20"/>
  <c r="AR1090" i="20"/>
  <c r="AS1090" i="20"/>
  <c r="AT1090" i="20"/>
  <c r="AU1090" i="20"/>
  <c r="AV1090" i="20"/>
  <c r="AQ1091" i="20"/>
  <c r="AR1091" i="20"/>
  <c r="AS1091" i="20"/>
  <c r="AT1091" i="20"/>
  <c r="AU1091" i="20"/>
  <c r="AV1091" i="20"/>
  <c r="AR1092" i="20"/>
  <c r="AT1092" i="20"/>
  <c r="AV1092" i="20"/>
  <c r="AQ1093" i="20"/>
  <c r="AR1093" i="20"/>
  <c r="AS1093" i="20"/>
  <c r="AT1093" i="20"/>
  <c r="AU1093" i="20"/>
  <c r="AV1093" i="20"/>
  <c r="AQ1094" i="20"/>
  <c r="AR1094" i="20"/>
  <c r="AS1094" i="20"/>
  <c r="AT1094" i="20"/>
  <c r="AU1094" i="20"/>
  <c r="AV1094" i="20"/>
  <c r="B1080" i="20"/>
  <c r="B1081" i="20"/>
  <c r="B1082" i="20"/>
  <c r="B1083" i="20"/>
  <c r="B1084" i="20"/>
  <c r="B1085" i="20"/>
  <c r="B1086" i="20"/>
  <c r="B1087" i="20"/>
  <c r="B1088" i="20"/>
  <c r="B1089" i="20"/>
  <c r="B1090" i="20"/>
  <c r="B1091" i="20"/>
  <c r="B1092" i="20"/>
  <c r="B1093" i="20"/>
  <c r="B1094" i="20"/>
  <c r="B1067" i="20"/>
  <c r="B1068" i="20"/>
  <c r="B1069" i="20"/>
  <c r="B1070" i="20"/>
  <c r="B1071" i="20"/>
  <c r="B1072" i="20"/>
  <c r="B1073" i="20"/>
  <c r="B1074" i="20"/>
  <c r="B1075" i="20"/>
  <c r="B1076" i="20"/>
  <c r="B1077" i="20"/>
  <c r="B1078" i="20"/>
  <c r="B1079" i="20"/>
  <c r="A1067" i="20"/>
  <c r="A1068" i="20"/>
  <c r="A1069" i="20"/>
  <c r="A1070" i="20"/>
  <c r="A1071" i="20"/>
  <c r="A1072" i="20"/>
  <c r="A1073" i="20"/>
  <c r="A1074" i="20"/>
  <c r="A1075" i="20"/>
  <c r="A1076" i="20"/>
  <c r="A1077" i="20"/>
  <c r="A1078" i="20"/>
  <c r="A1079" i="20"/>
  <c r="A1080" i="20"/>
  <c r="A1081" i="20"/>
  <c r="A1082" i="20"/>
  <c r="A1083" i="20"/>
  <c r="A1084" i="20"/>
  <c r="A1085" i="20"/>
  <c r="A1086" i="20"/>
  <c r="A1087" i="20"/>
  <c r="A1088" i="20"/>
  <c r="A1089" i="20"/>
  <c r="A1090" i="20"/>
  <c r="A1091" i="20"/>
  <c r="A1092" i="20"/>
  <c r="A1093" i="20"/>
  <c r="A1094" i="20"/>
  <c r="M175" i="21" l="1"/>
  <c r="I175" i="21"/>
  <c r="E175" i="21"/>
  <c r="I174" i="21"/>
  <c r="Q12" i="29"/>
  <c r="O12" i="29"/>
  <c r="AG19" i="29"/>
  <c r="CM9" i="21"/>
  <c r="CM16" i="21" s="1"/>
  <c r="B1047" i="20" l="1"/>
  <c r="B1048" i="20"/>
  <c r="B1049" i="20"/>
  <c r="B1050" i="20"/>
  <c r="B1051" i="20"/>
  <c r="B1052" i="20"/>
  <c r="B1053" i="20"/>
  <c r="B1054" i="20"/>
  <c r="B1055" i="20"/>
  <c r="B1056" i="20"/>
  <c r="B1057" i="20"/>
  <c r="B1058" i="20"/>
  <c r="B1059" i="20"/>
  <c r="B1060" i="20"/>
  <c r="B1061" i="20"/>
  <c r="B1062" i="20"/>
  <c r="B1063" i="20"/>
  <c r="B1064" i="20"/>
  <c r="B1065" i="20"/>
  <c r="B1066" i="20"/>
  <c r="B1036" i="20"/>
  <c r="B1037" i="20"/>
  <c r="B1038" i="20"/>
  <c r="B1039" i="20"/>
  <c r="B1040" i="20"/>
  <c r="B1041" i="20"/>
  <c r="B1042" i="20"/>
  <c r="B1043" i="20"/>
  <c r="B1044" i="20"/>
  <c r="B1045" i="20"/>
  <c r="B1046" i="20"/>
  <c r="A1039" i="20"/>
  <c r="A1040" i="20"/>
  <c r="A1041" i="20"/>
  <c r="A1042" i="20"/>
  <c r="A1043" i="20"/>
  <c r="A1044" i="20"/>
  <c r="A1045" i="20"/>
  <c r="A1046" i="20"/>
  <c r="A1047" i="20"/>
  <c r="A1048" i="20"/>
  <c r="A1049" i="20"/>
  <c r="A1050" i="20"/>
  <c r="A1051" i="20"/>
  <c r="A1052" i="20"/>
  <c r="A1053" i="20"/>
  <c r="A1054" i="20"/>
  <c r="A1055" i="20"/>
  <c r="A1056" i="20"/>
  <c r="A1057" i="20"/>
  <c r="A1058" i="20"/>
  <c r="A1059" i="20"/>
  <c r="A1060" i="20"/>
  <c r="A1061" i="20"/>
  <c r="A1062" i="20"/>
  <c r="A1063" i="20"/>
  <c r="A1064" i="20"/>
  <c r="A1065" i="20"/>
  <c r="A1066" i="20"/>
  <c r="A1036" i="20"/>
  <c r="A1037" i="20"/>
  <c r="A1038" i="20"/>
  <c r="AR1051" i="20"/>
  <c r="AT1051" i="20"/>
  <c r="AV1051" i="20"/>
  <c r="AQ1052" i="20"/>
  <c r="AR1052" i="20"/>
  <c r="AS1052" i="20"/>
  <c r="AT1052" i="20"/>
  <c r="AU1052" i="20"/>
  <c r="AV1052" i="20"/>
  <c r="AQ1053" i="20"/>
  <c r="AR1053" i="20"/>
  <c r="AS1053" i="20"/>
  <c r="AT1053" i="20"/>
  <c r="AU1053" i="20"/>
  <c r="AV1053" i="20"/>
  <c r="AR1054" i="20"/>
  <c r="AT1054" i="20"/>
  <c r="AV1054" i="20"/>
  <c r="AQ1055" i="20"/>
  <c r="AR1055" i="20"/>
  <c r="AS1055" i="20"/>
  <c r="AT1055" i="20"/>
  <c r="AU1055" i="20"/>
  <c r="AV1055" i="20"/>
  <c r="AQ1056" i="20"/>
  <c r="AR1056" i="20"/>
  <c r="AS1056" i="20"/>
  <c r="AT1056" i="20"/>
  <c r="AU1056" i="20"/>
  <c r="AV1056" i="20"/>
  <c r="AQ1057" i="20"/>
  <c r="AR1057" i="20"/>
  <c r="AS1057" i="20"/>
  <c r="AT1057" i="20"/>
  <c r="AU1057" i="20"/>
  <c r="AV1057" i="20"/>
  <c r="AR1058" i="20"/>
  <c r="AT1058" i="20"/>
  <c r="AV1058" i="20"/>
  <c r="AQ1059" i="20"/>
  <c r="AR1059" i="20"/>
  <c r="AS1059" i="20"/>
  <c r="AT1059" i="20"/>
  <c r="AU1059" i="20"/>
  <c r="AV1059" i="20"/>
  <c r="AQ1060" i="20"/>
  <c r="AR1060" i="20"/>
  <c r="AS1060" i="20"/>
  <c r="AT1060" i="20"/>
  <c r="AU1060" i="20"/>
  <c r="AV1060" i="20"/>
  <c r="AR1061" i="20"/>
  <c r="AT1061" i="20"/>
  <c r="AV1061" i="20"/>
  <c r="AQ1062" i="20"/>
  <c r="AR1062" i="20"/>
  <c r="AS1062" i="20"/>
  <c r="AT1062" i="20"/>
  <c r="AU1062" i="20"/>
  <c r="AV1062" i="20"/>
  <c r="AQ1063" i="20"/>
  <c r="AR1063" i="20"/>
  <c r="AS1063" i="20"/>
  <c r="AT1063" i="20"/>
  <c r="AU1063" i="20"/>
  <c r="AV1063" i="20"/>
  <c r="AR1064" i="20"/>
  <c r="AT1064" i="20"/>
  <c r="AV1064" i="20"/>
  <c r="AQ1065" i="20"/>
  <c r="AR1065" i="20"/>
  <c r="AS1065" i="20"/>
  <c r="AT1065" i="20"/>
  <c r="AU1065" i="20"/>
  <c r="AV1065" i="20"/>
  <c r="AQ1066" i="20"/>
  <c r="AR1066" i="20"/>
  <c r="AS1066" i="20"/>
  <c r="AT1066" i="20"/>
  <c r="AU1066" i="20"/>
  <c r="AV1066" i="20"/>
  <c r="AR1037" i="20"/>
  <c r="AS1037" i="20"/>
  <c r="AT1037" i="20"/>
  <c r="AU1037" i="20"/>
  <c r="AV1037" i="20"/>
  <c r="AR1038" i="20"/>
  <c r="AS1038" i="20"/>
  <c r="AT1038" i="20"/>
  <c r="AU1038" i="20"/>
  <c r="AV1038" i="20"/>
  <c r="AR1039" i="20"/>
  <c r="AS1039" i="20"/>
  <c r="AT1039" i="20"/>
  <c r="AU1039" i="20"/>
  <c r="AV1039" i="20"/>
  <c r="AR1040" i="20"/>
  <c r="AS1040" i="20"/>
  <c r="AT1040" i="20"/>
  <c r="AU1040" i="20"/>
  <c r="AV1040" i="20"/>
  <c r="AR1041" i="20"/>
  <c r="AS1041" i="20"/>
  <c r="AT1041" i="20"/>
  <c r="AU1041" i="20"/>
  <c r="AV1041" i="20"/>
  <c r="AR1042" i="20"/>
  <c r="AS1042" i="20"/>
  <c r="AT1042" i="20"/>
  <c r="AU1042" i="20"/>
  <c r="AV1042" i="20"/>
  <c r="AR1043" i="20"/>
  <c r="AT1043" i="20"/>
  <c r="AV1043" i="20"/>
  <c r="AR1044" i="20"/>
  <c r="AS1044" i="20"/>
  <c r="AT1044" i="20"/>
  <c r="AU1044" i="20"/>
  <c r="AV1044" i="20"/>
  <c r="AR1045" i="20"/>
  <c r="AT1045" i="20"/>
  <c r="AV1045" i="20"/>
  <c r="AR1046" i="20"/>
  <c r="AS1046" i="20"/>
  <c r="AT1046" i="20"/>
  <c r="AU1046" i="20"/>
  <c r="AV1046" i="20"/>
  <c r="AR1047" i="20"/>
  <c r="AS1047" i="20"/>
  <c r="AT1047" i="20"/>
  <c r="AU1047" i="20"/>
  <c r="AV1047" i="20"/>
  <c r="AR1048" i="20"/>
  <c r="AS1048" i="20"/>
  <c r="AT1048" i="20"/>
  <c r="AU1048" i="20"/>
  <c r="AV1048" i="20"/>
  <c r="AR1049" i="20"/>
  <c r="AS1049" i="20"/>
  <c r="AT1049" i="20"/>
  <c r="AU1049" i="20"/>
  <c r="AV1049" i="20"/>
  <c r="AR1050" i="20"/>
  <c r="AS1050" i="20"/>
  <c r="AT1050" i="20"/>
  <c r="AU1050" i="20"/>
  <c r="AV1050" i="20"/>
  <c r="AQ1038" i="20"/>
  <c r="AQ1039" i="20"/>
  <c r="AQ1040" i="20"/>
  <c r="AQ1041" i="20"/>
  <c r="AQ1042" i="20"/>
  <c r="AQ1044" i="20"/>
  <c r="AQ1046" i="20"/>
  <c r="AQ1047" i="20"/>
  <c r="AQ1048" i="20"/>
  <c r="AQ1049" i="20"/>
  <c r="AQ1050" i="20"/>
  <c r="AT1011" i="20" l="1"/>
  <c r="AS1011" i="20"/>
  <c r="AR1011" i="20"/>
  <c r="AQ1011" i="20"/>
  <c r="B58" i="27" l="1"/>
  <c r="R39" i="26"/>
  <c r="Q39" i="26"/>
  <c r="M174" i="21"/>
  <c r="CL9" i="21"/>
  <c r="CL16" i="21" s="1"/>
  <c r="AQ1037" i="20"/>
  <c r="AV1036" i="20"/>
  <c r="AT1036" i="20"/>
  <c r="AR1036" i="20"/>
  <c r="AV1035" i="20"/>
  <c r="AU1035" i="20"/>
  <c r="AT1035" i="20"/>
  <c r="AS1035" i="20"/>
  <c r="AR1035" i="20"/>
  <c r="AQ1035" i="20"/>
  <c r="AV1034" i="20"/>
  <c r="AU1034" i="20"/>
  <c r="AT1034" i="20"/>
  <c r="AS1034" i="20"/>
  <c r="AR1034" i="20"/>
  <c r="AQ1034" i="20"/>
  <c r="AV1033" i="20"/>
  <c r="AT1033" i="20"/>
  <c r="AR1033" i="20"/>
  <c r="AV1032" i="20"/>
  <c r="AU1032" i="20"/>
  <c r="AT1032" i="20"/>
  <c r="AS1032" i="20"/>
  <c r="AR1032" i="20"/>
  <c r="AQ1032" i="20"/>
  <c r="AV1031" i="20"/>
  <c r="AU1031" i="20"/>
  <c r="AT1031" i="20"/>
  <c r="AS1031" i="20"/>
  <c r="AR1031" i="20"/>
  <c r="AQ1031" i="20"/>
  <c r="AV1030" i="20"/>
  <c r="AU1030" i="20"/>
  <c r="AT1030" i="20"/>
  <c r="AS1030" i="20"/>
  <c r="AR1030" i="20"/>
  <c r="AQ1030" i="20"/>
  <c r="AV1029" i="20"/>
  <c r="AU1029" i="20"/>
  <c r="AT1029" i="20"/>
  <c r="AS1029" i="20"/>
  <c r="AR1029" i="20"/>
  <c r="AQ1029" i="20"/>
  <c r="AV1028" i="20"/>
  <c r="AU1028" i="20"/>
  <c r="AT1028" i="20"/>
  <c r="AS1028" i="20"/>
  <c r="AR1028" i="20"/>
  <c r="AQ1028" i="20"/>
  <c r="AV1027" i="20"/>
  <c r="AU1027" i="20"/>
  <c r="AT1027" i="20"/>
  <c r="AS1027" i="20"/>
  <c r="AR1027" i="20"/>
  <c r="AQ1027" i="20"/>
  <c r="AV1026" i="20"/>
  <c r="AT1026" i="20"/>
  <c r="AR1026" i="20"/>
  <c r="AV1025" i="20"/>
  <c r="AU1025" i="20"/>
  <c r="AT1025" i="20"/>
  <c r="AS1025" i="20"/>
  <c r="AR1025" i="20"/>
  <c r="AQ1025" i="20"/>
  <c r="AV1024" i="20"/>
  <c r="AU1024" i="20"/>
  <c r="AT1024" i="20"/>
  <c r="AS1024" i="20"/>
  <c r="AR1024" i="20"/>
  <c r="AQ1024" i="20"/>
  <c r="AV1023" i="20"/>
  <c r="AT1023" i="20"/>
  <c r="AR1023" i="20"/>
  <c r="AV1022" i="20"/>
  <c r="AU1022" i="20"/>
  <c r="AT1022" i="20"/>
  <c r="AS1022" i="20"/>
  <c r="AR1022" i="20"/>
  <c r="AQ1022" i="20"/>
  <c r="AV1021" i="20"/>
  <c r="AU1021" i="20"/>
  <c r="AT1021" i="20"/>
  <c r="AS1021" i="20"/>
  <c r="AR1021" i="20"/>
  <c r="AQ1021" i="20"/>
  <c r="AV1020" i="20"/>
  <c r="AU1020" i="20"/>
  <c r="AT1020" i="20"/>
  <c r="AS1020" i="20"/>
  <c r="AR1020" i="20"/>
  <c r="AQ1020" i="20"/>
  <c r="AV1019" i="20"/>
  <c r="AU1019" i="20"/>
  <c r="AT1019" i="20"/>
  <c r="AS1019" i="20"/>
  <c r="AR1019" i="20"/>
  <c r="AQ1019" i="20"/>
  <c r="AV1018" i="20"/>
  <c r="AU1018" i="20"/>
  <c r="AT1018" i="20"/>
  <c r="AS1018" i="20"/>
  <c r="AR1018" i="20"/>
  <c r="AQ1018" i="20"/>
  <c r="AV1017" i="20"/>
  <c r="AT1017" i="20"/>
  <c r="AR1017" i="20"/>
  <c r="AV1016" i="20"/>
  <c r="AU1016" i="20"/>
  <c r="AT1016" i="20"/>
  <c r="AS1016" i="20"/>
  <c r="AR1016" i="20"/>
  <c r="AQ1016" i="20"/>
  <c r="AV1015" i="20"/>
  <c r="AU1015" i="20"/>
  <c r="AT1015" i="20"/>
  <c r="AS1015" i="20"/>
  <c r="AR1015" i="20"/>
  <c r="AQ1015" i="20"/>
  <c r="AV1014" i="20"/>
  <c r="AU1014" i="20"/>
  <c r="AT1014" i="20"/>
  <c r="AS1014" i="20"/>
  <c r="AR1014" i="20"/>
  <c r="AQ1014" i="20"/>
  <c r="AV1013" i="20"/>
  <c r="AU1013" i="20"/>
  <c r="AT1013" i="20"/>
  <c r="AS1013" i="20"/>
  <c r="AR1013" i="20"/>
  <c r="AQ1013" i="20"/>
  <c r="AV1012" i="20"/>
  <c r="AU1012" i="20"/>
  <c r="AT1012" i="20"/>
  <c r="AS1012" i="20"/>
  <c r="AR1012" i="20"/>
  <c r="AQ1012" i="20"/>
  <c r="AV1011" i="20"/>
  <c r="AU1011" i="20"/>
  <c r="B1035" i="20"/>
  <c r="A1035" i="20"/>
  <c r="B1034" i="20"/>
  <c r="A1034" i="20"/>
  <c r="B1033" i="20"/>
  <c r="A1033" i="20"/>
  <c r="B1032" i="20"/>
  <c r="A1032" i="20"/>
  <c r="B1031" i="20"/>
  <c r="A1031" i="20"/>
  <c r="B1030" i="20"/>
  <c r="A1030" i="20"/>
  <c r="B1029" i="20"/>
  <c r="A1029" i="20"/>
  <c r="B1028" i="20"/>
  <c r="A1028" i="20"/>
  <c r="B1027" i="20"/>
  <c r="A1027" i="20"/>
  <c r="B1026" i="20"/>
  <c r="A1026" i="20"/>
  <c r="B1025" i="20"/>
  <c r="A1025" i="20"/>
  <c r="B1024" i="20"/>
  <c r="A1024" i="20"/>
  <c r="B1023" i="20"/>
  <c r="A1023" i="20"/>
  <c r="B1022" i="20"/>
  <c r="A1022" i="20"/>
  <c r="B1021" i="20"/>
  <c r="A1021" i="20"/>
  <c r="B1020" i="20"/>
  <c r="A1020" i="20"/>
  <c r="B1019" i="20"/>
  <c r="A1019" i="20"/>
  <c r="B1018" i="20"/>
  <c r="A1018" i="20"/>
  <c r="B1017" i="20"/>
  <c r="A1017" i="20"/>
  <c r="B1016" i="20"/>
  <c r="A1016" i="20"/>
  <c r="B1015" i="20"/>
  <c r="A1015" i="20"/>
  <c r="B1014" i="20"/>
  <c r="A1014" i="20"/>
  <c r="B1013" i="20"/>
  <c r="A1013" i="20"/>
  <c r="B1012" i="20"/>
  <c r="A1012" i="20"/>
  <c r="B1011" i="20"/>
  <c r="A1011" i="20"/>
  <c r="B61" i="26" l="1"/>
  <c r="X8" i="29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35" i="28"/>
  <c r="C59" i="27"/>
  <c r="C60" i="27"/>
  <c r="B60" i="27"/>
  <c r="B59" i="27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C60" i="26"/>
  <c r="C76" i="26" s="1"/>
  <c r="O60" i="26"/>
  <c r="O76" i="26" s="1"/>
  <c r="N60" i="26"/>
  <c r="M60" i="26"/>
  <c r="L60" i="26"/>
  <c r="K60" i="26"/>
  <c r="J60" i="26"/>
  <c r="I60" i="26"/>
  <c r="H60" i="26"/>
  <c r="G60" i="26"/>
  <c r="F60" i="26"/>
  <c r="E60" i="26"/>
  <c r="D60" i="26"/>
  <c r="C59" i="26"/>
  <c r="S38" i="26"/>
  <c r="R38" i="26"/>
  <c r="Q38" i="26"/>
  <c r="M173" i="21"/>
  <c r="I173" i="21"/>
  <c r="E173" i="21"/>
  <c r="CK9" i="21"/>
  <c r="CK16" i="21" s="1"/>
  <c r="AV1010" i="20"/>
  <c r="AU1010" i="20"/>
  <c r="AT1010" i="20"/>
  <c r="AS1010" i="20"/>
  <c r="AR1010" i="20"/>
  <c r="AQ1010" i="20"/>
  <c r="B1010" i="20"/>
  <c r="AV1009" i="20"/>
  <c r="AU1009" i="20"/>
  <c r="AT1009" i="20"/>
  <c r="AS1009" i="20"/>
  <c r="AR1009" i="20"/>
  <c r="AQ1009" i="20"/>
  <c r="B1009" i="20"/>
  <c r="A1009" i="20"/>
  <c r="AV1008" i="20"/>
  <c r="AT1008" i="20"/>
  <c r="AR1008" i="20"/>
  <c r="B1008" i="20"/>
  <c r="A1008" i="20"/>
  <c r="AV1007" i="20"/>
  <c r="AU1007" i="20"/>
  <c r="AT1007" i="20"/>
  <c r="AS1007" i="20"/>
  <c r="AR1007" i="20"/>
  <c r="AQ1007" i="20"/>
  <c r="B1007" i="20"/>
  <c r="A1007" i="20"/>
  <c r="AV1006" i="20"/>
  <c r="AU1006" i="20"/>
  <c r="AT1006" i="20"/>
  <c r="AS1006" i="20"/>
  <c r="AR1006" i="20"/>
  <c r="AQ1006" i="20"/>
  <c r="B1006" i="20"/>
  <c r="A1006" i="20"/>
  <c r="AV1005" i="20"/>
  <c r="AT1005" i="20"/>
  <c r="AR1005" i="20"/>
  <c r="B1005" i="20"/>
  <c r="A1005" i="20"/>
  <c r="AV1004" i="20"/>
  <c r="AU1004" i="20"/>
  <c r="AT1004" i="20"/>
  <c r="AS1004" i="20"/>
  <c r="AR1004" i="20"/>
  <c r="AQ1004" i="20"/>
  <c r="B1004" i="20"/>
  <c r="A1004" i="20"/>
  <c r="AV1003" i="20"/>
  <c r="AU1003" i="20"/>
  <c r="AT1003" i="20"/>
  <c r="AS1003" i="20"/>
  <c r="AR1003" i="20"/>
  <c r="AQ1003" i="20"/>
  <c r="B1003" i="20"/>
  <c r="A1003" i="20"/>
  <c r="AV1002" i="20"/>
  <c r="AU1002" i="20"/>
  <c r="AT1002" i="20"/>
  <c r="AS1002" i="20"/>
  <c r="AR1002" i="20"/>
  <c r="AQ1002" i="20"/>
  <c r="B1002" i="20"/>
  <c r="A1002" i="20"/>
  <c r="AV1001" i="20"/>
  <c r="AU1001" i="20"/>
  <c r="AT1001" i="20"/>
  <c r="AS1001" i="20"/>
  <c r="AR1001" i="20"/>
  <c r="AQ1001" i="20"/>
  <c r="B1001" i="20"/>
  <c r="A1001" i="20"/>
  <c r="AV1000" i="20"/>
  <c r="AU1000" i="20"/>
  <c r="AT1000" i="20"/>
  <c r="AS1000" i="20"/>
  <c r="AR1000" i="20"/>
  <c r="AQ1000" i="20"/>
  <c r="B1000" i="20"/>
  <c r="A1000" i="20"/>
  <c r="AV999" i="20"/>
  <c r="AU999" i="20"/>
  <c r="AT999" i="20"/>
  <c r="AS999" i="20"/>
  <c r="AR999" i="20"/>
  <c r="AQ999" i="20"/>
  <c r="B999" i="20"/>
  <c r="A999" i="20"/>
  <c r="AV998" i="20"/>
  <c r="AT998" i="20"/>
  <c r="AR998" i="20"/>
  <c r="B998" i="20"/>
  <c r="A998" i="20"/>
  <c r="AV997" i="20"/>
  <c r="AU997" i="20"/>
  <c r="AT997" i="20"/>
  <c r="AS997" i="20"/>
  <c r="AR997" i="20"/>
  <c r="AQ997" i="20"/>
  <c r="B997" i="20"/>
  <c r="A997" i="20"/>
  <c r="AV996" i="20"/>
  <c r="AU996" i="20"/>
  <c r="AT996" i="20"/>
  <c r="AS996" i="20"/>
  <c r="AR996" i="20"/>
  <c r="AQ996" i="20"/>
  <c r="B996" i="20"/>
  <c r="A996" i="20"/>
  <c r="AV995" i="20"/>
  <c r="AT995" i="20"/>
  <c r="AR995" i="20"/>
  <c r="B995" i="20"/>
  <c r="A995" i="20"/>
  <c r="AV994" i="20"/>
  <c r="AU994" i="20"/>
  <c r="AT994" i="20"/>
  <c r="AS994" i="20"/>
  <c r="AR994" i="20"/>
  <c r="AQ994" i="20"/>
  <c r="B994" i="20"/>
  <c r="A994" i="20"/>
  <c r="AV993" i="20"/>
  <c r="AU993" i="20"/>
  <c r="AT993" i="20"/>
  <c r="AS993" i="20"/>
  <c r="AR993" i="20"/>
  <c r="AQ993" i="20"/>
  <c r="B993" i="20"/>
  <c r="A993" i="20"/>
  <c r="AV992" i="20"/>
  <c r="AU992" i="20"/>
  <c r="AT992" i="20"/>
  <c r="AS992" i="20"/>
  <c r="AR992" i="20"/>
  <c r="AQ992" i="20"/>
  <c r="B992" i="20"/>
  <c r="A992" i="20"/>
  <c r="AV991" i="20"/>
  <c r="AU991" i="20"/>
  <c r="AT991" i="20"/>
  <c r="AS991" i="20"/>
  <c r="AR991" i="20"/>
  <c r="AQ991" i="20"/>
  <c r="B991" i="20"/>
  <c r="A991" i="20"/>
  <c r="AV990" i="20"/>
  <c r="AU990" i="20"/>
  <c r="AT990" i="20"/>
  <c r="AS990" i="20"/>
  <c r="AR990" i="20"/>
  <c r="AQ990" i="20"/>
  <c r="B990" i="20"/>
  <c r="A990" i="20"/>
  <c r="AV989" i="20"/>
  <c r="AT989" i="20"/>
  <c r="AR989" i="20"/>
  <c r="B989" i="20"/>
  <c r="A989" i="20"/>
  <c r="AV988" i="20"/>
  <c r="AU988" i="20"/>
  <c r="AT988" i="20"/>
  <c r="AS988" i="20"/>
  <c r="AR988" i="20"/>
  <c r="AQ988" i="20"/>
  <c r="B988" i="20"/>
  <c r="A988" i="20"/>
  <c r="AV987" i="20"/>
  <c r="AT987" i="20"/>
  <c r="AR987" i="20"/>
  <c r="B987" i="20"/>
  <c r="A987" i="20"/>
  <c r="AV986" i="20"/>
  <c r="AU986" i="20"/>
  <c r="AT986" i="20"/>
  <c r="AS986" i="20"/>
  <c r="AR986" i="20"/>
  <c r="AQ986" i="20"/>
  <c r="B986" i="20"/>
  <c r="A986" i="20"/>
  <c r="AV985" i="20"/>
  <c r="AU985" i="20"/>
  <c r="AT985" i="20"/>
  <c r="AS985" i="20"/>
  <c r="AR985" i="20"/>
  <c r="AQ985" i="20"/>
  <c r="B985" i="20"/>
  <c r="A985" i="20"/>
  <c r="AV984" i="20"/>
  <c r="AU984" i="20"/>
  <c r="AT984" i="20"/>
  <c r="AS984" i="20"/>
  <c r="AR984" i="20"/>
  <c r="AQ984" i="20"/>
  <c r="B984" i="20"/>
  <c r="A984" i="20"/>
  <c r="AV983" i="20"/>
  <c r="AU983" i="20"/>
  <c r="AT983" i="20"/>
  <c r="AS983" i="20"/>
  <c r="AR983" i="20"/>
  <c r="AQ983" i="20"/>
  <c r="B983" i="20"/>
  <c r="A983" i="20"/>
  <c r="S38" i="28" l="1"/>
  <c r="Q38" i="28"/>
  <c r="R38" i="28"/>
  <c r="AG20" i="29"/>
  <c r="U12" i="29"/>
  <c r="AA12" i="29"/>
  <c r="AG18" i="29"/>
  <c r="AG12" i="29"/>
  <c r="AK12" i="29"/>
  <c r="H8" i="29"/>
  <c r="F8" i="29"/>
  <c r="Q37" i="26"/>
  <c r="S37" i="26"/>
  <c r="R37" i="26"/>
  <c r="O60" i="27"/>
  <c r="N60" i="27"/>
  <c r="M60" i="27"/>
  <c r="L60" i="27"/>
  <c r="K60" i="27"/>
  <c r="J60" i="27"/>
  <c r="I60" i="27"/>
  <c r="H60" i="27"/>
  <c r="G60" i="27"/>
  <c r="F60" i="27"/>
  <c r="E60" i="27"/>
  <c r="D60" i="27"/>
  <c r="O59" i="27"/>
  <c r="N59" i="27"/>
  <c r="M59" i="27"/>
  <c r="L59" i="27"/>
  <c r="K59" i="27"/>
  <c r="J59" i="27"/>
  <c r="I59" i="27"/>
  <c r="H59" i="27"/>
  <c r="G59" i="27"/>
  <c r="F59" i="27"/>
  <c r="E59" i="27"/>
  <c r="D59" i="27"/>
  <c r="B71" i="27"/>
  <c r="B72" i="28" s="1"/>
  <c r="C58" i="27"/>
  <c r="O58" i="27"/>
  <c r="N58" i="27"/>
  <c r="M58" i="27"/>
  <c r="L58" i="27"/>
  <c r="K58" i="27"/>
  <c r="J58" i="27"/>
  <c r="I58" i="27"/>
  <c r="H58" i="27"/>
  <c r="G58" i="27"/>
  <c r="F58" i="27"/>
  <c r="E58" i="27"/>
  <c r="D58" i="27"/>
  <c r="B36" i="28"/>
  <c r="C36" i="28"/>
  <c r="D36" i="28"/>
  <c r="E36" i="28"/>
  <c r="F36" i="28"/>
  <c r="G36" i="28"/>
  <c r="H36" i="28"/>
  <c r="I36" i="28"/>
  <c r="J36" i="28"/>
  <c r="K36" i="28"/>
  <c r="L36" i="28"/>
  <c r="M36" i="28"/>
  <c r="N36" i="28"/>
  <c r="O36" i="28"/>
  <c r="B37" i="28"/>
  <c r="C37" i="28"/>
  <c r="D37" i="28"/>
  <c r="E37" i="28"/>
  <c r="F37" i="28"/>
  <c r="G37" i="28"/>
  <c r="H37" i="28"/>
  <c r="I37" i="28"/>
  <c r="J37" i="28"/>
  <c r="K37" i="28"/>
  <c r="L37" i="28"/>
  <c r="M37" i="28"/>
  <c r="N37" i="28"/>
  <c r="O37" i="28"/>
  <c r="Q36" i="28" l="1"/>
  <c r="S37" i="28"/>
  <c r="R36" i="28"/>
  <c r="R37" i="28"/>
  <c r="Q37" i="28"/>
  <c r="S36" i="28"/>
  <c r="M172" i="21"/>
  <c r="I172" i="21"/>
  <c r="E172" i="21"/>
  <c r="CJ9" i="21"/>
  <c r="CJ16" i="21" s="1"/>
  <c r="AV982" i="20"/>
  <c r="AU982" i="20"/>
  <c r="AT982" i="20"/>
  <c r="AS982" i="20"/>
  <c r="AR982" i="20"/>
  <c r="AQ982" i="20"/>
  <c r="B982" i="20"/>
  <c r="AV981" i="20"/>
  <c r="AU981" i="20"/>
  <c r="AT981" i="20"/>
  <c r="AS981" i="20"/>
  <c r="AR981" i="20"/>
  <c r="AQ981" i="20"/>
  <c r="B981" i="20"/>
  <c r="A981" i="20"/>
  <c r="AV980" i="20"/>
  <c r="AT980" i="20"/>
  <c r="AR980" i="20"/>
  <c r="B980" i="20"/>
  <c r="A980" i="20"/>
  <c r="AV979" i="20"/>
  <c r="AU979" i="20"/>
  <c r="AT979" i="20"/>
  <c r="AS979" i="20"/>
  <c r="AR979" i="20"/>
  <c r="AQ979" i="20"/>
  <c r="B979" i="20"/>
  <c r="A979" i="20"/>
  <c r="AV978" i="20"/>
  <c r="AU978" i="20"/>
  <c r="AT978" i="20"/>
  <c r="AS978" i="20"/>
  <c r="AR978" i="20"/>
  <c r="AQ978" i="20"/>
  <c r="B978" i="20"/>
  <c r="A978" i="20"/>
  <c r="AV977" i="20"/>
  <c r="AT977" i="20"/>
  <c r="AR977" i="20"/>
  <c r="B977" i="20"/>
  <c r="A977" i="20"/>
  <c r="AV976" i="20"/>
  <c r="AU976" i="20"/>
  <c r="AT976" i="20"/>
  <c r="AS976" i="20"/>
  <c r="AR976" i="20"/>
  <c r="AQ976" i="20"/>
  <c r="B976" i="20"/>
  <c r="A976" i="20"/>
  <c r="AV975" i="20"/>
  <c r="AU975" i="20"/>
  <c r="AT975" i="20"/>
  <c r="AS975" i="20"/>
  <c r="AR975" i="20"/>
  <c r="AQ975" i="20"/>
  <c r="B975" i="20"/>
  <c r="A975" i="20"/>
  <c r="AV974" i="20"/>
  <c r="AU974" i="20"/>
  <c r="AT974" i="20"/>
  <c r="AS974" i="20"/>
  <c r="AR974" i="20"/>
  <c r="AQ974" i="20"/>
  <c r="B974" i="20"/>
  <c r="A974" i="20"/>
  <c r="AV973" i="20"/>
  <c r="AU973" i="20"/>
  <c r="AT973" i="20"/>
  <c r="AS973" i="20"/>
  <c r="AR973" i="20"/>
  <c r="AQ973" i="20"/>
  <c r="B973" i="20"/>
  <c r="A973" i="20"/>
  <c r="AV972" i="20"/>
  <c r="AU972" i="20"/>
  <c r="AT972" i="20"/>
  <c r="AS972" i="20"/>
  <c r="AR972" i="20"/>
  <c r="AQ972" i="20"/>
  <c r="B972" i="20"/>
  <c r="A972" i="20"/>
  <c r="AV971" i="20"/>
  <c r="AU971" i="20"/>
  <c r="AT971" i="20"/>
  <c r="AS971" i="20"/>
  <c r="AR971" i="20"/>
  <c r="AQ971" i="20"/>
  <c r="B971" i="20"/>
  <c r="A971" i="20"/>
  <c r="AV970" i="20"/>
  <c r="AT970" i="20"/>
  <c r="AR970" i="20"/>
  <c r="B970" i="20"/>
  <c r="A970" i="20"/>
  <c r="AV969" i="20"/>
  <c r="AU969" i="20"/>
  <c r="AT969" i="20"/>
  <c r="AS969" i="20"/>
  <c r="AR969" i="20"/>
  <c r="AQ969" i="20"/>
  <c r="B969" i="20"/>
  <c r="A969" i="20"/>
  <c r="AV968" i="20"/>
  <c r="AU968" i="20"/>
  <c r="AT968" i="20"/>
  <c r="AS968" i="20"/>
  <c r="AR968" i="20"/>
  <c r="AQ968" i="20"/>
  <c r="B968" i="20"/>
  <c r="A968" i="20"/>
  <c r="AV967" i="20"/>
  <c r="AT967" i="20"/>
  <c r="AR967" i="20"/>
  <c r="B967" i="20"/>
  <c r="A967" i="20"/>
  <c r="AV966" i="20"/>
  <c r="AT966" i="20"/>
  <c r="AR966" i="20"/>
  <c r="B966" i="20"/>
  <c r="A966" i="20"/>
  <c r="AV965" i="20"/>
  <c r="AU965" i="20"/>
  <c r="AT965" i="20"/>
  <c r="AS965" i="20"/>
  <c r="AR965" i="20"/>
  <c r="AQ965" i="20"/>
  <c r="B965" i="20"/>
  <c r="A965" i="20"/>
  <c r="AV964" i="20"/>
  <c r="AU964" i="20"/>
  <c r="AT964" i="20"/>
  <c r="AS964" i="20"/>
  <c r="AR964" i="20"/>
  <c r="AQ964" i="20"/>
  <c r="B964" i="20"/>
  <c r="A964" i="20"/>
  <c r="AV963" i="20"/>
  <c r="AU963" i="20"/>
  <c r="AT963" i="20"/>
  <c r="AS963" i="20"/>
  <c r="AR963" i="20"/>
  <c r="AQ963" i="20"/>
  <c r="B963" i="20"/>
  <c r="A963" i="20"/>
  <c r="AV962" i="20"/>
  <c r="AU962" i="20"/>
  <c r="AT962" i="20"/>
  <c r="AS962" i="20"/>
  <c r="AR962" i="20"/>
  <c r="AQ962" i="20"/>
  <c r="B962" i="20"/>
  <c r="A962" i="20"/>
  <c r="AV961" i="20"/>
  <c r="AT961" i="20"/>
  <c r="AR961" i="20"/>
  <c r="B961" i="20"/>
  <c r="A961" i="20"/>
  <c r="AV960" i="20"/>
  <c r="AU960" i="20"/>
  <c r="AT960" i="20"/>
  <c r="AS960" i="20"/>
  <c r="AR960" i="20"/>
  <c r="AQ960" i="20"/>
  <c r="B960" i="20"/>
  <c r="A960" i="20"/>
  <c r="AV959" i="20"/>
  <c r="AU959" i="20"/>
  <c r="AT959" i="20"/>
  <c r="AS959" i="20"/>
  <c r="AR959" i="20"/>
  <c r="AQ959" i="20"/>
  <c r="B959" i="20"/>
  <c r="A959" i="20"/>
  <c r="AV958" i="20"/>
  <c r="AU958" i="20"/>
  <c r="AT958" i="20"/>
  <c r="AS958" i="20"/>
  <c r="AR958" i="20"/>
  <c r="AQ958" i="20"/>
  <c r="B958" i="20"/>
  <c r="A958" i="20"/>
  <c r="AV957" i="20"/>
  <c r="AU957" i="20"/>
  <c r="AT957" i="20"/>
  <c r="AS957" i="20"/>
  <c r="AR957" i="20"/>
  <c r="AQ957" i="20"/>
  <c r="B957" i="20"/>
  <c r="A957" i="20"/>
  <c r="AV956" i="20"/>
  <c r="AU956" i="20"/>
  <c r="AT956" i="20"/>
  <c r="AS956" i="20"/>
  <c r="AR956" i="20"/>
  <c r="AQ956" i="20"/>
  <c r="B956" i="20"/>
  <c r="A956" i="20"/>
  <c r="AV955" i="20"/>
  <c r="AU955" i="20"/>
  <c r="AT955" i="20"/>
  <c r="AS955" i="20"/>
  <c r="AR955" i="20"/>
  <c r="AQ955" i="20"/>
  <c r="B955" i="20"/>
  <c r="A955" i="20"/>
  <c r="AQ954" i="20"/>
  <c r="M171" i="21" l="1"/>
  <c r="I171" i="21"/>
  <c r="E171" i="21"/>
  <c r="CI9" i="21"/>
  <c r="CI16" i="21" s="1"/>
  <c r="AG11" i="29" l="1"/>
  <c r="B927" i="20"/>
  <c r="AV954" i="20"/>
  <c r="AU954" i="20"/>
  <c r="AT954" i="20"/>
  <c r="AS954" i="20"/>
  <c r="AR954" i="20"/>
  <c r="B954" i="20"/>
  <c r="AV953" i="20"/>
  <c r="AU953" i="20"/>
  <c r="AT953" i="20"/>
  <c r="AS953" i="20"/>
  <c r="AR953" i="20"/>
  <c r="AQ953" i="20"/>
  <c r="B953" i="20"/>
  <c r="A953" i="20"/>
  <c r="AV952" i="20"/>
  <c r="AU952" i="20"/>
  <c r="AT952" i="20"/>
  <c r="AS952" i="20"/>
  <c r="AR952" i="20"/>
  <c r="AQ952" i="20"/>
  <c r="B952" i="20"/>
  <c r="A952" i="20"/>
  <c r="AV951" i="20"/>
  <c r="AU951" i="20"/>
  <c r="AT951" i="20"/>
  <c r="AS951" i="20"/>
  <c r="AR951" i="20"/>
  <c r="AQ951" i="20"/>
  <c r="B951" i="20"/>
  <c r="A951" i="20"/>
  <c r="AV950" i="20"/>
  <c r="AU950" i="20"/>
  <c r="AT950" i="20"/>
  <c r="AS950" i="20"/>
  <c r="AR950" i="20"/>
  <c r="AQ950" i="20"/>
  <c r="B950" i="20"/>
  <c r="A950" i="20"/>
  <c r="AV949" i="20"/>
  <c r="AT949" i="20"/>
  <c r="AR949" i="20"/>
  <c r="B949" i="20"/>
  <c r="A949" i="20"/>
  <c r="AV948" i="20"/>
  <c r="AU948" i="20"/>
  <c r="AT948" i="20"/>
  <c r="AS948" i="20"/>
  <c r="AR948" i="20"/>
  <c r="AQ948" i="20"/>
  <c r="B948" i="20"/>
  <c r="A948" i="20"/>
  <c r="AV947" i="20"/>
  <c r="AU947" i="20"/>
  <c r="AT947" i="20"/>
  <c r="AS947" i="20"/>
  <c r="AR947" i="20"/>
  <c r="AQ947" i="20"/>
  <c r="B947" i="20"/>
  <c r="A947" i="20"/>
  <c r="AV946" i="20"/>
  <c r="AU946" i="20"/>
  <c r="AT946" i="20"/>
  <c r="AS946" i="20"/>
  <c r="AR946" i="20"/>
  <c r="AQ946" i="20"/>
  <c r="B946" i="20"/>
  <c r="A946" i="20"/>
  <c r="AV945" i="20"/>
  <c r="AU945" i="20"/>
  <c r="AT945" i="20"/>
  <c r="AS945" i="20"/>
  <c r="AR945" i="20"/>
  <c r="AQ945" i="20"/>
  <c r="B945" i="20"/>
  <c r="A945" i="20"/>
  <c r="AV944" i="20"/>
  <c r="AU944" i="20"/>
  <c r="AT944" i="20"/>
  <c r="AS944" i="20"/>
  <c r="AR944" i="20"/>
  <c r="AQ944" i="20"/>
  <c r="B944" i="20"/>
  <c r="A944" i="20"/>
  <c r="AV943" i="20"/>
  <c r="AU943" i="20"/>
  <c r="AT943" i="20"/>
  <c r="AS943" i="20"/>
  <c r="AR943" i="20"/>
  <c r="AQ943" i="20"/>
  <c r="B943" i="20"/>
  <c r="A943" i="20"/>
  <c r="AV942" i="20"/>
  <c r="AT942" i="20"/>
  <c r="AR942" i="20"/>
  <c r="B942" i="20"/>
  <c r="A942" i="20"/>
  <c r="AV941" i="20"/>
  <c r="AU941" i="20"/>
  <c r="AT941" i="20"/>
  <c r="AS941" i="20"/>
  <c r="AR941" i="20"/>
  <c r="AQ941" i="20"/>
  <c r="B941" i="20"/>
  <c r="A941" i="20"/>
  <c r="AV940" i="20"/>
  <c r="AU940" i="20"/>
  <c r="AT940" i="20"/>
  <c r="AS940" i="20"/>
  <c r="AR940" i="20"/>
  <c r="AQ940" i="20"/>
  <c r="B940" i="20"/>
  <c r="A940" i="20"/>
  <c r="AV939" i="20"/>
  <c r="AT939" i="20"/>
  <c r="AR939" i="20"/>
  <c r="B939" i="20"/>
  <c r="A939" i="20"/>
  <c r="AV938" i="20"/>
  <c r="AT938" i="20"/>
  <c r="AR938" i="20"/>
  <c r="B938" i="20"/>
  <c r="A938" i="20"/>
  <c r="AV937" i="20"/>
  <c r="AU937" i="20"/>
  <c r="AT937" i="20"/>
  <c r="AS937" i="20"/>
  <c r="AR937" i="20"/>
  <c r="AQ937" i="20"/>
  <c r="B937" i="20"/>
  <c r="A937" i="20"/>
  <c r="AV936" i="20"/>
  <c r="AU936" i="20"/>
  <c r="AT936" i="20"/>
  <c r="AS936" i="20"/>
  <c r="AR936" i="20"/>
  <c r="AQ936" i="20"/>
  <c r="B936" i="20"/>
  <c r="A936" i="20"/>
  <c r="AV935" i="20"/>
  <c r="AU935" i="20"/>
  <c r="AT935" i="20"/>
  <c r="AS935" i="20"/>
  <c r="AR935" i="20"/>
  <c r="AQ935" i="20"/>
  <c r="B935" i="20"/>
  <c r="A935" i="20"/>
  <c r="AV934" i="20"/>
  <c r="AU934" i="20"/>
  <c r="AT934" i="20"/>
  <c r="AS934" i="20"/>
  <c r="AR934" i="20"/>
  <c r="AQ934" i="20"/>
  <c r="B934" i="20"/>
  <c r="A934" i="20"/>
  <c r="AV933" i="20"/>
  <c r="AT933" i="20"/>
  <c r="AR933" i="20"/>
  <c r="B933" i="20"/>
  <c r="A933" i="20"/>
  <c r="AV932" i="20"/>
  <c r="AU932" i="20"/>
  <c r="AT932" i="20"/>
  <c r="AS932" i="20"/>
  <c r="AR932" i="20"/>
  <c r="AQ932" i="20"/>
  <c r="B932" i="20"/>
  <c r="A932" i="20"/>
  <c r="AV931" i="20"/>
  <c r="AU931" i="20"/>
  <c r="AT931" i="20"/>
  <c r="AS931" i="20"/>
  <c r="AR931" i="20"/>
  <c r="AQ931" i="20"/>
  <c r="B931" i="20"/>
  <c r="A931" i="20"/>
  <c r="AV930" i="20"/>
  <c r="AU930" i="20"/>
  <c r="AT930" i="20"/>
  <c r="AS930" i="20"/>
  <c r="AR930" i="20"/>
  <c r="AQ930" i="20"/>
  <c r="B930" i="20"/>
  <c r="A930" i="20"/>
  <c r="B929" i="20"/>
  <c r="A929" i="20"/>
  <c r="AV928" i="20"/>
  <c r="AU928" i="20"/>
  <c r="AT928" i="20"/>
  <c r="AS928" i="20"/>
  <c r="AR928" i="20"/>
  <c r="AQ928" i="20"/>
  <c r="B928" i="20"/>
  <c r="A928" i="20"/>
  <c r="AV927" i="20"/>
  <c r="AU927" i="20"/>
  <c r="AT927" i="20"/>
  <c r="AS927" i="20"/>
  <c r="AR927" i="20"/>
  <c r="AQ927" i="20"/>
  <c r="A927" i="20"/>
  <c r="S36" i="26" l="1"/>
  <c r="R36" i="26"/>
  <c r="Q36" i="26"/>
  <c r="M170" i="21"/>
  <c r="I170" i="21"/>
  <c r="E170" i="21"/>
  <c r="CH9" i="21"/>
  <c r="CH16" i="21" s="1"/>
  <c r="AV926" i="20"/>
  <c r="AU926" i="20"/>
  <c r="AT926" i="20"/>
  <c r="AS926" i="20"/>
  <c r="AR926" i="20"/>
  <c r="AQ926" i="20"/>
  <c r="B926" i="20"/>
  <c r="A926" i="20"/>
  <c r="AV925" i="20"/>
  <c r="AU925" i="20"/>
  <c r="AT925" i="20"/>
  <c r="AS925" i="20"/>
  <c r="AR925" i="20"/>
  <c r="AQ925" i="20"/>
  <c r="B925" i="20"/>
  <c r="A925" i="20"/>
  <c r="AV924" i="20"/>
  <c r="AU924" i="20"/>
  <c r="AT924" i="20"/>
  <c r="AS924" i="20"/>
  <c r="AR924" i="20"/>
  <c r="AQ924" i="20"/>
  <c r="B924" i="20"/>
  <c r="A924" i="20"/>
  <c r="AV923" i="20"/>
  <c r="AU923" i="20"/>
  <c r="AT923" i="20"/>
  <c r="AS923" i="20"/>
  <c r="AR923" i="20"/>
  <c r="AQ923" i="20"/>
  <c r="B923" i="20"/>
  <c r="A923" i="20"/>
  <c r="AV922" i="20"/>
  <c r="AU922" i="20"/>
  <c r="AT922" i="20"/>
  <c r="AS922" i="20"/>
  <c r="AR922" i="20"/>
  <c r="AQ922" i="20"/>
  <c r="B922" i="20"/>
  <c r="A922" i="20"/>
  <c r="AV921" i="20"/>
  <c r="AT921" i="20"/>
  <c r="AR921" i="20"/>
  <c r="B921" i="20"/>
  <c r="A921" i="20"/>
  <c r="AV920" i="20"/>
  <c r="AU920" i="20"/>
  <c r="AT920" i="20"/>
  <c r="AS920" i="20"/>
  <c r="AR920" i="20"/>
  <c r="AQ920" i="20"/>
  <c r="B920" i="20"/>
  <c r="A920" i="20"/>
  <c r="AV919" i="20"/>
  <c r="AU919" i="20"/>
  <c r="AT919" i="20"/>
  <c r="AS919" i="20"/>
  <c r="AR919" i="20"/>
  <c r="AQ919" i="20"/>
  <c r="B919" i="20"/>
  <c r="A919" i="20"/>
  <c r="AV918" i="20"/>
  <c r="AU918" i="20"/>
  <c r="AT918" i="20"/>
  <c r="AS918" i="20"/>
  <c r="AR918" i="20"/>
  <c r="AQ918" i="20"/>
  <c r="B918" i="20"/>
  <c r="A918" i="20"/>
  <c r="AV917" i="20"/>
  <c r="AU917" i="20"/>
  <c r="AT917" i="20"/>
  <c r="AS917" i="20"/>
  <c r="AR917" i="20"/>
  <c r="AQ917" i="20"/>
  <c r="B917" i="20"/>
  <c r="A917" i="20"/>
  <c r="AV916" i="20"/>
  <c r="AU916" i="20"/>
  <c r="AT916" i="20"/>
  <c r="AS916" i="20"/>
  <c r="AR916" i="20"/>
  <c r="AQ916" i="20"/>
  <c r="B916" i="20"/>
  <c r="A916" i="20"/>
  <c r="AV915" i="20"/>
  <c r="AU915" i="20"/>
  <c r="AT915" i="20"/>
  <c r="AS915" i="20"/>
  <c r="AR915" i="20"/>
  <c r="AQ915" i="20"/>
  <c r="B915" i="20"/>
  <c r="A915" i="20"/>
  <c r="AV914" i="20"/>
  <c r="AU914" i="20"/>
  <c r="AT914" i="20"/>
  <c r="AS914" i="20"/>
  <c r="AR914" i="20"/>
  <c r="AQ914" i="20"/>
  <c r="B914" i="20"/>
  <c r="A914" i="20"/>
  <c r="AV913" i="20"/>
  <c r="AU913" i="20"/>
  <c r="AT913" i="20"/>
  <c r="AS913" i="20"/>
  <c r="AR913" i="20"/>
  <c r="AQ913" i="20"/>
  <c r="B913" i="20"/>
  <c r="A913" i="20"/>
  <c r="AV912" i="20"/>
  <c r="AU912" i="20"/>
  <c r="AT912" i="20"/>
  <c r="AS912" i="20"/>
  <c r="AR912" i="20"/>
  <c r="AQ912" i="20"/>
  <c r="B912" i="20"/>
  <c r="A912" i="20"/>
  <c r="AV911" i="20"/>
  <c r="AT911" i="20"/>
  <c r="AR911" i="20"/>
  <c r="B911" i="20"/>
  <c r="A911" i="20"/>
  <c r="AV910" i="20"/>
  <c r="AT910" i="20"/>
  <c r="AR910" i="20"/>
  <c r="B910" i="20"/>
  <c r="A910" i="20"/>
  <c r="AV909" i="20"/>
  <c r="AU909" i="20"/>
  <c r="AT909" i="20"/>
  <c r="AS909" i="20"/>
  <c r="AR909" i="20"/>
  <c r="AQ909" i="20"/>
  <c r="B909" i="20"/>
  <c r="A909" i="20"/>
  <c r="AV908" i="20"/>
  <c r="AU908" i="20"/>
  <c r="AT908" i="20"/>
  <c r="AS908" i="20"/>
  <c r="AR908" i="20"/>
  <c r="AQ908" i="20"/>
  <c r="B908" i="20"/>
  <c r="A908" i="20"/>
  <c r="AV907" i="20"/>
  <c r="AT907" i="20"/>
  <c r="AR907" i="20"/>
  <c r="B907" i="20"/>
  <c r="A907" i="20"/>
  <c r="AV906" i="20"/>
  <c r="AU906" i="20"/>
  <c r="AT906" i="20"/>
  <c r="AS906" i="20"/>
  <c r="AR906" i="20"/>
  <c r="AQ906" i="20"/>
  <c r="B906" i="20"/>
  <c r="A906" i="20"/>
  <c r="AV905" i="20"/>
  <c r="AT905" i="20"/>
  <c r="AR905" i="20"/>
  <c r="B905" i="20"/>
  <c r="A905" i="20"/>
  <c r="AV904" i="20"/>
  <c r="AU904" i="20"/>
  <c r="AT904" i="20"/>
  <c r="AS904" i="20"/>
  <c r="AR904" i="20"/>
  <c r="AQ904" i="20"/>
  <c r="B904" i="20"/>
  <c r="A904" i="20"/>
  <c r="AV903" i="20"/>
  <c r="AU903" i="20"/>
  <c r="AT903" i="20"/>
  <c r="AS903" i="20"/>
  <c r="AR903" i="20"/>
  <c r="AQ903" i="20"/>
  <c r="B903" i="20"/>
  <c r="A903" i="20"/>
  <c r="AV902" i="20"/>
  <c r="AU902" i="20"/>
  <c r="AT902" i="20"/>
  <c r="AS902" i="20"/>
  <c r="AR902" i="20"/>
  <c r="AQ902" i="20"/>
  <c r="B902" i="20"/>
  <c r="A902" i="20"/>
  <c r="AV901" i="20"/>
  <c r="AU901" i="20"/>
  <c r="AT901" i="20"/>
  <c r="AS901" i="20"/>
  <c r="AR901" i="20"/>
  <c r="AQ901" i="20"/>
  <c r="B901" i="20"/>
  <c r="A901" i="20"/>
  <c r="AV900" i="20"/>
  <c r="AU900" i="20"/>
  <c r="AT900" i="20"/>
  <c r="AS900" i="20"/>
  <c r="AR900" i="20"/>
  <c r="AQ900" i="20"/>
  <c r="B900" i="20"/>
  <c r="A900" i="20"/>
  <c r="AV899" i="20"/>
  <c r="AU899" i="20"/>
  <c r="AT899" i="20"/>
  <c r="AS899" i="20"/>
  <c r="AR899" i="20"/>
  <c r="AQ899" i="20"/>
  <c r="B899" i="20"/>
  <c r="A899" i="20"/>
  <c r="O35" i="28" l="1"/>
  <c r="N35" i="28"/>
  <c r="M35" i="28"/>
  <c r="L35" i="28"/>
  <c r="K35" i="28"/>
  <c r="J35" i="28"/>
  <c r="I35" i="28"/>
  <c r="H35" i="28"/>
  <c r="G35" i="28"/>
  <c r="F35" i="28"/>
  <c r="E35" i="28"/>
  <c r="D35" i="28"/>
  <c r="C35" i="28"/>
  <c r="S35" i="26"/>
  <c r="R35" i="26"/>
  <c r="Q35" i="26"/>
  <c r="M169" i="21"/>
  <c r="I169" i="21"/>
  <c r="E169" i="21"/>
  <c r="CG9" i="21"/>
  <c r="CG16" i="21" s="1"/>
  <c r="AV898" i="20"/>
  <c r="AU898" i="20"/>
  <c r="AT898" i="20"/>
  <c r="AS898" i="20"/>
  <c r="AR898" i="20"/>
  <c r="AQ898" i="20"/>
  <c r="B898" i="20"/>
  <c r="A898" i="20"/>
  <c r="AV897" i="20"/>
  <c r="AU897" i="20"/>
  <c r="AT897" i="20"/>
  <c r="AS897" i="20"/>
  <c r="AR897" i="20"/>
  <c r="AQ897" i="20"/>
  <c r="B897" i="20"/>
  <c r="A897" i="20"/>
  <c r="AV896" i="20"/>
  <c r="AU896" i="20"/>
  <c r="AT896" i="20"/>
  <c r="AS896" i="20"/>
  <c r="AR896" i="20"/>
  <c r="AQ896" i="20"/>
  <c r="B896" i="20"/>
  <c r="A896" i="20"/>
  <c r="AV895" i="20"/>
  <c r="AU895" i="20"/>
  <c r="AT895" i="20"/>
  <c r="AS895" i="20"/>
  <c r="AR895" i="20"/>
  <c r="AQ895" i="20"/>
  <c r="B895" i="20"/>
  <c r="A895" i="20"/>
  <c r="AV894" i="20"/>
  <c r="AU894" i="20"/>
  <c r="AT894" i="20"/>
  <c r="AS894" i="20"/>
  <c r="AR894" i="20"/>
  <c r="AQ894" i="20"/>
  <c r="B894" i="20"/>
  <c r="A894" i="20"/>
  <c r="AV893" i="20"/>
  <c r="AT893" i="20"/>
  <c r="AR893" i="20"/>
  <c r="B893" i="20"/>
  <c r="A893" i="20"/>
  <c r="AV892" i="20"/>
  <c r="AU892" i="20"/>
  <c r="AT892" i="20"/>
  <c r="AS892" i="20"/>
  <c r="AR892" i="20"/>
  <c r="AQ892" i="20"/>
  <c r="B892" i="20"/>
  <c r="A892" i="20"/>
  <c r="AV891" i="20"/>
  <c r="AU891" i="20"/>
  <c r="AT891" i="20"/>
  <c r="AS891" i="20"/>
  <c r="AR891" i="20"/>
  <c r="AQ891" i="20"/>
  <c r="B891" i="20"/>
  <c r="A891" i="20"/>
  <c r="AV890" i="20"/>
  <c r="AU890" i="20"/>
  <c r="AT890" i="20"/>
  <c r="AS890" i="20"/>
  <c r="AR890" i="20"/>
  <c r="AQ890" i="20"/>
  <c r="B890" i="20"/>
  <c r="A890" i="20"/>
  <c r="AV889" i="20"/>
  <c r="AU889" i="20"/>
  <c r="AT889" i="20"/>
  <c r="AS889" i="20"/>
  <c r="AR889" i="20"/>
  <c r="AQ889" i="20"/>
  <c r="B889" i="20"/>
  <c r="A889" i="20"/>
  <c r="AV888" i="20"/>
  <c r="AU888" i="20"/>
  <c r="AT888" i="20"/>
  <c r="AS888" i="20"/>
  <c r="AR888" i="20"/>
  <c r="AQ888" i="20"/>
  <c r="B888" i="20"/>
  <c r="A888" i="20"/>
  <c r="AV887" i="20"/>
  <c r="AU887" i="20"/>
  <c r="AT887" i="20"/>
  <c r="AS887" i="20"/>
  <c r="AR887" i="20"/>
  <c r="AQ887" i="20"/>
  <c r="B887" i="20"/>
  <c r="A887" i="20"/>
  <c r="AV886" i="20"/>
  <c r="AU886" i="20"/>
  <c r="AT886" i="20"/>
  <c r="AS886" i="20"/>
  <c r="AR886" i="20"/>
  <c r="AQ886" i="20"/>
  <c r="B886" i="20"/>
  <c r="A886" i="20"/>
  <c r="AV885" i="20"/>
  <c r="AU885" i="20"/>
  <c r="AT885" i="20"/>
  <c r="AS885" i="20"/>
  <c r="AR885" i="20"/>
  <c r="AQ885" i="20"/>
  <c r="B885" i="20"/>
  <c r="A885" i="20"/>
  <c r="AV884" i="20"/>
  <c r="AU884" i="20"/>
  <c r="AT884" i="20"/>
  <c r="AS884" i="20"/>
  <c r="AR884" i="20"/>
  <c r="AQ884" i="20"/>
  <c r="B884" i="20"/>
  <c r="A884" i="20"/>
  <c r="AV883" i="20"/>
  <c r="AT883" i="20"/>
  <c r="AR883" i="20"/>
  <c r="B883" i="20"/>
  <c r="A883" i="20"/>
  <c r="AV882" i="20"/>
  <c r="AT882" i="20"/>
  <c r="AR882" i="20"/>
  <c r="B882" i="20"/>
  <c r="A882" i="20"/>
  <c r="AV881" i="20"/>
  <c r="AU881" i="20"/>
  <c r="AT881" i="20"/>
  <c r="AS881" i="20"/>
  <c r="AR881" i="20"/>
  <c r="AQ881" i="20"/>
  <c r="B881" i="20"/>
  <c r="A881" i="20"/>
  <c r="AV880" i="20"/>
  <c r="AU880" i="20"/>
  <c r="AT880" i="20"/>
  <c r="AS880" i="20"/>
  <c r="AR880" i="20"/>
  <c r="AQ880" i="20"/>
  <c r="B880" i="20"/>
  <c r="A880" i="20"/>
  <c r="AV879" i="20"/>
  <c r="AT879" i="20"/>
  <c r="AR879" i="20"/>
  <c r="B879" i="20"/>
  <c r="A879" i="20"/>
  <c r="AV878" i="20"/>
  <c r="AU878" i="20"/>
  <c r="AT878" i="20"/>
  <c r="AS878" i="20"/>
  <c r="AR878" i="20"/>
  <c r="AQ878" i="20"/>
  <c r="B878" i="20"/>
  <c r="A878" i="20"/>
  <c r="AV877" i="20"/>
  <c r="AT877" i="20"/>
  <c r="AR877" i="20"/>
  <c r="B877" i="20"/>
  <c r="A877" i="20"/>
  <c r="AV876" i="20"/>
  <c r="AU876" i="20"/>
  <c r="AT876" i="20"/>
  <c r="AS876" i="20"/>
  <c r="AR876" i="20"/>
  <c r="AQ876" i="20"/>
  <c r="B876" i="20"/>
  <c r="A876" i="20"/>
  <c r="AV875" i="20"/>
  <c r="AU875" i="20"/>
  <c r="AT875" i="20"/>
  <c r="AS875" i="20"/>
  <c r="AR875" i="20"/>
  <c r="AQ875" i="20"/>
  <c r="B875" i="20"/>
  <c r="A875" i="20"/>
  <c r="AV874" i="20"/>
  <c r="AU874" i="20"/>
  <c r="AT874" i="20"/>
  <c r="AS874" i="20"/>
  <c r="AR874" i="20"/>
  <c r="AQ874" i="20"/>
  <c r="B874" i="20"/>
  <c r="A874" i="20"/>
  <c r="AV873" i="20"/>
  <c r="AU873" i="20"/>
  <c r="AT873" i="20"/>
  <c r="AS873" i="20"/>
  <c r="AR873" i="20"/>
  <c r="AQ873" i="20"/>
  <c r="B873" i="20"/>
  <c r="A873" i="20"/>
  <c r="AV872" i="20"/>
  <c r="AU872" i="20"/>
  <c r="AT872" i="20"/>
  <c r="AS872" i="20"/>
  <c r="AR872" i="20"/>
  <c r="AQ872" i="20"/>
  <c r="B872" i="20"/>
  <c r="A872" i="20"/>
  <c r="AV871" i="20"/>
  <c r="AU871" i="20"/>
  <c r="AT871" i="20"/>
  <c r="AS871" i="20"/>
  <c r="AR871" i="20"/>
  <c r="AQ871" i="20"/>
  <c r="B871" i="20"/>
  <c r="A871" i="20"/>
  <c r="R35" i="28" l="1"/>
  <c r="S35" i="28"/>
  <c r="Q35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S34" i="26"/>
  <c r="R34" i="26"/>
  <c r="Q34" i="26"/>
  <c r="M168" i="21"/>
  <c r="I168" i="21"/>
  <c r="E168" i="21"/>
  <c r="CF9" i="21"/>
  <c r="CF16" i="21" s="1"/>
  <c r="AV870" i="20"/>
  <c r="AU870" i="20"/>
  <c r="AT870" i="20"/>
  <c r="AS870" i="20"/>
  <c r="AR870" i="20"/>
  <c r="AQ870" i="20"/>
  <c r="B870" i="20"/>
  <c r="A870" i="20"/>
  <c r="AV869" i="20"/>
  <c r="AU869" i="20"/>
  <c r="AT869" i="20"/>
  <c r="AS869" i="20"/>
  <c r="AR869" i="20"/>
  <c r="AQ869" i="20"/>
  <c r="B869" i="20"/>
  <c r="A869" i="20"/>
  <c r="AV868" i="20"/>
  <c r="AU868" i="20"/>
  <c r="AT868" i="20"/>
  <c r="AS868" i="20"/>
  <c r="AR868" i="20"/>
  <c r="AQ868" i="20"/>
  <c r="B868" i="20"/>
  <c r="A868" i="20"/>
  <c r="AV867" i="20"/>
  <c r="AU867" i="20"/>
  <c r="AT867" i="20"/>
  <c r="AS867" i="20"/>
  <c r="AR867" i="20"/>
  <c r="AQ867" i="20"/>
  <c r="B867" i="20"/>
  <c r="A867" i="20"/>
  <c r="AV866" i="20"/>
  <c r="AU866" i="20"/>
  <c r="AT866" i="20"/>
  <c r="AS866" i="20"/>
  <c r="AR866" i="20"/>
  <c r="AQ866" i="20"/>
  <c r="B866" i="20"/>
  <c r="A866" i="20"/>
  <c r="AV865" i="20"/>
  <c r="AT865" i="20"/>
  <c r="AR865" i="20"/>
  <c r="B865" i="20"/>
  <c r="A865" i="20"/>
  <c r="AV864" i="20"/>
  <c r="AU864" i="20"/>
  <c r="AT864" i="20"/>
  <c r="AS864" i="20"/>
  <c r="AR864" i="20"/>
  <c r="AQ864" i="20"/>
  <c r="B864" i="20"/>
  <c r="A864" i="20"/>
  <c r="AV863" i="20"/>
  <c r="AU863" i="20"/>
  <c r="AT863" i="20"/>
  <c r="AS863" i="20"/>
  <c r="AR863" i="20"/>
  <c r="AQ863" i="20"/>
  <c r="B863" i="20"/>
  <c r="A863" i="20"/>
  <c r="AV862" i="20"/>
  <c r="AU862" i="20"/>
  <c r="AT862" i="20"/>
  <c r="AS862" i="20"/>
  <c r="AR862" i="20"/>
  <c r="AQ862" i="20"/>
  <c r="B862" i="20"/>
  <c r="A862" i="20"/>
  <c r="AV861" i="20"/>
  <c r="AU861" i="20"/>
  <c r="AT861" i="20"/>
  <c r="AS861" i="20"/>
  <c r="AR861" i="20"/>
  <c r="AQ861" i="20"/>
  <c r="B861" i="20"/>
  <c r="A861" i="20"/>
  <c r="AV860" i="20"/>
  <c r="AU860" i="20"/>
  <c r="AT860" i="20"/>
  <c r="AS860" i="20"/>
  <c r="AR860" i="20"/>
  <c r="AQ860" i="20"/>
  <c r="B860" i="20"/>
  <c r="A860" i="20"/>
  <c r="AV859" i="20"/>
  <c r="AU859" i="20"/>
  <c r="AT859" i="20"/>
  <c r="AS859" i="20"/>
  <c r="AR859" i="20"/>
  <c r="AQ859" i="20"/>
  <c r="B859" i="20"/>
  <c r="A859" i="20"/>
  <c r="AV858" i="20"/>
  <c r="AU858" i="20"/>
  <c r="AT858" i="20"/>
  <c r="AS858" i="20"/>
  <c r="AR858" i="20"/>
  <c r="AQ858" i="20"/>
  <c r="B858" i="20"/>
  <c r="A858" i="20"/>
  <c r="AV857" i="20"/>
  <c r="AU857" i="20"/>
  <c r="AT857" i="20"/>
  <c r="AS857" i="20"/>
  <c r="AR857" i="20"/>
  <c r="AQ857" i="20"/>
  <c r="B857" i="20"/>
  <c r="A857" i="20"/>
  <c r="AV856" i="20"/>
  <c r="AU856" i="20"/>
  <c r="AT856" i="20"/>
  <c r="AS856" i="20"/>
  <c r="AR856" i="20"/>
  <c r="AQ856" i="20"/>
  <c r="B856" i="20"/>
  <c r="A856" i="20"/>
  <c r="AV855" i="20"/>
  <c r="AT855" i="20"/>
  <c r="AR855" i="20"/>
  <c r="B855" i="20"/>
  <c r="A855" i="20"/>
  <c r="AV854" i="20"/>
  <c r="AT854" i="20"/>
  <c r="AR854" i="20"/>
  <c r="B854" i="20"/>
  <c r="A854" i="20"/>
  <c r="AV853" i="20"/>
  <c r="AU853" i="20"/>
  <c r="AT853" i="20"/>
  <c r="AS853" i="20"/>
  <c r="AR853" i="20"/>
  <c r="AQ853" i="20"/>
  <c r="B853" i="20"/>
  <c r="A853" i="20"/>
  <c r="AV852" i="20"/>
  <c r="AU852" i="20"/>
  <c r="AT852" i="20"/>
  <c r="AS852" i="20"/>
  <c r="AR852" i="20"/>
  <c r="AQ852" i="20"/>
  <c r="B852" i="20"/>
  <c r="A852" i="20"/>
  <c r="AV851" i="20"/>
  <c r="AU851" i="20"/>
  <c r="AT851" i="20"/>
  <c r="AS851" i="20"/>
  <c r="AR851" i="20"/>
  <c r="AQ851" i="20"/>
  <c r="B851" i="20"/>
  <c r="A851" i="20"/>
  <c r="AV850" i="20"/>
  <c r="AU850" i="20"/>
  <c r="AT850" i="20"/>
  <c r="AS850" i="20"/>
  <c r="AR850" i="20"/>
  <c r="AQ850" i="20"/>
  <c r="B850" i="20"/>
  <c r="A850" i="20"/>
  <c r="AV849" i="20"/>
  <c r="AT849" i="20"/>
  <c r="AR849" i="20"/>
  <c r="B849" i="20"/>
  <c r="A849" i="20"/>
  <c r="AV848" i="20"/>
  <c r="AU848" i="20"/>
  <c r="AT848" i="20"/>
  <c r="AS848" i="20"/>
  <c r="AR848" i="20"/>
  <c r="AQ848" i="20"/>
  <c r="B848" i="20"/>
  <c r="A848" i="20"/>
  <c r="AV847" i="20"/>
  <c r="AU847" i="20"/>
  <c r="AT847" i="20"/>
  <c r="AS847" i="20"/>
  <c r="AR847" i="20"/>
  <c r="AQ847" i="20"/>
  <c r="B847" i="20"/>
  <c r="A847" i="20"/>
  <c r="AV846" i="20"/>
  <c r="AU846" i="20"/>
  <c r="AT846" i="20"/>
  <c r="AS846" i="20"/>
  <c r="AR846" i="20"/>
  <c r="AQ846" i="20"/>
  <c r="B846" i="20"/>
  <c r="A846" i="20"/>
  <c r="AV845" i="20"/>
  <c r="AU845" i="20"/>
  <c r="AT845" i="20"/>
  <c r="AS845" i="20"/>
  <c r="AR845" i="20"/>
  <c r="AQ845" i="20"/>
  <c r="B845" i="20"/>
  <c r="A845" i="20"/>
  <c r="AV844" i="20"/>
  <c r="AT844" i="20"/>
  <c r="AR844" i="20"/>
  <c r="B844" i="20"/>
  <c r="A844" i="20"/>
  <c r="AV843" i="20"/>
  <c r="AU843" i="20"/>
  <c r="AT843" i="20"/>
  <c r="AS843" i="20"/>
  <c r="AR843" i="20"/>
  <c r="AQ843" i="20"/>
  <c r="B843" i="20"/>
  <c r="A843" i="20"/>
  <c r="R34" i="28" l="1"/>
  <c r="Q34" i="28"/>
  <c r="S34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R32" i="27"/>
  <c r="Q33" i="26"/>
  <c r="S33" i="26"/>
  <c r="R33" i="26"/>
  <c r="M167" i="21"/>
  <c r="I167" i="21"/>
  <c r="E167" i="21"/>
  <c r="CE9" i="21"/>
  <c r="CE16" i="21" s="1"/>
  <c r="L31" i="29"/>
  <c r="M31" i="29" s="1"/>
  <c r="B842" i="20"/>
  <c r="A842" i="20"/>
  <c r="B841" i="20"/>
  <c r="A841" i="20"/>
  <c r="B840" i="20"/>
  <c r="A840" i="20"/>
  <c r="B839" i="20"/>
  <c r="A839" i="20"/>
  <c r="B838" i="20"/>
  <c r="A838" i="20"/>
  <c r="B837" i="20"/>
  <c r="A837" i="20"/>
  <c r="B836" i="20"/>
  <c r="A836" i="20"/>
  <c r="B835" i="20"/>
  <c r="A835" i="20"/>
  <c r="B834" i="20"/>
  <c r="A834" i="20"/>
  <c r="B833" i="20"/>
  <c r="A833" i="20"/>
  <c r="B832" i="20"/>
  <c r="A832" i="20"/>
  <c r="B831" i="20"/>
  <c r="A831" i="20"/>
  <c r="B830" i="20"/>
  <c r="A830" i="20"/>
  <c r="B829" i="20"/>
  <c r="A829" i="20"/>
  <c r="B828" i="20"/>
  <c r="A828" i="20"/>
  <c r="B827" i="20"/>
  <c r="A827" i="20"/>
  <c r="B826" i="20"/>
  <c r="A826" i="20"/>
  <c r="B825" i="20"/>
  <c r="A825" i="20"/>
  <c r="B824" i="20"/>
  <c r="A824" i="20"/>
  <c r="B823" i="20"/>
  <c r="A823" i="20"/>
  <c r="B822" i="20"/>
  <c r="A822" i="20"/>
  <c r="B821" i="20"/>
  <c r="A821" i="20"/>
  <c r="B820" i="20"/>
  <c r="A820" i="20"/>
  <c r="B819" i="20"/>
  <c r="A819" i="20"/>
  <c r="B818" i="20"/>
  <c r="A818" i="20"/>
  <c r="B817" i="20"/>
  <c r="A817" i="20"/>
  <c r="B816" i="20"/>
  <c r="A816" i="20"/>
  <c r="B815" i="20"/>
  <c r="A815" i="20"/>
  <c r="AV842" i="20"/>
  <c r="AU842" i="20"/>
  <c r="AT842" i="20"/>
  <c r="AS842" i="20"/>
  <c r="AR842" i="20"/>
  <c r="AQ842" i="20"/>
  <c r="AV841" i="20"/>
  <c r="AU841" i="20"/>
  <c r="AT841" i="20"/>
  <c r="AS841" i="20"/>
  <c r="AR841" i="20"/>
  <c r="AQ841" i="20"/>
  <c r="AV840" i="20"/>
  <c r="AU840" i="20"/>
  <c r="AT840" i="20"/>
  <c r="AS840" i="20"/>
  <c r="AR840" i="20"/>
  <c r="AQ840" i="20"/>
  <c r="AV839" i="20"/>
  <c r="AU839" i="20"/>
  <c r="AT839" i="20"/>
  <c r="AS839" i="20"/>
  <c r="AR839" i="20"/>
  <c r="AQ839" i="20"/>
  <c r="AV838" i="20"/>
  <c r="AU838" i="20"/>
  <c r="AT838" i="20"/>
  <c r="AS838" i="20"/>
  <c r="AR838" i="20"/>
  <c r="AQ838" i="20"/>
  <c r="AV837" i="20"/>
  <c r="AT837" i="20"/>
  <c r="AR837" i="20"/>
  <c r="AV836" i="20"/>
  <c r="AU836" i="20"/>
  <c r="AT836" i="20"/>
  <c r="AS836" i="20"/>
  <c r="AR836" i="20"/>
  <c r="AQ836" i="20"/>
  <c r="AV835" i="20"/>
  <c r="AU835" i="20"/>
  <c r="AT835" i="20"/>
  <c r="AS835" i="20"/>
  <c r="AR835" i="20"/>
  <c r="AQ835" i="20"/>
  <c r="AV834" i="20"/>
  <c r="AU834" i="20"/>
  <c r="AT834" i="20"/>
  <c r="AS834" i="20"/>
  <c r="AR834" i="20"/>
  <c r="AQ834" i="20"/>
  <c r="AV833" i="20"/>
  <c r="AU833" i="20"/>
  <c r="AT833" i="20"/>
  <c r="AS833" i="20"/>
  <c r="AR833" i="20"/>
  <c r="AQ833" i="20"/>
  <c r="AV832" i="20"/>
  <c r="AU832" i="20"/>
  <c r="AT832" i="20"/>
  <c r="AS832" i="20"/>
  <c r="AR832" i="20"/>
  <c r="AQ832" i="20"/>
  <c r="AV831" i="20"/>
  <c r="AU831" i="20"/>
  <c r="AT831" i="20"/>
  <c r="AS831" i="20"/>
  <c r="AR831" i="20"/>
  <c r="AQ831" i="20"/>
  <c r="AV830" i="20"/>
  <c r="AU830" i="20"/>
  <c r="AT830" i="20"/>
  <c r="AS830" i="20"/>
  <c r="AR830" i="20"/>
  <c r="AQ830" i="20"/>
  <c r="AV829" i="20"/>
  <c r="AU829" i="20"/>
  <c r="AT829" i="20"/>
  <c r="AS829" i="20"/>
  <c r="AR829" i="20"/>
  <c r="AQ829" i="20"/>
  <c r="AV828" i="20"/>
  <c r="AU828" i="20"/>
  <c r="AT828" i="20"/>
  <c r="AS828" i="20"/>
  <c r="AR828" i="20"/>
  <c r="AQ828" i="20"/>
  <c r="AV827" i="20"/>
  <c r="AT827" i="20"/>
  <c r="AR827" i="20"/>
  <c r="AV826" i="20"/>
  <c r="AT826" i="20"/>
  <c r="AR826" i="20"/>
  <c r="AV825" i="20"/>
  <c r="AU825" i="20"/>
  <c r="AT825" i="20"/>
  <c r="AS825" i="20"/>
  <c r="AR825" i="20"/>
  <c r="AQ825" i="20"/>
  <c r="AV824" i="20"/>
  <c r="AU824" i="20"/>
  <c r="AT824" i="20"/>
  <c r="AS824" i="20"/>
  <c r="AR824" i="20"/>
  <c r="AQ824" i="20"/>
  <c r="AV823" i="20"/>
  <c r="AU823" i="20"/>
  <c r="AT823" i="20"/>
  <c r="AS823" i="20"/>
  <c r="AR823" i="20"/>
  <c r="AQ823" i="20"/>
  <c r="AV822" i="20"/>
  <c r="AU822" i="20"/>
  <c r="AT822" i="20"/>
  <c r="AS822" i="20"/>
  <c r="AR822" i="20"/>
  <c r="AQ822" i="20"/>
  <c r="AV821" i="20"/>
  <c r="AT821" i="20"/>
  <c r="AR821" i="20"/>
  <c r="AV820" i="20"/>
  <c r="AU820" i="20"/>
  <c r="AT820" i="20"/>
  <c r="AS820" i="20"/>
  <c r="AR820" i="20"/>
  <c r="AQ820" i="20"/>
  <c r="AV819" i="20"/>
  <c r="AU819" i="20"/>
  <c r="AT819" i="20"/>
  <c r="AS819" i="20"/>
  <c r="AR819" i="20"/>
  <c r="AQ819" i="20"/>
  <c r="AV818" i="20"/>
  <c r="AU818" i="20"/>
  <c r="AT818" i="20"/>
  <c r="AS818" i="20"/>
  <c r="AR818" i="20"/>
  <c r="AQ818" i="20"/>
  <c r="AV817" i="20"/>
  <c r="AU817" i="20"/>
  <c r="AT817" i="20"/>
  <c r="AS817" i="20"/>
  <c r="AR817" i="20"/>
  <c r="AQ817" i="20"/>
  <c r="AV816" i="20"/>
  <c r="AT816" i="20"/>
  <c r="AR816" i="20"/>
  <c r="AV815" i="20"/>
  <c r="AU815" i="20"/>
  <c r="AT815" i="20"/>
  <c r="AS815" i="20"/>
  <c r="AR815" i="20"/>
  <c r="AQ815" i="20"/>
  <c r="R33" i="28" l="1"/>
  <c r="Q33" i="28"/>
  <c r="S33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S31" i="27"/>
  <c r="R31" i="27"/>
  <c r="Q31" i="27"/>
  <c r="S32" i="26"/>
  <c r="R32" i="26"/>
  <c r="Q32" i="26"/>
  <c r="M166" i="21"/>
  <c r="I166" i="21"/>
  <c r="E166" i="21"/>
  <c r="CD9" i="21"/>
  <c r="CD16" i="21" s="1"/>
  <c r="AV814" i="20"/>
  <c r="AU814" i="20"/>
  <c r="AT814" i="20"/>
  <c r="AS814" i="20"/>
  <c r="AR814" i="20"/>
  <c r="AQ814" i="20"/>
  <c r="B814" i="20"/>
  <c r="A814" i="20"/>
  <c r="AV813" i="20"/>
  <c r="AU813" i="20"/>
  <c r="AT813" i="20"/>
  <c r="AS813" i="20"/>
  <c r="AR813" i="20"/>
  <c r="AQ813" i="20"/>
  <c r="B813" i="20"/>
  <c r="A813" i="20"/>
  <c r="AV812" i="20"/>
  <c r="AU812" i="20"/>
  <c r="AT812" i="20"/>
  <c r="AS812" i="20"/>
  <c r="AR812" i="20"/>
  <c r="AQ812" i="20"/>
  <c r="B812" i="20"/>
  <c r="A812" i="20"/>
  <c r="AV811" i="20"/>
  <c r="AU811" i="20"/>
  <c r="AT811" i="20"/>
  <c r="AS811" i="20"/>
  <c r="AR811" i="20"/>
  <c r="AQ811" i="20"/>
  <c r="B811" i="20"/>
  <c r="A811" i="20"/>
  <c r="AV810" i="20"/>
  <c r="AU810" i="20"/>
  <c r="AT810" i="20"/>
  <c r="AS810" i="20"/>
  <c r="AR810" i="20"/>
  <c r="AQ810" i="20"/>
  <c r="B810" i="20"/>
  <c r="A810" i="20"/>
  <c r="AV809" i="20"/>
  <c r="AT809" i="20"/>
  <c r="AR809" i="20"/>
  <c r="B809" i="20"/>
  <c r="A809" i="20"/>
  <c r="AV808" i="20"/>
  <c r="AU808" i="20"/>
  <c r="AT808" i="20"/>
  <c r="AS808" i="20"/>
  <c r="AR808" i="20"/>
  <c r="AQ808" i="20"/>
  <c r="B808" i="20"/>
  <c r="A808" i="20"/>
  <c r="AV807" i="20"/>
  <c r="AU807" i="20"/>
  <c r="AT807" i="20"/>
  <c r="AS807" i="20"/>
  <c r="AR807" i="20"/>
  <c r="AQ807" i="20"/>
  <c r="B807" i="20"/>
  <c r="A807" i="20"/>
  <c r="AV806" i="20"/>
  <c r="AU806" i="20"/>
  <c r="AT806" i="20"/>
  <c r="AS806" i="20"/>
  <c r="AR806" i="20"/>
  <c r="AQ806" i="20"/>
  <c r="B806" i="20"/>
  <c r="A806" i="20"/>
  <c r="AV805" i="20"/>
  <c r="AU805" i="20"/>
  <c r="AT805" i="20"/>
  <c r="AS805" i="20"/>
  <c r="AR805" i="20"/>
  <c r="AQ805" i="20"/>
  <c r="B805" i="20"/>
  <c r="A805" i="20"/>
  <c r="AV804" i="20"/>
  <c r="AU804" i="20"/>
  <c r="AT804" i="20"/>
  <c r="AS804" i="20"/>
  <c r="AR804" i="20"/>
  <c r="AQ804" i="20"/>
  <c r="B804" i="20"/>
  <c r="A804" i="20"/>
  <c r="AV803" i="20"/>
  <c r="AU803" i="20"/>
  <c r="AT803" i="20"/>
  <c r="AS803" i="20"/>
  <c r="AR803" i="20"/>
  <c r="AQ803" i="20"/>
  <c r="B803" i="20"/>
  <c r="A803" i="20"/>
  <c r="AV802" i="20"/>
  <c r="AU802" i="20"/>
  <c r="AT802" i="20"/>
  <c r="AS802" i="20"/>
  <c r="AR802" i="20"/>
  <c r="AQ802" i="20"/>
  <c r="B802" i="20"/>
  <c r="A802" i="20"/>
  <c r="AV801" i="20"/>
  <c r="AU801" i="20"/>
  <c r="AT801" i="20"/>
  <c r="AS801" i="20"/>
  <c r="AR801" i="20"/>
  <c r="AQ801" i="20"/>
  <c r="B801" i="20"/>
  <c r="A801" i="20"/>
  <c r="AV800" i="20"/>
  <c r="AU800" i="20"/>
  <c r="AT800" i="20"/>
  <c r="AS800" i="20"/>
  <c r="AR800" i="20"/>
  <c r="AQ800" i="20"/>
  <c r="B800" i="20"/>
  <c r="A800" i="20"/>
  <c r="AV799" i="20"/>
  <c r="AT799" i="20"/>
  <c r="AR799" i="20"/>
  <c r="B799" i="20"/>
  <c r="A799" i="20"/>
  <c r="AV798" i="20"/>
  <c r="AT798" i="20"/>
  <c r="AR798" i="20"/>
  <c r="B798" i="20"/>
  <c r="A798" i="20"/>
  <c r="AV797" i="20"/>
  <c r="AU797" i="20"/>
  <c r="AT797" i="20"/>
  <c r="AS797" i="20"/>
  <c r="AR797" i="20"/>
  <c r="AQ797" i="20"/>
  <c r="B797" i="20"/>
  <c r="A797" i="20"/>
  <c r="AV796" i="20"/>
  <c r="AU796" i="20"/>
  <c r="AT796" i="20"/>
  <c r="AS796" i="20"/>
  <c r="AR796" i="20"/>
  <c r="AQ796" i="20"/>
  <c r="B796" i="20"/>
  <c r="A796" i="20"/>
  <c r="AV795" i="20"/>
  <c r="AU795" i="20"/>
  <c r="AT795" i="20"/>
  <c r="AS795" i="20"/>
  <c r="AR795" i="20"/>
  <c r="AQ795" i="20"/>
  <c r="B795" i="20"/>
  <c r="A795" i="20"/>
  <c r="AV794" i="20"/>
  <c r="AU794" i="20"/>
  <c r="AT794" i="20"/>
  <c r="AS794" i="20"/>
  <c r="AR794" i="20"/>
  <c r="AQ794" i="20"/>
  <c r="B794" i="20"/>
  <c r="A794" i="20"/>
  <c r="AV793" i="20"/>
  <c r="AT793" i="20"/>
  <c r="AR793" i="20"/>
  <c r="B793" i="20"/>
  <c r="A793" i="20"/>
  <c r="AV792" i="20"/>
  <c r="AU792" i="20"/>
  <c r="AT792" i="20"/>
  <c r="AS792" i="20"/>
  <c r="AR792" i="20"/>
  <c r="AQ792" i="20"/>
  <c r="B792" i="20"/>
  <c r="A792" i="20"/>
  <c r="AV791" i="20"/>
  <c r="AU791" i="20"/>
  <c r="AT791" i="20"/>
  <c r="AS791" i="20"/>
  <c r="AR791" i="20"/>
  <c r="AQ791" i="20"/>
  <c r="B791" i="20"/>
  <c r="A791" i="20"/>
  <c r="AV790" i="20"/>
  <c r="AU790" i="20"/>
  <c r="AT790" i="20"/>
  <c r="AS790" i="20"/>
  <c r="AR790" i="20"/>
  <c r="AQ790" i="20"/>
  <c r="B790" i="20"/>
  <c r="A790" i="20"/>
  <c r="AV789" i="20"/>
  <c r="AU789" i="20"/>
  <c r="AT789" i="20"/>
  <c r="AS789" i="20"/>
  <c r="AR789" i="20"/>
  <c r="AQ789" i="20"/>
  <c r="B789" i="20"/>
  <c r="A789" i="20"/>
  <c r="AV788" i="20"/>
  <c r="AU788" i="20"/>
  <c r="AT788" i="20"/>
  <c r="AS788" i="20"/>
  <c r="AR788" i="20"/>
  <c r="AQ788" i="20"/>
  <c r="B788" i="20"/>
  <c r="A788" i="20"/>
  <c r="AV787" i="20"/>
  <c r="AU787" i="20"/>
  <c r="AT787" i="20"/>
  <c r="AS787" i="20"/>
  <c r="AR787" i="20"/>
  <c r="AQ787" i="20"/>
  <c r="B787" i="20"/>
  <c r="A787" i="20"/>
  <c r="AJ57" i="29" l="1"/>
  <c r="AK57" i="29" s="1"/>
  <c r="G8" i="29"/>
  <c r="I8" i="29"/>
  <c r="R32" i="28"/>
  <c r="Q32" i="28"/>
  <c r="S32" i="28"/>
  <c r="O31" i="28" l="1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S30" i="27"/>
  <c r="R30" i="27"/>
  <c r="Q30" i="27"/>
  <c r="S31" i="26"/>
  <c r="R31" i="26"/>
  <c r="Q31" i="26"/>
  <c r="M165" i="21"/>
  <c r="I165" i="21"/>
  <c r="E165" i="21"/>
  <c r="CC9" i="21"/>
  <c r="CC16" i="21" s="1"/>
  <c r="AV786" i="20"/>
  <c r="AU786" i="20"/>
  <c r="AT786" i="20"/>
  <c r="AS786" i="20"/>
  <c r="AR786" i="20"/>
  <c r="AQ786" i="20"/>
  <c r="AV785" i="20"/>
  <c r="AU785" i="20"/>
  <c r="AT785" i="20"/>
  <c r="AS785" i="20"/>
  <c r="AR785" i="20"/>
  <c r="AQ785" i="20"/>
  <c r="AV784" i="20"/>
  <c r="AU784" i="20"/>
  <c r="AT784" i="20"/>
  <c r="AS784" i="20"/>
  <c r="AR784" i="20"/>
  <c r="AQ784" i="20"/>
  <c r="AV783" i="20"/>
  <c r="AU783" i="20"/>
  <c r="AT783" i="20"/>
  <c r="AS783" i="20"/>
  <c r="AR783" i="20"/>
  <c r="AQ783" i="20"/>
  <c r="AV782" i="20"/>
  <c r="AU782" i="20"/>
  <c r="AT782" i="20"/>
  <c r="AS782" i="20"/>
  <c r="AR782" i="20"/>
  <c r="AQ782" i="20"/>
  <c r="AV781" i="20"/>
  <c r="AT781" i="20"/>
  <c r="AR781" i="20"/>
  <c r="AV780" i="20"/>
  <c r="AU780" i="20"/>
  <c r="AT780" i="20"/>
  <c r="AS780" i="20"/>
  <c r="AR780" i="20"/>
  <c r="AQ780" i="20"/>
  <c r="AV779" i="20"/>
  <c r="AU779" i="20"/>
  <c r="AT779" i="20"/>
  <c r="AS779" i="20"/>
  <c r="AR779" i="20"/>
  <c r="AQ779" i="20"/>
  <c r="AV778" i="20"/>
  <c r="AU778" i="20"/>
  <c r="AT778" i="20"/>
  <c r="AS778" i="20"/>
  <c r="AR778" i="20"/>
  <c r="AQ778" i="20"/>
  <c r="AV777" i="20"/>
  <c r="AU777" i="20"/>
  <c r="AT777" i="20"/>
  <c r="AS777" i="20"/>
  <c r="AR777" i="20"/>
  <c r="AQ777" i="20"/>
  <c r="AV776" i="20"/>
  <c r="AU776" i="20"/>
  <c r="AT776" i="20"/>
  <c r="AS776" i="20"/>
  <c r="AR776" i="20"/>
  <c r="AQ776" i="20"/>
  <c r="AV775" i="20"/>
  <c r="AU775" i="20"/>
  <c r="AT775" i="20"/>
  <c r="AS775" i="20"/>
  <c r="AR775" i="20"/>
  <c r="AQ775" i="20"/>
  <c r="AV774" i="20"/>
  <c r="AU774" i="20"/>
  <c r="AT774" i="20"/>
  <c r="AS774" i="20"/>
  <c r="AR774" i="20"/>
  <c r="AQ774" i="20"/>
  <c r="AV773" i="20"/>
  <c r="AU773" i="20"/>
  <c r="AT773" i="20"/>
  <c r="AS773" i="20"/>
  <c r="AR773" i="20"/>
  <c r="AQ773" i="20"/>
  <c r="AV772" i="20"/>
  <c r="AU772" i="20"/>
  <c r="AT772" i="20"/>
  <c r="AS772" i="20"/>
  <c r="AR772" i="20"/>
  <c r="AQ772" i="20"/>
  <c r="AV771" i="20"/>
  <c r="AT771" i="20"/>
  <c r="AR771" i="20"/>
  <c r="AV770" i="20"/>
  <c r="AT770" i="20"/>
  <c r="AR770" i="20"/>
  <c r="AV769" i="20"/>
  <c r="AU769" i="20"/>
  <c r="AT769" i="20"/>
  <c r="AS769" i="20"/>
  <c r="AR769" i="20"/>
  <c r="AQ769" i="20"/>
  <c r="AV768" i="20"/>
  <c r="AU768" i="20"/>
  <c r="AT768" i="20"/>
  <c r="AS768" i="20"/>
  <c r="AR768" i="20"/>
  <c r="AQ768" i="20"/>
  <c r="AV767" i="20"/>
  <c r="AU767" i="20"/>
  <c r="AT767" i="20"/>
  <c r="AS767" i="20"/>
  <c r="AR767" i="20"/>
  <c r="AQ767" i="20"/>
  <c r="AV766" i="20"/>
  <c r="AU766" i="20"/>
  <c r="AT766" i="20"/>
  <c r="AS766" i="20"/>
  <c r="AR766" i="20"/>
  <c r="AQ766" i="20"/>
  <c r="AV765" i="20"/>
  <c r="AT765" i="20"/>
  <c r="AR765" i="20"/>
  <c r="AV764" i="20"/>
  <c r="AU764" i="20"/>
  <c r="AT764" i="20"/>
  <c r="AS764" i="20"/>
  <c r="AR764" i="20"/>
  <c r="AQ764" i="20"/>
  <c r="AV763" i="20"/>
  <c r="AU763" i="20"/>
  <c r="AT763" i="20"/>
  <c r="AS763" i="20"/>
  <c r="AR763" i="20"/>
  <c r="AQ763" i="20"/>
  <c r="AV762" i="20"/>
  <c r="AU762" i="20"/>
  <c r="AT762" i="20"/>
  <c r="AS762" i="20"/>
  <c r="AR762" i="20"/>
  <c r="AQ762" i="20"/>
  <c r="AV761" i="20"/>
  <c r="AU761" i="20"/>
  <c r="AT761" i="20"/>
  <c r="AS761" i="20"/>
  <c r="AR761" i="20"/>
  <c r="AQ761" i="20"/>
  <c r="AV760" i="20"/>
  <c r="AU760" i="20"/>
  <c r="AT760" i="20"/>
  <c r="AS760" i="20"/>
  <c r="AR760" i="20"/>
  <c r="AQ760" i="20"/>
  <c r="AV759" i="20"/>
  <c r="AU759" i="20"/>
  <c r="AT759" i="20"/>
  <c r="AS759" i="20"/>
  <c r="AR759" i="20"/>
  <c r="AQ759" i="20"/>
  <c r="A786" i="20"/>
  <c r="A785" i="20"/>
  <c r="A784" i="20"/>
  <c r="A783" i="20"/>
  <c r="A782" i="20"/>
  <c r="A781" i="20"/>
  <c r="A780" i="20"/>
  <c r="A779" i="20"/>
  <c r="A778" i="20"/>
  <c r="A777" i="20"/>
  <c r="A776" i="20"/>
  <c r="A775" i="20"/>
  <c r="A774" i="20"/>
  <c r="A773" i="20"/>
  <c r="A772" i="20"/>
  <c r="A771" i="20"/>
  <c r="A770" i="20"/>
  <c r="A769" i="20"/>
  <c r="A768" i="20"/>
  <c r="A767" i="20"/>
  <c r="A766" i="20"/>
  <c r="A765" i="20"/>
  <c r="A764" i="20"/>
  <c r="A763" i="20"/>
  <c r="A762" i="20"/>
  <c r="A761" i="20"/>
  <c r="A760" i="20"/>
  <c r="B786" i="20"/>
  <c r="B785" i="20"/>
  <c r="B784" i="20"/>
  <c r="B783" i="20"/>
  <c r="B782" i="20"/>
  <c r="B781" i="20"/>
  <c r="B780" i="20"/>
  <c r="B779" i="20"/>
  <c r="B778" i="20"/>
  <c r="B777" i="20"/>
  <c r="B776" i="20"/>
  <c r="B775" i="20"/>
  <c r="B774" i="20"/>
  <c r="B773" i="20"/>
  <c r="B772" i="20"/>
  <c r="B771" i="20"/>
  <c r="B770" i="20"/>
  <c r="B769" i="20"/>
  <c r="B768" i="20"/>
  <c r="B767" i="20"/>
  <c r="B766" i="20"/>
  <c r="B765" i="20"/>
  <c r="B764" i="20"/>
  <c r="B763" i="20"/>
  <c r="B762" i="20"/>
  <c r="B761" i="20"/>
  <c r="B760" i="20"/>
  <c r="B759" i="20"/>
  <c r="A759" i="20"/>
  <c r="R31" i="28" l="1"/>
  <c r="Q31" i="28"/>
  <c r="S31" i="28"/>
  <c r="L41" i="29"/>
  <c r="P60" i="29" l="1"/>
  <c r="N60" i="29"/>
  <c r="AH59" i="29"/>
  <c r="P58" i="29"/>
  <c r="N58" i="29"/>
  <c r="J58" i="29"/>
  <c r="J65" i="29" s="1"/>
  <c r="H58" i="29"/>
  <c r="F58" i="29"/>
  <c r="D58" i="29"/>
  <c r="D65" i="29" s="1"/>
  <c r="AL50" i="29"/>
  <c r="AJ50" i="29"/>
  <c r="AH50" i="29"/>
  <c r="AF50" i="29"/>
  <c r="AD50" i="29"/>
  <c r="AB50" i="29"/>
  <c r="Z50" i="29"/>
  <c r="X50" i="29"/>
  <c r="V50" i="29"/>
  <c r="T50" i="29"/>
  <c r="R50" i="29"/>
  <c r="P50" i="29"/>
  <c r="N50" i="29"/>
  <c r="L50" i="29"/>
  <c r="J50" i="29"/>
  <c r="H50" i="29"/>
  <c r="F50" i="29"/>
  <c r="D50" i="29"/>
  <c r="AL49" i="29"/>
  <c r="AJ49" i="29"/>
  <c r="AH49" i="29"/>
  <c r="AF49" i="29"/>
  <c r="AD49" i="29"/>
  <c r="AB49" i="29"/>
  <c r="Z49" i="29"/>
  <c r="X49" i="29"/>
  <c r="V49" i="29"/>
  <c r="T49" i="29"/>
  <c r="R49" i="29"/>
  <c r="P49" i="29"/>
  <c r="N49" i="29"/>
  <c r="L49" i="29"/>
  <c r="J49" i="29"/>
  <c r="H49" i="29"/>
  <c r="F49" i="29"/>
  <c r="D49" i="29"/>
  <c r="AL48" i="29"/>
  <c r="AJ48" i="29"/>
  <c r="AH48" i="29"/>
  <c r="AF48" i="29"/>
  <c r="AD48" i="29"/>
  <c r="AB48" i="29"/>
  <c r="Z48" i="29"/>
  <c r="X48" i="29"/>
  <c r="V48" i="29"/>
  <c r="T48" i="29"/>
  <c r="R48" i="29"/>
  <c r="P48" i="29"/>
  <c r="N48" i="29"/>
  <c r="L48" i="29"/>
  <c r="J48" i="29"/>
  <c r="H48" i="29"/>
  <c r="F48" i="29"/>
  <c r="D48" i="29"/>
  <c r="AL47" i="29"/>
  <c r="AK47" i="29" s="1"/>
  <c r="AH47" i="29"/>
  <c r="AF47" i="29"/>
  <c r="AD47" i="29"/>
  <c r="AB47" i="29"/>
  <c r="Z47" i="29"/>
  <c r="X47" i="29"/>
  <c r="V47" i="29"/>
  <c r="T47" i="29"/>
  <c r="R47" i="29"/>
  <c r="P47" i="29"/>
  <c r="N47" i="29"/>
  <c r="L47" i="29"/>
  <c r="J47" i="29"/>
  <c r="H47" i="29"/>
  <c r="F47" i="29"/>
  <c r="D47" i="29"/>
  <c r="R46" i="29"/>
  <c r="AL41" i="29"/>
  <c r="AJ41" i="29"/>
  <c r="AK41" i="29" s="1"/>
  <c r="AH41" i="29"/>
  <c r="AI41" i="29" s="1"/>
  <c r="AF41" i="29"/>
  <c r="AD41" i="29"/>
  <c r="AB41" i="29"/>
  <c r="Z41" i="29"/>
  <c r="X41" i="29"/>
  <c r="V41" i="29"/>
  <c r="T41" i="29"/>
  <c r="R41" i="29"/>
  <c r="P41" i="29"/>
  <c r="N41" i="29"/>
  <c r="J41" i="29"/>
  <c r="H41" i="29"/>
  <c r="F41" i="29"/>
  <c r="D41" i="29"/>
  <c r="AK40" i="29"/>
  <c r="AI40" i="29"/>
  <c r="AE40" i="29"/>
  <c r="AC40" i="29"/>
  <c r="Y40" i="29"/>
  <c r="W40" i="29"/>
  <c r="U40" i="29"/>
  <c r="S40" i="29"/>
  <c r="Q40" i="29"/>
  <c r="O40" i="29"/>
  <c r="M40" i="29"/>
  <c r="K40" i="29"/>
  <c r="I40" i="29"/>
  <c r="G40" i="29"/>
  <c r="AH36" i="29"/>
  <c r="AF36" i="29"/>
  <c r="AD36" i="29"/>
  <c r="Z36" i="29"/>
  <c r="X36" i="29"/>
  <c r="V36" i="29"/>
  <c r="T36" i="29"/>
  <c r="R36" i="29"/>
  <c r="P36" i="29"/>
  <c r="N36" i="29"/>
  <c r="J36" i="29"/>
  <c r="H36" i="29"/>
  <c r="B34" i="29"/>
  <c r="B35" i="29" s="1"/>
  <c r="AJ34" i="29"/>
  <c r="AH34" i="29"/>
  <c r="AB34" i="29"/>
  <c r="Z34" i="29"/>
  <c r="X34" i="29"/>
  <c r="V34" i="29"/>
  <c r="T34" i="29"/>
  <c r="R34" i="29"/>
  <c r="P34" i="29"/>
  <c r="N34" i="29"/>
  <c r="L34" i="29"/>
  <c r="H34" i="29"/>
  <c r="D34" i="29"/>
  <c r="B33" i="29"/>
  <c r="AI31" i="29"/>
  <c r="AF31" i="29"/>
  <c r="AD31" i="29"/>
  <c r="AB31" i="29"/>
  <c r="Z31" i="29"/>
  <c r="AA31" i="29" s="1"/>
  <c r="T31" i="29"/>
  <c r="R31" i="29"/>
  <c r="R37" i="29" s="1"/>
  <c r="R43" i="29" s="1"/>
  <c r="R44" i="29" s="1"/>
  <c r="P31" i="29"/>
  <c r="N31" i="29"/>
  <c r="J31" i="29"/>
  <c r="H31" i="29"/>
  <c r="F31" i="29"/>
  <c r="F37" i="29" s="1"/>
  <c r="AG30" i="29"/>
  <c r="AG24" i="29"/>
  <c r="AG23" i="29"/>
  <c r="AG21" i="29"/>
  <c r="AG17" i="29"/>
  <c r="AK11" i="29"/>
  <c r="AE11" i="29"/>
  <c r="AA11" i="29"/>
  <c r="W11" i="29"/>
  <c r="U11" i="29"/>
  <c r="Q11" i="29"/>
  <c r="O11" i="29"/>
  <c r="G11" i="29"/>
  <c r="AH8" i="29"/>
  <c r="AH46" i="29" s="1"/>
  <c r="AF8" i="29"/>
  <c r="AD8" i="29"/>
  <c r="AD46" i="29" s="1"/>
  <c r="AB8" i="29"/>
  <c r="Z8" i="29"/>
  <c r="V8" i="29"/>
  <c r="V46" i="29" s="1"/>
  <c r="T8" i="29"/>
  <c r="P8" i="29"/>
  <c r="P46" i="29" s="1"/>
  <c r="N8" i="29"/>
  <c r="L8" i="29"/>
  <c r="J8" i="29"/>
  <c r="J46" i="29" s="1"/>
  <c r="H46" i="29"/>
  <c r="F46" i="29"/>
  <c r="D8" i="29"/>
  <c r="E8" i="29" s="1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S29" i="27"/>
  <c r="R29" i="27"/>
  <c r="Q29" i="27"/>
  <c r="S30" i="26"/>
  <c r="R30" i="26"/>
  <c r="Q30" i="26"/>
  <c r="M47" i="29" l="1"/>
  <c r="M49" i="29"/>
  <c r="D46" i="29"/>
  <c r="D37" i="29"/>
  <c r="D43" i="29" s="1"/>
  <c r="K47" i="29"/>
  <c r="D62" i="29"/>
  <c r="AB46" i="29"/>
  <c r="AC8" i="29"/>
  <c r="AG50" i="29"/>
  <c r="AF46" i="29"/>
  <c r="AK49" i="29"/>
  <c r="AG47" i="29"/>
  <c r="Q30" i="28"/>
  <c r="E47" i="29"/>
  <c r="AC47" i="29"/>
  <c r="E49" i="29"/>
  <c r="AC49" i="29"/>
  <c r="G47" i="29"/>
  <c r="G49" i="29"/>
  <c r="AE49" i="29"/>
  <c r="AI50" i="29"/>
  <c r="M50" i="29"/>
  <c r="AI47" i="29"/>
  <c r="AG54" i="29"/>
  <c r="AK53" i="29"/>
  <c r="P37" i="29"/>
  <c r="P43" i="29" s="1"/>
  <c r="P44" i="29" s="1"/>
  <c r="P57" i="29"/>
  <c r="P61" i="29" s="1"/>
  <c r="N37" i="29"/>
  <c r="N43" i="29" s="1"/>
  <c r="N44" i="29" s="1"/>
  <c r="AA49" i="29"/>
  <c r="AL37" i="29"/>
  <c r="AL43" i="29" s="1"/>
  <c r="R30" i="28"/>
  <c r="S30" i="28"/>
  <c r="O48" i="29"/>
  <c r="Q50" i="29"/>
  <c r="AF37" i="29"/>
  <c r="AF43" i="29" s="1"/>
  <c r="AF44" i="29" s="1"/>
  <c r="E35" i="29"/>
  <c r="AC35" i="29"/>
  <c r="G35" i="29"/>
  <c r="AI53" i="29"/>
  <c r="E33" i="29"/>
  <c r="V37" i="29"/>
  <c r="V43" i="29" s="1"/>
  <c r="V44" i="29" s="1"/>
  <c r="W53" i="29"/>
  <c r="T37" i="29"/>
  <c r="T43" i="29" s="1"/>
  <c r="T44" i="29" s="1"/>
  <c r="L37" i="29"/>
  <c r="L43" i="29" s="1"/>
  <c r="L44" i="29" s="1"/>
  <c r="D66" i="29"/>
  <c r="AG35" i="29"/>
  <c r="AE31" i="29"/>
  <c r="K31" i="29"/>
  <c r="G48" i="29"/>
  <c r="G31" i="29"/>
  <c r="O47" i="29"/>
  <c r="Y48" i="29"/>
  <c r="E48" i="29"/>
  <c r="O49" i="29"/>
  <c r="Y50" i="29"/>
  <c r="AC48" i="29"/>
  <c r="AE48" i="29"/>
  <c r="S49" i="29"/>
  <c r="E50" i="29"/>
  <c r="AC50" i="29"/>
  <c r="Y54" i="29"/>
  <c r="AE33" i="29"/>
  <c r="W47" i="29"/>
  <c r="I48" i="29"/>
  <c r="AG48" i="29"/>
  <c r="G50" i="29"/>
  <c r="AE50" i="29"/>
  <c r="AA54" i="29"/>
  <c r="U48" i="29"/>
  <c r="O54" i="29"/>
  <c r="U50" i="29"/>
  <c r="W48" i="29"/>
  <c r="U53" i="29"/>
  <c r="W50" i="29"/>
  <c r="S54" i="29"/>
  <c r="Q47" i="29"/>
  <c r="AA48" i="29"/>
  <c r="S53" i="29"/>
  <c r="U54" i="29"/>
  <c r="Q49" i="29"/>
  <c r="AA50" i="29"/>
  <c r="W54" i="29"/>
  <c r="Y53" i="29"/>
  <c r="AG53" i="29"/>
  <c r="AI33" i="29"/>
  <c r="Y47" i="29"/>
  <c r="K48" i="29"/>
  <c r="AI48" i="29"/>
  <c r="I50" i="29"/>
  <c r="AC54" i="29"/>
  <c r="AC31" i="29"/>
  <c r="AA47" i="29"/>
  <c r="M48" i="29"/>
  <c r="AK48" i="29"/>
  <c r="Y49" i="29"/>
  <c r="K50" i="29"/>
  <c r="AE54" i="29"/>
  <c r="Q48" i="29"/>
  <c r="O50" i="29"/>
  <c r="AK50" i="29"/>
  <c r="K54" i="29"/>
  <c r="AI54" i="29"/>
  <c r="S48" i="29"/>
  <c r="M54" i="29"/>
  <c r="AK54" i="29"/>
  <c r="S50" i="29"/>
  <c r="Q54" i="29"/>
  <c r="AI49" i="29"/>
  <c r="AC33" i="29"/>
  <c r="W31" i="29"/>
  <c r="T38" i="29"/>
  <c r="S31" i="29"/>
  <c r="Q31" i="29"/>
  <c r="P38" i="29"/>
  <c r="P65" i="29"/>
  <c r="N65" i="29"/>
  <c r="N62" i="29"/>
  <c r="G54" i="29"/>
  <c r="Q33" i="29"/>
  <c r="S33" i="29"/>
  <c r="AJ37" i="29"/>
  <c r="AJ43" i="29" s="1"/>
  <c r="AJ44" i="29" s="1"/>
  <c r="AH37" i="29"/>
  <c r="AH43" i="29" s="1"/>
  <c r="AH44" i="29" s="1"/>
  <c r="AE53" i="29"/>
  <c r="AE35" i="29"/>
  <c r="AD34" i="29"/>
  <c r="AD38" i="29" s="1"/>
  <c r="AD37" i="29"/>
  <c r="AD43" i="29" s="1"/>
  <c r="AD44" i="29" s="1"/>
  <c r="AC53" i="29"/>
  <c r="AB37" i="29"/>
  <c r="AB43" i="29" s="1"/>
  <c r="AB44" i="29" s="1"/>
  <c r="Z37" i="29"/>
  <c r="Z43" i="29" s="1"/>
  <c r="Z44" i="29" s="1"/>
  <c r="AA33" i="29"/>
  <c r="X37" i="29"/>
  <c r="X43" i="29" s="1"/>
  <c r="X44" i="29" s="1"/>
  <c r="V38" i="29"/>
  <c r="W33" i="29"/>
  <c r="T46" i="29"/>
  <c r="R38" i="29"/>
  <c r="S35" i="29"/>
  <c r="J37" i="29"/>
  <c r="J43" i="29" s="1"/>
  <c r="J44" i="29" s="1"/>
  <c r="J34" i="29"/>
  <c r="J38" i="29" s="1"/>
  <c r="H37" i="29"/>
  <c r="H43" i="29" s="1"/>
  <c r="H44" i="29" s="1"/>
  <c r="H38" i="29"/>
  <c r="F57" i="29"/>
  <c r="F66" i="29" s="1"/>
  <c r="G33" i="29"/>
  <c r="F43" i="29"/>
  <c r="F44" i="29" s="1"/>
  <c r="AJ36" i="29"/>
  <c r="AJ38" i="29" s="1"/>
  <c r="AK35" i="29"/>
  <c r="N38" i="29"/>
  <c r="AH38" i="29"/>
  <c r="K8" i="29"/>
  <c r="AI8" i="29"/>
  <c r="W8" i="29"/>
  <c r="AG8" i="29"/>
  <c r="AE8" i="29"/>
  <c r="Q8" i="29"/>
  <c r="U8" i="29"/>
  <c r="S8" i="29"/>
  <c r="O8" i="29"/>
  <c r="AA8" i="29"/>
  <c r="AL46" i="29"/>
  <c r="AK8" i="29"/>
  <c r="Y8" i="29"/>
  <c r="H62" i="29"/>
  <c r="H65" i="29"/>
  <c r="O53" i="29"/>
  <c r="N57" i="29"/>
  <c r="M8" i="29"/>
  <c r="X38" i="29"/>
  <c r="AA53" i="29"/>
  <c r="Z46" i="29"/>
  <c r="Z38" i="29"/>
  <c r="L36" i="29"/>
  <c r="L38" i="29" s="1"/>
  <c r="M35" i="29"/>
  <c r="F62" i="29"/>
  <c r="F65" i="29"/>
  <c r="M53" i="29"/>
  <c r="L57" i="29"/>
  <c r="J62" i="29"/>
  <c r="K35" i="29"/>
  <c r="W35" i="29"/>
  <c r="AI35" i="29"/>
  <c r="L46" i="29"/>
  <c r="X46" i="29"/>
  <c r="L58" i="29"/>
  <c r="AF34" i="29"/>
  <c r="AF38" i="29" s="1"/>
  <c r="P62" i="29"/>
  <c r="Y35" i="29"/>
  <c r="N46" i="29"/>
  <c r="I31" i="29"/>
  <c r="U31" i="29"/>
  <c r="AG31" i="29"/>
  <c r="I33" i="29"/>
  <c r="U33" i="29"/>
  <c r="AL34" i="29"/>
  <c r="I54" i="29"/>
  <c r="O35" i="29"/>
  <c r="AA35" i="29"/>
  <c r="D36" i="29"/>
  <c r="D38" i="29" s="1"/>
  <c r="AB36" i="29"/>
  <c r="AB38" i="29" s="1"/>
  <c r="AJ58" i="29"/>
  <c r="AJ59" i="29" s="1"/>
  <c r="I49" i="29"/>
  <c r="AG49" i="29"/>
  <c r="Q35" i="29"/>
  <c r="S47" i="29"/>
  <c r="AE47" i="29"/>
  <c r="U49" i="29"/>
  <c r="Y31" i="29"/>
  <c r="M33" i="29"/>
  <c r="Y33" i="29"/>
  <c r="AK33" i="29"/>
  <c r="U47" i="29"/>
  <c r="W49" i="29"/>
  <c r="O31" i="29"/>
  <c r="I47" i="29"/>
  <c r="K49" i="29"/>
  <c r="O33" i="29"/>
  <c r="AL36" i="29"/>
  <c r="I35" i="29"/>
  <c r="U35" i="29"/>
  <c r="J57" i="29" l="1"/>
  <c r="J61" i="29" s="1"/>
  <c r="E46" i="29"/>
  <c r="E43" i="29"/>
  <c r="P66" i="29"/>
  <c r="Q53" i="29"/>
  <c r="J66" i="29"/>
  <c r="AG37" i="29"/>
  <c r="S37" i="29"/>
  <c r="O37" i="29"/>
  <c r="E37" i="29"/>
  <c r="Q37" i="29"/>
  <c r="K53" i="29"/>
  <c r="F61" i="29"/>
  <c r="M37" i="29"/>
  <c r="W37" i="29"/>
  <c r="U37" i="29"/>
  <c r="E53" i="29"/>
  <c r="K37" i="29"/>
  <c r="I37" i="29"/>
  <c r="G53" i="29"/>
  <c r="G37" i="29"/>
  <c r="AL38" i="29"/>
  <c r="AK37" i="29"/>
  <c r="AI37" i="29"/>
  <c r="AE37" i="29"/>
  <c r="AC37" i="29"/>
  <c r="AA37" i="29"/>
  <c r="Y37" i="29"/>
  <c r="AA46" i="29"/>
  <c r="AG46" i="29"/>
  <c r="O46" i="29"/>
  <c r="AF59" i="29"/>
  <c r="S46" i="29"/>
  <c r="M46" i="29"/>
  <c r="N61" i="29"/>
  <c r="N66" i="29"/>
  <c r="U46" i="29"/>
  <c r="W46" i="29"/>
  <c r="Q46" i="29"/>
  <c r="AA43" i="29"/>
  <c r="O43" i="29"/>
  <c r="Y43" i="29"/>
  <c r="AK43" i="29"/>
  <c r="M43" i="29"/>
  <c r="W43" i="29"/>
  <c r="K43" i="29"/>
  <c r="AI43" i="29"/>
  <c r="AG43" i="29"/>
  <c r="U43" i="29"/>
  <c r="I43" i="29"/>
  <c r="G43" i="29"/>
  <c r="AL44" i="29"/>
  <c r="S43" i="29"/>
  <c r="AE43" i="29"/>
  <c r="AC43" i="29"/>
  <c r="Q43" i="29"/>
  <c r="L61" i="29"/>
  <c r="L66" i="29"/>
  <c r="I53" i="29"/>
  <c r="H57" i="29"/>
  <c r="AI46" i="29"/>
  <c r="AG33" i="29"/>
  <c r="I46" i="29"/>
  <c r="AE46" i="29"/>
  <c r="AK46" i="29"/>
  <c r="G46" i="29"/>
  <c r="L65" i="29"/>
  <c r="L62" i="29"/>
  <c r="K46" i="29"/>
  <c r="AK58" i="29"/>
  <c r="Y46" i="29"/>
  <c r="AC46" i="29"/>
  <c r="D44" i="29" l="1"/>
  <c r="AK59" i="29"/>
  <c r="AL57" i="29" s="1"/>
  <c r="H61" i="29"/>
  <c r="H66" i="29"/>
  <c r="AL58" i="29" l="1"/>
  <c r="CB9" i="21" l="1"/>
  <c r="CB16" i="21" s="1"/>
  <c r="AV758" i="20" l="1"/>
  <c r="AU758" i="20"/>
  <c r="AT758" i="20"/>
  <c r="AS758" i="20"/>
  <c r="AR758" i="20"/>
  <c r="AQ758" i="20"/>
  <c r="AV757" i="20"/>
  <c r="AU757" i="20"/>
  <c r="AT757" i="20"/>
  <c r="AS757" i="20"/>
  <c r="AR757" i="20"/>
  <c r="AQ757" i="20"/>
  <c r="AV756" i="20"/>
  <c r="AU756" i="20"/>
  <c r="AT756" i="20"/>
  <c r="AS756" i="20"/>
  <c r="AR756" i="20"/>
  <c r="AQ756" i="20"/>
  <c r="AV755" i="20"/>
  <c r="AU755" i="20"/>
  <c r="AT755" i="20"/>
  <c r="AS755" i="20"/>
  <c r="AR755" i="20"/>
  <c r="AQ755" i="20"/>
  <c r="AV754" i="20"/>
  <c r="AT754" i="20"/>
  <c r="AR754" i="20"/>
  <c r="AV753" i="20"/>
  <c r="AT753" i="20"/>
  <c r="AR753" i="20"/>
  <c r="AV752" i="20"/>
  <c r="AU752" i="20"/>
  <c r="AT752" i="20"/>
  <c r="AS752" i="20"/>
  <c r="AR752" i="20"/>
  <c r="AQ752" i="20"/>
  <c r="AV751" i="20"/>
  <c r="AU751" i="20"/>
  <c r="AT751" i="20"/>
  <c r="AS751" i="20"/>
  <c r="AR751" i="20"/>
  <c r="AQ751" i="20"/>
  <c r="AV750" i="20"/>
  <c r="AU750" i="20"/>
  <c r="AT750" i="20"/>
  <c r="AS750" i="20"/>
  <c r="AR750" i="20"/>
  <c r="AQ750" i="20"/>
  <c r="AV749" i="20"/>
  <c r="AU749" i="20"/>
  <c r="AT749" i="20"/>
  <c r="AS749" i="20"/>
  <c r="AR749" i="20"/>
  <c r="AQ749" i="20"/>
  <c r="AV748" i="20"/>
  <c r="AU748" i="20"/>
  <c r="AT748" i="20"/>
  <c r="AS748" i="20"/>
  <c r="AR748" i="20"/>
  <c r="AQ748" i="20"/>
  <c r="AV747" i="20"/>
  <c r="AT747" i="20"/>
  <c r="AR747" i="20"/>
  <c r="AV746" i="20"/>
  <c r="AU746" i="20"/>
  <c r="AT746" i="20"/>
  <c r="AS746" i="20"/>
  <c r="AR746" i="20"/>
  <c r="AQ746" i="20"/>
  <c r="AV745" i="20"/>
  <c r="AT745" i="20"/>
  <c r="AR745" i="20"/>
  <c r="AV744" i="20"/>
  <c r="AU744" i="20"/>
  <c r="AT744" i="20"/>
  <c r="AS744" i="20"/>
  <c r="AR744" i="20"/>
  <c r="AQ744" i="20"/>
  <c r="AV743" i="20"/>
  <c r="AT743" i="20"/>
  <c r="AR743" i="20"/>
  <c r="AV742" i="20"/>
  <c r="AT742" i="20"/>
  <c r="AR742" i="20"/>
  <c r="AV741" i="20"/>
  <c r="AU741" i="20"/>
  <c r="AT741" i="20"/>
  <c r="AS741" i="20"/>
  <c r="AR741" i="20"/>
  <c r="AQ741" i="20"/>
  <c r="AV740" i="20"/>
  <c r="AU740" i="20"/>
  <c r="AT740" i="20"/>
  <c r="AS740" i="20"/>
  <c r="AR740" i="20"/>
  <c r="AQ740" i="20"/>
  <c r="AV739" i="20"/>
  <c r="AU739" i="20"/>
  <c r="AT739" i="20"/>
  <c r="AS739" i="20"/>
  <c r="AR739" i="20"/>
  <c r="AQ739" i="20"/>
  <c r="AV738" i="20"/>
  <c r="AU738" i="20"/>
  <c r="AT738" i="20"/>
  <c r="AS738" i="20"/>
  <c r="AR738" i="20"/>
  <c r="AQ738" i="20"/>
  <c r="AV737" i="20"/>
  <c r="AT737" i="20"/>
  <c r="AR737" i="20"/>
  <c r="AV736" i="20"/>
  <c r="AU736" i="20"/>
  <c r="AT736" i="20"/>
  <c r="AS736" i="20"/>
  <c r="AR736" i="20"/>
  <c r="AQ736" i="20"/>
  <c r="AV735" i="20"/>
  <c r="AU735" i="20"/>
  <c r="AT735" i="20"/>
  <c r="AS735" i="20"/>
  <c r="AR735" i="20"/>
  <c r="AQ735" i="20"/>
  <c r="AV734" i="20"/>
  <c r="AU734" i="20"/>
  <c r="AT734" i="20"/>
  <c r="AS734" i="20"/>
  <c r="AR734" i="20"/>
  <c r="AQ734" i="20"/>
  <c r="AV733" i="20"/>
  <c r="AU733" i="20"/>
  <c r="AT733" i="20"/>
  <c r="AS733" i="20"/>
  <c r="AR733" i="20"/>
  <c r="AQ733" i="20"/>
  <c r="AV732" i="20"/>
  <c r="AT732" i="20"/>
  <c r="AR732" i="20"/>
  <c r="AV731" i="20"/>
  <c r="AU731" i="20"/>
  <c r="AT731" i="20"/>
  <c r="AS731" i="20"/>
  <c r="AR731" i="20"/>
  <c r="AQ731" i="20"/>
  <c r="B758" i="20"/>
  <c r="A758" i="20"/>
  <c r="B757" i="20"/>
  <c r="A757" i="20"/>
  <c r="B756" i="20"/>
  <c r="A756" i="20"/>
  <c r="B755" i="20"/>
  <c r="A755" i="20"/>
  <c r="B754" i="20"/>
  <c r="A754" i="20"/>
  <c r="B753" i="20"/>
  <c r="A753" i="20"/>
  <c r="B752" i="20"/>
  <c r="A752" i="20"/>
  <c r="B751" i="20"/>
  <c r="A751" i="20"/>
  <c r="B750" i="20"/>
  <c r="A750" i="20"/>
  <c r="B749" i="20"/>
  <c r="A749" i="20"/>
  <c r="B748" i="20"/>
  <c r="A748" i="20"/>
  <c r="B747" i="20"/>
  <c r="A747" i="20"/>
  <c r="B746" i="20"/>
  <c r="A746" i="20"/>
  <c r="B745" i="20"/>
  <c r="A745" i="20"/>
  <c r="B744" i="20"/>
  <c r="A744" i="20"/>
  <c r="B743" i="20"/>
  <c r="A743" i="20"/>
  <c r="B742" i="20"/>
  <c r="A742" i="20"/>
  <c r="B741" i="20"/>
  <c r="A741" i="20"/>
  <c r="B740" i="20"/>
  <c r="A740" i="20"/>
  <c r="B739" i="20"/>
  <c r="A739" i="20"/>
  <c r="B738" i="20"/>
  <c r="A738" i="20"/>
  <c r="B737" i="20"/>
  <c r="A737" i="20"/>
  <c r="B736" i="20"/>
  <c r="A736" i="20"/>
  <c r="B735" i="20"/>
  <c r="A735" i="20"/>
  <c r="B734" i="20"/>
  <c r="A734" i="20"/>
  <c r="B733" i="20"/>
  <c r="A733" i="20"/>
  <c r="B732" i="20"/>
  <c r="A732" i="20"/>
  <c r="B731" i="20"/>
  <c r="A731" i="20"/>
  <c r="B29" i="28" l="1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S28" i="27"/>
  <c r="R28" i="27"/>
  <c r="Q28" i="27"/>
  <c r="Q29" i="26"/>
  <c r="S29" i="26"/>
  <c r="R29" i="26"/>
  <c r="CA9" i="21"/>
  <c r="CA16" i="21" s="1"/>
  <c r="AV730" i="20"/>
  <c r="AU730" i="20"/>
  <c r="AT730" i="20"/>
  <c r="AS730" i="20"/>
  <c r="AR730" i="20"/>
  <c r="AQ730" i="20"/>
  <c r="B730" i="20"/>
  <c r="A730" i="20"/>
  <c r="AV729" i="20"/>
  <c r="AU729" i="20"/>
  <c r="AT729" i="20"/>
  <c r="AS729" i="20"/>
  <c r="AR729" i="20"/>
  <c r="AQ729" i="20"/>
  <c r="B729" i="20"/>
  <c r="A729" i="20"/>
  <c r="AV728" i="20"/>
  <c r="AU728" i="20"/>
  <c r="AT728" i="20"/>
  <c r="AS728" i="20"/>
  <c r="AR728" i="20"/>
  <c r="AQ728" i="20"/>
  <c r="B728" i="20"/>
  <c r="A728" i="20"/>
  <c r="AV727" i="20"/>
  <c r="AU727" i="20"/>
  <c r="AT727" i="20"/>
  <c r="AS727" i="20"/>
  <c r="AR727" i="20"/>
  <c r="AQ727" i="20"/>
  <c r="B727" i="20"/>
  <c r="A727" i="20"/>
  <c r="AV726" i="20"/>
  <c r="AT726" i="20"/>
  <c r="AR726" i="20"/>
  <c r="B726" i="20"/>
  <c r="A726" i="20"/>
  <c r="AV725" i="20"/>
  <c r="AT725" i="20"/>
  <c r="AR725" i="20"/>
  <c r="B725" i="20"/>
  <c r="A725" i="20"/>
  <c r="AV724" i="20"/>
  <c r="AU724" i="20"/>
  <c r="AT724" i="20"/>
  <c r="AS724" i="20"/>
  <c r="AR724" i="20"/>
  <c r="AQ724" i="20"/>
  <c r="B724" i="20"/>
  <c r="A724" i="20"/>
  <c r="AV723" i="20"/>
  <c r="AU723" i="20"/>
  <c r="AT723" i="20"/>
  <c r="AS723" i="20"/>
  <c r="AR723" i="20"/>
  <c r="AQ723" i="20"/>
  <c r="B723" i="20"/>
  <c r="A723" i="20"/>
  <c r="AV722" i="20"/>
  <c r="AU722" i="20"/>
  <c r="AT722" i="20"/>
  <c r="AS722" i="20"/>
  <c r="AR722" i="20"/>
  <c r="AQ722" i="20"/>
  <c r="B722" i="20"/>
  <c r="A722" i="20"/>
  <c r="AV721" i="20"/>
  <c r="AU721" i="20"/>
  <c r="AT721" i="20"/>
  <c r="AS721" i="20"/>
  <c r="AR721" i="20"/>
  <c r="AQ721" i="20"/>
  <c r="B721" i="20"/>
  <c r="A721" i="20"/>
  <c r="AV720" i="20"/>
  <c r="AU720" i="20"/>
  <c r="AT720" i="20"/>
  <c r="AS720" i="20"/>
  <c r="AR720" i="20"/>
  <c r="AQ720" i="20"/>
  <c r="B720" i="20"/>
  <c r="A720" i="20"/>
  <c r="AV719" i="20"/>
  <c r="AT719" i="20"/>
  <c r="AR719" i="20"/>
  <c r="B719" i="20"/>
  <c r="A719" i="20"/>
  <c r="AV718" i="20"/>
  <c r="AU718" i="20"/>
  <c r="AT718" i="20"/>
  <c r="AS718" i="20"/>
  <c r="AR718" i="20"/>
  <c r="AQ718" i="20"/>
  <c r="B718" i="20"/>
  <c r="A718" i="20"/>
  <c r="AV717" i="20"/>
  <c r="AT717" i="20"/>
  <c r="AR717" i="20"/>
  <c r="B717" i="20"/>
  <c r="A717" i="20"/>
  <c r="AV716" i="20"/>
  <c r="AU716" i="20"/>
  <c r="AT716" i="20"/>
  <c r="AS716" i="20"/>
  <c r="AR716" i="20"/>
  <c r="AQ716" i="20"/>
  <c r="B716" i="20"/>
  <c r="A716" i="20"/>
  <c r="AV715" i="20"/>
  <c r="AT715" i="20"/>
  <c r="AR715" i="20"/>
  <c r="B715" i="20"/>
  <c r="A715" i="20"/>
  <c r="AV714" i="20"/>
  <c r="AT714" i="20"/>
  <c r="AR714" i="20"/>
  <c r="B714" i="20"/>
  <c r="A714" i="20"/>
  <c r="AV713" i="20"/>
  <c r="AU713" i="20"/>
  <c r="AT713" i="20"/>
  <c r="AS713" i="20"/>
  <c r="AR713" i="20"/>
  <c r="AQ713" i="20"/>
  <c r="B713" i="20"/>
  <c r="A713" i="20"/>
  <c r="AV712" i="20"/>
  <c r="AU712" i="20"/>
  <c r="AT712" i="20"/>
  <c r="AS712" i="20"/>
  <c r="AR712" i="20"/>
  <c r="AQ712" i="20"/>
  <c r="B712" i="20"/>
  <c r="A712" i="20"/>
  <c r="AV711" i="20"/>
  <c r="AU711" i="20"/>
  <c r="AT711" i="20"/>
  <c r="AS711" i="20"/>
  <c r="AR711" i="20"/>
  <c r="AQ711" i="20"/>
  <c r="B711" i="20"/>
  <c r="A711" i="20"/>
  <c r="AV710" i="20"/>
  <c r="AU710" i="20"/>
  <c r="AT710" i="20"/>
  <c r="AS710" i="20"/>
  <c r="AR710" i="20"/>
  <c r="AQ710" i="20"/>
  <c r="B710" i="20"/>
  <c r="A710" i="20"/>
  <c r="AV709" i="20"/>
  <c r="AT709" i="20"/>
  <c r="AR709" i="20"/>
  <c r="B709" i="20"/>
  <c r="A709" i="20"/>
  <c r="AV708" i="20"/>
  <c r="AU708" i="20"/>
  <c r="AT708" i="20"/>
  <c r="AS708" i="20"/>
  <c r="AR708" i="20"/>
  <c r="AQ708" i="20"/>
  <c r="B708" i="20"/>
  <c r="A708" i="20"/>
  <c r="AV707" i="20"/>
  <c r="AU707" i="20"/>
  <c r="AT707" i="20"/>
  <c r="AS707" i="20"/>
  <c r="AR707" i="20"/>
  <c r="AQ707" i="20"/>
  <c r="B707" i="20"/>
  <c r="A707" i="20"/>
  <c r="AV706" i="20"/>
  <c r="AU706" i="20"/>
  <c r="AT706" i="20"/>
  <c r="AS706" i="20"/>
  <c r="AR706" i="20"/>
  <c r="AQ706" i="20"/>
  <c r="B706" i="20"/>
  <c r="A706" i="20"/>
  <c r="AV705" i="20"/>
  <c r="AU705" i="20"/>
  <c r="AT705" i="20"/>
  <c r="AS705" i="20"/>
  <c r="AR705" i="20"/>
  <c r="AQ705" i="20"/>
  <c r="B705" i="20"/>
  <c r="A705" i="20"/>
  <c r="AV704" i="20"/>
  <c r="AU704" i="20"/>
  <c r="AT704" i="20"/>
  <c r="AS704" i="20"/>
  <c r="AR704" i="20"/>
  <c r="AQ704" i="20"/>
  <c r="B704" i="20"/>
  <c r="A704" i="20"/>
  <c r="AV703" i="20"/>
  <c r="AU703" i="20"/>
  <c r="AT703" i="20"/>
  <c r="AS703" i="20"/>
  <c r="AR703" i="20"/>
  <c r="AQ703" i="20"/>
  <c r="B703" i="20"/>
  <c r="A703" i="20"/>
  <c r="S29" i="28" l="1"/>
  <c r="R29" i="28"/>
  <c r="Q29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C68" i="28"/>
  <c r="D68" i="28"/>
  <c r="E68" i="28"/>
  <c r="F68" i="28"/>
  <c r="G68" i="28"/>
  <c r="H68" i="28"/>
  <c r="I68" i="28"/>
  <c r="J68" i="28"/>
  <c r="K68" i="28"/>
  <c r="L68" i="28"/>
  <c r="M68" i="28"/>
  <c r="N68" i="28"/>
  <c r="O68" i="28"/>
  <c r="C69" i="28"/>
  <c r="D69" i="28"/>
  <c r="E69" i="28"/>
  <c r="F69" i="28"/>
  <c r="G69" i="28"/>
  <c r="H69" i="28"/>
  <c r="I69" i="28"/>
  <c r="J69" i="28"/>
  <c r="K69" i="28"/>
  <c r="L69" i="28"/>
  <c r="M69" i="28"/>
  <c r="N69" i="28"/>
  <c r="O69" i="28"/>
  <c r="C70" i="28"/>
  <c r="D70" i="28"/>
  <c r="E70" i="28"/>
  <c r="F70" i="28"/>
  <c r="G70" i="28"/>
  <c r="H70" i="28"/>
  <c r="I70" i="28"/>
  <c r="J70" i="28"/>
  <c r="K70" i="28"/>
  <c r="L70" i="28"/>
  <c r="M70" i="28"/>
  <c r="N70" i="28"/>
  <c r="O70" i="28"/>
  <c r="C71" i="28"/>
  <c r="D71" i="28"/>
  <c r="E71" i="28"/>
  <c r="F71" i="28"/>
  <c r="G71" i="28"/>
  <c r="H71" i="28"/>
  <c r="I71" i="28"/>
  <c r="J71" i="28"/>
  <c r="K71" i="28"/>
  <c r="L71" i="28"/>
  <c r="M71" i="28"/>
  <c r="N71" i="28"/>
  <c r="O71" i="28"/>
  <c r="B63" i="28"/>
  <c r="B64" i="28"/>
  <c r="B65" i="28"/>
  <c r="B66" i="28"/>
  <c r="B67" i="28"/>
  <c r="B68" i="28"/>
  <c r="B69" i="28"/>
  <c r="B70" i="28"/>
  <c r="B71" i="28"/>
  <c r="B62" i="28"/>
  <c r="C4" i="28"/>
  <c r="D4" i="28"/>
  <c r="E4" i="28"/>
  <c r="F4" i="28"/>
  <c r="G4" i="28"/>
  <c r="H4" i="28"/>
  <c r="I4" i="28"/>
  <c r="J4" i="28"/>
  <c r="K4" i="28"/>
  <c r="L4" i="28"/>
  <c r="M4" i="28"/>
  <c r="N4" i="28"/>
  <c r="O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C11" i="28"/>
  <c r="D11" i="28"/>
  <c r="E11" i="28"/>
  <c r="F11" i="28"/>
  <c r="G11" i="28"/>
  <c r="H11" i="28"/>
  <c r="I11" i="28"/>
  <c r="J11" i="28"/>
  <c r="K11" i="28"/>
  <c r="L11" i="28"/>
  <c r="M11" i="28"/>
  <c r="N11" i="28"/>
  <c r="O11" i="28"/>
  <c r="C12" i="28"/>
  <c r="D12" i="28"/>
  <c r="E12" i="28"/>
  <c r="F12" i="28"/>
  <c r="G12" i="28"/>
  <c r="H12" i="28"/>
  <c r="I12" i="28"/>
  <c r="J12" i="28"/>
  <c r="K12" i="28"/>
  <c r="L12" i="28"/>
  <c r="M12" i="28"/>
  <c r="N12" i="28"/>
  <c r="O12" i="28"/>
  <c r="C13" i="28"/>
  <c r="D13" i="28"/>
  <c r="E13" i="28"/>
  <c r="F13" i="28"/>
  <c r="G13" i="28"/>
  <c r="H13" i="28"/>
  <c r="I13" i="28"/>
  <c r="J13" i="28"/>
  <c r="K13" i="28"/>
  <c r="L13" i="28"/>
  <c r="M13" i="28"/>
  <c r="N13" i="28"/>
  <c r="O13" i="28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C15" i="28"/>
  <c r="D15" i="28"/>
  <c r="E15" i="28"/>
  <c r="F15" i="28"/>
  <c r="G15" i="28"/>
  <c r="H15" i="28"/>
  <c r="I15" i="28"/>
  <c r="J15" i="28"/>
  <c r="K15" i="28"/>
  <c r="L15" i="28"/>
  <c r="M15" i="28"/>
  <c r="N15" i="28"/>
  <c r="O15" i="28"/>
  <c r="C16" i="28"/>
  <c r="D16" i="28"/>
  <c r="E16" i="28"/>
  <c r="F16" i="28"/>
  <c r="G16" i="28"/>
  <c r="H16" i="28"/>
  <c r="I16" i="28"/>
  <c r="J16" i="28"/>
  <c r="K16" i="28"/>
  <c r="L16" i="28"/>
  <c r="M16" i="28"/>
  <c r="N16" i="28"/>
  <c r="O16" i="28"/>
  <c r="C17" i="28"/>
  <c r="D17" i="28"/>
  <c r="E17" i="28"/>
  <c r="F17" i="28"/>
  <c r="G17" i="28"/>
  <c r="H17" i="28"/>
  <c r="I17" i="28"/>
  <c r="J17" i="28"/>
  <c r="K17" i="28"/>
  <c r="L17" i="28"/>
  <c r="M17" i="28"/>
  <c r="N17" i="28"/>
  <c r="O17" i="28"/>
  <c r="C18" i="28"/>
  <c r="D18" i="28"/>
  <c r="E18" i="28"/>
  <c r="F18" i="28"/>
  <c r="G18" i="28"/>
  <c r="H18" i="28"/>
  <c r="I18" i="28"/>
  <c r="J18" i="28"/>
  <c r="K18" i="28"/>
  <c r="L18" i="28"/>
  <c r="M18" i="28"/>
  <c r="N18" i="28"/>
  <c r="O18" i="28"/>
  <c r="C19" i="28"/>
  <c r="D19" i="28"/>
  <c r="E19" i="28"/>
  <c r="F19" i="28"/>
  <c r="G19" i="28"/>
  <c r="H19" i="28"/>
  <c r="I19" i="28"/>
  <c r="J19" i="28"/>
  <c r="K19" i="28"/>
  <c r="L19" i="28"/>
  <c r="M19" i="28"/>
  <c r="N19" i="28"/>
  <c r="O19" i="28"/>
  <c r="C20" i="28"/>
  <c r="D20" i="28"/>
  <c r="E20" i="28"/>
  <c r="F20" i="28"/>
  <c r="G20" i="28"/>
  <c r="H20" i="28"/>
  <c r="I20" i="28"/>
  <c r="J20" i="28"/>
  <c r="K20" i="28"/>
  <c r="L20" i="28"/>
  <c r="M20" i="28"/>
  <c r="N20" i="28"/>
  <c r="O20" i="28"/>
  <c r="C21" i="28"/>
  <c r="D21" i="28"/>
  <c r="E21" i="28"/>
  <c r="F21" i="28"/>
  <c r="G21" i="28"/>
  <c r="H21" i="28"/>
  <c r="I21" i="28"/>
  <c r="J21" i="28"/>
  <c r="K21" i="28"/>
  <c r="L21" i="28"/>
  <c r="M21" i="28"/>
  <c r="N21" i="28"/>
  <c r="O21" i="28"/>
  <c r="C22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C23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C24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C25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C26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C27" i="28"/>
  <c r="D27" i="28"/>
  <c r="E27" i="28"/>
  <c r="F27" i="28"/>
  <c r="G27" i="28"/>
  <c r="H27" i="28"/>
  <c r="I27" i="28"/>
  <c r="J27" i="28"/>
  <c r="K27" i="28"/>
  <c r="L27" i="28"/>
  <c r="M27" i="28"/>
  <c r="N27" i="28"/>
  <c r="O27" i="28"/>
  <c r="C28" i="28"/>
  <c r="D28" i="28"/>
  <c r="E28" i="28"/>
  <c r="F28" i="28"/>
  <c r="G28" i="28"/>
  <c r="H28" i="28"/>
  <c r="I28" i="28"/>
  <c r="J28" i="28"/>
  <c r="K28" i="28"/>
  <c r="L28" i="28"/>
  <c r="M28" i="28"/>
  <c r="N28" i="28"/>
  <c r="O28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4" i="28"/>
  <c r="D71" i="27"/>
  <c r="D72" i="28" s="1"/>
  <c r="O71" i="27"/>
  <c r="O72" i="28" s="1"/>
  <c r="S70" i="27"/>
  <c r="R70" i="27"/>
  <c r="Q70" i="27"/>
  <c r="S69" i="27"/>
  <c r="R69" i="27"/>
  <c r="Q69" i="27"/>
  <c r="S68" i="27"/>
  <c r="R68" i="27"/>
  <c r="Q68" i="27"/>
  <c r="S67" i="27"/>
  <c r="R67" i="27"/>
  <c r="Q67" i="27"/>
  <c r="S66" i="27"/>
  <c r="R66" i="27"/>
  <c r="Q66" i="27"/>
  <c r="S65" i="27"/>
  <c r="R65" i="27"/>
  <c r="Q65" i="27"/>
  <c r="S64" i="27"/>
  <c r="R64" i="27"/>
  <c r="Q64" i="27"/>
  <c r="S63" i="27"/>
  <c r="R63" i="27"/>
  <c r="Q63" i="27"/>
  <c r="S62" i="27"/>
  <c r="R62" i="27"/>
  <c r="Q62" i="27"/>
  <c r="S61" i="27"/>
  <c r="R61" i="27"/>
  <c r="Q61" i="27"/>
  <c r="N71" i="27"/>
  <c r="N72" i="28" s="1"/>
  <c r="M71" i="27"/>
  <c r="M72" i="28" s="1"/>
  <c r="L71" i="27"/>
  <c r="L72" i="28" s="1"/>
  <c r="J71" i="27"/>
  <c r="J72" i="28" s="1"/>
  <c r="I71" i="27"/>
  <c r="I72" i="28" s="1"/>
  <c r="H71" i="27"/>
  <c r="H72" i="28" s="1"/>
  <c r="G71" i="27"/>
  <c r="G72" i="28" s="1"/>
  <c r="F71" i="27"/>
  <c r="F72" i="28" s="1"/>
  <c r="E71" i="27"/>
  <c r="E72" i="28" s="1"/>
  <c r="C71" i="27"/>
  <c r="C72" i="28" s="1"/>
  <c r="Q58" i="27"/>
  <c r="S27" i="27"/>
  <c r="R27" i="27"/>
  <c r="Q27" i="27"/>
  <c r="S26" i="27"/>
  <c r="R26" i="27"/>
  <c r="Q26" i="27"/>
  <c r="S25" i="27"/>
  <c r="R25" i="27"/>
  <c r="Q25" i="27"/>
  <c r="S24" i="27"/>
  <c r="R24" i="27"/>
  <c r="Q24" i="27"/>
  <c r="S23" i="27"/>
  <c r="R23" i="27"/>
  <c r="Q23" i="27"/>
  <c r="S22" i="27"/>
  <c r="R22" i="27"/>
  <c r="Q22" i="27"/>
  <c r="S21" i="27"/>
  <c r="R21" i="27"/>
  <c r="Q21" i="27"/>
  <c r="S20" i="27"/>
  <c r="R20" i="27"/>
  <c r="Q20" i="27"/>
  <c r="S19" i="27"/>
  <c r="R19" i="27"/>
  <c r="Q19" i="27"/>
  <c r="S18" i="27"/>
  <c r="R18" i="27"/>
  <c r="Q18" i="27"/>
  <c r="S17" i="27"/>
  <c r="R17" i="27"/>
  <c r="Q17" i="27"/>
  <c r="S16" i="27"/>
  <c r="R16" i="27"/>
  <c r="Q16" i="27"/>
  <c r="S15" i="27"/>
  <c r="R15" i="27"/>
  <c r="Q15" i="27"/>
  <c r="S14" i="27"/>
  <c r="R14" i="27"/>
  <c r="Q14" i="27"/>
  <c r="S13" i="27"/>
  <c r="R13" i="27"/>
  <c r="Q13" i="27"/>
  <c r="S12" i="27"/>
  <c r="R12" i="27"/>
  <c r="Q12" i="27"/>
  <c r="S11" i="27"/>
  <c r="R11" i="27"/>
  <c r="Q11" i="27"/>
  <c r="S10" i="27"/>
  <c r="R10" i="27"/>
  <c r="Q10" i="27"/>
  <c r="S9" i="27"/>
  <c r="R9" i="27"/>
  <c r="Q9" i="27"/>
  <c r="S8" i="27"/>
  <c r="R8" i="27"/>
  <c r="Q8" i="27"/>
  <c r="S7" i="27"/>
  <c r="R7" i="27"/>
  <c r="Q7" i="27"/>
  <c r="S6" i="27"/>
  <c r="R6" i="27"/>
  <c r="Q6" i="27"/>
  <c r="S5" i="27"/>
  <c r="R5" i="27"/>
  <c r="Q5" i="27"/>
  <c r="S4" i="27"/>
  <c r="R4" i="27"/>
  <c r="Q4" i="27"/>
  <c r="S3" i="27"/>
  <c r="R3" i="27"/>
  <c r="Q3" i="27"/>
  <c r="Q61" i="26"/>
  <c r="S75" i="26"/>
  <c r="R75" i="26"/>
  <c r="Q75" i="26"/>
  <c r="S74" i="26"/>
  <c r="R74" i="26"/>
  <c r="Q74" i="26"/>
  <c r="S73" i="26"/>
  <c r="R73" i="26"/>
  <c r="Q73" i="26"/>
  <c r="S72" i="26"/>
  <c r="R72" i="26"/>
  <c r="Q72" i="26"/>
  <c r="S71" i="26"/>
  <c r="R71" i="26"/>
  <c r="Q71" i="26"/>
  <c r="S70" i="26"/>
  <c r="R70" i="26"/>
  <c r="Q70" i="26"/>
  <c r="S69" i="26"/>
  <c r="R69" i="26"/>
  <c r="Q69" i="26"/>
  <c r="S68" i="26"/>
  <c r="R68" i="26"/>
  <c r="Q68" i="26"/>
  <c r="S67" i="26"/>
  <c r="R67" i="26"/>
  <c r="Q67" i="26"/>
  <c r="S66" i="26"/>
  <c r="R66" i="26"/>
  <c r="Q66" i="26"/>
  <c r="S65" i="26"/>
  <c r="R65" i="26"/>
  <c r="Q65" i="26"/>
  <c r="S64" i="26"/>
  <c r="R64" i="26"/>
  <c r="Q64" i="26"/>
  <c r="S63" i="26"/>
  <c r="R63" i="26"/>
  <c r="Q63" i="26"/>
  <c r="S62" i="26"/>
  <c r="R62" i="26"/>
  <c r="Q62" i="26"/>
  <c r="N76" i="26"/>
  <c r="M76" i="26"/>
  <c r="L76" i="26"/>
  <c r="K76" i="26"/>
  <c r="J76" i="26"/>
  <c r="I76" i="26"/>
  <c r="H76" i="26"/>
  <c r="G76" i="26"/>
  <c r="F76" i="26"/>
  <c r="E76" i="26"/>
  <c r="D76" i="26"/>
  <c r="Q5" i="26"/>
  <c r="R5" i="26"/>
  <c r="S5" i="26"/>
  <c r="Q6" i="26"/>
  <c r="R6" i="26"/>
  <c r="S6" i="26"/>
  <c r="Q7" i="26"/>
  <c r="R7" i="26"/>
  <c r="S7" i="26"/>
  <c r="Q8" i="26"/>
  <c r="R8" i="26"/>
  <c r="S8" i="26"/>
  <c r="Q9" i="26"/>
  <c r="R9" i="26"/>
  <c r="S9" i="26"/>
  <c r="Q10" i="26"/>
  <c r="R10" i="26"/>
  <c r="S10" i="26"/>
  <c r="Q11" i="26"/>
  <c r="R11" i="26"/>
  <c r="S11" i="26"/>
  <c r="Q12" i="26"/>
  <c r="R12" i="26"/>
  <c r="S12" i="26"/>
  <c r="Q13" i="26"/>
  <c r="R13" i="26"/>
  <c r="S13" i="26"/>
  <c r="Q14" i="26"/>
  <c r="R14" i="26"/>
  <c r="S14" i="26"/>
  <c r="Q15" i="26"/>
  <c r="R15" i="26"/>
  <c r="S15" i="26"/>
  <c r="Q16" i="26"/>
  <c r="R16" i="26"/>
  <c r="S16" i="26"/>
  <c r="Q17" i="26"/>
  <c r="R17" i="26"/>
  <c r="S17" i="26"/>
  <c r="Q18" i="26"/>
  <c r="R18" i="26"/>
  <c r="S18" i="26"/>
  <c r="Q19" i="26"/>
  <c r="R19" i="26"/>
  <c r="S19" i="26"/>
  <c r="Q20" i="26"/>
  <c r="R20" i="26"/>
  <c r="S20" i="26"/>
  <c r="Q21" i="26"/>
  <c r="R21" i="26"/>
  <c r="S21" i="26"/>
  <c r="Q22" i="26"/>
  <c r="R22" i="26"/>
  <c r="S22" i="26"/>
  <c r="Q23" i="26"/>
  <c r="R23" i="26"/>
  <c r="S23" i="26"/>
  <c r="Q24" i="26"/>
  <c r="R24" i="26"/>
  <c r="S24" i="26"/>
  <c r="Q25" i="26"/>
  <c r="R25" i="26"/>
  <c r="S25" i="26"/>
  <c r="Q26" i="26"/>
  <c r="R26" i="26"/>
  <c r="S26" i="26"/>
  <c r="Q27" i="26"/>
  <c r="R27" i="26"/>
  <c r="S27" i="26"/>
  <c r="Q28" i="26"/>
  <c r="R28" i="26"/>
  <c r="S28" i="26"/>
  <c r="S4" i="26"/>
  <c r="R4" i="26"/>
  <c r="Q4" i="26"/>
  <c r="B61" i="28" l="1"/>
  <c r="B59" i="28"/>
  <c r="O60" i="28"/>
  <c r="O59" i="28"/>
  <c r="O61" i="28"/>
  <c r="K59" i="28"/>
  <c r="K60" i="28"/>
  <c r="K61" i="28"/>
  <c r="G61" i="28"/>
  <c r="G59" i="28"/>
  <c r="G60" i="28"/>
  <c r="C60" i="28"/>
  <c r="C59" i="28"/>
  <c r="C61" i="28"/>
  <c r="N61" i="28"/>
  <c r="N60" i="28"/>
  <c r="N59" i="28"/>
  <c r="J61" i="28"/>
  <c r="J60" i="28"/>
  <c r="J59" i="28"/>
  <c r="F61" i="28"/>
  <c r="F60" i="28"/>
  <c r="F59" i="28"/>
  <c r="M61" i="28"/>
  <c r="M60" i="28"/>
  <c r="M59" i="28"/>
  <c r="I61" i="28"/>
  <c r="I60" i="28"/>
  <c r="I59" i="28"/>
  <c r="E61" i="28"/>
  <c r="E60" i="28"/>
  <c r="E59" i="28"/>
  <c r="B60" i="28"/>
  <c r="L61" i="28"/>
  <c r="L60" i="28"/>
  <c r="L59" i="28"/>
  <c r="H61" i="28"/>
  <c r="H59" i="28"/>
  <c r="H60" i="28"/>
  <c r="D61" i="28"/>
  <c r="D60" i="28"/>
  <c r="D59" i="28"/>
  <c r="R76" i="26"/>
  <c r="Q9" i="28"/>
  <c r="Q21" i="28"/>
  <c r="R19" i="28"/>
  <c r="S13" i="28"/>
  <c r="R7" i="28"/>
  <c r="S67" i="28"/>
  <c r="S15" i="28"/>
  <c r="R13" i="28"/>
  <c r="Q68" i="28"/>
  <c r="S4" i="28"/>
  <c r="S66" i="28"/>
  <c r="R14" i="28"/>
  <c r="Q4" i="28"/>
  <c r="S21" i="28"/>
  <c r="R67" i="28"/>
  <c r="S63" i="28"/>
  <c r="S62" i="28"/>
  <c r="Q62" i="28"/>
  <c r="R66" i="28"/>
  <c r="S25" i="28"/>
  <c r="R21" i="28"/>
  <c r="Q22" i="28"/>
  <c r="S68" i="28"/>
  <c r="R22" i="28"/>
  <c r="Q69" i="28"/>
  <c r="Q23" i="28"/>
  <c r="R20" i="28"/>
  <c r="S24" i="28"/>
  <c r="R18" i="28"/>
  <c r="S12" i="28"/>
  <c r="Q8" i="28"/>
  <c r="Q7" i="28"/>
  <c r="R62" i="28"/>
  <c r="S23" i="28"/>
  <c r="S11" i="28"/>
  <c r="Q65" i="28"/>
  <c r="Q20" i="28"/>
  <c r="Q26" i="28"/>
  <c r="S22" i="28"/>
  <c r="S10" i="28"/>
  <c r="Q64" i="28"/>
  <c r="Q63" i="28"/>
  <c r="R26" i="28"/>
  <c r="S17" i="28"/>
  <c r="S5" i="28"/>
  <c r="S27" i="28"/>
  <c r="S16" i="28"/>
  <c r="R17" i="28"/>
  <c r="S71" i="28"/>
  <c r="Q18" i="28"/>
  <c r="R16" i="28"/>
  <c r="Q6" i="28"/>
  <c r="Q5" i="28"/>
  <c r="R5" i="28"/>
  <c r="R28" i="28"/>
  <c r="R27" i="28"/>
  <c r="S18" i="28"/>
  <c r="Q17" i="28"/>
  <c r="S9" i="28"/>
  <c r="S6" i="28"/>
  <c r="S20" i="28"/>
  <c r="S8" i="28"/>
  <c r="R65" i="28"/>
  <c r="R64" i="28"/>
  <c r="R63" i="28"/>
  <c r="Q19" i="28"/>
  <c r="R25" i="28"/>
  <c r="S19" i="28"/>
  <c r="S7" i="28"/>
  <c r="S70" i="28"/>
  <c r="R24" i="28"/>
  <c r="R23" i="28"/>
  <c r="R12" i="28"/>
  <c r="R11" i="28"/>
  <c r="S69" i="28"/>
  <c r="S26" i="28"/>
  <c r="S28" i="28"/>
  <c r="R71" i="28"/>
  <c r="R69" i="28"/>
  <c r="S65" i="28"/>
  <c r="Q67" i="28"/>
  <c r="R70" i="28"/>
  <c r="R68" i="28"/>
  <c r="S64" i="28"/>
  <c r="R60" i="26"/>
  <c r="Q60" i="26"/>
  <c r="R61" i="26"/>
  <c r="R59" i="26"/>
  <c r="S59" i="27"/>
  <c r="S60" i="26"/>
  <c r="S59" i="26"/>
  <c r="Q59" i="26"/>
  <c r="Q76" i="26"/>
  <c r="S76" i="26"/>
  <c r="S61" i="26"/>
  <c r="Q71" i="28"/>
  <c r="Q70" i="28"/>
  <c r="Q66" i="28"/>
  <c r="R15" i="28"/>
  <c r="R4" i="28"/>
  <c r="Q14" i="28"/>
  <c r="Q25" i="28"/>
  <c r="Q11" i="28"/>
  <c r="R6" i="28"/>
  <c r="Q27" i="28"/>
  <c r="Q15" i="28"/>
  <c r="S14" i="28"/>
  <c r="R10" i="28"/>
  <c r="Q13" i="28"/>
  <c r="Q24" i="28"/>
  <c r="Q12" i="28"/>
  <c r="Q72" i="28"/>
  <c r="R8" i="28"/>
  <c r="R9" i="28"/>
  <c r="Q28" i="28"/>
  <c r="Q16" i="28"/>
  <c r="Q10" i="28"/>
  <c r="Q59" i="27"/>
  <c r="K71" i="27"/>
  <c r="R60" i="27"/>
  <c r="S58" i="27"/>
  <c r="S60" i="27"/>
  <c r="R58" i="27"/>
  <c r="R59" i="27"/>
  <c r="Q60" i="27"/>
  <c r="R71" i="27"/>
  <c r="Q71" i="27"/>
  <c r="S59" i="28" l="1"/>
  <c r="Q61" i="28"/>
  <c r="S71" i="27"/>
  <c r="K72" i="28"/>
  <c r="S72" i="28" s="1"/>
  <c r="R72" i="28"/>
  <c r="S61" i="28"/>
  <c r="Q59" i="28"/>
  <c r="R60" i="28"/>
  <c r="Q60" i="28"/>
  <c r="R59" i="28"/>
  <c r="S60" i="28"/>
  <c r="R61" i="28"/>
  <c r="A4" i="20" l="1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A121" i="20"/>
  <c r="A122" i="20"/>
  <c r="A123" i="20"/>
  <c r="A124" i="20"/>
  <c r="A125" i="20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43" i="20"/>
  <c r="A144" i="20"/>
  <c r="A145" i="20"/>
  <c r="A146" i="20"/>
  <c r="A147" i="20"/>
  <c r="A148" i="20"/>
  <c r="A149" i="20"/>
  <c r="A150" i="20"/>
  <c r="A151" i="20"/>
  <c r="A152" i="20"/>
  <c r="A153" i="20"/>
  <c r="A154" i="20"/>
  <c r="A155" i="20"/>
  <c r="A156" i="20"/>
  <c r="A157" i="20"/>
  <c r="A158" i="20"/>
  <c r="A159" i="20"/>
  <c r="A160" i="20"/>
  <c r="A161" i="20"/>
  <c r="A162" i="20"/>
  <c r="A163" i="20"/>
  <c r="A164" i="20"/>
  <c r="A165" i="20"/>
  <c r="A166" i="20"/>
  <c r="A167" i="20"/>
  <c r="A168" i="20"/>
  <c r="A169" i="20"/>
  <c r="A170" i="20"/>
  <c r="A171" i="20"/>
  <c r="A172" i="20"/>
  <c r="A173" i="20"/>
  <c r="A174" i="20"/>
  <c r="A175" i="20"/>
  <c r="A176" i="20"/>
  <c r="A177" i="20"/>
  <c r="A178" i="20"/>
  <c r="A179" i="20"/>
  <c r="A180" i="20"/>
  <c r="A181" i="20"/>
  <c r="A182" i="20"/>
  <c r="A183" i="20"/>
  <c r="A184" i="20"/>
  <c r="A185" i="20"/>
  <c r="A186" i="20"/>
  <c r="A187" i="20"/>
  <c r="A188" i="20"/>
  <c r="A189" i="20"/>
  <c r="A190" i="20"/>
  <c r="A191" i="20"/>
  <c r="A192" i="20"/>
  <c r="A193" i="20"/>
  <c r="A194" i="20"/>
  <c r="A195" i="20"/>
  <c r="A196" i="20"/>
  <c r="A197" i="20"/>
  <c r="A198" i="20"/>
  <c r="A199" i="20"/>
  <c r="A200" i="20"/>
  <c r="A201" i="20"/>
  <c r="A202" i="20"/>
  <c r="A203" i="20"/>
  <c r="A204" i="20"/>
  <c r="A205" i="20"/>
  <c r="A206" i="20"/>
  <c r="A207" i="20"/>
  <c r="A208" i="20"/>
  <c r="A209" i="20"/>
  <c r="A210" i="20"/>
  <c r="A211" i="20"/>
  <c r="A212" i="20"/>
  <c r="A213" i="20"/>
  <c r="A214" i="20"/>
  <c r="A215" i="20"/>
  <c r="A216" i="20"/>
  <c r="A217" i="20"/>
  <c r="A218" i="20"/>
  <c r="A219" i="20"/>
  <c r="A220" i="20"/>
  <c r="A221" i="20"/>
  <c r="A222" i="20"/>
  <c r="A223" i="20"/>
  <c r="A224" i="20"/>
  <c r="A225" i="20"/>
  <c r="A226" i="20"/>
  <c r="A227" i="20"/>
  <c r="A228" i="20"/>
  <c r="A229" i="20"/>
  <c r="A230" i="20"/>
  <c r="A231" i="20"/>
  <c r="A232" i="20"/>
  <c r="A233" i="20"/>
  <c r="A234" i="20"/>
  <c r="A235" i="20"/>
  <c r="A236" i="20"/>
  <c r="A237" i="20"/>
  <c r="A238" i="20"/>
  <c r="A239" i="20"/>
  <c r="A240" i="20"/>
  <c r="A241" i="20"/>
  <c r="A242" i="20"/>
  <c r="A243" i="20"/>
  <c r="A244" i="20"/>
  <c r="A245" i="20"/>
  <c r="A246" i="20"/>
  <c r="A247" i="20"/>
  <c r="A248" i="20"/>
  <c r="A249" i="20"/>
  <c r="A250" i="20"/>
  <c r="A251" i="20"/>
  <c r="A252" i="20"/>
  <c r="A253" i="20"/>
  <c r="A254" i="20"/>
  <c r="A255" i="20"/>
  <c r="A256" i="20"/>
  <c r="A257" i="20"/>
  <c r="A258" i="20"/>
  <c r="A259" i="20"/>
  <c r="A260" i="20"/>
  <c r="A261" i="20"/>
  <c r="A262" i="20"/>
  <c r="A263" i="20"/>
  <c r="A264" i="20"/>
  <c r="A265" i="20"/>
  <c r="A266" i="20"/>
  <c r="A267" i="20"/>
  <c r="A268" i="20"/>
  <c r="A269" i="20"/>
  <c r="A270" i="20"/>
  <c r="A271" i="20"/>
  <c r="A272" i="20"/>
  <c r="A273" i="20"/>
  <c r="A274" i="20"/>
  <c r="A275" i="20"/>
  <c r="A276" i="20"/>
  <c r="A277" i="20"/>
  <c r="A278" i="20"/>
  <c r="A279" i="20"/>
  <c r="A280" i="20"/>
  <c r="A281" i="20"/>
  <c r="A282" i="20"/>
  <c r="A283" i="20"/>
  <c r="A284" i="20"/>
  <c r="A285" i="20"/>
  <c r="A286" i="20"/>
  <c r="A287" i="20"/>
  <c r="A288" i="20"/>
  <c r="A289" i="20"/>
  <c r="A290" i="20"/>
  <c r="A291" i="20"/>
  <c r="A292" i="20"/>
  <c r="A293" i="20"/>
  <c r="A294" i="20"/>
  <c r="A295" i="20"/>
  <c r="A296" i="20"/>
  <c r="A297" i="20"/>
  <c r="A298" i="20"/>
  <c r="A299" i="20"/>
  <c r="A300" i="20"/>
  <c r="A301" i="20"/>
  <c r="A302" i="20"/>
  <c r="A303" i="20"/>
  <c r="A304" i="20"/>
  <c r="A305" i="20"/>
  <c r="A306" i="20"/>
  <c r="A307" i="20"/>
  <c r="A308" i="20"/>
  <c r="A309" i="20"/>
  <c r="A310" i="20"/>
  <c r="A311" i="20"/>
  <c r="A312" i="20"/>
  <c r="A313" i="20"/>
  <c r="A314" i="20"/>
  <c r="A315" i="20"/>
  <c r="A316" i="20"/>
  <c r="A317" i="20"/>
  <c r="A318" i="20"/>
  <c r="A319" i="20"/>
  <c r="A320" i="20"/>
  <c r="A321" i="20"/>
  <c r="A322" i="20"/>
  <c r="A323" i="20"/>
  <c r="A324" i="20"/>
  <c r="A325" i="20"/>
  <c r="A326" i="20"/>
  <c r="A327" i="20"/>
  <c r="A328" i="20"/>
  <c r="A329" i="20"/>
  <c r="A330" i="20"/>
  <c r="A331" i="20"/>
  <c r="A332" i="20"/>
  <c r="A333" i="20"/>
  <c r="A334" i="20"/>
  <c r="A335" i="20"/>
  <c r="A336" i="20"/>
  <c r="A337" i="20"/>
  <c r="A338" i="20"/>
  <c r="A339" i="20"/>
  <c r="A340" i="20"/>
  <c r="A341" i="20"/>
  <c r="A342" i="20"/>
  <c r="A343" i="20"/>
  <c r="A344" i="20"/>
  <c r="A345" i="20"/>
  <c r="A346" i="20"/>
  <c r="A347" i="20"/>
  <c r="A348" i="20"/>
  <c r="A349" i="20"/>
  <c r="A350" i="20"/>
  <c r="A351" i="20"/>
  <c r="A352" i="20"/>
  <c r="A353" i="20"/>
  <c r="A354" i="20"/>
  <c r="A355" i="20"/>
  <c r="A356" i="20"/>
  <c r="A357" i="20"/>
  <c r="A358" i="20"/>
  <c r="A359" i="20"/>
  <c r="A360" i="20"/>
  <c r="A361" i="20"/>
  <c r="A362" i="20"/>
  <c r="A363" i="20"/>
  <c r="A364" i="20"/>
  <c r="A365" i="20"/>
  <c r="A366" i="20"/>
  <c r="A367" i="20"/>
  <c r="A368" i="20"/>
  <c r="A369" i="20"/>
  <c r="A370" i="20"/>
  <c r="A371" i="20"/>
  <c r="A372" i="20"/>
  <c r="A373" i="20"/>
  <c r="A374" i="20"/>
  <c r="A375" i="20"/>
  <c r="A376" i="20"/>
  <c r="A377" i="20"/>
  <c r="A378" i="20"/>
  <c r="A379" i="20"/>
  <c r="A380" i="20"/>
  <c r="A381" i="20"/>
  <c r="A382" i="20"/>
  <c r="A383" i="20"/>
  <c r="A384" i="20"/>
  <c r="A385" i="20"/>
  <c r="A386" i="20"/>
  <c r="A387" i="20"/>
  <c r="A388" i="20"/>
  <c r="A389" i="20"/>
  <c r="A390" i="20"/>
  <c r="A391" i="20"/>
  <c r="A392" i="20"/>
  <c r="A393" i="20"/>
  <c r="A394" i="20"/>
  <c r="A395" i="20"/>
  <c r="A396" i="20"/>
  <c r="A397" i="20"/>
  <c r="A398" i="20"/>
  <c r="A399" i="20"/>
  <c r="A400" i="20"/>
  <c r="A401" i="20"/>
  <c r="A402" i="20"/>
  <c r="A403" i="20"/>
  <c r="A404" i="20"/>
  <c r="A405" i="20"/>
  <c r="A406" i="20"/>
  <c r="A407" i="20"/>
  <c r="A408" i="20"/>
  <c r="A409" i="20"/>
  <c r="A410" i="20"/>
  <c r="A411" i="20"/>
  <c r="A412" i="20"/>
  <c r="A413" i="20"/>
  <c r="A414" i="20"/>
  <c r="A415" i="20"/>
  <c r="A416" i="20"/>
  <c r="A417" i="20"/>
  <c r="A418" i="20"/>
  <c r="A419" i="20"/>
  <c r="A420" i="20"/>
  <c r="A421" i="20"/>
  <c r="A422" i="20"/>
  <c r="A423" i="20"/>
  <c r="A424" i="20"/>
  <c r="A425" i="20"/>
  <c r="A426" i="20"/>
  <c r="A427" i="20"/>
  <c r="A428" i="20"/>
  <c r="A429" i="20"/>
  <c r="A430" i="20"/>
  <c r="A431" i="20"/>
  <c r="A432" i="20"/>
  <c r="A433" i="20"/>
  <c r="A434" i="20"/>
  <c r="A435" i="20"/>
  <c r="A436" i="20"/>
  <c r="A437" i="20"/>
  <c r="A438" i="20"/>
  <c r="A439" i="20"/>
  <c r="A440" i="20"/>
  <c r="A441" i="20"/>
  <c r="A442" i="20"/>
  <c r="A443" i="20"/>
  <c r="A444" i="20"/>
  <c r="A445" i="20"/>
  <c r="A446" i="20"/>
  <c r="A447" i="20"/>
  <c r="A448" i="20"/>
  <c r="A449" i="20"/>
  <c r="A450" i="20"/>
  <c r="A451" i="20"/>
  <c r="A452" i="20"/>
  <c r="A453" i="20"/>
  <c r="A454" i="20"/>
  <c r="A455" i="20"/>
  <c r="A456" i="20"/>
  <c r="A457" i="20"/>
  <c r="A458" i="20"/>
  <c r="A459" i="20"/>
  <c r="A460" i="20"/>
  <c r="A461" i="20"/>
  <c r="A462" i="20"/>
  <c r="A463" i="20"/>
  <c r="A464" i="20"/>
  <c r="A465" i="20"/>
  <c r="A466" i="20"/>
  <c r="A467" i="20"/>
  <c r="A468" i="20"/>
  <c r="A469" i="20"/>
  <c r="A470" i="20"/>
  <c r="A471" i="20"/>
  <c r="A472" i="20"/>
  <c r="A473" i="20"/>
  <c r="A474" i="20"/>
  <c r="A475" i="20"/>
  <c r="A476" i="20"/>
  <c r="A477" i="20"/>
  <c r="A478" i="20"/>
  <c r="A479" i="20"/>
  <c r="A480" i="20"/>
  <c r="A481" i="20"/>
  <c r="A482" i="20"/>
  <c r="A483" i="20"/>
  <c r="A484" i="20"/>
  <c r="A485" i="20"/>
  <c r="A486" i="20"/>
  <c r="A487" i="20"/>
  <c r="A488" i="20"/>
  <c r="A489" i="20"/>
  <c r="A490" i="20"/>
  <c r="A491" i="20"/>
  <c r="A492" i="20"/>
  <c r="A493" i="20"/>
  <c r="A494" i="20"/>
  <c r="A495" i="20"/>
  <c r="A496" i="20"/>
  <c r="A497" i="20"/>
  <c r="A498" i="20"/>
  <c r="A499" i="20"/>
  <c r="A500" i="20"/>
  <c r="A501" i="20"/>
  <c r="A502" i="20"/>
  <c r="A503" i="20"/>
  <c r="A504" i="20"/>
  <c r="A505" i="20"/>
  <c r="A506" i="20"/>
  <c r="A507" i="20"/>
  <c r="A508" i="20"/>
  <c r="A509" i="20"/>
  <c r="A510" i="20"/>
  <c r="A511" i="20"/>
  <c r="A512" i="20"/>
  <c r="A513" i="20"/>
  <c r="A514" i="20"/>
  <c r="A515" i="20"/>
  <c r="A516" i="20"/>
  <c r="A517" i="20"/>
  <c r="A518" i="20"/>
  <c r="A519" i="20"/>
  <c r="A520" i="20"/>
  <c r="A521" i="20"/>
  <c r="A522" i="20"/>
  <c r="A523" i="20"/>
  <c r="A524" i="20"/>
  <c r="A525" i="20"/>
  <c r="A526" i="20"/>
  <c r="A527" i="20"/>
  <c r="A528" i="20"/>
  <c r="A529" i="20"/>
  <c r="A530" i="20"/>
  <c r="A531" i="20"/>
  <c r="A532" i="20"/>
  <c r="A533" i="20"/>
  <c r="A534" i="20"/>
  <c r="A535" i="20"/>
  <c r="A536" i="20"/>
  <c r="A537" i="20"/>
  <c r="A538" i="20"/>
  <c r="A539" i="20"/>
  <c r="A540" i="20"/>
  <c r="A541" i="20"/>
  <c r="A542" i="20"/>
  <c r="A543" i="20"/>
  <c r="A544" i="20"/>
  <c r="A545" i="20"/>
  <c r="A546" i="20"/>
  <c r="A547" i="20"/>
  <c r="A548" i="20"/>
  <c r="A549" i="20"/>
  <c r="A550" i="20"/>
  <c r="A551" i="20"/>
  <c r="A552" i="20"/>
  <c r="A553" i="20"/>
  <c r="A554" i="20"/>
  <c r="A555" i="20"/>
  <c r="A556" i="20"/>
  <c r="A557" i="20"/>
  <c r="A558" i="20"/>
  <c r="A559" i="20"/>
  <c r="A560" i="20"/>
  <c r="A561" i="20"/>
  <c r="A562" i="20"/>
  <c r="A563" i="20"/>
  <c r="A564" i="20"/>
  <c r="A565" i="20"/>
  <c r="A566" i="20"/>
  <c r="A567" i="20"/>
  <c r="A568" i="20"/>
  <c r="A569" i="20"/>
  <c r="A570" i="20"/>
  <c r="A571" i="20"/>
  <c r="A572" i="20"/>
  <c r="A573" i="20"/>
  <c r="A574" i="20"/>
  <c r="A575" i="20"/>
  <c r="A576" i="20"/>
  <c r="A577" i="20"/>
  <c r="A578" i="20"/>
  <c r="A579" i="20"/>
  <c r="A580" i="20"/>
  <c r="A581" i="20"/>
  <c r="A582" i="20"/>
  <c r="A583" i="20"/>
  <c r="A584" i="20"/>
  <c r="A585" i="20"/>
  <c r="A586" i="20"/>
  <c r="A587" i="20"/>
  <c r="A588" i="20"/>
  <c r="A589" i="20"/>
  <c r="A590" i="20"/>
  <c r="A591" i="20"/>
  <c r="A592" i="20"/>
  <c r="A593" i="20"/>
  <c r="A594" i="20"/>
  <c r="A595" i="20"/>
  <c r="A596" i="20"/>
  <c r="A597" i="20"/>
  <c r="A598" i="20"/>
  <c r="A599" i="20"/>
  <c r="A600" i="20"/>
  <c r="A601" i="20"/>
  <c r="A602" i="20"/>
  <c r="A603" i="20"/>
  <c r="A604" i="20"/>
  <c r="A605" i="20"/>
  <c r="A606" i="20"/>
  <c r="A607" i="20"/>
  <c r="A608" i="20"/>
  <c r="A609" i="20"/>
  <c r="A610" i="20"/>
  <c r="A611" i="20"/>
  <c r="A612" i="20"/>
  <c r="A613" i="20"/>
  <c r="A614" i="20"/>
  <c r="A615" i="20"/>
  <c r="A616" i="20"/>
  <c r="A617" i="20"/>
  <c r="A618" i="20"/>
  <c r="A619" i="20"/>
  <c r="A620" i="20"/>
  <c r="A621" i="20"/>
  <c r="A622" i="20"/>
  <c r="A623" i="20"/>
  <c r="A624" i="20"/>
  <c r="A625" i="20"/>
  <c r="A626" i="20"/>
  <c r="A627" i="20"/>
  <c r="A628" i="20"/>
  <c r="A629" i="20"/>
  <c r="A630" i="20"/>
  <c r="A631" i="20"/>
  <c r="A632" i="20"/>
  <c r="A633" i="20"/>
  <c r="A634" i="20"/>
  <c r="A635" i="20"/>
  <c r="A636" i="20"/>
  <c r="A637" i="20"/>
  <c r="A638" i="20"/>
  <c r="A639" i="20"/>
  <c r="A640" i="20"/>
  <c r="A641" i="20"/>
  <c r="A642" i="20"/>
  <c r="A643" i="20"/>
  <c r="A644" i="20"/>
  <c r="A645" i="20"/>
  <c r="A646" i="20"/>
  <c r="A647" i="20"/>
  <c r="A648" i="20"/>
  <c r="A649" i="20"/>
  <c r="A650" i="20"/>
  <c r="A651" i="20"/>
  <c r="A652" i="20"/>
  <c r="A653" i="20"/>
  <c r="A654" i="20"/>
  <c r="A655" i="20"/>
  <c r="A656" i="20"/>
  <c r="A657" i="20"/>
  <c r="A658" i="20"/>
  <c r="A659" i="20"/>
  <c r="A660" i="20"/>
  <c r="A661" i="20"/>
  <c r="A662" i="20"/>
  <c r="A663" i="20"/>
  <c r="A664" i="20"/>
  <c r="A665" i="20"/>
  <c r="A666" i="20"/>
  <c r="A667" i="20"/>
  <c r="A668" i="20"/>
  <c r="A669" i="20"/>
  <c r="A670" i="20"/>
  <c r="A671" i="20"/>
  <c r="A672" i="20"/>
  <c r="A673" i="20"/>
  <c r="A674" i="20"/>
  <c r="A675" i="20"/>
  <c r="A676" i="20"/>
  <c r="A677" i="20"/>
  <c r="A678" i="20"/>
  <c r="A679" i="20"/>
  <c r="A680" i="20"/>
  <c r="A681" i="20"/>
  <c r="A682" i="20"/>
  <c r="A683" i="20"/>
  <c r="A684" i="20"/>
  <c r="A685" i="20"/>
  <c r="A686" i="20"/>
  <c r="A687" i="20"/>
  <c r="A688" i="20"/>
  <c r="A689" i="20"/>
  <c r="A690" i="20"/>
  <c r="A691" i="20"/>
  <c r="A692" i="20"/>
  <c r="A693" i="20"/>
  <c r="A694" i="20"/>
  <c r="A695" i="20"/>
  <c r="A696" i="20"/>
  <c r="A697" i="20"/>
  <c r="A698" i="20"/>
  <c r="A699" i="20"/>
  <c r="A700" i="20"/>
  <c r="A701" i="20"/>
  <c r="A702" i="20"/>
  <c r="A3" i="20"/>
  <c r="AV30" i="20"/>
  <c r="AU30" i="20"/>
  <c r="AT30" i="20"/>
  <c r="AS30" i="20"/>
  <c r="AR30" i="20"/>
  <c r="AQ30" i="20"/>
  <c r="AV29" i="20"/>
  <c r="AT29" i="20"/>
  <c r="AR29" i="20"/>
  <c r="AV28" i="20"/>
  <c r="AU28" i="20"/>
  <c r="AT28" i="20"/>
  <c r="AS28" i="20"/>
  <c r="AR28" i="20"/>
  <c r="AQ28" i="20"/>
  <c r="AV27" i="20"/>
  <c r="AU27" i="20"/>
  <c r="AT27" i="20"/>
  <c r="AS27" i="20"/>
  <c r="AR27" i="20"/>
  <c r="AQ27" i="20"/>
  <c r="AV26" i="20"/>
  <c r="AT26" i="20"/>
  <c r="AR26" i="20"/>
  <c r="AV25" i="20"/>
  <c r="AU25" i="20"/>
  <c r="AT25" i="20"/>
  <c r="AS25" i="20"/>
  <c r="AR25" i="20"/>
  <c r="AQ25" i="20"/>
  <c r="AV24" i="20"/>
  <c r="AU24" i="20"/>
  <c r="AT24" i="20"/>
  <c r="AS24" i="20"/>
  <c r="AR24" i="20"/>
  <c r="AQ24" i="20"/>
  <c r="AV23" i="20"/>
  <c r="AU23" i="20"/>
  <c r="AT23" i="20"/>
  <c r="AS23" i="20"/>
  <c r="AR23" i="20"/>
  <c r="AQ23" i="20"/>
  <c r="AV22" i="20"/>
  <c r="AU22" i="20"/>
  <c r="AT22" i="20"/>
  <c r="AS22" i="20"/>
  <c r="AR22" i="20"/>
  <c r="AQ22" i="20"/>
  <c r="AV21" i="20"/>
  <c r="AU21" i="20"/>
  <c r="AT21" i="20"/>
  <c r="AS21" i="20"/>
  <c r="AR21" i="20"/>
  <c r="AQ21" i="20"/>
  <c r="AV20" i="20"/>
  <c r="AT20" i="20"/>
  <c r="AR20" i="20"/>
  <c r="AV19" i="20"/>
  <c r="AU19" i="20"/>
  <c r="AT19" i="20"/>
  <c r="AS19" i="20"/>
  <c r="AR19" i="20"/>
  <c r="AQ19" i="20"/>
  <c r="AV18" i="20"/>
  <c r="AU18" i="20"/>
  <c r="AT18" i="20"/>
  <c r="AS18" i="20"/>
  <c r="AR18" i="20"/>
  <c r="AQ18" i="20"/>
  <c r="AV17" i="20"/>
  <c r="AT17" i="20"/>
  <c r="AR17" i="20"/>
  <c r="AV16" i="20"/>
  <c r="AT16" i="20"/>
  <c r="AR16" i="20"/>
  <c r="AV15" i="20"/>
  <c r="AT15" i="20"/>
  <c r="AR15" i="20"/>
  <c r="AV14" i="20"/>
  <c r="AT14" i="20"/>
  <c r="AR14" i="20"/>
  <c r="AV13" i="20"/>
  <c r="AU13" i="20"/>
  <c r="AT13" i="20"/>
  <c r="AS13" i="20"/>
  <c r="AR13" i="20"/>
  <c r="AQ13" i="20"/>
  <c r="AV12" i="20"/>
  <c r="AU12" i="20"/>
  <c r="AT12" i="20"/>
  <c r="AS12" i="20"/>
  <c r="AR12" i="20"/>
  <c r="AQ12" i="20"/>
  <c r="AV11" i="20"/>
  <c r="AU11" i="20"/>
  <c r="AT11" i="20"/>
  <c r="AS11" i="20"/>
  <c r="AR11" i="20"/>
  <c r="AQ11" i="20"/>
  <c r="AV10" i="20"/>
  <c r="AU10" i="20"/>
  <c r="AT10" i="20"/>
  <c r="AS10" i="20"/>
  <c r="AR10" i="20"/>
  <c r="AQ10" i="20"/>
  <c r="AV9" i="20"/>
  <c r="AT9" i="20"/>
  <c r="AR9" i="20"/>
  <c r="AV8" i="20"/>
  <c r="AU8" i="20"/>
  <c r="AT8" i="20"/>
  <c r="AS8" i="20"/>
  <c r="AR8" i="20"/>
  <c r="AQ8" i="20"/>
  <c r="AV7" i="20"/>
  <c r="AU7" i="20"/>
  <c r="AT7" i="20"/>
  <c r="AS7" i="20"/>
  <c r="AR7" i="20"/>
  <c r="AQ7" i="20"/>
  <c r="AV6" i="20"/>
  <c r="AU6" i="20"/>
  <c r="AT6" i="20"/>
  <c r="AS6" i="20"/>
  <c r="AR6" i="20"/>
  <c r="AQ6" i="20"/>
  <c r="AV5" i="20"/>
  <c r="AU5" i="20"/>
  <c r="AT5" i="20"/>
  <c r="AS5" i="20"/>
  <c r="AR5" i="20"/>
  <c r="AQ5" i="20"/>
  <c r="AV4" i="20"/>
  <c r="AU4" i="20"/>
  <c r="AT4" i="20"/>
  <c r="AS4" i="20"/>
  <c r="AR4" i="20"/>
  <c r="AQ4" i="20"/>
  <c r="AV3" i="20"/>
  <c r="AU3" i="20"/>
  <c r="AT3" i="20"/>
  <c r="AS3" i="20"/>
  <c r="AR3" i="20"/>
  <c r="AQ3" i="20"/>
  <c r="AV702" i="20"/>
  <c r="AU702" i="20"/>
  <c r="AT702" i="20"/>
  <c r="AS702" i="20"/>
  <c r="AR702" i="20"/>
  <c r="AQ702" i="20"/>
  <c r="AV701" i="20"/>
  <c r="AU701" i="20"/>
  <c r="AT701" i="20"/>
  <c r="AS701" i="20"/>
  <c r="AR701" i="20"/>
  <c r="AQ701" i="20"/>
  <c r="AV700" i="20"/>
  <c r="AU700" i="20"/>
  <c r="AT700" i="20"/>
  <c r="AS700" i="20"/>
  <c r="AR700" i="20"/>
  <c r="AQ700" i="20"/>
  <c r="AV699" i="20"/>
  <c r="AU699" i="20"/>
  <c r="AT699" i="20"/>
  <c r="AS699" i="20"/>
  <c r="AR699" i="20"/>
  <c r="AQ699" i="20"/>
  <c r="AV698" i="20"/>
  <c r="AT698" i="20"/>
  <c r="AR698" i="20"/>
  <c r="AV697" i="20"/>
  <c r="AT697" i="20"/>
  <c r="AR697" i="20"/>
  <c r="AV696" i="20"/>
  <c r="AU696" i="20"/>
  <c r="AT696" i="20"/>
  <c r="AS696" i="20"/>
  <c r="AR696" i="20"/>
  <c r="AQ696" i="20"/>
  <c r="AV695" i="20"/>
  <c r="AU695" i="20"/>
  <c r="AT695" i="20"/>
  <c r="AS695" i="20"/>
  <c r="AR695" i="20"/>
  <c r="AQ695" i="20"/>
  <c r="AV694" i="20"/>
  <c r="AU694" i="20"/>
  <c r="AT694" i="20"/>
  <c r="AS694" i="20"/>
  <c r="AR694" i="20"/>
  <c r="AQ694" i="20"/>
  <c r="AV693" i="20"/>
  <c r="AU693" i="20"/>
  <c r="AT693" i="20"/>
  <c r="AS693" i="20"/>
  <c r="AR693" i="20"/>
  <c r="AQ693" i="20"/>
  <c r="AV692" i="20"/>
  <c r="AU692" i="20"/>
  <c r="AT692" i="20"/>
  <c r="AS692" i="20"/>
  <c r="AR692" i="20"/>
  <c r="AQ692" i="20"/>
  <c r="AV691" i="20"/>
  <c r="AT691" i="20"/>
  <c r="AR691" i="20"/>
  <c r="AV690" i="20"/>
  <c r="AU690" i="20"/>
  <c r="AT690" i="20"/>
  <c r="AS690" i="20"/>
  <c r="AR690" i="20"/>
  <c r="AQ690" i="20"/>
  <c r="AV689" i="20"/>
  <c r="AT689" i="20"/>
  <c r="AR689" i="20"/>
  <c r="AV688" i="20"/>
  <c r="AU688" i="20"/>
  <c r="AT688" i="20"/>
  <c r="AS688" i="20"/>
  <c r="AR688" i="20"/>
  <c r="AQ688" i="20"/>
  <c r="AV687" i="20"/>
  <c r="AT687" i="20"/>
  <c r="AR687" i="20"/>
  <c r="AV686" i="20"/>
  <c r="AT686" i="20"/>
  <c r="AR686" i="20"/>
  <c r="AV685" i="20"/>
  <c r="AU685" i="20"/>
  <c r="AT685" i="20"/>
  <c r="AS685" i="20"/>
  <c r="AR685" i="20"/>
  <c r="AQ685" i="20"/>
  <c r="AV684" i="20"/>
  <c r="AU684" i="20"/>
  <c r="AT684" i="20"/>
  <c r="AS684" i="20"/>
  <c r="AR684" i="20"/>
  <c r="AQ684" i="20"/>
  <c r="AV683" i="20"/>
  <c r="AU683" i="20"/>
  <c r="AT683" i="20"/>
  <c r="AS683" i="20"/>
  <c r="AR683" i="20"/>
  <c r="AQ683" i="20"/>
  <c r="AV682" i="20"/>
  <c r="AU682" i="20"/>
  <c r="AT682" i="20"/>
  <c r="AS682" i="20"/>
  <c r="AR682" i="20"/>
  <c r="AQ682" i="20"/>
  <c r="AV681" i="20"/>
  <c r="AT681" i="20"/>
  <c r="AR681" i="20"/>
  <c r="AV680" i="20"/>
  <c r="AU680" i="20"/>
  <c r="AT680" i="20"/>
  <c r="AS680" i="20"/>
  <c r="AR680" i="20"/>
  <c r="AQ680" i="20"/>
  <c r="AV679" i="20"/>
  <c r="AU679" i="20"/>
  <c r="AT679" i="20"/>
  <c r="AS679" i="20"/>
  <c r="AR679" i="20"/>
  <c r="AQ679" i="20"/>
  <c r="AV678" i="20"/>
  <c r="AU678" i="20"/>
  <c r="AT678" i="20"/>
  <c r="AS678" i="20"/>
  <c r="AR678" i="20"/>
  <c r="AQ678" i="20"/>
  <c r="AV677" i="20"/>
  <c r="AU677" i="20"/>
  <c r="AT677" i="20"/>
  <c r="AS677" i="20"/>
  <c r="AR677" i="20"/>
  <c r="AQ677" i="20"/>
  <c r="AV676" i="20"/>
  <c r="AT676" i="20"/>
  <c r="AR676" i="20"/>
  <c r="AV675" i="20"/>
  <c r="AU675" i="20"/>
  <c r="AT675" i="20"/>
  <c r="AS675" i="20"/>
  <c r="AR675" i="20"/>
  <c r="AQ675" i="20"/>
  <c r="AV674" i="20"/>
  <c r="AU674" i="20"/>
  <c r="AT674" i="20"/>
  <c r="AS674" i="20"/>
  <c r="AR674" i="20"/>
  <c r="AQ674" i="20"/>
  <c r="AV673" i="20"/>
  <c r="AU673" i="20"/>
  <c r="AT673" i="20"/>
  <c r="AS673" i="20"/>
  <c r="AR673" i="20"/>
  <c r="AQ673" i="20"/>
  <c r="AV672" i="20"/>
  <c r="AU672" i="20"/>
  <c r="AT672" i="20"/>
  <c r="AS672" i="20"/>
  <c r="AR672" i="20"/>
  <c r="AQ672" i="20"/>
  <c r="AV671" i="20"/>
  <c r="AU671" i="20"/>
  <c r="AT671" i="20"/>
  <c r="AS671" i="20"/>
  <c r="AR671" i="20"/>
  <c r="AQ671" i="20"/>
  <c r="AV670" i="20"/>
  <c r="AT670" i="20"/>
  <c r="AR670" i="20"/>
  <c r="AV669" i="20"/>
  <c r="AT669" i="20"/>
  <c r="AR669" i="20"/>
  <c r="AV668" i="20"/>
  <c r="AU668" i="20"/>
  <c r="AT668" i="20"/>
  <c r="AS668" i="20"/>
  <c r="AR668" i="20"/>
  <c r="AQ668" i="20"/>
  <c r="AV667" i="20"/>
  <c r="AU667" i="20"/>
  <c r="AT667" i="20"/>
  <c r="AS667" i="20"/>
  <c r="AR667" i="20"/>
  <c r="AQ667" i="20"/>
  <c r="AV666" i="20"/>
  <c r="AU666" i="20"/>
  <c r="AT666" i="20"/>
  <c r="AS666" i="20"/>
  <c r="AR666" i="20"/>
  <c r="AQ666" i="20"/>
  <c r="AV665" i="20"/>
  <c r="AU665" i="20"/>
  <c r="AT665" i="20"/>
  <c r="AS665" i="20"/>
  <c r="AR665" i="20"/>
  <c r="AQ665" i="20"/>
  <c r="AV664" i="20"/>
  <c r="AU664" i="20"/>
  <c r="AT664" i="20"/>
  <c r="AS664" i="20"/>
  <c r="AR664" i="20"/>
  <c r="AQ664" i="20"/>
  <c r="AV663" i="20"/>
  <c r="AT663" i="20"/>
  <c r="AR663" i="20"/>
  <c r="AV662" i="20"/>
  <c r="AU662" i="20"/>
  <c r="AT662" i="20"/>
  <c r="AS662" i="20"/>
  <c r="AR662" i="20"/>
  <c r="AQ662" i="20"/>
  <c r="AV661" i="20"/>
  <c r="AT661" i="20"/>
  <c r="AR661" i="20"/>
  <c r="AV660" i="20"/>
  <c r="AU660" i="20"/>
  <c r="AT660" i="20"/>
  <c r="AS660" i="20"/>
  <c r="AR660" i="20"/>
  <c r="AQ660" i="20"/>
  <c r="AV659" i="20"/>
  <c r="AT659" i="20"/>
  <c r="AR659" i="20"/>
  <c r="AV658" i="20"/>
  <c r="AT658" i="20"/>
  <c r="AR658" i="20"/>
  <c r="AV657" i="20"/>
  <c r="AU657" i="20"/>
  <c r="AT657" i="20"/>
  <c r="AS657" i="20"/>
  <c r="AR657" i="20"/>
  <c r="AQ657" i="20"/>
  <c r="AV656" i="20"/>
  <c r="AU656" i="20"/>
  <c r="AT656" i="20"/>
  <c r="AS656" i="20"/>
  <c r="AR656" i="20"/>
  <c r="AQ656" i="20"/>
  <c r="AV655" i="20"/>
  <c r="AU655" i="20"/>
  <c r="AT655" i="20"/>
  <c r="AS655" i="20"/>
  <c r="AR655" i="20"/>
  <c r="AQ655" i="20"/>
  <c r="AV654" i="20"/>
  <c r="AU654" i="20"/>
  <c r="AT654" i="20"/>
  <c r="AS654" i="20"/>
  <c r="AR654" i="20"/>
  <c r="AQ654" i="20"/>
  <c r="AV653" i="20"/>
  <c r="AT653" i="20"/>
  <c r="AR653" i="20"/>
  <c r="AV652" i="20"/>
  <c r="AU652" i="20"/>
  <c r="AT652" i="20"/>
  <c r="AS652" i="20"/>
  <c r="AR652" i="20"/>
  <c r="AQ652" i="20"/>
  <c r="AV651" i="20"/>
  <c r="AU651" i="20"/>
  <c r="AT651" i="20"/>
  <c r="AS651" i="20"/>
  <c r="AR651" i="20"/>
  <c r="AQ651" i="20"/>
  <c r="AV650" i="20"/>
  <c r="AU650" i="20"/>
  <c r="AT650" i="20"/>
  <c r="AS650" i="20"/>
  <c r="AR650" i="20"/>
  <c r="AQ650" i="20"/>
  <c r="AV649" i="20"/>
  <c r="AU649" i="20"/>
  <c r="AT649" i="20"/>
  <c r="AS649" i="20"/>
  <c r="AR649" i="20"/>
  <c r="AQ649" i="20"/>
  <c r="AV648" i="20"/>
  <c r="AU648" i="20"/>
  <c r="AT648" i="20"/>
  <c r="AS648" i="20"/>
  <c r="AR648" i="20"/>
  <c r="AQ648" i="20"/>
  <c r="AV647" i="20"/>
  <c r="AU647" i="20"/>
  <c r="AT647" i="20"/>
  <c r="AS647" i="20"/>
  <c r="AR647" i="20"/>
  <c r="AQ647" i="20"/>
  <c r="AV646" i="20"/>
  <c r="AU646" i="20"/>
  <c r="AT646" i="20"/>
  <c r="AS646" i="20"/>
  <c r="AR646" i="20"/>
  <c r="AQ646" i="20"/>
  <c r="AV645" i="20"/>
  <c r="AU645" i="20"/>
  <c r="AT645" i="20"/>
  <c r="AS645" i="20"/>
  <c r="AR645" i="20"/>
  <c r="AQ645" i="20"/>
  <c r="AV644" i="20"/>
  <c r="AU644" i="20"/>
  <c r="AT644" i="20"/>
  <c r="AS644" i="20"/>
  <c r="AR644" i="20"/>
  <c r="AQ644" i="20"/>
  <c r="AV643" i="20"/>
  <c r="AU643" i="20"/>
  <c r="AT643" i="20"/>
  <c r="AS643" i="20"/>
  <c r="AR643" i="20"/>
  <c r="AQ643" i="20"/>
  <c r="AV642" i="20"/>
  <c r="AT642" i="20"/>
  <c r="AR642" i="20"/>
  <c r="AV641" i="20"/>
  <c r="AT641" i="20"/>
  <c r="AR641" i="20"/>
  <c r="AV640" i="20"/>
  <c r="AU640" i="20"/>
  <c r="AT640" i="20"/>
  <c r="AS640" i="20"/>
  <c r="AR640" i="20"/>
  <c r="AQ640" i="20"/>
  <c r="AV639" i="20"/>
  <c r="AU639" i="20"/>
  <c r="AT639" i="20"/>
  <c r="AS639" i="20"/>
  <c r="AR639" i="20"/>
  <c r="AQ639" i="20"/>
  <c r="AV638" i="20"/>
  <c r="AU638" i="20"/>
  <c r="AT638" i="20"/>
  <c r="AS638" i="20"/>
  <c r="AR638" i="20"/>
  <c r="AQ638" i="20"/>
  <c r="AV637" i="20"/>
  <c r="AU637" i="20"/>
  <c r="AT637" i="20"/>
  <c r="AS637" i="20"/>
  <c r="AR637" i="20"/>
  <c r="AQ637" i="20"/>
  <c r="AV636" i="20"/>
  <c r="AU636" i="20"/>
  <c r="AT636" i="20"/>
  <c r="AS636" i="20"/>
  <c r="AR636" i="20"/>
  <c r="AQ636" i="20"/>
  <c r="AV635" i="20"/>
  <c r="AT635" i="20"/>
  <c r="AR635" i="20"/>
  <c r="AV634" i="20"/>
  <c r="AU634" i="20"/>
  <c r="AT634" i="20"/>
  <c r="AS634" i="20"/>
  <c r="AR634" i="20"/>
  <c r="AQ634" i="20"/>
  <c r="AV633" i="20"/>
  <c r="AT633" i="20"/>
  <c r="AR633" i="20"/>
  <c r="AV632" i="20"/>
  <c r="AU632" i="20"/>
  <c r="AT632" i="20"/>
  <c r="AS632" i="20"/>
  <c r="AR632" i="20"/>
  <c r="AQ632" i="20"/>
  <c r="AV631" i="20"/>
  <c r="AT631" i="20"/>
  <c r="AR631" i="20"/>
  <c r="AV630" i="20"/>
  <c r="AT630" i="20"/>
  <c r="AR630" i="20"/>
  <c r="AV629" i="20"/>
  <c r="AU629" i="20"/>
  <c r="AT629" i="20"/>
  <c r="AS629" i="20"/>
  <c r="AR629" i="20"/>
  <c r="AQ629" i="20"/>
  <c r="AV628" i="20"/>
  <c r="AU628" i="20"/>
  <c r="AT628" i="20"/>
  <c r="AS628" i="20"/>
  <c r="AR628" i="20"/>
  <c r="AQ628" i="20"/>
  <c r="AV627" i="20"/>
  <c r="AU627" i="20"/>
  <c r="AT627" i="20"/>
  <c r="AS627" i="20"/>
  <c r="AR627" i="20"/>
  <c r="AQ627" i="20"/>
  <c r="AV626" i="20"/>
  <c r="AU626" i="20"/>
  <c r="AT626" i="20"/>
  <c r="AS626" i="20"/>
  <c r="AR626" i="20"/>
  <c r="AQ626" i="20"/>
  <c r="AV625" i="20"/>
  <c r="AT625" i="20"/>
  <c r="AR625" i="20"/>
  <c r="AV624" i="20"/>
  <c r="AU624" i="20"/>
  <c r="AT624" i="20"/>
  <c r="AS624" i="20"/>
  <c r="AR624" i="20"/>
  <c r="AQ624" i="20"/>
  <c r="AV623" i="20"/>
  <c r="AU623" i="20"/>
  <c r="AT623" i="20"/>
  <c r="AS623" i="20"/>
  <c r="AR623" i="20"/>
  <c r="AQ623" i="20"/>
  <c r="AV622" i="20"/>
  <c r="AU622" i="20"/>
  <c r="AT622" i="20"/>
  <c r="AS622" i="20"/>
  <c r="AR622" i="20"/>
  <c r="AQ622" i="20"/>
  <c r="AV621" i="20"/>
  <c r="AU621" i="20"/>
  <c r="AT621" i="20"/>
  <c r="AS621" i="20"/>
  <c r="AR621" i="20"/>
  <c r="AQ621" i="20"/>
  <c r="AV620" i="20"/>
  <c r="AU620" i="20"/>
  <c r="AT620" i="20"/>
  <c r="AS620" i="20"/>
  <c r="AR620" i="20"/>
  <c r="AQ620" i="20"/>
  <c r="AV619" i="20"/>
  <c r="AU619" i="20"/>
  <c r="AT619" i="20"/>
  <c r="AS619" i="20"/>
  <c r="AR619" i="20"/>
  <c r="AQ619" i="20"/>
  <c r="AV618" i="20"/>
  <c r="AU618" i="20"/>
  <c r="AT618" i="20"/>
  <c r="AS618" i="20"/>
  <c r="AR618" i="20"/>
  <c r="AQ618" i="20"/>
  <c r="AV617" i="20"/>
  <c r="AU617" i="20"/>
  <c r="AT617" i="20"/>
  <c r="AS617" i="20"/>
  <c r="AR617" i="20"/>
  <c r="AQ617" i="20"/>
  <c r="AV616" i="20"/>
  <c r="AU616" i="20"/>
  <c r="AT616" i="20"/>
  <c r="AS616" i="20"/>
  <c r="AR616" i="20"/>
  <c r="AQ616" i="20"/>
  <c r="AV615" i="20"/>
  <c r="AU615" i="20"/>
  <c r="AT615" i="20"/>
  <c r="AS615" i="20"/>
  <c r="AR615" i="20"/>
  <c r="AQ615" i="20"/>
  <c r="AV614" i="20"/>
  <c r="AT614" i="20"/>
  <c r="AR614" i="20"/>
  <c r="AV613" i="20"/>
  <c r="AT613" i="20"/>
  <c r="AR613" i="20"/>
  <c r="AV612" i="20"/>
  <c r="AU612" i="20"/>
  <c r="AT612" i="20"/>
  <c r="AS612" i="20"/>
  <c r="AR612" i="20"/>
  <c r="AQ612" i="20"/>
  <c r="AV611" i="20"/>
  <c r="AU611" i="20"/>
  <c r="AT611" i="20"/>
  <c r="AS611" i="20"/>
  <c r="AR611" i="20"/>
  <c r="AQ611" i="20"/>
  <c r="AV610" i="20"/>
  <c r="AU610" i="20"/>
  <c r="AT610" i="20"/>
  <c r="AS610" i="20"/>
  <c r="AR610" i="20"/>
  <c r="AQ610" i="20"/>
  <c r="AV609" i="20"/>
  <c r="AU609" i="20"/>
  <c r="AT609" i="20"/>
  <c r="AS609" i="20"/>
  <c r="AR609" i="20"/>
  <c r="AQ609" i="20"/>
  <c r="AV608" i="20"/>
  <c r="AU608" i="20"/>
  <c r="AT608" i="20"/>
  <c r="AS608" i="20"/>
  <c r="AR608" i="20"/>
  <c r="AQ608" i="20"/>
  <c r="AV607" i="20"/>
  <c r="AU607" i="20"/>
  <c r="AT607" i="20"/>
  <c r="AS607" i="20"/>
  <c r="AR607" i="20"/>
  <c r="AQ607" i="20"/>
  <c r="AV606" i="20"/>
  <c r="AU606" i="20"/>
  <c r="AT606" i="20"/>
  <c r="AS606" i="20"/>
  <c r="AR606" i="20"/>
  <c r="AQ606" i="20"/>
  <c r="AV605" i="20"/>
  <c r="AT605" i="20"/>
  <c r="AR605" i="20"/>
  <c r="AV604" i="20"/>
  <c r="AU604" i="20"/>
  <c r="AT604" i="20"/>
  <c r="AS604" i="20"/>
  <c r="AR604" i="20"/>
  <c r="AQ604" i="20"/>
  <c r="AV603" i="20"/>
  <c r="AT603" i="20"/>
  <c r="AR603" i="20"/>
  <c r="AV602" i="20"/>
  <c r="AT602" i="20"/>
  <c r="AR602" i="20"/>
  <c r="AV601" i="20"/>
  <c r="AU601" i="20"/>
  <c r="AT601" i="20"/>
  <c r="AS601" i="20"/>
  <c r="AR601" i="20"/>
  <c r="AQ601" i="20"/>
  <c r="AV600" i="20"/>
  <c r="AU600" i="20"/>
  <c r="AT600" i="20"/>
  <c r="AS600" i="20"/>
  <c r="AR600" i="20"/>
  <c r="AQ600" i="20"/>
  <c r="AV599" i="20"/>
  <c r="AU599" i="20"/>
  <c r="AT599" i="20"/>
  <c r="AS599" i="20"/>
  <c r="AR599" i="20"/>
  <c r="AQ599" i="20"/>
  <c r="AV598" i="20"/>
  <c r="AU598" i="20"/>
  <c r="AT598" i="20"/>
  <c r="AS598" i="20"/>
  <c r="AR598" i="20"/>
  <c r="AQ598" i="20"/>
  <c r="AV597" i="20"/>
  <c r="AT597" i="20"/>
  <c r="AR597" i="20"/>
  <c r="AV596" i="20"/>
  <c r="AU596" i="20"/>
  <c r="AT596" i="20"/>
  <c r="AS596" i="20"/>
  <c r="AR596" i="20"/>
  <c r="AQ596" i="20"/>
  <c r="AV595" i="20"/>
  <c r="AU595" i="20"/>
  <c r="AT595" i="20"/>
  <c r="AS595" i="20"/>
  <c r="AR595" i="20"/>
  <c r="AQ595" i="20"/>
  <c r="AV594" i="20"/>
  <c r="AU594" i="20"/>
  <c r="AT594" i="20"/>
  <c r="AS594" i="20"/>
  <c r="AR594" i="20"/>
  <c r="AQ594" i="20"/>
  <c r="AV593" i="20"/>
  <c r="AU593" i="20"/>
  <c r="AT593" i="20"/>
  <c r="AS593" i="20"/>
  <c r="AR593" i="20"/>
  <c r="AQ593" i="20"/>
  <c r="AV592" i="20"/>
  <c r="AU592" i="20"/>
  <c r="AT592" i="20"/>
  <c r="AS592" i="20"/>
  <c r="AR592" i="20"/>
  <c r="AQ592" i="20"/>
  <c r="AV591" i="20"/>
  <c r="AU591" i="20"/>
  <c r="AT591" i="20"/>
  <c r="AS591" i="20"/>
  <c r="AR591" i="20"/>
  <c r="AQ591" i="20"/>
  <c r="B702" i="20" l="1"/>
  <c r="B701" i="20"/>
  <c r="B700" i="20"/>
  <c r="B699" i="20"/>
  <c r="B698" i="20"/>
  <c r="B697" i="20"/>
  <c r="B696" i="20"/>
  <c r="B695" i="20"/>
  <c r="B694" i="20"/>
  <c r="B693" i="20"/>
  <c r="B692" i="20"/>
  <c r="B691" i="20"/>
  <c r="B690" i="20"/>
  <c r="B689" i="20"/>
  <c r="B688" i="20"/>
  <c r="B687" i="20"/>
  <c r="B686" i="20"/>
  <c r="B685" i="20"/>
  <c r="B684" i="20"/>
  <c r="B683" i="20"/>
  <c r="B682" i="20"/>
  <c r="B681" i="20"/>
  <c r="B680" i="20"/>
  <c r="B679" i="20"/>
  <c r="B678" i="20"/>
  <c r="B677" i="20"/>
  <c r="B676" i="20"/>
  <c r="B675" i="20"/>
  <c r="B674" i="20"/>
  <c r="B673" i="20"/>
  <c r="B672" i="20"/>
  <c r="B671" i="20"/>
  <c r="B670" i="20"/>
  <c r="B669" i="20"/>
  <c r="B668" i="20"/>
  <c r="B667" i="20"/>
  <c r="B666" i="20"/>
  <c r="B665" i="20"/>
  <c r="B664" i="20"/>
  <c r="B663" i="20"/>
  <c r="B662" i="20"/>
  <c r="B661" i="20"/>
  <c r="B660" i="20"/>
  <c r="B659" i="20"/>
  <c r="B658" i="20"/>
  <c r="B657" i="20"/>
  <c r="B656" i="20"/>
  <c r="B655" i="20"/>
  <c r="B654" i="20"/>
  <c r="B653" i="20"/>
  <c r="B652" i="20"/>
  <c r="B651" i="20"/>
  <c r="B650" i="20"/>
  <c r="B649" i="20"/>
  <c r="B648" i="20"/>
  <c r="B647" i="20"/>
  <c r="B646" i="20"/>
  <c r="B645" i="20"/>
  <c r="B644" i="20"/>
  <c r="B643" i="20"/>
  <c r="B642" i="20"/>
  <c r="B641" i="20"/>
  <c r="B640" i="20"/>
  <c r="B639" i="20"/>
  <c r="B638" i="20"/>
  <c r="B637" i="20"/>
  <c r="B636" i="20"/>
  <c r="B635" i="20"/>
  <c r="B634" i="20"/>
  <c r="B633" i="20"/>
  <c r="B632" i="20"/>
  <c r="B631" i="20"/>
  <c r="B630" i="20"/>
  <c r="B629" i="20"/>
  <c r="B628" i="20"/>
  <c r="B627" i="20"/>
  <c r="B626" i="20"/>
  <c r="B625" i="20"/>
  <c r="B624" i="20"/>
  <c r="B623" i="20"/>
  <c r="B622" i="20"/>
  <c r="B621" i="20"/>
  <c r="B620" i="20"/>
  <c r="B619" i="20"/>
  <c r="B618" i="20"/>
  <c r="B617" i="20"/>
  <c r="B616" i="20"/>
  <c r="B615" i="20"/>
  <c r="B614" i="20"/>
  <c r="B613" i="20"/>
  <c r="B612" i="20"/>
  <c r="B611" i="20"/>
  <c r="B610" i="20"/>
  <c r="B609" i="20"/>
  <c r="B608" i="20"/>
  <c r="B607" i="20"/>
  <c r="B606" i="20"/>
  <c r="B605" i="20"/>
  <c r="B604" i="20"/>
  <c r="B603" i="20"/>
  <c r="B602" i="20"/>
  <c r="B601" i="20"/>
  <c r="B600" i="20"/>
  <c r="B599" i="20"/>
  <c r="B598" i="20"/>
  <c r="B597" i="20"/>
  <c r="B596" i="20"/>
  <c r="B595" i="20"/>
  <c r="B594" i="20"/>
  <c r="B593" i="20"/>
  <c r="B592" i="20"/>
  <c r="B591" i="20"/>
  <c r="B25" i="21" l="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K25" i="21"/>
  <c r="AL25" i="21"/>
  <c r="AM25" i="21"/>
  <c r="AN25" i="21"/>
  <c r="AO25" i="21"/>
  <c r="AP25" i="21"/>
  <c r="AQ25" i="21"/>
  <c r="AR25" i="21"/>
  <c r="AS25" i="21"/>
  <c r="AT25" i="21"/>
  <c r="AU25" i="21"/>
  <c r="AV25" i="21"/>
  <c r="AW25" i="21"/>
  <c r="AX25" i="21"/>
  <c r="AY25" i="21"/>
  <c r="AZ25" i="21"/>
  <c r="BA25" i="21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254" i="20"/>
  <c r="B255" i="20"/>
  <c r="B256" i="20"/>
  <c r="B257" i="20"/>
  <c r="B258" i="20"/>
  <c r="B259" i="20"/>
  <c r="B260" i="20"/>
  <c r="B261" i="20"/>
  <c r="B262" i="20"/>
  <c r="B263" i="20"/>
  <c r="B264" i="20"/>
  <c r="B265" i="20"/>
  <c r="B266" i="20"/>
  <c r="B267" i="20"/>
  <c r="B268" i="20"/>
  <c r="B269" i="20"/>
  <c r="B270" i="20"/>
  <c r="B271" i="20"/>
  <c r="B272" i="20"/>
  <c r="B273" i="20"/>
  <c r="B274" i="20"/>
  <c r="B275" i="20"/>
  <c r="B276" i="20"/>
  <c r="B277" i="20"/>
  <c r="B278" i="20"/>
  <c r="B279" i="20"/>
  <c r="B280" i="20"/>
  <c r="B281" i="20"/>
  <c r="B282" i="20"/>
  <c r="B283" i="20"/>
  <c r="B284" i="20"/>
  <c r="B285" i="20"/>
  <c r="B286" i="20"/>
  <c r="B287" i="20"/>
  <c r="B288" i="20"/>
  <c r="B289" i="20"/>
  <c r="B290" i="20"/>
  <c r="B291" i="20"/>
  <c r="B292" i="20"/>
  <c r="B293" i="20"/>
  <c r="B294" i="20"/>
  <c r="B295" i="20"/>
  <c r="B296" i="20"/>
  <c r="B297" i="20"/>
  <c r="B298" i="20"/>
  <c r="B299" i="20"/>
  <c r="B300" i="20"/>
  <c r="B301" i="20"/>
  <c r="B302" i="20"/>
  <c r="B303" i="20"/>
  <c r="B304" i="20"/>
  <c r="B305" i="20"/>
  <c r="B306" i="20"/>
  <c r="B307" i="20"/>
  <c r="B308" i="20"/>
  <c r="B309" i="20"/>
  <c r="B310" i="20"/>
  <c r="B311" i="20"/>
  <c r="B312" i="20"/>
  <c r="B313" i="20"/>
  <c r="B314" i="20"/>
  <c r="B315" i="20"/>
  <c r="B316" i="20"/>
  <c r="B317" i="20"/>
  <c r="B318" i="20"/>
  <c r="B319" i="20"/>
  <c r="B320" i="20"/>
  <c r="B321" i="20"/>
  <c r="B322" i="20"/>
  <c r="B323" i="20"/>
  <c r="B324" i="20"/>
  <c r="B325" i="20"/>
  <c r="B326" i="20"/>
  <c r="B327" i="20"/>
  <c r="B328" i="20"/>
  <c r="B329" i="20"/>
  <c r="B330" i="20"/>
  <c r="B331" i="20"/>
  <c r="B332" i="20"/>
  <c r="B333" i="20"/>
  <c r="B334" i="20"/>
  <c r="B335" i="20"/>
  <c r="B336" i="20"/>
  <c r="B337" i="20"/>
  <c r="B338" i="20"/>
  <c r="B339" i="20"/>
  <c r="B340" i="20"/>
  <c r="B341" i="20"/>
  <c r="B342" i="20"/>
  <c r="B343" i="20"/>
  <c r="B344" i="20"/>
  <c r="B345" i="20"/>
  <c r="B346" i="20"/>
  <c r="B347" i="20"/>
  <c r="B348" i="20"/>
  <c r="B349" i="20"/>
  <c r="B350" i="20"/>
  <c r="B351" i="20"/>
  <c r="B352" i="20"/>
  <c r="B353" i="20"/>
  <c r="B354" i="20"/>
  <c r="B355" i="20"/>
  <c r="B356" i="20"/>
  <c r="B357" i="20"/>
  <c r="B358" i="20"/>
  <c r="B359" i="20"/>
  <c r="B360" i="20"/>
  <c r="B361" i="20"/>
  <c r="B362" i="20"/>
  <c r="B363" i="20"/>
  <c r="B364" i="20"/>
  <c r="B365" i="20"/>
  <c r="B366" i="20"/>
  <c r="B367" i="20"/>
  <c r="B368" i="20"/>
  <c r="B369" i="20"/>
  <c r="B370" i="20"/>
  <c r="B371" i="20"/>
  <c r="B372" i="20"/>
  <c r="B373" i="20"/>
  <c r="B374" i="20"/>
  <c r="B375" i="20"/>
  <c r="B376" i="20"/>
  <c r="B377" i="20"/>
  <c r="B378" i="20"/>
  <c r="B379" i="20"/>
  <c r="B380" i="20"/>
  <c r="B381" i="20"/>
  <c r="B382" i="20"/>
  <c r="B383" i="20"/>
  <c r="B384" i="20"/>
  <c r="B385" i="20"/>
  <c r="B386" i="20"/>
  <c r="B387" i="20"/>
  <c r="B388" i="20"/>
  <c r="B389" i="20"/>
  <c r="B390" i="20"/>
  <c r="B391" i="20"/>
  <c r="B392" i="20"/>
  <c r="B393" i="20"/>
  <c r="B394" i="20"/>
  <c r="B395" i="20"/>
  <c r="B396" i="20"/>
  <c r="B397" i="20"/>
  <c r="B398" i="20"/>
  <c r="B399" i="20"/>
  <c r="B400" i="20"/>
  <c r="B401" i="20"/>
  <c r="B402" i="20"/>
  <c r="B403" i="20"/>
  <c r="B404" i="20"/>
  <c r="B405" i="20"/>
  <c r="B406" i="20"/>
  <c r="B407" i="20"/>
  <c r="B408" i="20"/>
  <c r="B409" i="20"/>
  <c r="B410" i="20"/>
  <c r="B411" i="20"/>
  <c r="B412" i="20"/>
  <c r="B413" i="20"/>
  <c r="B414" i="20"/>
  <c r="B415" i="20"/>
  <c r="B416" i="20"/>
  <c r="B417" i="20"/>
  <c r="B418" i="20"/>
  <c r="B419" i="20"/>
  <c r="B420" i="20"/>
  <c r="B421" i="20"/>
  <c r="B422" i="20"/>
  <c r="B423" i="20"/>
  <c r="B424" i="20"/>
  <c r="B425" i="20"/>
  <c r="B426" i="20"/>
  <c r="B427" i="20"/>
  <c r="B428" i="20"/>
  <c r="B429" i="20"/>
  <c r="B430" i="20"/>
  <c r="B431" i="20"/>
  <c r="B432" i="20"/>
  <c r="B433" i="20"/>
  <c r="B434" i="20"/>
  <c r="B435" i="20"/>
  <c r="B436" i="20"/>
  <c r="B437" i="20"/>
  <c r="B438" i="20"/>
  <c r="B439" i="20"/>
  <c r="B440" i="20"/>
  <c r="B441" i="20"/>
  <c r="B442" i="20"/>
  <c r="B443" i="20"/>
  <c r="B444" i="20"/>
  <c r="B445" i="20"/>
  <c r="B446" i="20"/>
  <c r="B447" i="20"/>
  <c r="B448" i="20"/>
  <c r="B449" i="20"/>
  <c r="B450" i="20"/>
  <c r="B451" i="20"/>
  <c r="B452" i="20"/>
  <c r="B453" i="20"/>
  <c r="B454" i="20"/>
  <c r="B455" i="20"/>
  <c r="B456" i="20"/>
  <c r="B457" i="20"/>
  <c r="B458" i="20"/>
  <c r="B459" i="20"/>
  <c r="B460" i="20"/>
  <c r="B461" i="20"/>
  <c r="B462" i="20"/>
  <c r="B463" i="20"/>
  <c r="B464" i="20"/>
  <c r="B465" i="20"/>
  <c r="B466" i="20"/>
  <c r="B467" i="20"/>
  <c r="B468" i="20"/>
  <c r="B469" i="20"/>
  <c r="B470" i="20"/>
  <c r="B471" i="20"/>
  <c r="B472" i="20"/>
  <c r="B473" i="20"/>
  <c r="B474" i="20"/>
  <c r="B475" i="20"/>
  <c r="B476" i="20"/>
  <c r="B477" i="20"/>
  <c r="B478" i="20"/>
  <c r="B479" i="20"/>
  <c r="B480" i="20"/>
  <c r="B481" i="20"/>
  <c r="B482" i="20"/>
  <c r="B483" i="20"/>
  <c r="B484" i="20"/>
  <c r="B485" i="20"/>
  <c r="B486" i="20"/>
  <c r="B487" i="20"/>
  <c r="B488" i="20"/>
  <c r="B489" i="20"/>
  <c r="B490" i="20"/>
  <c r="B491" i="20"/>
  <c r="B492" i="20"/>
  <c r="B493" i="20"/>
  <c r="B494" i="20"/>
  <c r="B495" i="20"/>
  <c r="B496" i="20"/>
  <c r="B497" i="20"/>
  <c r="B498" i="20"/>
  <c r="B499" i="20"/>
  <c r="B500" i="20"/>
  <c r="B501" i="20"/>
  <c r="B502" i="20"/>
  <c r="B503" i="20"/>
  <c r="B504" i="20"/>
  <c r="B505" i="20"/>
  <c r="B506" i="20"/>
  <c r="B507" i="20"/>
  <c r="B508" i="20"/>
  <c r="B509" i="20"/>
  <c r="B510" i="20"/>
  <c r="B511" i="20"/>
  <c r="B512" i="20"/>
  <c r="B513" i="20"/>
  <c r="B514" i="20"/>
  <c r="B515" i="20"/>
  <c r="B516" i="20"/>
  <c r="B517" i="20"/>
  <c r="B518" i="20"/>
  <c r="B519" i="20"/>
  <c r="B520" i="20"/>
  <c r="B521" i="20"/>
  <c r="B522" i="20"/>
  <c r="B523" i="20"/>
  <c r="B524" i="20"/>
  <c r="B525" i="20"/>
  <c r="B526" i="20"/>
  <c r="B527" i="20"/>
  <c r="B528" i="20"/>
  <c r="B529" i="20"/>
  <c r="B530" i="20"/>
  <c r="B531" i="20"/>
  <c r="B532" i="20"/>
  <c r="B533" i="20"/>
  <c r="B534" i="20"/>
  <c r="B535" i="20"/>
  <c r="B536" i="20"/>
  <c r="B537" i="20"/>
  <c r="B538" i="20"/>
  <c r="B539" i="20"/>
  <c r="B540" i="20"/>
  <c r="B541" i="20"/>
  <c r="B542" i="20"/>
  <c r="B543" i="20"/>
  <c r="B544" i="20"/>
  <c r="B545" i="20"/>
  <c r="B546" i="20"/>
  <c r="B547" i="20"/>
  <c r="B548" i="20"/>
  <c r="B549" i="20"/>
  <c r="B550" i="20"/>
  <c r="B551" i="20"/>
  <c r="B552" i="20"/>
  <c r="B553" i="20"/>
  <c r="B554" i="20"/>
  <c r="B555" i="20"/>
  <c r="B556" i="20"/>
  <c r="B557" i="20"/>
  <c r="B558" i="20"/>
  <c r="B559" i="20"/>
  <c r="B560" i="20"/>
  <c r="B561" i="20"/>
  <c r="B562" i="20"/>
  <c r="B563" i="20"/>
  <c r="B564" i="20"/>
  <c r="B565" i="20"/>
  <c r="B566" i="20"/>
  <c r="B567" i="20"/>
  <c r="B568" i="20"/>
  <c r="B569" i="20"/>
  <c r="B570" i="20"/>
  <c r="B571" i="20"/>
  <c r="B572" i="20"/>
  <c r="B573" i="20"/>
  <c r="B574" i="20"/>
  <c r="B575" i="20"/>
  <c r="B576" i="20"/>
  <c r="B577" i="20"/>
  <c r="B578" i="20"/>
  <c r="B579" i="20"/>
  <c r="B580" i="20"/>
  <c r="B581" i="20"/>
  <c r="B582" i="20"/>
  <c r="B583" i="20"/>
  <c r="B584" i="20"/>
  <c r="B585" i="20"/>
  <c r="B586" i="20"/>
  <c r="B587" i="20"/>
  <c r="B588" i="20"/>
  <c r="B589" i="20"/>
  <c r="B590" i="20"/>
  <c r="B3" i="20"/>
  <c r="CW123" i="21" l="1"/>
  <c r="CW111" i="21"/>
  <c r="CW91" i="21"/>
  <c r="CW79" i="21"/>
  <c r="CW65" i="21"/>
  <c r="CW47" i="21"/>
  <c r="CW35" i="21"/>
  <c r="CW122" i="21"/>
  <c r="CW110" i="21"/>
  <c r="CW90" i="21"/>
  <c r="CW78" i="21"/>
  <c r="CW64" i="21"/>
  <c r="CW46" i="21"/>
  <c r="CW34" i="21"/>
  <c r="CW77" i="21"/>
  <c r="CW45" i="21"/>
  <c r="CW120" i="21"/>
  <c r="CW44" i="21"/>
  <c r="CW87" i="21"/>
  <c r="CW72" i="21"/>
  <c r="CW121" i="21"/>
  <c r="CW55" i="21"/>
  <c r="CW52" i="21"/>
  <c r="CW118" i="21"/>
  <c r="CW106" i="21"/>
  <c r="CW86" i="21"/>
  <c r="CW74" i="21"/>
  <c r="CW54" i="21"/>
  <c r="CW42" i="21"/>
  <c r="CW28" i="21"/>
  <c r="CW26" i="21"/>
  <c r="CW117" i="21"/>
  <c r="CW103" i="21"/>
  <c r="CW85" i="21"/>
  <c r="CW73" i="21"/>
  <c r="CW53" i="21"/>
  <c r="CW41" i="21"/>
  <c r="CW27" i="21"/>
  <c r="CW40" i="21"/>
  <c r="CW127" i="21"/>
  <c r="CW115" i="21"/>
  <c r="CW101" i="21"/>
  <c r="CW83" i="21"/>
  <c r="CW71" i="21"/>
  <c r="CW51" i="21"/>
  <c r="CW39" i="21"/>
  <c r="CW112" i="21"/>
  <c r="CW66" i="21"/>
  <c r="CW63" i="21"/>
  <c r="CW31" i="21"/>
  <c r="CW88" i="21"/>
  <c r="CW30" i="21"/>
  <c r="CW107" i="21"/>
  <c r="CW43" i="21"/>
  <c r="CW102" i="21"/>
  <c r="CW126" i="21"/>
  <c r="CW114" i="21"/>
  <c r="CW100" i="21"/>
  <c r="CW82" i="21"/>
  <c r="CW70" i="21"/>
  <c r="CW50" i="21"/>
  <c r="CW38" i="21"/>
  <c r="CW124" i="21"/>
  <c r="CW80" i="21"/>
  <c r="CW48" i="21"/>
  <c r="CW89" i="21"/>
  <c r="CW108" i="21"/>
  <c r="CW62" i="21"/>
  <c r="CW119" i="21"/>
  <c r="CW29" i="21"/>
  <c r="CW116" i="21"/>
  <c r="CW125" i="21"/>
  <c r="CW113" i="21"/>
  <c r="CW99" i="21"/>
  <c r="CW81" i="21"/>
  <c r="CW67" i="21"/>
  <c r="CW49" i="21"/>
  <c r="CW37" i="21"/>
  <c r="CW98" i="21"/>
  <c r="CW36" i="21"/>
  <c r="CW109" i="21"/>
  <c r="CW76" i="21"/>
  <c r="CW75" i="21"/>
  <c r="CW84" i="21"/>
  <c r="CV123" i="21"/>
  <c r="CV111" i="21"/>
  <c r="CV91" i="21"/>
  <c r="CV78" i="21"/>
  <c r="CV64" i="21"/>
  <c r="CV45" i="21"/>
  <c r="CV31" i="21"/>
  <c r="CV120" i="21"/>
  <c r="CV75" i="21"/>
  <c r="CV28" i="21"/>
  <c r="CV74" i="21"/>
  <c r="CV27" i="21"/>
  <c r="CV73" i="21"/>
  <c r="CV26" i="21"/>
  <c r="CV84" i="21"/>
  <c r="CV39" i="21"/>
  <c r="CV83" i="21"/>
  <c r="CV50" i="21"/>
  <c r="CV82" i="21"/>
  <c r="CV114" i="21"/>
  <c r="CV48" i="21"/>
  <c r="CV80" i="21"/>
  <c r="CV124" i="21"/>
  <c r="CV65" i="21"/>
  <c r="CV122" i="21"/>
  <c r="CV110" i="21"/>
  <c r="CV89" i="21"/>
  <c r="CV77" i="21"/>
  <c r="CV63" i="21"/>
  <c r="CV44" i="21"/>
  <c r="CV30" i="21"/>
  <c r="CV108" i="21"/>
  <c r="CV55" i="21"/>
  <c r="CV107" i="21"/>
  <c r="CV86" i="21"/>
  <c r="CV41" i="21"/>
  <c r="CV85" i="21"/>
  <c r="CV40" i="21"/>
  <c r="CV103" i="21"/>
  <c r="CV51" i="21"/>
  <c r="CV102" i="21"/>
  <c r="CV71" i="21"/>
  <c r="CV101" i="21"/>
  <c r="CV49" i="21"/>
  <c r="CV100" i="21"/>
  <c r="CV36" i="21"/>
  <c r="CV99" i="21"/>
  <c r="CV66" i="21"/>
  <c r="CV112" i="21"/>
  <c r="CV46" i="21"/>
  <c r="CV121" i="21"/>
  <c r="CV109" i="21"/>
  <c r="CV88" i="21"/>
  <c r="CV76" i="21"/>
  <c r="CV62" i="21"/>
  <c r="CV43" i="21"/>
  <c r="CV29" i="21"/>
  <c r="CV87" i="21"/>
  <c r="CV42" i="21"/>
  <c r="CV119" i="21"/>
  <c r="CV53" i="21"/>
  <c r="CV118" i="21"/>
  <c r="CV52" i="21"/>
  <c r="CV117" i="21"/>
  <c r="CV72" i="21"/>
  <c r="CV116" i="21"/>
  <c r="CV38" i="21"/>
  <c r="CV70" i="21"/>
  <c r="CV127" i="21"/>
  <c r="CV67" i="21"/>
  <c r="CV113" i="21"/>
  <c r="CV47" i="21"/>
  <c r="CV79" i="21"/>
  <c r="CV106" i="21"/>
  <c r="CV115" i="21"/>
  <c r="CV37" i="21"/>
  <c r="CV81" i="21"/>
  <c r="CV125" i="21"/>
  <c r="CV35" i="21"/>
  <c r="CV98" i="21"/>
  <c r="CV34" i="21"/>
  <c r="CU118" i="21"/>
  <c r="CU106" i="21"/>
  <c r="CU86" i="21"/>
  <c r="CU74" i="21"/>
  <c r="CU54" i="21"/>
  <c r="CU42" i="21"/>
  <c r="CU28" i="21"/>
  <c r="CU117" i="21"/>
  <c r="CU103" i="21"/>
  <c r="CU85" i="21"/>
  <c r="CU73" i="21"/>
  <c r="CU53" i="21"/>
  <c r="CU41" i="21"/>
  <c r="CU27" i="21"/>
  <c r="CU49" i="21"/>
  <c r="CU112" i="21"/>
  <c r="CU36" i="21"/>
  <c r="CU111" i="21"/>
  <c r="CU47" i="21"/>
  <c r="CU78" i="21"/>
  <c r="CU34" i="21"/>
  <c r="CU77" i="21"/>
  <c r="CV90" i="21"/>
  <c r="CU30" i="21"/>
  <c r="CU55" i="21"/>
  <c r="CU116" i="21"/>
  <c r="CU102" i="21"/>
  <c r="CU84" i="21"/>
  <c r="CU72" i="21"/>
  <c r="CU52" i="21"/>
  <c r="CU40" i="21"/>
  <c r="CU26" i="21"/>
  <c r="CU115" i="21"/>
  <c r="CU101" i="21"/>
  <c r="CU83" i="21"/>
  <c r="CU71" i="21"/>
  <c r="CU51" i="21"/>
  <c r="CU39" i="21"/>
  <c r="CU114" i="21"/>
  <c r="CU82" i="21"/>
  <c r="CU70" i="21"/>
  <c r="CU38" i="21"/>
  <c r="CU99" i="21"/>
  <c r="CU37" i="21"/>
  <c r="CU80" i="21"/>
  <c r="CU48" i="21"/>
  <c r="CU79" i="21"/>
  <c r="CU35" i="21"/>
  <c r="CU122" i="21"/>
  <c r="CU46" i="21"/>
  <c r="CU121" i="21"/>
  <c r="CU31" i="21"/>
  <c r="CU76" i="21"/>
  <c r="CU119" i="21"/>
  <c r="CU43" i="21"/>
  <c r="CU127" i="21"/>
  <c r="CU50" i="21"/>
  <c r="CU67" i="21"/>
  <c r="CU98" i="21"/>
  <c r="CU123" i="21"/>
  <c r="CU65" i="21"/>
  <c r="CU90" i="21"/>
  <c r="CV126" i="21"/>
  <c r="CU63" i="21"/>
  <c r="CU108" i="21"/>
  <c r="CU62" i="21"/>
  <c r="CU75" i="21"/>
  <c r="CU126" i="21"/>
  <c r="CU100" i="21"/>
  <c r="CU113" i="21"/>
  <c r="CU81" i="21"/>
  <c r="CU124" i="21"/>
  <c r="CU66" i="21"/>
  <c r="CU91" i="21"/>
  <c r="CV54" i="21"/>
  <c r="CU64" i="21"/>
  <c r="CU89" i="21"/>
  <c r="CU120" i="21"/>
  <c r="CU87" i="21"/>
  <c r="CU125" i="21"/>
  <c r="CU110" i="21"/>
  <c r="CU109" i="21"/>
  <c r="CU45" i="21"/>
  <c r="CU88" i="21"/>
  <c r="CU44" i="21"/>
  <c r="CU107" i="21"/>
  <c r="CU29" i="21"/>
  <c r="CT122" i="21"/>
  <c r="CT110" i="21"/>
  <c r="CT90" i="21"/>
  <c r="CT78" i="21"/>
  <c r="CT64" i="21"/>
  <c r="CT46" i="21"/>
  <c r="CT34" i="21"/>
  <c r="CT121" i="21"/>
  <c r="CT109" i="21"/>
  <c r="CT89" i="21"/>
  <c r="CT77" i="21"/>
  <c r="CT63" i="21"/>
  <c r="CT45" i="21"/>
  <c r="CT31" i="21"/>
  <c r="CT72" i="21"/>
  <c r="CT101" i="21"/>
  <c r="CT51" i="21"/>
  <c r="CT100" i="21"/>
  <c r="CT50" i="21"/>
  <c r="CT99" i="21"/>
  <c r="CT49" i="21"/>
  <c r="CT80" i="21"/>
  <c r="CT36" i="21"/>
  <c r="CT111" i="21"/>
  <c r="CT47" i="21"/>
  <c r="CT120" i="21"/>
  <c r="CT108" i="21"/>
  <c r="CT88" i="21"/>
  <c r="CT76" i="21"/>
  <c r="CT62" i="21"/>
  <c r="CT44" i="21"/>
  <c r="CT30" i="21"/>
  <c r="CT29" i="21"/>
  <c r="CT28" i="21"/>
  <c r="CT85" i="21"/>
  <c r="CT41" i="21"/>
  <c r="CT84" i="21"/>
  <c r="CT26" i="21"/>
  <c r="CT83" i="21"/>
  <c r="CT114" i="21"/>
  <c r="CT70" i="21"/>
  <c r="CT113" i="21"/>
  <c r="CT124" i="21"/>
  <c r="CT66" i="21"/>
  <c r="CT91" i="21"/>
  <c r="CT119" i="21"/>
  <c r="CT107" i="21"/>
  <c r="CT87" i="21"/>
  <c r="CT75" i="21"/>
  <c r="CT55" i="21"/>
  <c r="CT43" i="21"/>
  <c r="CT117" i="21"/>
  <c r="CT73" i="21"/>
  <c r="CT27" i="21"/>
  <c r="CT102" i="21"/>
  <c r="CT40" i="21"/>
  <c r="CT127" i="21"/>
  <c r="CT39" i="21"/>
  <c r="CT82" i="21"/>
  <c r="CT38" i="21"/>
  <c r="CT81" i="21"/>
  <c r="CT37" i="21"/>
  <c r="CT98" i="21"/>
  <c r="CT48" i="21"/>
  <c r="CT79" i="21"/>
  <c r="CT35" i="21"/>
  <c r="CT118" i="21"/>
  <c r="CT106" i="21"/>
  <c r="CT86" i="21"/>
  <c r="CT74" i="21"/>
  <c r="CT54" i="21"/>
  <c r="CT42" i="21"/>
  <c r="CT103" i="21"/>
  <c r="CT53" i="21"/>
  <c r="CT116" i="21"/>
  <c r="CT52" i="21"/>
  <c r="CT115" i="21"/>
  <c r="CT71" i="21"/>
  <c r="CT126" i="21"/>
  <c r="CT125" i="21"/>
  <c r="CT67" i="21"/>
  <c r="CT112" i="21"/>
  <c r="CT123" i="21"/>
  <c r="CT65" i="21"/>
  <c r="CS117" i="21"/>
  <c r="CS103" i="21"/>
  <c r="CS85" i="21"/>
  <c r="CS73" i="21"/>
  <c r="CS53" i="21"/>
  <c r="CS41" i="21"/>
  <c r="CS27" i="21"/>
  <c r="CS116" i="21"/>
  <c r="CS102" i="21"/>
  <c r="CS84" i="21"/>
  <c r="CS72" i="21"/>
  <c r="CS52" i="21"/>
  <c r="CS40" i="21"/>
  <c r="CS26" i="21"/>
  <c r="CS111" i="21"/>
  <c r="CS47" i="21"/>
  <c r="CS90" i="21"/>
  <c r="CS34" i="21"/>
  <c r="CS89" i="21"/>
  <c r="CS120" i="21"/>
  <c r="CS62" i="21"/>
  <c r="CS75" i="21"/>
  <c r="CS29" i="21"/>
  <c r="CS54" i="21"/>
  <c r="CS127" i="21"/>
  <c r="CS115" i="21"/>
  <c r="CS101" i="21"/>
  <c r="CS83" i="21"/>
  <c r="CS71" i="21"/>
  <c r="CS51" i="21"/>
  <c r="CS39" i="21"/>
  <c r="CS38" i="21"/>
  <c r="CS124" i="21"/>
  <c r="CS80" i="21"/>
  <c r="CS36" i="21"/>
  <c r="CS65" i="21"/>
  <c r="CS110" i="21"/>
  <c r="CS64" i="21"/>
  <c r="CS109" i="21"/>
  <c r="CS31" i="21"/>
  <c r="CS76" i="21"/>
  <c r="CS87" i="21"/>
  <c r="CS118" i="21"/>
  <c r="CS42" i="21"/>
  <c r="CS126" i="21"/>
  <c r="CS114" i="21"/>
  <c r="CS100" i="21"/>
  <c r="CS82" i="21"/>
  <c r="CS70" i="21"/>
  <c r="CS50" i="21"/>
  <c r="CS98" i="21"/>
  <c r="CS48" i="21"/>
  <c r="CS91" i="21"/>
  <c r="CS35" i="21"/>
  <c r="CS78" i="21"/>
  <c r="CS121" i="21"/>
  <c r="CS45" i="21"/>
  <c r="CS30" i="21"/>
  <c r="CS55" i="21"/>
  <c r="CS86" i="21"/>
  <c r="CS28" i="21"/>
  <c r="CS125" i="21"/>
  <c r="CS113" i="21"/>
  <c r="CS99" i="21"/>
  <c r="CS81" i="21"/>
  <c r="CS67" i="21"/>
  <c r="CS49" i="21"/>
  <c r="CS37" i="21"/>
  <c r="CS112" i="21"/>
  <c r="CS66" i="21"/>
  <c r="CS79" i="21"/>
  <c r="CS122" i="21"/>
  <c r="CS46" i="21"/>
  <c r="CS77" i="21"/>
  <c r="CS108" i="21"/>
  <c r="CS88" i="21"/>
  <c r="CS44" i="21"/>
  <c r="CS119" i="21"/>
  <c r="CS43" i="21"/>
  <c r="CS74" i="21"/>
  <c r="CS123" i="21"/>
  <c r="CS63" i="21"/>
  <c r="CS107" i="21"/>
  <c r="CS106" i="21"/>
  <c r="CR44" i="21"/>
  <c r="CR30" i="21"/>
  <c r="CR120" i="21"/>
  <c r="CR108" i="21"/>
  <c r="CR88" i="21"/>
  <c r="CR76" i="21"/>
  <c r="CR62" i="21"/>
  <c r="CR55" i="21"/>
  <c r="CR43" i="21"/>
  <c r="CR29" i="21"/>
  <c r="CR119" i="21"/>
  <c r="CR107" i="21"/>
  <c r="CR87" i="21"/>
  <c r="CR75" i="21"/>
  <c r="CR31" i="21"/>
  <c r="CR54" i="21"/>
  <c r="CR42" i="21"/>
  <c r="CR28" i="21"/>
  <c r="CR118" i="21"/>
  <c r="CR106" i="21"/>
  <c r="CR86" i="21"/>
  <c r="CR74" i="21"/>
  <c r="CR53" i="21"/>
  <c r="CR41" i="21"/>
  <c r="CR27" i="21"/>
  <c r="CR117" i="21"/>
  <c r="CR103" i="21"/>
  <c r="CR85" i="21"/>
  <c r="CR73" i="21"/>
  <c r="CR52" i="21"/>
  <c r="CR40" i="21"/>
  <c r="CR26" i="21"/>
  <c r="CR116" i="21"/>
  <c r="CR102" i="21"/>
  <c r="CR84" i="21"/>
  <c r="CR72" i="21"/>
  <c r="CR77" i="21"/>
  <c r="CR51" i="21"/>
  <c r="CR39" i="21"/>
  <c r="CR127" i="21"/>
  <c r="CR115" i="21"/>
  <c r="CR101" i="21"/>
  <c r="CR83" i="21"/>
  <c r="CR71" i="21"/>
  <c r="CR121" i="21"/>
  <c r="CR50" i="21"/>
  <c r="CR38" i="21"/>
  <c r="CR126" i="21"/>
  <c r="CR114" i="21"/>
  <c r="CR100" i="21"/>
  <c r="CR82" i="21"/>
  <c r="CR70" i="21"/>
  <c r="CR89" i="21"/>
  <c r="CR49" i="21"/>
  <c r="CR37" i="21"/>
  <c r="CR125" i="21"/>
  <c r="CR113" i="21"/>
  <c r="CR99" i="21"/>
  <c r="CR81" i="21"/>
  <c r="CR67" i="21"/>
  <c r="CR109" i="21"/>
  <c r="CR48" i="21"/>
  <c r="CR36" i="21"/>
  <c r="CR124" i="21"/>
  <c r="CR112" i="21"/>
  <c r="CR98" i="21"/>
  <c r="CR80" i="21"/>
  <c r="CR66" i="21"/>
  <c r="CR45" i="21"/>
  <c r="CR47" i="21"/>
  <c r="CR35" i="21"/>
  <c r="CR123" i="21"/>
  <c r="CR111" i="21"/>
  <c r="CR91" i="21"/>
  <c r="CR79" i="21"/>
  <c r="CR65" i="21"/>
  <c r="CR46" i="21"/>
  <c r="CR34" i="21"/>
  <c r="CR122" i="21"/>
  <c r="CR110" i="21"/>
  <c r="CR90" i="21"/>
  <c r="CR78" i="21"/>
  <c r="CR64" i="21"/>
  <c r="CR63" i="21"/>
  <c r="CQ41" i="21"/>
  <c r="CQ46" i="21"/>
  <c r="CQ38" i="21"/>
  <c r="CQ37" i="21"/>
  <c r="CQ126" i="21"/>
  <c r="CQ36" i="21"/>
  <c r="CQ103" i="21"/>
  <c r="CQ35" i="21"/>
  <c r="CQ90" i="21"/>
  <c r="CQ34" i="21"/>
  <c r="CQ73" i="21"/>
  <c r="CQ30" i="21"/>
  <c r="CQ54" i="21"/>
  <c r="CQ27" i="21"/>
  <c r="CQ53" i="21"/>
  <c r="CQ49" i="21"/>
  <c r="CQ47" i="21"/>
  <c r="CQ98" i="21"/>
  <c r="CQ70" i="21"/>
  <c r="CQ110" i="21"/>
  <c r="CQ100" i="21"/>
  <c r="CQ118" i="21"/>
  <c r="CQ78" i="21"/>
  <c r="CQ48" i="21"/>
  <c r="CQ85" i="21"/>
  <c r="CQ81" i="21"/>
  <c r="CQ119" i="21"/>
  <c r="CQ64" i="21"/>
  <c r="CQ50" i="21"/>
  <c r="CQ45" i="21"/>
  <c r="CQ66" i="21"/>
  <c r="CQ74" i="21"/>
  <c r="CQ31" i="21"/>
  <c r="CQ84" i="21"/>
  <c r="CQ79" i="21"/>
  <c r="CQ65" i="21"/>
  <c r="CQ101" i="21"/>
  <c r="CQ120" i="21"/>
  <c r="CQ63" i="21"/>
  <c r="CQ42" i="21"/>
  <c r="CQ127" i="21"/>
  <c r="CQ51" i="21"/>
  <c r="CQ86" i="21"/>
  <c r="CQ83" i="21"/>
  <c r="CQ71" i="21"/>
  <c r="CQ115" i="21"/>
  <c r="CQ106" i="21"/>
  <c r="CQ39" i="21"/>
  <c r="CQ114" i="21"/>
  <c r="CQ89" i="21"/>
  <c r="CQ88" i="21"/>
  <c r="CQ77" i="21"/>
  <c r="CQ67" i="21"/>
  <c r="CQ113" i="21"/>
  <c r="CQ102" i="21"/>
  <c r="CQ112" i="21"/>
  <c r="CQ82" i="21"/>
  <c r="CQ76" i="21"/>
  <c r="CQ122" i="21"/>
  <c r="CQ72" i="21"/>
  <c r="CQ99" i="21"/>
  <c r="CQ80" i="21"/>
  <c r="CQ55" i="21"/>
  <c r="CQ44" i="21"/>
  <c r="CQ117" i="21"/>
  <c r="CQ43" i="21"/>
  <c r="CQ28" i="21"/>
  <c r="CQ26" i="21"/>
  <c r="CQ124" i="21"/>
  <c r="CQ75" i="21"/>
  <c r="CQ116" i="21"/>
  <c r="CQ123" i="21"/>
  <c r="CQ29" i="21"/>
  <c r="CQ121" i="21"/>
  <c r="CQ52" i="21"/>
  <c r="CQ62" i="21"/>
  <c r="CQ108" i="21"/>
  <c r="CQ125" i="21"/>
  <c r="CQ87" i="21"/>
  <c r="CQ111" i="21"/>
  <c r="CQ91" i="21"/>
  <c r="CQ40" i="21"/>
  <c r="CQ107" i="21"/>
  <c r="CQ109" i="21"/>
  <c r="CP126" i="21"/>
  <c r="CP90" i="21"/>
  <c r="CP54" i="21"/>
  <c r="CP77" i="21"/>
  <c r="CP123" i="21"/>
  <c r="CP112" i="21"/>
  <c r="CP35" i="21"/>
  <c r="CP71" i="21"/>
  <c r="CP46" i="21"/>
  <c r="CP101" i="21"/>
  <c r="CO124" i="21"/>
  <c r="CO112" i="21"/>
  <c r="CO98" i="21"/>
  <c r="CO80" i="21"/>
  <c r="CO66" i="21"/>
  <c r="CO48" i="21"/>
  <c r="CO36" i="21"/>
  <c r="CO79" i="21"/>
  <c r="CO35" i="21"/>
  <c r="CO125" i="21"/>
  <c r="CO37" i="21"/>
  <c r="CP88" i="21"/>
  <c r="CP110" i="21"/>
  <c r="CP89" i="21"/>
  <c r="CP125" i="21"/>
  <c r="CP37" i="21"/>
  <c r="CP124" i="21"/>
  <c r="CP100" i="21"/>
  <c r="CO123" i="21"/>
  <c r="CO111" i="21"/>
  <c r="CO91" i="21"/>
  <c r="CO65" i="21"/>
  <c r="CO47" i="21"/>
  <c r="CO67" i="21"/>
  <c r="CP67" i="21"/>
  <c r="CP108" i="21"/>
  <c r="CP78" i="21"/>
  <c r="CP84" i="21"/>
  <c r="CP114" i="21"/>
  <c r="CP122" i="21"/>
  <c r="CP64" i="21"/>
  <c r="CO122" i="21"/>
  <c r="CO110" i="21"/>
  <c r="CO90" i="21"/>
  <c r="CO78" i="21"/>
  <c r="CO64" i="21"/>
  <c r="CO46" i="21"/>
  <c r="CO34" i="21"/>
  <c r="CO99" i="21"/>
  <c r="CP50" i="21"/>
  <c r="CP106" i="21"/>
  <c r="CP70" i="21"/>
  <c r="CP76" i="21"/>
  <c r="CP82" i="21"/>
  <c r="CP121" i="21"/>
  <c r="CP41" i="21"/>
  <c r="CO121" i="21"/>
  <c r="CO109" i="21"/>
  <c r="CO89" i="21"/>
  <c r="CO77" i="21"/>
  <c r="CO63" i="21"/>
  <c r="CO45" i="21"/>
  <c r="CO31" i="21"/>
  <c r="CO113" i="21"/>
  <c r="CP31" i="21"/>
  <c r="CP102" i="21"/>
  <c r="CP66" i="21"/>
  <c r="CP53" i="21"/>
  <c r="CP55" i="21"/>
  <c r="CP119" i="21"/>
  <c r="CP118" i="21"/>
  <c r="CO120" i="21"/>
  <c r="CO108" i="21"/>
  <c r="CO88" i="21"/>
  <c r="CO76" i="21"/>
  <c r="CO62" i="21"/>
  <c r="CO44" i="21"/>
  <c r="CO30" i="21"/>
  <c r="CP49" i="21"/>
  <c r="CP29" i="21"/>
  <c r="CP99" i="21"/>
  <c r="CP63" i="21"/>
  <c r="CP48" i="21"/>
  <c r="CP44" i="21"/>
  <c r="CP117" i="21"/>
  <c r="CP87" i="21"/>
  <c r="CO119" i="21"/>
  <c r="CO107" i="21"/>
  <c r="CO87" i="21"/>
  <c r="CO75" i="21"/>
  <c r="CO55" i="21"/>
  <c r="CO43" i="21"/>
  <c r="CO29" i="21"/>
  <c r="CP79" i="21"/>
  <c r="CP28" i="21"/>
  <c r="CP98" i="21"/>
  <c r="CP62" i="21"/>
  <c r="CP42" i="21"/>
  <c r="CP34" i="21"/>
  <c r="CP115" i="21"/>
  <c r="CP80" i="21"/>
  <c r="CO118" i="21"/>
  <c r="CO106" i="21"/>
  <c r="CO86" i="21"/>
  <c r="CO74" i="21"/>
  <c r="CO54" i="21"/>
  <c r="CO42" i="21"/>
  <c r="CO28" i="21"/>
  <c r="CP52" i="21"/>
  <c r="CP73" i="21"/>
  <c r="CP85" i="21"/>
  <c r="CP65" i="21"/>
  <c r="CP40" i="21"/>
  <c r="CP75" i="21"/>
  <c r="CP113" i="21"/>
  <c r="CP51" i="21"/>
  <c r="CO117" i="21"/>
  <c r="CO103" i="21"/>
  <c r="CO85" i="21"/>
  <c r="CO73" i="21"/>
  <c r="CO53" i="21"/>
  <c r="CO41" i="21"/>
  <c r="CO27" i="21"/>
  <c r="CP26" i="21"/>
  <c r="CP47" i="21"/>
  <c r="CP45" i="21"/>
  <c r="CP39" i="21"/>
  <c r="CP36" i="21"/>
  <c r="CP43" i="21"/>
  <c r="CP111" i="21"/>
  <c r="CP38" i="21"/>
  <c r="CO116" i="21"/>
  <c r="CO102" i="21"/>
  <c r="CO84" i="21"/>
  <c r="CO72" i="21"/>
  <c r="CO52" i="21"/>
  <c r="CO40" i="21"/>
  <c r="CO26" i="21"/>
  <c r="CP74" i="21"/>
  <c r="CP86" i="21"/>
  <c r="CP127" i="21"/>
  <c r="CP120" i="21"/>
  <c r="CP30" i="21"/>
  <c r="CP116" i="21"/>
  <c r="CP109" i="21"/>
  <c r="CO127" i="21"/>
  <c r="CO115" i="21"/>
  <c r="CO101" i="21"/>
  <c r="CO83" i="21"/>
  <c r="CO71" i="21"/>
  <c r="CO51" i="21"/>
  <c r="CO39" i="21"/>
  <c r="CP103" i="21"/>
  <c r="CO49" i="21"/>
  <c r="CP81" i="21"/>
  <c r="CP83" i="21"/>
  <c r="CP72" i="21"/>
  <c r="CP27" i="21"/>
  <c r="CP91" i="21"/>
  <c r="CP107" i="21"/>
  <c r="CO126" i="21"/>
  <c r="CO114" i="21"/>
  <c r="CO100" i="21"/>
  <c r="CO82" i="21"/>
  <c r="CO70" i="21"/>
  <c r="CO50" i="21"/>
  <c r="CO38" i="21"/>
  <c r="CO81" i="21"/>
  <c r="CN122" i="21"/>
  <c r="CN110" i="21"/>
  <c r="CN90" i="21"/>
  <c r="CN78" i="21"/>
  <c r="CN64" i="21"/>
  <c r="CN46" i="21"/>
  <c r="CN34" i="21"/>
  <c r="CN109" i="21"/>
  <c r="CN89" i="21"/>
  <c r="CN77" i="21"/>
  <c r="CN63" i="21"/>
  <c r="CN45" i="21"/>
  <c r="CN31" i="21"/>
  <c r="CN108" i="21"/>
  <c r="CN88" i="21"/>
  <c r="CN76" i="21"/>
  <c r="CN62" i="21"/>
  <c r="CN44" i="21"/>
  <c r="CN119" i="21"/>
  <c r="CN75" i="21"/>
  <c r="CN43" i="21"/>
  <c r="CN106" i="21"/>
  <c r="CN54" i="21"/>
  <c r="CN117" i="21"/>
  <c r="CN41" i="21"/>
  <c r="CN27" i="21"/>
  <c r="CN102" i="21"/>
  <c r="CN26" i="21"/>
  <c r="CN83" i="21"/>
  <c r="CN114" i="21"/>
  <c r="CN99" i="21"/>
  <c r="CN112" i="21"/>
  <c r="CN91" i="21"/>
  <c r="CN121" i="21"/>
  <c r="CN107" i="21"/>
  <c r="CN55" i="21"/>
  <c r="CN74" i="21"/>
  <c r="CN28" i="21"/>
  <c r="CN73" i="21"/>
  <c r="CN116" i="21"/>
  <c r="CN71" i="21"/>
  <c r="CN82" i="21"/>
  <c r="CN113" i="21"/>
  <c r="CN98" i="21"/>
  <c r="CN79" i="21"/>
  <c r="CN120" i="21"/>
  <c r="CN30" i="21"/>
  <c r="CN29" i="21"/>
  <c r="CN118" i="21"/>
  <c r="CN42" i="21"/>
  <c r="CN85" i="21"/>
  <c r="CN40" i="21"/>
  <c r="CN101" i="21"/>
  <c r="CN126" i="21"/>
  <c r="CN80" i="21"/>
  <c r="CN65" i="21"/>
  <c r="CN87" i="21"/>
  <c r="CN103" i="21"/>
  <c r="CN84" i="21"/>
  <c r="CN115" i="21"/>
  <c r="CN100" i="21"/>
  <c r="CN125" i="21"/>
  <c r="CN66" i="21"/>
  <c r="CN47" i="21"/>
  <c r="CN86" i="21"/>
  <c r="CN52" i="21"/>
  <c r="CN127" i="21"/>
  <c r="CN39" i="21"/>
  <c r="CN70" i="21"/>
  <c r="CN37" i="21"/>
  <c r="CN48" i="21"/>
  <c r="CN123" i="21"/>
  <c r="CN53" i="21"/>
  <c r="CN51" i="21"/>
  <c r="CN38" i="21"/>
  <c r="CN81" i="21"/>
  <c r="CN36" i="21"/>
  <c r="CN35" i="21"/>
  <c r="CN72" i="21"/>
  <c r="CN49" i="21"/>
  <c r="CN124" i="21"/>
  <c r="CN111" i="21"/>
  <c r="CN67" i="21"/>
  <c r="CN50" i="21"/>
  <c r="CM114" i="21"/>
  <c r="CM115" i="21"/>
  <c r="CM116" i="21"/>
  <c r="CM117" i="21"/>
  <c r="CM106" i="21"/>
  <c r="CM107" i="21"/>
  <c r="CM119" i="21"/>
  <c r="CM101" i="21"/>
  <c r="CM81" i="21"/>
  <c r="CM70" i="21"/>
  <c r="CM55" i="21"/>
  <c r="CM43" i="21"/>
  <c r="CM29" i="21"/>
  <c r="CM120" i="21"/>
  <c r="CM102" i="21"/>
  <c r="CM82" i="21"/>
  <c r="CM67" i="21"/>
  <c r="CM54" i="21"/>
  <c r="CM42" i="21"/>
  <c r="CM28" i="21"/>
  <c r="CM121" i="21"/>
  <c r="CM103" i="21"/>
  <c r="CM83" i="21"/>
  <c r="CM66" i="21"/>
  <c r="CM53" i="21"/>
  <c r="CM41" i="21"/>
  <c r="CM27" i="21"/>
  <c r="CM122" i="21"/>
  <c r="CM91" i="21"/>
  <c r="CM85" i="21"/>
  <c r="CM65" i="21"/>
  <c r="CM52" i="21"/>
  <c r="CM40" i="21"/>
  <c r="CM90" i="21"/>
  <c r="CM39" i="21"/>
  <c r="CM108" i="21"/>
  <c r="CM109" i="21"/>
  <c r="CM110" i="21"/>
  <c r="CM111" i="21"/>
  <c r="CM112" i="21"/>
  <c r="CM124" i="21"/>
  <c r="CM84" i="21"/>
  <c r="CM87" i="21"/>
  <c r="CM63" i="21"/>
  <c r="CM50" i="21"/>
  <c r="CM38" i="21"/>
  <c r="CM113" i="21"/>
  <c r="CM89" i="21"/>
  <c r="CM88" i="21"/>
  <c r="CM49" i="21"/>
  <c r="CM37" i="21"/>
  <c r="CM126" i="21"/>
  <c r="CM72" i="21"/>
  <c r="CM36" i="21"/>
  <c r="CM127" i="21"/>
  <c r="CM71" i="21"/>
  <c r="CM35" i="21"/>
  <c r="CM78" i="21"/>
  <c r="CM46" i="21"/>
  <c r="CM34" i="21"/>
  <c r="CM79" i="21"/>
  <c r="CM45" i="21"/>
  <c r="CM118" i="21"/>
  <c r="CM80" i="21"/>
  <c r="CM75" i="21"/>
  <c r="CM30" i="21"/>
  <c r="CM26" i="21"/>
  <c r="CM123" i="21"/>
  <c r="CM64" i="21"/>
  <c r="CM125" i="21"/>
  <c r="CM62" i="21"/>
  <c r="CM76" i="21"/>
  <c r="CM48" i="21"/>
  <c r="CM77" i="21"/>
  <c r="CM47" i="21"/>
  <c r="CM98" i="21"/>
  <c r="CM73" i="21"/>
  <c r="CM99" i="21"/>
  <c r="CM74" i="21"/>
  <c r="CM31" i="21"/>
  <c r="CM100" i="21"/>
  <c r="CM44" i="21"/>
  <c r="CM86" i="21"/>
  <c r="CM51" i="21"/>
  <c r="CL29" i="21"/>
  <c r="CL35" i="21"/>
  <c r="CL100" i="21"/>
  <c r="CL28" i="21"/>
  <c r="CL99" i="21"/>
  <c r="CL27" i="21"/>
  <c r="CL98" i="21"/>
  <c r="CL26" i="21"/>
  <c r="CL64" i="21"/>
  <c r="CL63" i="21"/>
  <c r="CL62" i="21"/>
  <c r="CL47" i="21"/>
  <c r="CL38" i="21"/>
  <c r="CL37" i="21"/>
  <c r="CL36" i="21"/>
  <c r="CL110" i="21"/>
  <c r="CL114" i="21"/>
  <c r="CL103" i="21"/>
  <c r="CL44" i="21"/>
  <c r="CL34" i="21"/>
  <c r="CL126" i="21"/>
  <c r="CK122" i="21"/>
  <c r="CK110" i="21"/>
  <c r="CK90" i="21"/>
  <c r="CK78" i="21"/>
  <c r="CK64" i="21"/>
  <c r="CK46" i="21"/>
  <c r="CK34" i="21"/>
  <c r="CK79" i="21"/>
  <c r="CL124" i="21"/>
  <c r="CL39" i="21"/>
  <c r="CL117" i="21"/>
  <c r="CL70" i="21"/>
  <c r="CL46" i="21"/>
  <c r="CL51" i="21"/>
  <c r="CK121" i="21"/>
  <c r="CK109" i="21"/>
  <c r="CK89" i="21"/>
  <c r="CK77" i="21"/>
  <c r="CK63" i="21"/>
  <c r="CK45" i="21"/>
  <c r="CK31" i="21"/>
  <c r="CK47" i="21"/>
  <c r="CL73" i="21"/>
  <c r="CL77" i="21"/>
  <c r="CL42" i="21"/>
  <c r="CL82" i="21"/>
  <c r="CL72" i="21"/>
  <c r="CL55" i="21"/>
  <c r="CK120" i="21"/>
  <c r="CK108" i="21"/>
  <c r="CK88" i="21"/>
  <c r="CK76" i="21"/>
  <c r="CK62" i="21"/>
  <c r="CK44" i="21"/>
  <c r="CK30" i="21"/>
  <c r="CK35" i="21"/>
  <c r="CL85" i="21"/>
  <c r="CL101" i="21"/>
  <c r="CL66" i="21"/>
  <c r="CL108" i="21"/>
  <c r="CL84" i="21"/>
  <c r="CL87" i="21"/>
  <c r="CK119" i="21"/>
  <c r="CK107" i="21"/>
  <c r="CK87" i="21"/>
  <c r="CK75" i="21"/>
  <c r="CK55" i="21"/>
  <c r="CK43" i="21"/>
  <c r="CK29" i="21"/>
  <c r="CK91" i="21"/>
  <c r="CL111" i="21"/>
  <c r="CL115" i="21"/>
  <c r="CL80" i="21"/>
  <c r="CL120" i="21"/>
  <c r="CL89" i="21"/>
  <c r="CL91" i="21"/>
  <c r="CK118" i="21"/>
  <c r="CK106" i="21"/>
  <c r="CK86" i="21"/>
  <c r="CK74" i="21"/>
  <c r="CK54" i="21"/>
  <c r="CK42" i="21"/>
  <c r="CK28" i="21"/>
  <c r="CK65" i="21"/>
  <c r="CL48" i="21"/>
  <c r="CL40" i="21"/>
  <c r="CL106" i="21"/>
  <c r="CL31" i="21"/>
  <c r="CL125" i="21"/>
  <c r="CL123" i="21"/>
  <c r="CK117" i="21"/>
  <c r="CK103" i="21"/>
  <c r="CK85" i="21"/>
  <c r="CK73" i="21"/>
  <c r="CK53" i="21"/>
  <c r="CK41" i="21"/>
  <c r="CK27" i="21"/>
  <c r="CL74" i="21"/>
  <c r="CL78" i="21"/>
  <c r="CL118" i="21"/>
  <c r="CL45" i="21"/>
  <c r="CL53" i="21"/>
  <c r="CL127" i="21"/>
  <c r="CK116" i="21"/>
  <c r="CK102" i="21"/>
  <c r="CK84" i="21"/>
  <c r="CK72" i="21"/>
  <c r="CK52" i="21"/>
  <c r="CK40" i="21"/>
  <c r="CK26" i="21"/>
  <c r="CL112" i="21"/>
  <c r="CL102" i="21"/>
  <c r="CL43" i="21"/>
  <c r="CL71" i="21"/>
  <c r="CL50" i="21"/>
  <c r="CL52" i="21"/>
  <c r="CK127" i="21"/>
  <c r="CK115" i="21"/>
  <c r="CK101" i="21"/>
  <c r="CK83" i="21"/>
  <c r="CK71" i="21"/>
  <c r="CK51" i="21"/>
  <c r="CK39" i="21"/>
  <c r="CL49" i="21"/>
  <c r="CL116" i="21"/>
  <c r="CL67" i="21"/>
  <c r="CL83" i="21"/>
  <c r="CL54" i="21"/>
  <c r="CL88" i="21"/>
  <c r="CK126" i="21"/>
  <c r="CK114" i="21"/>
  <c r="CK100" i="21"/>
  <c r="CK82" i="21"/>
  <c r="CK70" i="21"/>
  <c r="CK50" i="21"/>
  <c r="CK38" i="21"/>
  <c r="CK123" i="21"/>
  <c r="CL75" i="21"/>
  <c r="CL41" i="21"/>
  <c r="CL81" i="21"/>
  <c r="CL109" i="21"/>
  <c r="CL86" i="21"/>
  <c r="CK125" i="21"/>
  <c r="CK113" i="21"/>
  <c r="CK99" i="21"/>
  <c r="CK81" i="21"/>
  <c r="CK67" i="21"/>
  <c r="CK49" i="21"/>
  <c r="CK37" i="21"/>
  <c r="CL113" i="21"/>
  <c r="CL65" i="21"/>
  <c r="CL107" i="21"/>
  <c r="CL121" i="21"/>
  <c r="CL90" i="21"/>
  <c r="CK124" i="21"/>
  <c r="CK112" i="21"/>
  <c r="CK98" i="21"/>
  <c r="CK80" i="21"/>
  <c r="CK66" i="21"/>
  <c r="CK48" i="21"/>
  <c r="CK36" i="21"/>
  <c r="CL76" i="21"/>
  <c r="CL79" i="21"/>
  <c r="CL119" i="21"/>
  <c r="CL30" i="21"/>
  <c r="CL122" i="21"/>
  <c r="CK111" i="21"/>
  <c r="CJ127" i="21"/>
  <c r="CJ115" i="21"/>
  <c r="CJ101" i="21"/>
  <c r="CJ83" i="21"/>
  <c r="CJ71" i="21"/>
  <c r="CJ51" i="21"/>
  <c r="CJ39" i="21"/>
  <c r="CJ126" i="21"/>
  <c r="CJ114" i="21"/>
  <c r="CJ100" i="21"/>
  <c r="CJ82" i="21"/>
  <c r="CJ70" i="21"/>
  <c r="CJ50" i="21"/>
  <c r="CJ38" i="21"/>
  <c r="CJ125" i="21"/>
  <c r="CJ113" i="21"/>
  <c r="CJ99" i="21"/>
  <c r="CJ81" i="21"/>
  <c r="CJ67" i="21"/>
  <c r="CJ49" i="21"/>
  <c r="CJ37" i="21"/>
  <c r="CJ26" i="21"/>
  <c r="CJ124" i="21"/>
  <c r="CJ112" i="21"/>
  <c r="CJ98" i="21"/>
  <c r="CJ80" i="21"/>
  <c r="CJ66" i="21"/>
  <c r="CJ48" i="21"/>
  <c r="CJ36" i="21"/>
  <c r="CJ123" i="21"/>
  <c r="CJ111" i="21"/>
  <c r="CJ91" i="21"/>
  <c r="CJ79" i="21"/>
  <c r="CJ65" i="21"/>
  <c r="CJ47" i="21"/>
  <c r="CJ35" i="21"/>
  <c r="CJ122" i="21"/>
  <c r="CJ110" i="21"/>
  <c r="CJ90" i="21"/>
  <c r="CJ78" i="21"/>
  <c r="CJ64" i="21"/>
  <c r="CJ46" i="21"/>
  <c r="CJ34" i="21"/>
  <c r="CJ121" i="21"/>
  <c r="CJ109" i="21"/>
  <c r="CJ89" i="21"/>
  <c r="CJ77" i="21"/>
  <c r="CJ63" i="21"/>
  <c r="CJ45" i="21"/>
  <c r="CJ31" i="21"/>
  <c r="CJ120" i="21"/>
  <c r="CJ108" i="21"/>
  <c r="CJ88" i="21"/>
  <c r="CJ76" i="21"/>
  <c r="CJ62" i="21"/>
  <c r="CJ44" i="21"/>
  <c r="CJ30" i="21"/>
  <c r="CJ119" i="21"/>
  <c r="CJ107" i="21"/>
  <c r="CJ87" i="21"/>
  <c r="CJ75" i="21"/>
  <c r="CJ55" i="21"/>
  <c r="CJ43" i="21"/>
  <c r="CJ29" i="21"/>
  <c r="CJ118" i="21"/>
  <c r="CJ106" i="21"/>
  <c r="CJ86" i="21"/>
  <c r="CJ74" i="21"/>
  <c r="CJ54" i="21"/>
  <c r="CJ42" i="21"/>
  <c r="CJ28" i="21"/>
  <c r="CJ117" i="21"/>
  <c r="CJ103" i="21"/>
  <c r="CJ85" i="21"/>
  <c r="CJ73" i="21"/>
  <c r="CJ53" i="21"/>
  <c r="CJ41" i="21"/>
  <c r="CJ27" i="21"/>
  <c r="CJ116" i="21"/>
  <c r="CJ102" i="21"/>
  <c r="CJ84" i="21"/>
  <c r="CJ72" i="21"/>
  <c r="CJ52" i="21"/>
  <c r="CJ40" i="21"/>
  <c r="CI118" i="21"/>
  <c r="CI106" i="21"/>
  <c r="CI86" i="21"/>
  <c r="CI74" i="21"/>
  <c r="CI54" i="21"/>
  <c r="CI42" i="21"/>
  <c r="CI28" i="21"/>
  <c r="CI52" i="21"/>
  <c r="CI83" i="21"/>
  <c r="CI82" i="21"/>
  <c r="CI81" i="21"/>
  <c r="CI91" i="21"/>
  <c r="CI110" i="21"/>
  <c r="CI77" i="21"/>
  <c r="CI62" i="21"/>
  <c r="CI75" i="21"/>
  <c r="CI117" i="21"/>
  <c r="CI103" i="21"/>
  <c r="CI85" i="21"/>
  <c r="CI73" i="21"/>
  <c r="CI53" i="21"/>
  <c r="CI41" i="21"/>
  <c r="CI27" i="21"/>
  <c r="CI40" i="21"/>
  <c r="CI71" i="21"/>
  <c r="CI70" i="21"/>
  <c r="CI67" i="21"/>
  <c r="CI36" i="21"/>
  <c r="CI122" i="21"/>
  <c r="CI109" i="21"/>
  <c r="CI108" i="21"/>
  <c r="CI43" i="21"/>
  <c r="CI116" i="21"/>
  <c r="CI102" i="21"/>
  <c r="CI84" i="21"/>
  <c r="CI72" i="21"/>
  <c r="CI26" i="21"/>
  <c r="CI39" i="21"/>
  <c r="CI38" i="21"/>
  <c r="CI66" i="21"/>
  <c r="CI35" i="21"/>
  <c r="CI46" i="21"/>
  <c r="CI45" i="21"/>
  <c r="CI88" i="21"/>
  <c r="CI29" i="21"/>
  <c r="CI127" i="21"/>
  <c r="CI115" i="21"/>
  <c r="CI101" i="21"/>
  <c r="CI51" i="21"/>
  <c r="CI37" i="21"/>
  <c r="CI65" i="21"/>
  <c r="CI78" i="21"/>
  <c r="CI89" i="21"/>
  <c r="CI76" i="21"/>
  <c r="CI87" i="21"/>
  <c r="CI126" i="21"/>
  <c r="CI114" i="21"/>
  <c r="CI100" i="21"/>
  <c r="CI50" i="21"/>
  <c r="CI79" i="21"/>
  <c r="CI90" i="21"/>
  <c r="CI31" i="21"/>
  <c r="CI119" i="21"/>
  <c r="CI125" i="21"/>
  <c r="CI113" i="21"/>
  <c r="CI99" i="21"/>
  <c r="CI49" i="21"/>
  <c r="CI64" i="21"/>
  <c r="CI63" i="21"/>
  <c r="CI30" i="21"/>
  <c r="CI124" i="21"/>
  <c r="CI112" i="21"/>
  <c r="CI98" i="21"/>
  <c r="CI80" i="21"/>
  <c r="CI48" i="21"/>
  <c r="CI34" i="21"/>
  <c r="CI120" i="21"/>
  <c r="CI107" i="21"/>
  <c r="CI123" i="21"/>
  <c r="CI111" i="21"/>
  <c r="CI47" i="21"/>
  <c r="CI121" i="21"/>
  <c r="CI44" i="21"/>
  <c r="CI55" i="21"/>
  <c r="CH124" i="21"/>
  <c r="CH112" i="21"/>
  <c r="CH98" i="21"/>
  <c r="CH80" i="21"/>
  <c r="CH66" i="21"/>
  <c r="CH48" i="21"/>
  <c r="CH36" i="21"/>
  <c r="CH53" i="21"/>
  <c r="CH82" i="21"/>
  <c r="CH49" i="21"/>
  <c r="CH123" i="21"/>
  <c r="CH111" i="21"/>
  <c r="CH91" i="21"/>
  <c r="CH79" i="21"/>
  <c r="CH65" i="21"/>
  <c r="CH47" i="21"/>
  <c r="CH35" i="21"/>
  <c r="CH73" i="21"/>
  <c r="CH50" i="21"/>
  <c r="CH67" i="21"/>
  <c r="CH122" i="21"/>
  <c r="CH110" i="21"/>
  <c r="CH90" i="21"/>
  <c r="CH78" i="21"/>
  <c r="CH64" i="21"/>
  <c r="CH46" i="21"/>
  <c r="CH34" i="21"/>
  <c r="CH41" i="21"/>
  <c r="CH81" i="21"/>
  <c r="CH121" i="21"/>
  <c r="CH109" i="21"/>
  <c r="CH89" i="21"/>
  <c r="CH77" i="21"/>
  <c r="CH63" i="21"/>
  <c r="CH45" i="21"/>
  <c r="CH31" i="21"/>
  <c r="CH85" i="21"/>
  <c r="CH70" i="21"/>
  <c r="CH120" i="21"/>
  <c r="CH108" i="21"/>
  <c r="CH88" i="21"/>
  <c r="CH76" i="21"/>
  <c r="CH62" i="21"/>
  <c r="CH44" i="21"/>
  <c r="CH30" i="21"/>
  <c r="CH103" i="21"/>
  <c r="CH125" i="21"/>
  <c r="CH119" i="21"/>
  <c r="CH107" i="21"/>
  <c r="CH87" i="21"/>
  <c r="CH75" i="21"/>
  <c r="CH55" i="21"/>
  <c r="CH43" i="21"/>
  <c r="CH29" i="21"/>
  <c r="CH27" i="21"/>
  <c r="CH38" i="21"/>
  <c r="CH118" i="21"/>
  <c r="CH106" i="21"/>
  <c r="CH86" i="21"/>
  <c r="CH74" i="21"/>
  <c r="CH54" i="21"/>
  <c r="CH42" i="21"/>
  <c r="CH28" i="21"/>
  <c r="CH99" i="21"/>
  <c r="CH117" i="21"/>
  <c r="CH113" i="21"/>
  <c r="CH116" i="21"/>
  <c r="CH102" i="21"/>
  <c r="CH84" i="21"/>
  <c r="CH72" i="21"/>
  <c r="CH52" i="21"/>
  <c r="CH40" i="21"/>
  <c r="CH26" i="21"/>
  <c r="CH126" i="21"/>
  <c r="CH127" i="21"/>
  <c r="CH115" i="21"/>
  <c r="CH101" i="21"/>
  <c r="CH83" i="21"/>
  <c r="CH71" i="21"/>
  <c r="CH51" i="21"/>
  <c r="CH39" i="21"/>
  <c r="CH100" i="21"/>
  <c r="CH37" i="21"/>
  <c r="CH114" i="21"/>
  <c r="CG125" i="21"/>
  <c r="CG113" i="21"/>
  <c r="CG99" i="21"/>
  <c r="CG82" i="21"/>
  <c r="CG70" i="21"/>
  <c r="CG49" i="21"/>
  <c r="CG37" i="21"/>
  <c r="CG36" i="21"/>
  <c r="CG124" i="21"/>
  <c r="CG112" i="21"/>
  <c r="CG98" i="21"/>
  <c r="CG81" i="21"/>
  <c r="CG66" i="21"/>
  <c r="CG48" i="21"/>
  <c r="CG123" i="21"/>
  <c r="CG111" i="21"/>
  <c r="CG67" i="21"/>
  <c r="CG80" i="21"/>
  <c r="CG65" i="21"/>
  <c r="CG47" i="21"/>
  <c r="CG35" i="21"/>
  <c r="CG122" i="21"/>
  <c r="CG110" i="21"/>
  <c r="CG91" i="21"/>
  <c r="CG79" i="21"/>
  <c r="CG64" i="21"/>
  <c r="CG46" i="21"/>
  <c r="CG34" i="21"/>
  <c r="CG121" i="21"/>
  <c r="CG109" i="21"/>
  <c r="CG90" i="21"/>
  <c r="CG78" i="21"/>
  <c r="CG63" i="21"/>
  <c r="CG45" i="21"/>
  <c r="CG31" i="21"/>
  <c r="CG120" i="21"/>
  <c r="CG108" i="21"/>
  <c r="CG89" i="21"/>
  <c r="CG77" i="21"/>
  <c r="CG62" i="21"/>
  <c r="CG44" i="21"/>
  <c r="CG30" i="21"/>
  <c r="CG119" i="21"/>
  <c r="CG107" i="21"/>
  <c r="CG88" i="21"/>
  <c r="CG76" i="21"/>
  <c r="CG55" i="21"/>
  <c r="CG43" i="21"/>
  <c r="CG29" i="21"/>
  <c r="CG118" i="21"/>
  <c r="CG106" i="21"/>
  <c r="CG87" i="21"/>
  <c r="CG75" i="21"/>
  <c r="CG54" i="21"/>
  <c r="CG42" i="21"/>
  <c r="CG28" i="21"/>
  <c r="CG117" i="21"/>
  <c r="CG103" i="21"/>
  <c r="CG86" i="21"/>
  <c r="CG74" i="21"/>
  <c r="CG53" i="21"/>
  <c r="CG41" i="21"/>
  <c r="CG27" i="21"/>
  <c r="CG116" i="21"/>
  <c r="CG102" i="21"/>
  <c r="CG85" i="21"/>
  <c r="CG73" i="21"/>
  <c r="CG52" i="21"/>
  <c r="CG40" i="21"/>
  <c r="CG26" i="21"/>
  <c r="CG127" i="21"/>
  <c r="CG115" i="21"/>
  <c r="CG101" i="21"/>
  <c r="CG84" i="21"/>
  <c r="CG72" i="21"/>
  <c r="CG51" i="21"/>
  <c r="CG39" i="21"/>
  <c r="CG126" i="21"/>
  <c r="CG114" i="21"/>
  <c r="CG100" i="21"/>
  <c r="CG83" i="21"/>
  <c r="CG71" i="21"/>
  <c r="CG50" i="21"/>
  <c r="CG38" i="21"/>
  <c r="CF118" i="21"/>
  <c r="CF106" i="21"/>
  <c r="CF86" i="21"/>
  <c r="CF74" i="21"/>
  <c r="CF54" i="21"/>
  <c r="CF42" i="21"/>
  <c r="CF28" i="21"/>
  <c r="CF107" i="21"/>
  <c r="CF117" i="21"/>
  <c r="CF103" i="21"/>
  <c r="CF85" i="21"/>
  <c r="CF73" i="21"/>
  <c r="CF53" i="21"/>
  <c r="CF41" i="21"/>
  <c r="CF27" i="21"/>
  <c r="CF26" i="21"/>
  <c r="CF116" i="21"/>
  <c r="CF102" i="21"/>
  <c r="CF84" i="21"/>
  <c r="CF72" i="21"/>
  <c r="CF52" i="21"/>
  <c r="CF40" i="21"/>
  <c r="CF44" i="21"/>
  <c r="CF55" i="21"/>
  <c r="CF127" i="21"/>
  <c r="CF115" i="21"/>
  <c r="CF101" i="21"/>
  <c r="CF83" i="21"/>
  <c r="CF71" i="21"/>
  <c r="CF51" i="21"/>
  <c r="CF39" i="21"/>
  <c r="CF30" i="21"/>
  <c r="CF126" i="21"/>
  <c r="CF114" i="21"/>
  <c r="CF100" i="21"/>
  <c r="CF82" i="21"/>
  <c r="CF70" i="21"/>
  <c r="CF50" i="21"/>
  <c r="CF38" i="21"/>
  <c r="CF29" i="21"/>
  <c r="CF125" i="21"/>
  <c r="CF113" i="21"/>
  <c r="CF99" i="21"/>
  <c r="CF81" i="21"/>
  <c r="CF67" i="21"/>
  <c r="CF49" i="21"/>
  <c r="CF37" i="21"/>
  <c r="CF43" i="21"/>
  <c r="CF124" i="21"/>
  <c r="CF112" i="21"/>
  <c r="CF98" i="21"/>
  <c r="CF80" i="21"/>
  <c r="CF66" i="21"/>
  <c r="CF48" i="21"/>
  <c r="CF36" i="21"/>
  <c r="CF87" i="21"/>
  <c r="CF123" i="21"/>
  <c r="CF111" i="21"/>
  <c r="CF91" i="21"/>
  <c r="CF79" i="21"/>
  <c r="CF65" i="21"/>
  <c r="CF47" i="21"/>
  <c r="CF35" i="21"/>
  <c r="CF31" i="21"/>
  <c r="CF122" i="21"/>
  <c r="CF110" i="21"/>
  <c r="CF90" i="21"/>
  <c r="CF78" i="21"/>
  <c r="CF64" i="21"/>
  <c r="CF46" i="21"/>
  <c r="CF34" i="21"/>
  <c r="CF121" i="21"/>
  <c r="CF109" i="21"/>
  <c r="CF89" i="21"/>
  <c r="CF77" i="21"/>
  <c r="CF63" i="21"/>
  <c r="CF45" i="21"/>
  <c r="CF120" i="21"/>
  <c r="CF108" i="21"/>
  <c r="CF88" i="21"/>
  <c r="CF76" i="21"/>
  <c r="CF62" i="21"/>
  <c r="CF119" i="21"/>
  <c r="CF75" i="21"/>
  <c r="BX106" i="21"/>
  <c r="BB108" i="21"/>
  <c r="BZ108" i="21"/>
  <c r="CB110" i="21"/>
  <c r="BW111" i="21"/>
  <c r="CD112" i="21"/>
  <c r="BY113" i="21"/>
  <c r="CA115" i="21"/>
  <c r="CC117" i="21"/>
  <c r="BX118" i="21"/>
  <c r="BB120" i="21"/>
  <c r="BZ120" i="21"/>
  <c r="CB122" i="21"/>
  <c r="BW123" i="21"/>
  <c r="CD124" i="21"/>
  <c r="BY125" i="21"/>
  <c r="BH126" i="21"/>
  <c r="BT126" i="21"/>
  <c r="CA127" i="21"/>
  <c r="CE119" i="21"/>
  <c r="CE107" i="21"/>
  <c r="BW70" i="21"/>
  <c r="BW71" i="21"/>
  <c r="BW72" i="21"/>
  <c r="BW73" i="21"/>
  <c r="BW74" i="21"/>
  <c r="BW75" i="21"/>
  <c r="BW76" i="21"/>
  <c r="BW77" i="21"/>
  <c r="BW78" i="21"/>
  <c r="BW79" i="21"/>
  <c r="BW80" i="21"/>
  <c r="BW81" i="21"/>
  <c r="BY106" i="21"/>
  <c r="CA108" i="21"/>
  <c r="CC110" i="21"/>
  <c r="BX111" i="21"/>
  <c r="BB113" i="21"/>
  <c r="BZ113" i="21"/>
  <c r="CB115" i="21"/>
  <c r="BW116" i="21"/>
  <c r="CD117" i="21"/>
  <c r="BY118" i="21"/>
  <c r="CA120" i="21"/>
  <c r="CC122" i="21"/>
  <c r="BX123" i="21"/>
  <c r="BB125" i="21"/>
  <c r="BZ125" i="21"/>
  <c r="BI126" i="21"/>
  <c r="BU126" i="21"/>
  <c r="CB127" i="21"/>
  <c r="CE118" i="21"/>
  <c r="CE106" i="21"/>
  <c r="BX70" i="21"/>
  <c r="BX71" i="21"/>
  <c r="BX72" i="21"/>
  <c r="BX73" i="21"/>
  <c r="BX74" i="21"/>
  <c r="BX75" i="21"/>
  <c r="BX76" i="21"/>
  <c r="BX77" i="21"/>
  <c r="BX78" i="21"/>
  <c r="BX79" i="21"/>
  <c r="BX80" i="21"/>
  <c r="BX81" i="21"/>
  <c r="BX82" i="21"/>
  <c r="BX84" i="21"/>
  <c r="BB106" i="21"/>
  <c r="BZ106" i="21"/>
  <c r="CB108" i="21"/>
  <c r="BW109" i="21"/>
  <c r="CD110" i="21"/>
  <c r="BY111" i="21"/>
  <c r="CA113" i="21"/>
  <c r="CC115" i="21"/>
  <c r="BX116" i="21"/>
  <c r="BB118" i="21"/>
  <c r="BZ118" i="21"/>
  <c r="CB120" i="21"/>
  <c r="BW121" i="21"/>
  <c r="CD122" i="21"/>
  <c r="BY123" i="21"/>
  <c r="CA125" i="21"/>
  <c r="BJ126" i="21"/>
  <c r="BV126" i="21"/>
  <c r="CC127" i="21"/>
  <c r="CE117" i="21"/>
  <c r="CE100" i="21"/>
  <c r="BY70" i="21"/>
  <c r="BY71" i="21"/>
  <c r="BY72" i="21"/>
  <c r="BY73" i="21"/>
  <c r="BY74" i="21"/>
  <c r="BY75" i="21"/>
  <c r="BY76" i="21"/>
  <c r="BY77" i="21"/>
  <c r="BY78" i="21"/>
  <c r="BY79" i="21"/>
  <c r="BY80" i="21"/>
  <c r="BY81" i="21"/>
  <c r="BY82" i="21"/>
  <c r="CA106" i="21"/>
  <c r="CC108" i="21"/>
  <c r="BX109" i="21"/>
  <c r="BB111" i="21"/>
  <c r="BZ111" i="21"/>
  <c r="CB113" i="21"/>
  <c r="BW114" i="21"/>
  <c r="CD115" i="21"/>
  <c r="BY116" i="21"/>
  <c r="CA118" i="21"/>
  <c r="BV119" i="21"/>
  <c r="CC120" i="21"/>
  <c r="BX121" i="21"/>
  <c r="BB123" i="21"/>
  <c r="BZ123" i="21"/>
  <c r="CB125" i="21"/>
  <c r="BK126" i="21"/>
  <c r="BW126" i="21"/>
  <c r="CD127" i="21"/>
  <c r="CE116" i="21"/>
  <c r="CE103" i="21"/>
  <c r="BZ70" i="21"/>
  <c r="BZ71" i="21"/>
  <c r="BZ72" i="21"/>
  <c r="BZ73" i="21"/>
  <c r="BZ74" i="21"/>
  <c r="BZ75" i="21"/>
  <c r="BZ76" i="21"/>
  <c r="BZ77" i="21"/>
  <c r="BZ78" i="21"/>
  <c r="BZ79" i="21"/>
  <c r="BZ80" i="21"/>
  <c r="BZ81" i="21"/>
  <c r="BZ82" i="21"/>
  <c r="CB106" i="21"/>
  <c r="BW107" i="21"/>
  <c r="CD108" i="21"/>
  <c r="BY109" i="21"/>
  <c r="CA111" i="21"/>
  <c r="CC113" i="21"/>
  <c r="BX114" i="21"/>
  <c r="BB116" i="21"/>
  <c r="BZ116" i="21"/>
  <c r="CB118" i="21"/>
  <c r="CD120" i="21"/>
  <c r="BY121" i="21"/>
  <c r="CA123" i="21"/>
  <c r="CC125" i="21"/>
  <c r="BL126" i="21"/>
  <c r="BX126" i="21"/>
  <c r="CE127" i="21"/>
  <c r="CE115" i="21"/>
  <c r="CE102" i="21"/>
  <c r="CA70" i="21"/>
  <c r="CA71" i="21"/>
  <c r="CA72" i="21"/>
  <c r="CA73" i="21"/>
  <c r="CA74" i="21"/>
  <c r="CA75" i="21"/>
  <c r="CA76" i="21"/>
  <c r="CA77" i="21"/>
  <c r="CA78" i="21"/>
  <c r="CA79" i="21"/>
  <c r="CA80" i="21"/>
  <c r="CC106" i="21"/>
  <c r="BX107" i="21"/>
  <c r="BB109" i="21"/>
  <c r="BZ109" i="21"/>
  <c r="CB111" i="21"/>
  <c r="BW112" i="21"/>
  <c r="CD113" i="21"/>
  <c r="BY114" i="21"/>
  <c r="CA116" i="21"/>
  <c r="CC118" i="21"/>
  <c r="BB121" i="21"/>
  <c r="BZ121" i="21"/>
  <c r="CB123" i="21"/>
  <c r="BW124" i="21"/>
  <c r="CD125" i="21"/>
  <c r="BM126" i="21"/>
  <c r="BY126" i="21"/>
  <c r="CE126" i="21"/>
  <c r="CE114" i="21"/>
  <c r="CE101" i="21"/>
  <c r="CB70" i="21"/>
  <c r="CB71" i="21"/>
  <c r="CB72" i="21"/>
  <c r="CD106" i="21"/>
  <c r="BY107" i="21"/>
  <c r="CA109" i="21"/>
  <c r="CC111" i="21"/>
  <c r="BX112" i="21"/>
  <c r="BB114" i="21"/>
  <c r="BZ114" i="21"/>
  <c r="CB116" i="21"/>
  <c r="BW117" i="21"/>
  <c r="CD118" i="21"/>
  <c r="CA121" i="21"/>
  <c r="CC123" i="21"/>
  <c r="BX124" i="21"/>
  <c r="BB126" i="21"/>
  <c r="BN126" i="21"/>
  <c r="BZ126" i="21"/>
  <c r="CE125" i="21"/>
  <c r="CE113" i="21"/>
  <c r="CE99" i="21"/>
  <c r="BB107" i="21"/>
  <c r="BZ107" i="21"/>
  <c r="CB109" i="21"/>
  <c r="BW110" i="21"/>
  <c r="CD111" i="21"/>
  <c r="BY112" i="21"/>
  <c r="CA114" i="21"/>
  <c r="CC116" i="21"/>
  <c r="BX117" i="21"/>
  <c r="BB119" i="21"/>
  <c r="CB121" i="21"/>
  <c r="BW122" i="21"/>
  <c r="CD123" i="21"/>
  <c r="BY124" i="21"/>
  <c r="BC126" i="21"/>
  <c r="BO126" i="21"/>
  <c r="CA126" i="21"/>
  <c r="CE124" i="21"/>
  <c r="CE112" i="21"/>
  <c r="CE98" i="21"/>
  <c r="CD70" i="21"/>
  <c r="CD71" i="21"/>
  <c r="CD72" i="21"/>
  <c r="CD73" i="21"/>
  <c r="CD74" i="21"/>
  <c r="CD75" i="21"/>
  <c r="CA107" i="21"/>
  <c r="CC109" i="21"/>
  <c r="BX110" i="21"/>
  <c r="BB112" i="21"/>
  <c r="BZ112" i="21"/>
  <c r="CB114" i="21"/>
  <c r="BW115" i="21"/>
  <c r="CD116" i="21"/>
  <c r="BY117" i="21"/>
  <c r="CC121" i="21"/>
  <c r="BX122" i="21"/>
  <c r="BB124" i="21"/>
  <c r="BZ124" i="21"/>
  <c r="BD126" i="21"/>
  <c r="BP126" i="21"/>
  <c r="CB126" i="21"/>
  <c r="BW127" i="21"/>
  <c r="CE123" i="21"/>
  <c r="CE111" i="21"/>
  <c r="CB107" i="21"/>
  <c r="BW108" i="21"/>
  <c r="CD109" i="21"/>
  <c r="BY110" i="21"/>
  <c r="CA112" i="21"/>
  <c r="CC114" i="21"/>
  <c r="BX115" i="21"/>
  <c r="BB117" i="21"/>
  <c r="BZ117" i="21"/>
  <c r="BW120" i="21"/>
  <c r="CD121" i="21"/>
  <c r="BY122" i="21"/>
  <c r="CA124" i="21"/>
  <c r="BE126" i="21"/>
  <c r="BQ126" i="21"/>
  <c r="CC126" i="21"/>
  <c r="BX127" i="21"/>
  <c r="CE122" i="21"/>
  <c r="CE110" i="21"/>
  <c r="CC107" i="21"/>
  <c r="BX108" i="21"/>
  <c r="BB110" i="21"/>
  <c r="BZ110" i="21"/>
  <c r="CB112" i="21"/>
  <c r="BW113" i="21"/>
  <c r="CD114" i="21"/>
  <c r="BY115" i="21"/>
  <c r="CA117" i="21"/>
  <c r="BX120" i="21"/>
  <c r="BB122" i="21"/>
  <c r="BZ122" i="21"/>
  <c r="BW106" i="21"/>
  <c r="CD107" i="21"/>
  <c r="BY108" i="21"/>
  <c r="CA110" i="21"/>
  <c r="CC112" i="21"/>
  <c r="BX113" i="21"/>
  <c r="BB115" i="21"/>
  <c r="BZ115" i="21"/>
  <c r="CB117" i="21"/>
  <c r="BW118" i="21"/>
  <c r="BY120" i="21"/>
  <c r="CA122" i="21"/>
  <c r="CC124" i="21"/>
  <c r="BX125" i="21"/>
  <c r="BG126" i="21"/>
  <c r="BS126" i="21"/>
  <c r="BB127" i="21"/>
  <c r="BZ127" i="21"/>
  <c r="CE120" i="21"/>
  <c r="CE109" i="21"/>
  <c r="CC71" i="21"/>
  <c r="CD77" i="21"/>
  <c r="CB78" i="21"/>
  <c r="CA82" i="21"/>
  <c r="BY84" i="21"/>
  <c r="BY85" i="21"/>
  <c r="BY86" i="21"/>
  <c r="BY87" i="21"/>
  <c r="BY88" i="21"/>
  <c r="BY89" i="21"/>
  <c r="BM90" i="21"/>
  <c r="BY90" i="21"/>
  <c r="BY91" i="21"/>
  <c r="CE77" i="21"/>
  <c r="CE89" i="21"/>
  <c r="CD62" i="21"/>
  <c r="BX64" i="21"/>
  <c r="CA65" i="21"/>
  <c r="CD66" i="21"/>
  <c r="CE65" i="21"/>
  <c r="BM54" i="21"/>
  <c r="CA34" i="21"/>
  <c r="BY35" i="21"/>
  <c r="BW36" i="21"/>
  <c r="CC39" i="21"/>
  <c r="CA40" i="21"/>
  <c r="BY41" i="21"/>
  <c r="BW42" i="21"/>
  <c r="CC45" i="21"/>
  <c r="CA46" i="21"/>
  <c r="BW48" i="21"/>
  <c r="CE108" i="21"/>
  <c r="CC78" i="21"/>
  <c r="CB82" i="21"/>
  <c r="BZ84" i="21"/>
  <c r="BZ85" i="21"/>
  <c r="BZ86" i="21"/>
  <c r="BZ87" i="21"/>
  <c r="BZ88" i="21"/>
  <c r="BZ89" i="21"/>
  <c r="BN90" i="21"/>
  <c r="BZ90" i="21"/>
  <c r="BZ91" i="21"/>
  <c r="CE78" i="21"/>
  <c r="CE90" i="21"/>
  <c r="BY64" i="21"/>
  <c r="CB65" i="21"/>
  <c r="CE64" i="21"/>
  <c r="BN54" i="21"/>
  <c r="CB34" i="21"/>
  <c r="BZ35" i="21"/>
  <c r="BX36" i="21"/>
  <c r="CD39" i="21"/>
  <c r="CB40" i="21"/>
  <c r="BZ41" i="21"/>
  <c r="BX42" i="21"/>
  <c r="CD45" i="21"/>
  <c r="CB46" i="21"/>
  <c r="BX48" i="21"/>
  <c r="CD51" i="21"/>
  <c r="CB52" i="21"/>
  <c r="CD78" i="21"/>
  <c r="CB79" i="21"/>
  <c r="CC82" i="21"/>
  <c r="CA84" i="21"/>
  <c r="CA85" i="21"/>
  <c r="CA86" i="21"/>
  <c r="CA87" i="21"/>
  <c r="CA88" i="21"/>
  <c r="CA89" i="21"/>
  <c r="BO90" i="21"/>
  <c r="CA90" i="21"/>
  <c r="CA91" i="21"/>
  <c r="CE79" i="21"/>
  <c r="CE91" i="21"/>
  <c r="BW63" i="21"/>
  <c r="BZ64" i="21"/>
  <c r="CC65" i="21"/>
  <c r="BW67" i="21"/>
  <c r="CE63" i="21"/>
  <c r="BO54" i="21"/>
  <c r="CC34" i="21"/>
  <c r="CA35" i="21"/>
  <c r="BY36" i="21"/>
  <c r="BW37" i="21"/>
  <c r="CC40" i="21"/>
  <c r="CA41" i="21"/>
  <c r="BY42" i="21"/>
  <c r="BW43" i="21"/>
  <c r="CC46" i="21"/>
  <c r="BY48" i="21"/>
  <c r="BW49" i="21"/>
  <c r="CB124" i="21"/>
  <c r="CC79" i="21"/>
  <c r="CD82" i="21"/>
  <c r="CB84" i="21"/>
  <c r="CB85" i="21"/>
  <c r="CB86" i="21"/>
  <c r="CB87" i="21"/>
  <c r="CB88" i="21"/>
  <c r="CB89" i="21"/>
  <c r="BP90" i="21"/>
  <c r="CB90" i="21"/>
  <c r="CB91" i="21"/>
  <c r="CE80" i="21"/>
  <c r="CE70" i="21"/>
  <c r="BX63" i="21"/>
  <c r="CA64" i="21"/>
  <c r="CD65" i="21"/>
  <c r="BX67" i="21"/>
  <c r="CE62" i="21"/>
  <c r="BP54" i="21"/>
  <c r="CD34" i="21"/>
  <c r="CB35" i="21"/>
  <c r="BZ36" i="21"/>
  <c r="BX37" i="21"/>
  <c r="CD40" i="21"/>
  <c r="CB41" i="21"/>
  <c r="BZ42" i="21"/>
  <c r="BX43" i="21"/>
  <c r="CD46" i="21"/>
  <c r="BZ48" i="21"/>
  <c r="BX49" i="21"/>
  <c r="CD79" i="21"/>
  <c r="CB80" i="21"/>
  <c r="BV83" i="21"/>
  <c r="CC84" i="21"/>
  <c r="CC85" i="21"/>
  <c r="CC86" i="21"/>
  <c r="CC87" i="21"/>
  <c r="CC88" i="21"/>
  <c r="CC89" i="21"/>
  <c r="BQ90" i="21"/>
  <c r="CC90" i="21"/>
  <c r="CC91" i="21"/>
  <c r="CE81" i="21"/>
  <c r="BY63" i="21"/>
  <c r="CB64" i="21"/>
  <c r="BY67" i="21"/>
  <c r="CE30" i="21"/>
  <c r="CC35" i="21"/>
  <c r="CA36" i="21"/>
  <c r="BW125" i="21"/>
  <c r="CC80" i="21"/>
  <c r="CD84" i="21"/>
  <c r="CD85" i="21"/>
  <c r="CD86" i="21"/>
  <c r="CD87" i="21"/>
  <c r="CD88" i="21"/>
  <c r="CD89" i="21"/>
  <c r="BR90" i="21"/>
  <c r="CD90" i="21"/>
  <c r="CD91" i="21"/>
  <c r="CE82" i="21"/>
  <c r="BW62" i="21"/>
  <c r="BZ63" i="21"/>
  <c r="CC64" i="21"/>
  <c r="BW66" i="21"/>
  <c r="BZ67" i="21"/>
  <c r="CE31" i="21"/>
  <c r="BF126" i="21"/>
  <c r="CC70" i="21"/>
  <c r="CD80" i="21"/>
  <c r="CA81" i="21"/>
  <c r="BG90" i="21"/>
  <c r="BS90" i="21"/>
  <c r="CE71" i="21"/>
  <c r="CE83" i="21"/>
  <c r="BX62" i="21"/>
  <c r="CA63" i="21"/>
  <c r="CD64" i="21"/>
  <c r="BX66" i="21"/>
  <c r="CA67" i="21"/>
  <c r="CE29" i="21"/>
  <c r="BR126" i="21"/>
  <c r="CB73" i="21"/>
  <c r="CB74" i="21"/>
  <c r="CB75" i="21"/>
  <c r="CB81" i="21"/>
  <c r="BH90" i="21"/>
  <c r="BT90" i="21"/>
  <c r="CE72" i="21"/>
  <c r="CE84" i="21"/>
  <c r="BY62" i="21"/>
  <c r="CB63" i="21"/>
  <c r="BY66" i="21"/>
  <c r="CB67" i="21"/>
  <c r="CE28" i="21"/>
  <c r="BH54" i="21"/>
  <c r="CD36" i="21"/>
  <c r="CB37" i="21"/>
  <c r="BZ38" i="21"/>
  <c r="CD126" i="21"/>
  <c r="CC72" i="21"/>
  <c r="CC73" i="21"/>
  <c r="CC74" i="21"/>
  <c r="CC75" i="21"/>
  <c r="CB76" i="21"/>
  <c r="CC81" i="21"/>
  <c r="BI90" i="21"/>
  <c r="BU90" i="21"/>
  <c r="CE73" i="21"/>
  <c r="CE85" i="21"/>
  <c r="BZ62" i="21"/>
  <c r="CC63" i="21"/>
  <c r="BW65" i="21"/>
  <c r="BZ66" i="21"/>
  <c r="CC67" i="21"/>
  <c r="CE27" i="21"/>
  <c r="CC76" i="21"/>
  <c r="CD81" i="21"/>
  <c r="BJ90" i="21"/>
  <c r="BV90" i="21"/>
  <c r="CE74" i="21"/>
  <c r="CE86" i="21"/>
  <c r="CA62" i="21"/>
  <c r="CD63" i="21"/>
  <c r="BX65" i="21"/>
  <c r="CA66" i="21"/>
  <c r="CD67" i="21"/>
  <c r="CE26" i="21"/>
  <c r="BJ54" i="21"/>
  <c r="BY127" i="21"/>
  <c r="CD76" i="21"/>
  <c r="CB77" i="21"/>
  <c r="BW85" i="21"/>
  <c r="BW86" i="21"/>
  <c r="BW87" i="21"/>
  <c r="BW88" i="21"/>
  <c r="BW89" i="21"/>
  <c r="BK90" i="21"/>
  <c r="BW90" i="21"/>
  <c r="BW91" i="21"/>
  <c r="CE75" i="21"/>
  <c r="CE87" i="21"/>
  <c r="CB62" i="21"/>
  <c r="BY65" i="21"/>
  <c r="CB66" i="21"/>
  <c r="CE67" i="21"/>
  <c r="CE121" i="21"/>
  <c r="CC77" i="21"/>
  <c r="BW82" i="21"/>
  <c r="BW84" i="21"/>
  <c r="BX85" i="21"/>
  <c r="BX86" i="21"/>
  <c r="BX87" i="21"/>
  <c r="BX88" i="21"/>
  <c r="BX89" i="21"/>
  <c r="BL90" i="21"/>
  <c r="BX90" i="21"/>
  <c r="BX91" i="21"/>
  <c r="CE76" i="21"/>
  <c r="CE88" i="21"/>
  <c r="CC62" i="21"/>
  <c r="BW64" i="21"/>
  <c r="BZ65" i="21"/>
  <c r="CC66" i="21"/>
  <c r="CE66" i="21"/>
  <c r="BL54" i="21"/>
  <c r="BX38" i="21"/>
  <c r="CA39" i="21"/>
  <c r="CA43" i="21"/>
  <c r="CC44" i="21"/>
  <c r="CC48" i="21"/>
  <c r="BW52" i="21"/>
  <c r="BT54" i="21"/>
  <c r="CD55" i="21"/>
  <c r="CE46" i="21"/>
  <c r="CA29" i="21"/>
  <c r="CB30" i="21"/>
  <c r="CC31" i="21"/>
  <c r="BY38" i="21"/>
  <c r="CB39" i="21"/>
  <c r="CB43" i="21"/>
  <c r="CD44" i="21"/>
  <c r="CD48" i="21"/>
  <c r="BW51" i="21"/>
  <c r="BX52" i="21"/>
  <c r="BW53" i="21"/>
  <c r="BU54" i="21"/>
  <c r="CE35" i="21"/>
  <c r="CE47" i="21"/>
  <c r="BW28" i="21"/>
  <c r="CB29" i="21"/>
  <c r="CC30" i="21"/>
  <c r="CD31" i="21"/>
  <c r="BW35" i="21"/>
  <c r="CA38" i="21"/>
  <c r="CA42" i="21"/>
  <c r="CC43" i="21"/>
  <c r="BW46" i="21"/>
  <c r="BW50" i="21"/>
  <c r="BX51" i="21"/>
  <c r="BY52" i="21"/>
  <c r="BX53" i="21"/>
  <c r="BV54" i="21"/>
  <c r="CE36" i="21"/>
  <c r="CE48" i="21"/>
  <c r="BW27" i="21"/>
  <c r="BX28" i="21"/>
  <c r="CC29" i="21"/>
  <c r="CD30" i="21"/>
  <c r="BX35" i="21"/>
  <c r="CB38" i="21"/>
  <c r="CB42" i="21"/>
  <c r="CD43" i="21"/>
  <c r="BX46" i="21"/>
  <c r="BX50" i="21"/>
  <c r="BY51" i="21"/>
  <c r="BZ52" i="21"/>
  <c r="BY53" i="21"/>
  <c r="BW54" i="21"/>
  <c r="CE37" i="21"/>
  <c r="CE49" i="21"/>
  <c r="BW26" i="21"/>
  <c r="BX27" i="21"/>
  <c r="BY28" i="21"/>
  <c r="CD29" i="21"/>
  <c r="CD35" i="21"/>
  <c r="BY37" i="21"/>
  <c r="CC38" i="21"/>
  <c r="BW41" i="21"/>
  <c r="CC42" i="21"/>
  <c r="BW45" i="21"/>
  <c r="BY46" i="21"/>
  <c r="BY50" i="21"/>
  <c r="BZ51" i="21"/>
  <c r="CA52" i="21"/>
  <c r="BZ53" i="21"/>
  <c r="BX54" i="21"/>
  <c r="CE38" i="21"/>
  <c r="CE50" i="21"/>
  <c r="BX26" i="21"/>
  <c r="BY27" i="21"/>
  <c r="CA28" i="21"/>
  <c r="BZ37" i="21"/>
  <c r="CD38" i="21"/>
  <c r="BX41" i="21"/>
  <c r="CD42" i="21"/>
  <c r="BX45" i="21"/>
  <c r="BZ46" i="21"/>
  <c r="BZ50" i="21"/>
  <c r="CA51" i="21"/>
  <c r="CC52" i="21"/>
  <c r="CA53" i="21"/>
  <c r="BY54" i="21"/>
  <c r="BW55" i="21"/>
  <c r="CE39" i="21"/>
  <c r="CE51" i="21"/>
  <c r="BY26" i="21"/>
  <c r="BZ27" i="21"/>
  <c r="CA37" i="21"/>
  <c r="BW40" i="21"/>
  <c r="CC41" i="21"/>
  <c r="BW44" i="21"/>
  <c r="BY45" i="21"/>
  <c r="BY49" i="21"/>
  <c r="CA50" i="21"/>
  <c r="CB51" i="21"/>
  <c r="CD52" i="21"/>
  <c r="CB53" i="21"/>
  <c r="BZ54" i="21"/>
  <c r="BX55" i="21"/>
  <c r="CE40" i="21"/>
  <c r="CE52" i="21"/>
  <c r="BZ26" i="21"/>
  <c r="CA27" i="21"/>
  <c r="BW31" i="21"/>
  <c r="BW34" i="21"/>
  <c r="CC37" i="21"/>
  <c r="BX40" i="21"/>
  <c r="CD41" i="21"/>
  <c r="BX44" i="21"/>
  <c r="BZ45" i="21"/>
  <c r="BZ49" i="21"/>
  <c r="CB50" i="21"/>
  <c r="CC51" i="21"/>
  <c r="CC53" i="21"/>
  <c r="CA54" i="21"/>
  <c r="BY55" i="21"/>
  <c r="CE41" i="21"/>
  <c r="CE53" i="21"/>
  <c r="CA26" i="21"/>
  <c r="CB27" i="21"/>
  <c r="BW30" i="21"/>
  <c r="BX31" i="21"/>
  <c r="BX34" i="21"/>
  <c r="CD37" i="21"/>
  <c r="BW39" i="21"/>
  <c r="BY40" i="21"/>
  <c r="BY44" i="21"/>
  <c r="CA45" i="21"/>
  <c r="CA49" i="21"/>
  <c r="CC50" i="21"/>
  <c r="CD53" i="21"/>
  <c r="CB54" i="21"/>
  <c r="BZ55" i="21"/>
  <c r="CE42" i="21"/>
  <c r="CE54" i="21"/>
  <c r="CB26" i="21"/>
  <c r="CC27" i="21"/>
  <c r="BW29" i="21"/>
  <c r="BX30" i="21"/>
  <c r="BY31" i="21"/>
  <c r="BG54" i="21"/>
  <c r="BY34" i="21"/>
  <c r="BX39" i="21"/>
  <c r="BZ40" i="21"/>
  <c r="BZ44" i="21"/>
  <c r="CB45" i="21"/>
  <c r="CB49" i="21"/>
  <c r="CD50" i="21"/>
  <c r="BQ54" i="21"/>
  <c r="CC54" i="21"/>
  <c r="CA55" i="21"/>
  <c r="CE43" i="21"/>
  <c r="CE55" i="21"/>
  <c r="CC26" i="21"/>
  <c r="CD27" i="21"/>
  <c r="BX29" i="21"/>
  <c r="BY30" i="21"/>
  <c r="BZ31" i="21"/>
  <c r="BI54" i="21"/>
  <c r="BZ34" i="21"/>
  <c r="CB36" i="21"/>
  <c r="BY39" i="21"/>
  <c r="BY43" i="21"/>
  <c r="CA44" i="21"/>
  <c r="CA48" i="21"/>
  <c r="CC49" i="21"/>
  <c r="BR54" i="21"/>
  <c r="CD54" i="21"/>
  <c r="CB55" i="21"/>
  <c r="CE44" i="21"/>
  <c r="CE34" i="21"/>
  <c r="CD26" i="21"/>
  <c r="BY29" i="21"/>
  <c r="BZ30" i="21"/>
  <c r="CA31" i="21"/>
  <c r="BK54" i="21"/>
  <c r="CC36" i="21"/>
  <c r="BW38" i="21"/>
  <c r="BZ39" i="21"/>
  <c r="BZ43" i="21"/>
  <c r="CB44" i="21"/>
  <c r="BV47" i="21"/>
  <c r="CB48" i="21"/>
  <c r="CD49" i="21"/>
  <c r="BS54" i="21"/>
  <c r="CC55" i="21"/>
  <c r="CE45" i="21"/>
  <c r="CD28" i="21"/>
  <c r="BZ29" i="21"/>
  <c r="CA30" i="21"/>
  <c r="CB31" i="21"/>
  <c r="CD101" i="21"/>
  <c r="CD103" i="21"/>
  <c r="CD98" i="21"/>
  <c r="CD99" i="21"/>
  <c r="CD102" i="21"/>
  <c r="CC102" i="21"/>
  <c r="CC98" i="21"/>
  <c r="CC103" i="21"/>
  <c r="CC101" i="21"/>
  <c r="CC99" i="21"/>
  <c r="CB103" i="21"/>
  <c r="CB102" i="21"/>
  <c r="CB101" i="21"/>
  <c r="CB99" i="21"/>
  <c r="CB98" i="21"/>
  <c r="CA103" i="21"/>
  <c r="CA102" i="21"/>
  <c r="CA101" i="21"/>
  <c r="CA99" i="21"/>
  <c r="CA98" i="21"/>
  <c r="BW98" i="21"/>
  <c r="BX101" i="21"/>
  <c r="BX98" i="21"/>
  <c r="BY101" i="21"/>
  <c r="BY98" i="21"/>
  <c r="BZ101" i="21"/>
  <c r="BZ98" i="21"/>
  <c r="BW102" i="21"/>
  <c r="BW99" i="21"/>
  <c r="BX102" i="21"/>
  <c r="BX99" i="21"/>
  <c r="BZ103" i="21"/>
  <c r="BX100" i="21"/>
  <c r="BW101" i="21"/>
  <c r="BY99" i="21"/>
  <c r="BZ99" i="21"/>
  <c r="BW100" i="21"/>
  <c r="BY100" i="21"/>
  <c r="BY102" i="21"/>
  <c r="BZ102" i="21"/>
  <c r="BW103" i="21"/>
  <c r="BX103" i="21"/>
  <c r="BY103" i="21"/>
  <c r="AQ535" i="20"/>
  <c r="BU26" i="21" s="1"/>
  <c r="AR535" i="20"/>
  <c r="AS535" i="20"/>
  <c r="BU62" i="21" s="1"/>
  <c r="AT535" i="20"/>
  <c r="AU535" i="20"/>
  <c r="AV535" i="20"/>
  <c r="AQ536" i="20"/>
  <c r="BU28" i="21" s="1"/>
  <c r="AR536" i="20"/>
  <c r="AS536" i="20"/>
  <c r="BU64" i="21" s="1"/>
  <c r="AT536" i="20"/>
  <c r="AU536" i="20"/>
  <c r="AV536" i="20"/>
  <c r="AQ537" i="20"/>
  <c r="BU27" i="21" s="1"/>
  <c r="AR537" i="20"/>
  <c r="AS537" i="20"/>
  <c r="BU63" i="21" s="1"/>
  <c r="AT537" i="20"/>
  <c r="AU537" i="20"/>
  <c r="AV537" i="20"/>
  <c r="AQ538" i="20"/>
  <c r="BU29" i="21" s="1"/>
  <c r="AR538" i="20"/>
  <c r="AS538" i="20"/>
  <c r="BU65" i="21" s="1"/>
  <c r="AT538" i="20"/>
  <c r="AU538" i="20"/>
  <c r="AV538" i="20"/>
  <c r="AQ539" i="20"/>
  <c r="BU30" i="21" s="1"/>
  <c r="AR539" i="20"/>
  <c r="AS539" i="20"/>
  <c r="BU66" i="21" s="1"/>
  <c r="AT539" i="20"/>
  <c r="AU539" i="20"/>
  <c r="AV539" i="20"/>
  <c r="AQ540" i="20"/>
  <c r="BU31" i="21" s="1"/>
  <c r="AR540" i="20"/>
  <c r="AS540" i="20"/>
  <c r="BU67" i="21" s="1"/>
  <c r="AT540" i="20"/>
  <c r="AU540" i="20"/>
  <c r="AV540" i="20"/>
  <c r="BU34" i="21"/>
  <c r="AR541" i="20"/>
  <c r="BU70" i="21"/>
  <c r="AT541" i="20"/>
  <c r="BU106" i="21"/>
  <c r="AV541" i="20"/>
  <c r="AQ542" i="20"/>
  <c r="BU35" i="21" s="1"/>
  <c r="AR542" i="20"/>
  <c r="AS542" i="20"/>
  <c r="BU71" i="21" s="1"/>
  <c r="AT542" i="20"/>
  <c r="AU542" i="20"/>
  <c r="BU107" i="21" s="1"/>
  <c r="AV542" i="20"/>
  <c r="AQ543" i="20"/>
  <c r="BU36" i="21" s="1"/>
  <c r="AR543" i="20"/>
  <c r="AS543" i="20"/>
  <c r="BU72" i="21" s="1"/>
  <c r="AT543" i="20"/>
  <c r="AU543" i="20"/>
  <c r="BU108" i="21" s="1"/>
  <c r="AV543" i="20"/>
  <c r="AQ544" i="20"/>
  <c r="BU37" i="21" s="1"/>
  <c r="AR544" i="20"/>
  <c r="AS544" i="20"/>
  <c r="BU73" i="21" s="1"/>
  <c r="AT544" i="20"/>
  <c r="AU544" i="20"/>
  <c r="BU109" i="21" s="1"/>
  <c r="AV544" i="20"/>
  <c r="AQ545" i="20"/>
  <c r="BU38" i="21" s="1"/>
  <c r="AR545" i="20"/>
  <c r="AS545" i="20"/>
  <c r="BU74" i="21" s="1"/>
  <c r="AT545" i="20"/>
  <c r="AU545" i="20"/>
  <c r="BU110" i="21" s="1"/>
  <c r="AV545" i="20"/>
  <c r="BU39" i="21"/>
  <c r="AR546" i="20"/>
  <c r="BU75" i="21"/>
  <c r="AT546" i="20"/>
  <c r="BU111" i="21"/>
  <c r="AV546" i="20"/>
  <c r="BU40" i="21"/>
  <c r="AR547" i="20"/>
  <c r="BU76" i="21"/>
  <c r="AT547" i="20"/>
  <c r="BU112" i="21"/>
  <c r="AV547" i="20"/>
  <c r="AQ548" i="20"/>
  <c r="BU41" i="21" s="1"/>
  <c r="AR548" i="20"/>
  <c r="AS548" i="20"/>
  <c r="BU77" i="21" s="1"/>
  <c r="AT548" i="20"/>
  <c r="AU548" i="20"/>
  <c r="BU113" i="21" s="1"/>
  <c r="AV548" i="20"/>
  <c r="AQ549" i="20"/>
  <c r="BU42" i="21" s="1"/>
  <c r="AR549" i="20"/>
  <c r="AS549" i="20"/>
  <c r="BU78" i="21" s="1"/>
  <c r="AT549" i="20"/>
  <c r="AU549" i="20"/>
  <c r="BU114" i="21" s="1"/>
  <c r="AV549" i="20"/>
  <c r="AQ550" i="20"/>
  <c r="BU43" i="21" s="1"/>
  <c r="AR550" i="20"/>
  <c r="AS550" i="20"/>
  <c r="BU79" i="21" s="1"/>
  <c r="AT550" i="20"/>
  <c r="AU550" i="20"/>
  <c r="BU115" i="21" s="1"/>
  <c r="AV550" i="20"/>
  <c r="AQ551" i="20"/>
  <c r="BU44" i="21" s="1"/>
  <c r="AR551" i="20"/>
  <c r="AS551" i="20"/>
  <c r="BU80" i="21" s="1"/>
  <c r="AT551" i="20"/>
  <c r="AU551" i="20"/>
  <c r="BU116" i="21" s="1"/>
  <c r="AV551" i="20"/>
  <c r="AQ552" i="20"/>
  <c r="BU45" i="21" s="1"/>
  <c r="AR552" i="20"/>
  <c r="AS552" i="20"/>
  <c r="BU81" i="21" s="1"/>
  <c r="AT552" i="20"/>
  <c r="AU552" i="20"/>
  <c r="BU117" i="21" s="1"/>
  <c r="AV552" i="20"/>
  <c r="AQ553" i="20"/>
  <c r="BU46" i="21" s="1"/>
  <c r="AR553" i="20"/>
  <c r="AS553" i="20"/>
  <c r="BU82" i="21" s="1"/>
  <c r="AT553" i="20"/>
  <c r="AU553" i="20"/>
  <c r="BU118" i="21" s="1"/>
  <c r="AV553" i="20"/>
  <c r="AQ554" i="20"/>
  <c r="BU47" i="21" s="1"/>
  <c r="AR554" i="20"/>
  <c r="AS554" i="20"/>
  <c r="BU83" i="21" s="1"/>
  <c r="AT554" i="20"/>
  <c r="AU554" i="20"/>
  <c r="BU119" i="21" s="1"/>
  <c r="AV554" i="20"/>
  <c r="BU48" i="21"/>
  <c r="AR555" i="20"/>
  <c r="BU84" i="21"/>
  <c r="AT555" i="20"/>
  <c r="BU120" i="21"/>
  <c r="AV555" i="20"/>
  <c r="AQ556" i="20"/>
  <c r="BU49" i="21" s="1"/>
  <c r="AR556" i="20"/>
  <c r="AS556" i="20"/>
  <c r="BU85" i="21" s="1"/>
  <c r="AT556" i="20"/>
  <c r="AU556" i="20"/>
  <c r="BU121" i="21" s="1"/>
  <c r="AV556" i="20"/>
  <c r="BU51" i="21"/>
  <c r="AR557" i="20"/>
  <c r="BU87" i="21"/>
  <c r="AT557" i="20"/>
  <c r="BU123" i="21"/>
  <c r="AV557" i="20"/>
  <c r="AQ558" i="20"/>
  <c r="BU50" i="21" s="1"/>
  <c r="AR558" i="20"/>
  <c r="AS558" i="20"/>
  <c r="BU86" i="21" s="1"/>
  <c r="AT558" i="20"/>
  <c r="AU558" i="20"/>
  <c r="BU122" i="21" s="1"/>
  <c r="AV558" i="20"/>
  <c r="AQ559" i="20"/>
  <c r="BU55" i="21" s="1"/>
  <c r="AR559" i="20"/>
  <c r="AS559" i="20"/>
  <c r="BU91" i="21" s="1"/>
  <c r="AT559" i="20"/>
  <c r="AU559" i="20"/>
  <c r="BU127" i="21" s="1"/>
  <c r="AV559" i="20"/>
  <c r="AQ560" i="20"/>
  <c r="BU52" i="21" s="1"/>
  <c r="AR560" i="20"/>
  <c r="AS560" i="20"/>
  <c r="BU88" i="21" s="1"/>
  <c r="AT560" i="20"/>
  <c r="AU560" i="20"/>
  <c r="BU124" i="21" s="1"/>
  <c r="AV560" i="20"/>
  <c r="AQ561" i="20"/>
  <c r="BU53" i="21" s="1"/>
  <c r="AR561" i="20"/>
  <c r="AS561" i="20"/>
  <c r="BU89" i="21" s="1"/>
  <c r="AT561" i="20"/>
  <c r="AU561" i="20"/>
  <c r="BU125" i="21" s="1"/>
  <c r="AV561" i="20"/>
  <c r="AQ562" i="20"/>
  <c r="AR562" i="20"/>
  <c r="AS562" i="20"/>
  <c r="AT562" i="20"/>
  <c r="AU562" i="20"/>
  <c r="AV562" i="20"/>
  <c r="AQ563" i="20"/>
  <c r="BV26" i="21" s="1"/>
  <c r="AR563" i="20"/>
  <c r="AS563" i="20"/>
  <c r="BV62" i="21" s="1"/>
  <c r="AT563" i="20"/>
  <c r="AU563" i="20"/>
  <c r="BV98" i="21" s="1"/>
  <c r="AV563" i="20"/>
  <c r="AQ564" i="20"/>
  <c r="BV28" i="21" s="1"/>
  <c r="AR564" i="20"/>
  <c r="AS564" i="20"/>
  <c r="BV64" i="21" s="1"/>
  <c r="AT564" i="20"/>
  <c r="AU564" i="20"/>
  <c r="BV100" i="21" s="1"/>
  <c r="AV564" i="20"/>
  <c r="AQ565" i="20"/>
  <c r="BV27" i="21" s="1"/>
  <c r="AR565" i="20"/>
  <c r="AS565" i="20"/>
  <c r="BV63" i="21" s="1"/>
  <c r="AT565" i="20"/>
  <c r="AU565" i="20"/>
  <c r="BV99" i="21" s="1"/>
  <c r="AV565" i="20"/>
  <c r="AQ566" i="20"/>
  <c r="BV29" i="21" s="1"/>
  <c r="AR566" i="20"/>
  <c r="AS566" i="20"/>
  <c r="BV65" i="21" s="1"/>
  <c r="AT566" i="20"/>
  <c r="AU566" i="20"/>
  <c r="BV101" i="21" s="1"/>
  <c r="AV566" i="20"/>
  <c r="AQ567" i="20"/>
  <c r="BV30" i="21" s="1"/>
  <c r="AR567" i="20"/>
  <c r="AS567" i="20"/>
  <c r="BV66" i="21" s="1"/>
  <c r="AT567" i="20"/>
  <c r="AU567" i="20"/>
  <c r="BV102" i="21" s="1"/>
  <c r="AV567" i="20"/>
  <c r="AQ568" i="20"/>
  <c r="BV31" i="21" s="1"/>
  <c r="AR568" i="20"/>
  <c r="AS568" i="20"/>
  <c r="BV67" i="21" s="1"/>
  <c r="AT568" i="20"/>
  <c r="AU568" i="20"/>
  <c r="BV103" i="21" s="1"/>
  <c r="AV568" i="20"/>
  <c r="BV34" i="21"/>
  <c r="AR569" i="20"/>
  <c r="BV70" i="21"/>
  <c r="AT569" i="20"/>
  <c r="BV106" i="21"/>
  <c r="AV569" i="20"/>
  <c r="AQ570" i="20"/>
  <c r="BV35" i="21" s="1"/>
  <c r="AR570" i="20"/>
  <c r="AS570" i="20"/>
  <c r="BV71" i="21" s="1"/>
  <c r="AT570" i="20"/>
  <c r="AU570" i="20"/>
  <c r="BV107" i="21" s="1"/>
  <c r="AV570" i="20"/>
  <c r="AQ571" i="20"/>
  <c r="BV36" i="21" s="1"/>
  <c r="AR571" i="20"/>
  <c r="AS571" i="20"/>
  <c r="BV72" i="21" s="1"/>
  <c r="AT571" i="20"/>
  <c r="AU571" i="20"/>
  <c r="BV108" i="21" s="1"/>
  <c r="AV571" i="20"/>
  <c r="AQ572" i="20"/>
  <c r="BV37" i="21" s="1"/>
  <c r="AR572" i="20"/>
  <c r="AS572" i="20"/>
  <c r="BV73" i="21" s="1"/>
  <c r="AT572" i="20"/>
  <c r="AU572" i="20"/>
  <c r="BV109" i="21" s="1"/>
  <c r="AV572" i="20"/>
  <c r="AQ573" i="20"/>
  <c r="BV38" i="21" s="1"/>
  <c r="AR573" i="20"/>
  <c r="AS573" i="20"/>
  <c r="BV74" i="21" s="1"/>
  <c r="AT573" i="20"/>
  <c r="AU573" i="20"/>
  <c r="BV110" i="21" s="1"/>
  <c r="AV573" i="20"/>
  <c r="BV39" i="21"/>
  <c r="AR574" i="20"/>
  <c r="BV75" i="21"/>
  <c r="AT574" i="20"/>
  <c r="BV111" i="21"/>
  <c r="AV574" i="20"/>
  <c r="BV40" i="21"/>
  <c r="AR575" i="20"/>
  <c r="BV76" i="21"/>
  <c r="AT575" i="20"/>
  <c r="BV112" i="21"/>
  <c r="AV575" i="20"/>
  <c r="AQ576" i="20"/>
  <c r="BV41" i="21" s="1"/>
  <c r="AR576" i="20"/>
  <c r="AS576" i="20"/>
  <c r="BV77" i="21" s="1"/>
  <c r="AT576" i="20"/>
  <c r="AU576" i="20"/>
  <c r="BV113" i="21" s="1"/>
  <c r="AV576" i="20"/>
  <c r="AQ577" i="20"/>
  <c r="BV42" i="21" s="1"/>
  <c r="AR577" i="20"/>
  <c r="AS577" i="20"/>
  <c r="BV78" i="21" s="1"/>
  <c r="AT577" i="20"/>
  <c r="AU577" i="20"/>
  <c r="BV114" i="21" s="1"/>
  <c r="AV577" i="20"/>
  <c r="AQ578" i="20"/>
  <c r="BV43" i="21" s="1"/>
  <c r="AR578" i="20"/>
  <c r="AS578" i="20"/>
  <c r="BV79" i="21" s="1"/>
  <c r="AT578" i="20"/>
  <c r="AU578" i="20"/>
  <c r="BV115" i="21" s="1"/>
  <c r="AV578" i="20"/>
  <c r="AQ579" i="20"/>
  <c r="BV44" i="21" s="1"/>
  <c r="AR579" i="20"/>
  <c r="AS579" i="20"/>
  <c r="BV80" i="21" s="1"/>
  <c r="AT579" i="20"/>
  <c r="AU579" i="20"/>
  <c r="BV116" i="21" s="1"/>
  <c r="AV579" i="20"/>
  <c r="AQ580" i="20"/>
  <c r="BV45" i="21" s="1"/>
  <c r="AR580" i="20"/>
  <c r="AS580" i="20"/>
  <c r="BV81" i="21" s="1"/>
  <c r="AT580" i="20"/>
  <c r="AU580" i="20"/>
  <c r="BV117" i="21" s="1"/>
  <c r="AV580" i="20"/>
  <c r="AQ581" i="20"/>
  <c r="BV46" i="21" s="1"/>
  <c r="AR581" i="20"/>
  <c r="AS581" i="20"/>
  <c r="BV82" i="21" s="1"/>
  <c r="AT581" i="20"/>
  <c r="AU581" i="20"/>
  <c r="BV118" i="21" s="1"/>
  <c r="AV581" i="20"/>
  <c r="AQ582" i="20"/>
  <c r="AR582" i="20"/>
  <c r="AS582" i="20"/>
  <c r="AT582" i="20"/>
  <c r="AU582" i="20"/>
  <c r="AV582" i="20"/>
  <c r="AQ583" i="20"/>
  <c r="BV48" i="21" s="1"/>
  <c r="AR583" i="20"/>
  <c r="AS583" i="20"/>
  <c r="BV84" i="21" s="1"/>
  <c r="AT583" i="20"/>
  <c r="AU583" i="20"/>
  <c r="BV120" i="21" s="1"/>
  <c r="AV583" i="20"/>
  <c r="AQ584" i="20"/>
  <c r="BV49" i="21" s="1"/>
  <c r="AR584" i="20"/>
  <c r="AS584" i="20"/>
  <c r="BV85" i="21" s="1"/>
  <c r="AT584" i="20"/>
  <c r="AU584" i="20"/>
  <c r="BV121" i="21" s="1"/>
  <c r="AV584" i="20"/>
  <c r="BV51" i="21"/>
  <c r="AR585" i="20"/>
  <c r="BV87" i="21"/>
  <c r="AT585" i="20"/>
  <c r="BV123" i="21"/>
  <c r="AV585" i="20"/>
  <c r="AQ586" i="20"/>
  <c r="BV50" i="21" s="1"/>
  <c r="AR586" i="20"/>
  <c r="AS586" i="20"/>
  <c r="BV86" i="21" s="1"/>
  <c r="AT586" i="20"/>
  <c r="AU586" i="20"/>
  <c r="BV122" i="21" s="1"/>
  <c r="AV586" i="20"/>
  <c r="AQ587" i="20"/>
  <c r="BV55" i="21" s="1"/>
  <c r="AR587" i="20"/>
  <c r="AS587" i="20"/>
  <c r="BV91" i="21" s="1"/>
  <c r="AT587" i="20"/>
  <c r="AU587" i="20"/>
  <c r="BV127" i="21" s="1"/>
  <c r="AV587" i="20"/>
  <c r="AQ588" i="20"/>
  <c r="BV52" i="21" s="1"/>
  <c r="AR588" i="20"/>
  <c r="AS588" i="20"/>
  <c r="BV88" i="21" s="1"/>
  <c r="AT588" i="20"/>
  <c r="AU588" i="20"/>
  <c r="BV124" i="21" s="1"/>
  <c r="AV588" i="20"/>
  <c r="AQ589" i="20"/>
  <c r="BV53" i="21" s="1"/>
  <c r="AR589" i="20"/>
  <c r="AS589" i="20"/>
  <c r="BV89" i="21" s="1"/>
  <c r="AT589" i="20"/>
  <c r="AU589" i="20"/>
  <c r="BV125" i="21" s="1"/>
  <c r="AV589" i="20"/>
  <c r="AQ590" i="20"/>
  <c r="AR590" i="20"/>
  <c r="AS590" i="20"/>
  <c r="AT590" i="20"/>
  <c r="AU590" i="20"/>
  <c r="AV590" i="20"/>
  <c r="AQ31" i="20" l="1"/>
  <c r="AR31" i="20"/>
  <c r="AS31" i="20"/>
  <c r="AT31" i="20"/>
  <c r="AU31" i="20"/>
  <c r="AV31" i="20"/>
  <c r="AQ32" i="20"/>
  <c r="AR32" i="20"/>
  <c r="AS32" i="20"/>
  <c r="AT32" i="20"/>
  <c r="AU32" i="20"/>
  <c r="AV32" i="20"/>
  <c r="AQ33" i="20"/>
  <c r="AR33" i="20"/>
  <c r="AS33" i="20"/>
  <c r="AT33" i="20"/>
  <c r="AU33" i="20"/>
  <c r="AV33" i="20"/>
  <c r="AQ34" i="20"/>
  <c r="AR34" i="20"/>
  <c r="AS34" i="20"/>
  <c r="AT34" i="20"/>
  <c r="AU34" i="20"/>
  <c r="AV34" i="20"/>
  <c r="AQ35" i="20"/>
  <c r="AR35" i="20"/>
  <c r="AS35" i="20"/>
  <c r="AT35" i="20"/>
  <c r="AU35" i="20"/>
  <c r="AV35" i="20"/>
  <c r="AQ36" i="20"/>
  <c r="AR36" i="20"/>
  <c r="AS36" i="20"/>
  <c r="AT36" i="20"/>
  <c r="AU36" i="20"/>
  <c r="AV36" i="20"/>
  <c r="AR37" i="20"/>
  <c r="AT37" i="20"/>
  <c r="BC106" i="21"/>
  <c r="AV37" i="20"/>
  <c r="AQ38" i="20"/>
  <c r="AR38" i="20"/>
  <c r="AS38" i="20"/>
  <c r="AT38" i="20"/>
  <c r="AU38" i="20"/>
  <c r="BC107" i="21" s="1"/>
  <c r="AV38" i="20"/>
  <c r="AQ39" i="20"/>
  <c r="AR39" i="20"/>
  <c r="AS39" i="20"/>
  <c r="AT39" i="20"/>
  <c r="AU39" i="20"/>
  <c r="BC108" i="21" s="1"/>
  <c r="AV39" i="20"/>
  <c r="AQ40" i="20"/>
  <c r="AR40" i="20"/>
  <c r="AS40" i="20"/>
  <c r="AT40" i="20"/>
  <c r="AU40" i="20"/>
  <c r="BC109" i="21" s="1"/>
  <c r="AV40" i="20"/>
  <c r="AQ41" i="20"/>
  <c r="AR41" i="20"/>
  <c r="AS41" i="20"/>
  <c r="AT41" i="20"/>
  <c r="AU41" i="20"/>
  <c r="BC110" i="21" s="1"/>
  <c r="AV41" i="20"/>
  <c r="AR42" i="20"/>
  <c r="AT42" i="20"/>
  <c r="BC111" i="21"/>
  <c r="AV42" i="20"/>
  <c r="AR43" i="20"/>
  <c r="AT43" i="20"/>
  <c r="BC112" i="21"/>
  <c r="AV43" i="20"/>
  <c r="AR44" i="20"/>
  <c r="AT44" i="20"/>
  <c r="BC113" i="21"/>
  <c r="AV44" i="20"/>
  <c r="AQ45" i="20"/>
  <c r="AR45" i="20"/>
  <c r="AS45" i="20"/>
  <c r="AT45" i="20"/>
  <c r="AU45" i="20"/>
  <c r="BC114" i="21" s="1"/>
  <c r="AV45" i="20"/>
  <c r="AQ46" i="20"/>
  <c r="AR46" i="20"/>
  <c r="AS46" i="20"/>
  <c r="AT46" i="20"/>
  <c r="AU46" i="20"/>
  <c r="BC115" i="21" s="1"/>
  <c r="AV46" i="20"/>
  <c r="AQ47" i="20"/>
  <c r="AR47" i="20"/>
  <c r="AS47" i="20"/>
  <c r="AT47" i="20"/>
  <c r="AU47" i="20"/>
  <c r="BC116" i="21" s="1"/>
  <c r="AV47" i="20"/>
  <c r="AR48" i="20"/>
  <c r="AT48" i="20"/>
  <c r="BC117" i="21"/>
  <c r="AV48" i="20"/>
  <c r="AQ49" i="20"/>
  <c r="AR49" i="20"/>
  <c r="AS49" i="20"/>
  <c r="AT49" i="20"/>
  <c r="AU49" i="20"/>
  <c r="BC118" i="21" s="1"/>
  <c r="AV49" i="20"/>
  <c r="AQ50" i="20"/>
  <c r="AR50" i="20"/>
  <c r="AS50" i="20"/>
  <c r="AT50" i="20"/>
  <c r="AU50" i="20"/>
  <c r="BC119" i="21" s="1"/>
  <c r="AV50" i="20"/>
  <c r="AQ51" i="20"/>
  <c r="BW47" i="21" s="1"/>
  <c r="AR51" i="20"/>
  <c r="AS51" i="20"/>
  <c r="BW83" i="21" s="1"/>
  <c r="AT51" i="20"/>
  <c r="AU51" i="20"/>
  <c r="AV51" i="20"/>
  <c r="AQ52" i="20"/>
  <c r="AR52" i="20"/>
  <c r="AS52" i="20"/>
  <c r="AT52" i="20"/>
  <c r="AU52" i="20"/>
  <c r="BC121" i="21" s="1"/>
  <c r="AV52" i="20"/>
  <c r="AQ53" i="20"/>
  <c r="AR53" i="20"/>
  <c r="AS53" i="20"/>
  <c r="AT53" i="20"/>
  <c r="AU53" i="20"/>
  <c r="BC123" i="21" s="1"/>
  <c r="AV53" i="20"/>
  <c r="AQ54" i="20"/>
  <c r="AR54" i="20"/>
  <c r="AS54" i="20"/>
  <c r="AT54" i="20"/>
  <c r="AU54" i="20"/>
  <c r="BC122" i="21" s="1"/>
  <c r="AV54" i="20"/>
  <c r="AQ55" i="20"/>
  <c r="AR55" i="20"/>
  <c r="AS55" i="20"/>
  <c r="AT55" i="20"/>
  <c r="AU55" i="20"/>
  <c r="BC127" i="21" s="1"/>
  <c r="AV55" i="20"/>
  <c r="AQ56" i="20"/>
  <c r="AR56" i="20"/>
  <c r="AS56" i="20"/>
  <c r="AT56" i="20"/>
  <c r="AU56" i="20"/>
  <c r="BC124" i="21" s="1"/>
  <c r="AV56" i="20"/>
  <c r="AR57" i="20"/>
  <c r="AT57" i="20"/>
  <c r="BC125" i="21"/>
  <c r="AV57" i="20"/>
  <c r="AQ58" i="20"/>
  <c r="AR58" i="20"/>
  <c r="AS58" i="20"/>
  <c r="AT58" i="20"/>
  <c r="AU58" i="20"/>
  <c r="AV58" i="20"/>
  <c r="AQ59" i="20"/>
  <c r="AR59" i="20"/>
  <c r="AS59" i="20"/>
  <c r="AT59" i="20"/>
  <c r="AU59" i="20"/>
  <c r="AV59" i="20"/>
  <c r="AQ60" i="20"/>
  <c r="AR60" i="20"/>
  <c r="AS60" i="20"/>
  <c r="AT60" i="20"/>
  <c r="AU60" i="20"/>
  <c r="AV60" i="20"/>
  <c r="AQ61" i="20"/>
  <c r="AR61" i="20"/>
  <c r="AS61" i="20"/>
  <c r="AT61" i="20"/>
  <c r="AU61" i="20"/>
  <c r="AV61" i="20"/>
  <c r="AQ62" i="20"/>
  <c r="AR62" i="20"/>
  <c r="AS62" i="20"/>
  <c r="AT62" i="20"/>
  <c r="AU62" i="20"/>
  <c r="AV62" i="20"/>
  <c r="AQ63" i="20"/>
  <c r="AR63" i="20"/>
  <c r="AS63" i="20"/>
  <c r="AT63" i="20"/>
  <c r="AU63" i="20"/>
  <c r="AV63" i="20"/>
  <c r="AQ64" i="20"/>
  <c r="AR64" i="20"/>
  <c r="AS64" i="20"/>
  <c r="AT64" i="20"/>
  <c r="AU64" i="20"/>
  <c r="AV64" i="20"/>
  <c r="AR65" i="20"/>
  <c r="AT65" i="20"/>
  <c r="BD106" i="21"/>
  <c r="AV65" i="20"/>
  <c r="AQ66" i="20"/>
  <c r="AR66" i="20"/>
  <c r="AS66" i="20"/>
  <c r="AT66" i="20"/>
  <c r="AU66" i="20"/>
  <c r="BD107" i="21" s="1"/>
  <c r="AV66" i="20"/>
  <c r="AQ67" i="20"/>
  <c r="AR67" i="20"/>
  <c r="AS67" i="20"/>
  <c r="AT67" i="20"/>
  <c r="AU67" i="20"/>
  <c r="BD108" i="21" s="1"/>
  <c r="AV67" i="20"/>
  <c r="AQ68" i="20"/>
  <c r="AR68" i="20"/>
  <c r="AS68" i="20"/>
  <c r="AT68" i="20"/>
  <c r="AU68" i="20"/>
  <c r="BD109" i="21" s="1"/>
  <c r="AV68" i="20"/>
  <c r="AQ69" i="20"/>
  <c r="AR69" i="20"/>
  <c r="AS69" i="20"/>
  <c r="AT69" i="20"/>
  <c r="AU69" i="20"/>
  <c r="BD110" i="21" s="1"/>
  <c r="AV69" i="20"/>
  <c r="AR70" i="20"/>
  <c r="AT70" i="20"/>
  <c r="BD111" i="21"/>
  <c r="AV70" i="20"/>
  <c r="AR71" i="20"/>
  <c r="AT71" i="20"/>
  <c r="BD112" i="21"/>
  <c r="AV71" i="20"/>
  <c r="AR72" i="20"/>
  <c r="AT72" i="20"/>
  <c r="BD113" i="21"/>
  <c r="AV72" i="20"/>
  <c r="AQ73" i="20"/>
  <c r="AR73" i="20"/>
  <c r="AS73" i="20"/>
  <c r="AT73" i="20"/>
  <c r="AU73" i="20"/>
  <c r="BD114" i="21" s="1"/>
  <c r="AV73" i="20"/>
  <c r="AQ74" i="20"/>
  <c r="AR74" i="20"/>
  <c r="AS74" i="20"/>
  <c r="AT74" i="20"/>
  <c r="AU74" i="20"/>
  <c r="BD115" i="21" s="1"/>
  <c r="AV74" i="20"/>
  <c r="AQ75" i="20"/>
  <c r="AR75" i="20"/>
  <c r="AS75" i="20"/>
  <c r="AT75" i="20"/>
  <c r="AU75" i="20"/>
  <c r="BD116" i="21" s="1"/>
  <c r="AV75" i="20"/>
  <c r="AR76" i="20"/>
  <c r="AT76" i="20"/>
  <c r="BD117" i="21"/>
  <c r="AV76" i="20"/>
  <c r="AQ77" i="20"/>
  <c r="AR77" i="20"/>
  <c r="AS77" i="20"/>
  <c r="AT77" i="20"/>
  <c r="AU77" i="20"/>
  <c r="BD118" i="21" s="1"/>
  <c r="AV77" i="20"/>
  <c r="AQ78" i="20"/>
  <c r="AR78" i="20"/>
  <c r="AS78" i="20"/>
  <c r="AT78" i="20"/>
  <c r="AU78" i="20"/>
  <c r="BD119" i="21" s="1"/>
  <c r="AV78" i="20"/>
  <c r="AQ79" i="20"/>
  <c r="BX47" i="21" s="1"/>
  <c r="AR79" i="20"/>
  <c r="AS79" i="20"/>
  <c r="BX83" i="21" s="1"/>
  <c r="AT79" i="20"/>
  <c r="AU79" i="20"/>
  <c r="AV79" i="20"/>
  <c r="AQ80" i="20"/>
  <c r="AR80" i="20"/>
  <c r="AS80" i="20"/>
  <c r="AT80" i="20"/>
  <c r="AU80" i="20"/>
  <c r="BD121" i="21" s="1"/>
  <c r="AV80" i="20"/>
  <c r="AQ81" i="20"/>
  <c r="AR81" i="20"/>
  <c r="AS81" i="20"/>
  <c r="AT81" i="20"/>
  <c r="AU81" i="20"/>
  <c r="BD123" i="21" s="1"/>
  <c r="AV81" i="20"/>
  <c r="AQ82" i="20"/>
  <c r="AR82" i="20"/>
  <c r="AS82" i="20"/>
  <c r="AT82" i="20"/>
  <c r="AU82" i="20"/>
  <c r="BD122" i="21" s="1"/>
  <c r="AV82" i="20"/>
  <c r="AQ83" i="20"/>
  <c r="AR83" i="20"/>
  <c r="AS83" i="20"/>
  <c r="AT83" i="20"/>
  <c r="AU83" i="20"/>
  <c r="BD127" i="21" s="1"/>
  <c r="AV83" i="20"/>
  <c r="AQ84" i="20"/>
  <c r="AR84" i="20"/>
  <c r="AS84" i="20"/>
  <c r="AT84" i="20"/>
  <c r="AU84" i="20"/>
  <c r="BD124" i="21" s="1"/>
  <c r="AV84" i="20"/>
  <c r="AR85" i="20"/>
  <c r="AT85" i="20"/>
  <c r="BD125" i="21"/>
  <c r="AV85" i="20"/>
  <c r="AQ86" i="20"/>
  <c r="AR86" i="20"/>
  <c r="AS86" i="20"/>
  <c r="AT86" i="20"/>
  <c r="AU86" i="20"/>
  <c r="AV86" i="20"/>
  <c r="AQ87" i="20"/>
  <c r="AR87" i="20"/>
  <c r="AS87" i="20"/>
  <c r="AT87" i="20"/>
  <c r="AU87" i="20"/>
  <c r="AV87" i="20"/>
  <c r="AQ88" i="20"/>
  <c r="AR88" i="20"/>
  <c r="AS88" i="20"/>
  <c r="AT88" i="20"/>
  <c r="AU88" i="20"/>
  <c r="AV88" i="20"/>
  <c r="AQ89" i="20"/>
  <c r="AR89" i="20"/>
  <c r="AS89" i="20"/>
  <c r="AT89" i="20"/>
  <c r="AU89" i="20"/>
  <c r="AV89" i="20"/>
  <c r="AQ90" i="20"/>
  <c r="AR90" i="20"/>
  <c r="AS90" i="20"/>
  <c r="AT90" i="20"/>
  <c r="AU90" i="20"/>
  <c r="AV90" i="20"/>
  <c r="AQ91" i="20"/>
  <c r="AR91" i="20"/>
  <c r="AS91" i="20"/>
  <c r="AT91" i="20"/>
  <c r="AU91" i="20"/>
  <c r="AV91" i="20"/>
  <c r="AQ92" i="20"/>
  <c r="AR92" i="20"/>
  <c r="AS92" i="20"/>
  <c r="AT92" i="20"/>
  <c r="AU92" i="20"/>
  <c r="AV92" i="20"/>
  <c r="AR93" i="20"/>
  <c r="AT93" i="20"/>
  <c r="BE106" i="21"/>
  <c r="AV93" i="20"/>
  <c r="AQ94" i="20"/>
  <c r="AR94" i="20"/>
  <c r="AS94" i="20"/>
  <c r="AT94" i="20"/>
  <c r="AU94" i="20"/>
  <c r="BE107" i="21" s="1"/>
  <c r="AV94" i="20"/>
  <c r="AQ95" i="20"/>
  <c r="AR95" i="20"/>
  <c r="AS95" i="20"/>
  <c r="AT95" i="20"/>
  <c r="AU95" i="20"/>
  <c r="BE108" i="21" s="1"/>
  <c r="AV95" i="20"/>
  <c r="AR96" i="20"/>
  <c r="AT96" i="20"/>
  <c r="BE109" i="21"/>
  <c r="AV96" i="20"/>
  <c r="AQ97" i="20"/>
  <c r="AR97" i="20"/>
  <c r="AS97" i="20"/>
  <c r="AT97" i="20"/>
  <c r="AU97" i="20"/>
  <c r="BE110" i="21" s="1"/>
  <c r="AV97" i="20"/>
  <c r="AR98" i="20"/>
  <c r="AT98" i="20"/>
  <c r="BE111" i="21"/>
  <c r="AV98" i="20"/>
  <c r="AR99" i="20"/>
  <c r="AT99" i="20"/>
  <c r="BE112" i="21"/>
  <c r="AV99" i="20"/>
  <c r="AR100" i="20"/>
  <c r="AT100" i="20"/>
  <c r="BE113" i="21"/>
  <c r="AV100" i="20"/>
  <c r="AQ101" i="20"/>
  <c r="AR101" i="20"/>
  <c r="AS101" i="20"/>
  <c r="AT101" i="20"/>
  <c r="AU101" i="20"/>
  <c r="BE114" i="21" s="1"/>
  <c r="AV101" i="20"/>
  <c r="AQ102" i="20"/>
  <c r="AR102" i="20"/>
  <c r="AS102" i="20"/>
  <c r="AT102" i="20"/>
  <c r="AU102" i="20"/>
  <c r="BE115" i="21" s="1"/>
  <c r="AV102" i="20"/>
  <c r="AQ103" i="20"/>
  <c r="AR103" i="20"/>
  <c r="AS103" i="20"/>
  <c r="AT103" i="20"/>
  <c r="AU103" i="20"/>
  <c r="BE116" i="21" s="1"/>
  <c r="AV103" i="20"/>
  <c r="AR104" i="20"/>
  <c r="AT104" i="20"/>
  <c r="BE117" i="21"/>
  <c r="AV104" i="20"/>
  <c r="AQ105" i="20"/>
  <c r="AR105" i="20"/>
  <c r="AS105" i="20"/>
  <c r="AT105" i="20"/>
  <c r="AU105" i="20"/>
  <c r="BE118" i="21" s="1"/>
  <c r="AV105" i="20"/>
  <c r="AR106" i="20"/>
  <c r="AT106" i="20"/>
  <c r="BE119" i="21"/>
  <c r="AV106" i="20"/>
  <c r="AQ107" i="20"/>
  <c r="BY47" i="21" s="1"/>
  <c r="AR107" i="20"/>
  <c r="AS107" i="20"/>
  <c r="BY83" i="21" s="1"/>
  <c r="AT107" i="20"/>
  <c r="AU107" i="20"/>
  <c r="AV107" i="20"/>
  <c r="AQ108" i="20"/>
  <c r="AR108" i="20"/>
  <c r="AS108" i="20"/>
  <c r="AT108" i="20"/>
  <c r="AU108" i="20"/>
  <c r="BE121" i="21" s="1"/>
  <c r="AV108" i="20"/>
  <c r="AQ109" i="20"/>
  <c r="AR109" i="20"/>
  <c r="AS109" i="20"/>
  <c r="AT109" i="20"/>
  <c r="AU109" i="20"/>
  <c r="BE123" i="21" s="1"/>
  <c r="AV109" i="20"/>
  <c r="AQ110" i="20"/>
  <c r="AR110" i="20"/>
  <c r="AS110" i="20"/>
  <c r="AT110" i="20"/>
  <c r="AU110" i="20"/>
  <c r="BE122" i="21" s="1"/>
  <c r="AV110" i="20"/>
  <c r="AQ111" i="20"/>
  <c r="AR111" i="20"/>
  <c r="AS111" i="20"/>
  <c r="AT111" i="20"/>
  <c r="AU111" i="20"/>
  <c r="BE127" i="21" s="1"/>
  <c r="AV111" i="20"/>
  <c r="AQ112" i="20"/>
  <c r="AR112" i="20"/>
  <c r="AS112" i="20"/>
  <c r="AT112" i="20"/>
  <c r="AU112" i="20"/>
  <c r="BE124" i="21" s="1"/>
  <c r="AV112" i="20"/>
  <c r="AR113" i="20"/>
  <c r="AT113" i="20"/>
  <c r="BE125" i="21"/>
  <c r="AV113" i="20"/>
  <c r="AQ114" i="20"/>
  <c r="AR114" i="20"/>
  <c r="AS114" i="20"/>
  <c r="AT114" i="20"/>
  <c r="AU114" i="20"/>
  <c r="AV114" i="20"/>
  <c r="AQ115" i="20"/>
  <c r="AR115" i="20"/>
  <c r="AS115" i="20"/>
  <c r="AT115" i="20"/>
  <c r="AU115" i="20"/>
  <c r="AV115" i="20"/>
  <c r="AQ116" i="20"/>
  <c r="AR116" i="20"/>
  <c r="AS116" i="20"/>
  <c r="AT116" i="20"/>
  <c r="AU116" i="20"/>
  <c r="AV116" i="20"/>
  <c r="AQ117" i="20"/>
  <c r="AR117" i="20"/>
  <c r="AS117" i="20"/>
  <c r="AT117" i="20"/>
  <c r="AU117" i="20"/>
  <c r="AV117" i="20"/>
  <c r="AQ118" i="20"/>
  <c r="AR118" i="20"/>
  <c r="AS118" i="20"/>
  <c r="AT118" i="20"/>
  <c r="AU118" i="20"/>
  <c r="AV118" i="20"/>
  <c r="AQ119" i="20"/>
  <c r="AR119" i="20"/>
  <c r="AS119" i="20"/>
  <c r="AT119" i="20"/>
  <c r="AU119" i="20"/>
  <c r="AV119" i="20"/>
  <c r="AQ120" i="20"/>
  <c r="AR120" i="20"/>
  <c r="AS120" i="20"/>
  <c r="AT120" i="20"/>
  <c r="AU120" i="20"/>
  <c r="AV120" i="20"/>
  <c r="AR121" i="20"/>
  <c r="AT121" i="20"/>
  <c r="BF106" i="21"/>
  <c r="AV121" i="20"/>
  <c r="AQ122" i="20"/>
  <c r="AR122" i="20"/>
  <c r="AS122" i="20"/>
  <c r="AT122" i="20"/>
  <c r="AU122" i="20"/>
  <c r="BF107" i="21" s="1"/>
  <c r="AV122" i="20"/>
  <c r="AQ123" i="20"/>
  <c r="AR123" i="20"/>
  <c r="AS123" i="20"/>
  <c r="AT123" i="20"/>
  <c r="AU123" i="20"/>
  <c r="BF108" i="21" s="1"/>
  <c r="AV123" i="20"/>
  <c r="AQ124" i="20"/>
  <c r="AR124" i="20"/>
  <c r="AS124" i="20"/>
  <c r="AT124" i="20"/>
  <c r="AU124" i="20"/>
  <c r="BF109" i="21" s="1"/>
  <c r="AV124" i="20"/>
  <c r="AQ125" i="20"/>
  <c r="AR125" i="20"/>
  <c r="AS125" i="20"/>
  <c r="AT125" i="20"/>
  <c r="AU125" i="20"/>
  <c r="BF110" i="21" s="1"/>
  <c r="AV125" i="20"/>
  <c r="AR126" i="20"/>
  <c r="AT126" i="20"/>
  <c r="BF111" i="21"/>
  <c r="AV126" i="20"/>
  <c r="AR127" i="20"/>
  <c r="AT127" i="20"/>
  <c r="BF112" i="21"/>
  <c r="AV127" i="20"/>
  <c r="AR128" i="20"/>
  <c r="AT128" i="20"/>
  <c r="BF113" i="21"/>
  <c r="AV128" i="20"/>
  <c r="AQ129" i="20"/>
  <c r="AR129" i="20"/>
  <c r="AS129" i="20"/>
  <c r="AT129" i="20"/>
  <c r="AU129" i="20"/>
  <c r="BF114" i="21" s="1"/>
  <c r="AV129" i="20"/>
  <c r="AQ130" i="20"/>
  <c r="AR130" i="20"/>
  <c r="AS130" i="20"/>
  <c r="AT130" i="20"/>
  <c r="AU130" i="20"/>
  <c r="BF115" i="21" s="1"/>
  <c r="AV130" i="20"/>
  <c r="AQ131" i="20"/>
  <c r="AR131" i="20"/>
  <c r="AS131" i="20"/>
  <c r="AT131" i="20"/>
  <c r="AU131" i="20"/>
  <c r="BF116" i="21" s="1"/>
  <c r="AV131" i="20"/>
  <c r="AR132" i="20"/>
  <c r="AT132" i="20"/>
  <c r="BF117" i="21"/>
  <c r="AV132" i="20"/>
  <c r="AQ133" i="20"/>
  <c r="AR133" i="20"/>
  <c r="AS133" i="20"/>
  <c r="AT133" i="20"/>
  <c r="AU133" i="20"/>
  <c r="BF118" i="21" s="1"/>
  <c r="AV133" i="20"/>
  <c r="AR134" i="20"/>
  <c r="AT134" i="20"/>
  <c r="BF119" i="21"/>
  <c r="AV134" i="20"/>
  <c r="AQ135" i="20"/>
  <c r="BZ47" i="21" s="1"/>
  <c r="AR135" i="20"/>
  <c r="AS135" i="20"/>
  <c r="BZ83" i="21" s="1"/>
  <c r="AT135" i="20"/>
  <c r="AU135" i="20"/>
  <c r="AV135" i="20"/>
  <c r="AQ136" i="20"/>
  <c r="AR136" i="20"/>
  <c r="AS136" i="20"/>
  <c r="AT136" i="20"/>
  <c r="AU136" i="20"/>
  <c r="BF121" i="21" s="1"/>
  <c r="AV136" i="20"/>
  <c r="AQ137" i="20"/>
  <c r="AR137" i="20"/>
  <c r="AS137" i="20"/>
  <c r="AT137" i="20"/>
  <c r="AU137" i="20"/>
  <c r="BF123" i="21" s="1"/>
  <c r="AV137" i="20"/>
  <c r="AQ138" i="20"/>
  <c r="AR138" i="20"/>
  <c r="AS138" i="20"/>
  <c r="AT138" i="20"/>
  <c r="AU138" i="20"/>
  <c r="BF122" i="21" s="1"/>
  <c r="AV138" i="20"/>
  <c r="AQ139" i="20"/>
  <c r="AR139" i="20"/>
  <c r="AS139" i="20"/>
  <c r="AT139" i="20"/>
  <c r="AU139" i="20"/>
  <c r="BF127" i="21" s="1"/>
  <c r="AV139" i="20"/>
  <c r="AQ140" i="20"/>
  <c r="AR140" i="20"/>
  <c r="AS140" i="20"/>
  <c r="AT140" i="20"/>
  <c r="AU140" i="20"/>
  <c r="BF124" i="21" s="1"/>
  <c r="AV140" i="20"/>
  <c r="AR141" i="20"/>
  <c r="AT141" i="20"/>
  <c r="BF125" i="21"/>
  <c r="AV141" i="20"/>
  <c r="AQ142" i="20"/>
  <c r="AR142" i="20"/>
  <c r="AS142" i="20"/>
  <c r="AT142" i="20"/>
  <c r="AU142" i="20"/>
  <c r="AV142" i="20"/>
  <c r="AQ143" i="20"/>
  <c r="AR143" i="20"/>
  <c r="AS143" i="20"/>
  <c r="AT143" i="20"/>
  <c r="AU143" i="20"/>
  <c r="AV143" i="20"/>
  <c r="AQ144" i="20"/>
  <c r="AR144" i="20"/>
  <c r="AS144" i="20"/>
  <c r="AT144" i="20"/>
  <c r="AU144" i="20"/>
  <c r="AV144" i="20"/>
  <c r="AQ145" i="20"/>
  <c r="AR145" i="20"/>
  <c r="AS145" i="20"/>
  <c r="AT145" i="20"/>
  <c r="AU145" i="20"/>
  <c r="AV145" i="20"/>
  <c r="AQ146" i="20"/>
  <c r="AR146" i="20"/>
  <c r="AS146" i="20"/>
  <c r="AT146" i="20"/>
  <c r="AU146" i="20"/>
  <c r="AV146" i="20"/>
  <c r="AQ147" i="20"/>
  <c r="AR147" i="20"/>
  <c r="AS147" i="20"/>
  <c r="AT147" i="20"/>
  <c r="AU147" i="20"/>
  <c r="AV147" i="20"/>
  <c r="AQ148" i="20"/>
  <c r="AR148" i="20"/>
  <c r="AS148" i="20"/>
  <c r="AT148" i="20"/>
  <c r="AU148" i="20"/>
  <c r="AV148" i="20"/>
  <c r="BG34" i="21"/>
  <c r="AR149" i="20"/>
  <c r="BG70" i="21"/>
  <c r="AT149" i="20"/>
  <c r="BG106" i="21"/>
  <c r="AV149" i="20"/>
  <c r="AQ150" i="20"/>
  <c r="BG35" i="21" s="1"/>
  <c r="AR150" i="20"/>
  <c r="AS150" i="20"/>
  <c r="BG71" i="21" s="1"/>
  <c r="AT150" i="20"/>
  <c r="AU150" i="20"/>
  <c r="BG107" i="21" s="1"/>
  <c r="AV150" i="20"/>
  <c r="AQ151" i="20"/>
  <c r="BG36" i="21" s="1"/>
  <c r="AR151" i="20"/>
  <c r="AS151" i="20"/>
  <c r="BG72" i="21" s="1"/>
  <c r="AT151" i="20"/>
  <c r="AU151" i="20"/>
  <c r="BG108" i="21" s="1"/>
  <c r="AV151" i="20"/>
  <c r="AQ152" i="20"/>
  <c r="BG37" i="21" s="1"/>
  <c r="AR152" i="20"/>
  <c r="AS152" i="20"/>
  <c r="BG73" i="21" s="1"/>
  <c r="AT152" i="20"/>
  <c r="AU152" i="20"/>
  <c r="BG109" i="21" s="1"/>
  <c r="AV152" i="20"/>
  <c r="AQ153" i="20"/>
  <c r="BG38" i="21" s="1"/>
  <c r="AR153" i="20"/>
  <c r="AS153" i="20"/>
  <c r="BG74" i="21" s="1"/>
  <c r="AT153" i="20"/>
  <c r="AU153" i="20"/>
  <c r="BG110" i="21" s="1"/>
  <c r="AV153" i="20"/>
  <c r="BG39" i="21"/>
  <c r="AR154" i="20"/>
  <c r="BG75" i="21"/>
  <c r="AT154" i="20"/>
  <c r="BG111" i="21"/>
  <c r="AV154" i="20"/>
  <c r="BG40" i="21"/>
  <c r="AR155" i="20"/>
  <c r="BG76" i="21"/>
  <c r="AT155" i="20"/>
  <c r="BG112" i="21"/>
  <c r="AV155" i="20"/>
  <c r="BG41" i="21"/>
  <c r="AR156" i="20"/>
  <c r="BG77" i="21"/>
  <c r="AT156" i="20"/>
  <c r="BG113" i="21"/>
  <c r="AV156" i="20"/>
  <c r="AQ157" i="20"/>
  <c r="BG42" i="21" s="1"/>
  <c r="AR157" i="20"/>
  <c r="AS157" i="20"/>
  <c r="BG78" i="21" s="1"/>
  <c r="AT157" i="20"/>
  <c r="AU157" i="20"/>
  <c r="BG114" i="21" s="1"/>
  <c r="AV157" i="20"/>
  <c r="AQ158" i="20"/>
  <c r="BG43" i="21" s="1"/>
  <c r="AR158" i="20"/>
  <c r="AS158" i="20"/>
  <c r="BG79" i="21" s="1"/>
  <c r="AT158" i="20"/>
  <c r="AU158" i="20"/>
  <c r="BG115" i="21" s="1"/>
  <c r="AV158" i="20"/>
  <c r="AQ159" i="20"/>
  <c r="BG44" i="21" s="1"/>
  <c r="AR159" i="20"/>
  <c r="AS159" i="20"/>
  <c r="BG80" i="21" s="1"/>
  <c r="AT159" i="20"/>
  <c r="AU159" i="20"/>
  <c r="BG116" i="21" s="1"/>
  <c r="AV159" i="20"/>
  <c r="BG45" i="21"/>
  <c r="AR160" i="20"/>
  <c r="BG81" i="21"/>
  <c r="AT160" i="20"/>
  <c r="BG117" i="21"/>
  <c r="AV160" i="20"/>
  <c r="AQ161" i="20"/>
  <c r="BG46" i="21" s="1"/>
  <c r="AR161" i="20"/>
  <c r="AS161" i="20"/>
  <c r="BG82" i="21" s="1"/>
  <c r="AT161" i="20"/>
  <c r="AU161" i="20"/>
  <c r="BG118" i="21" s="1"/>
  <c r="AV161" i="20"/>
  <c r="AQ162" i="20"/>
  <c r="BG47" i="21" s="1"/>
  <c r="AR162" i="20"/>
  <c r="AS162" i="20"/>
  <c r="BG83" i="21" s="1"/>
  <c r="AT162" i="20"/>
  <c r="AU162" i="20"/>
  <c r="BG119" i="21" s="1"/>
  <c r="AV162" i="20"/>
  <c r="AQ163" i="20"/>
  <c r="AR163" i="20"/>
  <c r="AS163" i="20"/>
  <c r="AT163" i="20"/>
  <c r="AU163" i="20"/>
  <c r="AV163" i="20"/>
  <c r="AQ164" i="20"/>
  <c r="BG49" i="21" s="1"/>
  <c r="AR164" i="20"/>
  <c r="AS164" i="20"/>
  <c r="BG85" i="21" s="1"/>
  <c r="AT164" i="20"/>
  <c r="AU164" i="20"/>
  <c r="BG121" i="21" s="1"/>
  <c r="AV164" i="20"/>
  <c r="AQ165" i="20"/>
  <c r="BG51" i="21" s="1"/>
  <c r="AR165" i="20"/>
  <c r="AS165" i="20"/>
  <c r="BG87" i="21" s="1"/>
  <c r="AT165" i="20"/>
  <c r="AU165" i="20"/>
  <c r="BG123" i="21" s="1"/>
  <c r="AV165" i="20"/>
  <c r="AQ166" i="20"/>
  <c r="BG50" i="21" s="1"/>
  <c r="AR166" i="20"/>
  <c r="AS166" i="20"/>
  <c r="BG86" i="21" s="1"/>
  <c r="AT166" i="20"/>
  <c r="AU166" i="20"/>
  <c r="BG122" i="21" s="1"/>
  <c r="AV166" i="20"/>
  <c r="AQ167" i="20"/>
  <c r="BG55" i="21" s="1"/>
  <c r="AR167" i="20"/>
  <c r="AS167" i="20"/>
  <c r="BG91" i="21" s="1"/>
  <c r="AT167" i="20"/>
  <c r="AU167" i="20"/>
  <c r="BG127" i="21" s="1"/>
  <c r="AV167" i="20"/>
  <c r="AQ168" i="20"/>
  <c r="BG52" i="21" s="1"/>
  <c r="AR168" i="20"/>
  <c r="AS168" i="20"/>
  <c r="BG88" i="21" s="1"/>
  <c r="AT168" i="20"/>
  <c r="AU168" i="20"/>
  <c r="BG124" i="21" s="1"/>
  <c r="AV168" i="20"/>
  <c r="AQ169" i="20"/>
  <c r="BG53" i="21" s="1"/>
  <c r="AR169" i="20"/>
  <c r="AS169" i="20"/>
  <c r="BG89" i="21" s="1"/>
  <c r="AT169" i="20"/>
  <c r="AU169" i="20"/>
  <c r="BG125" i="21" s="1"/>
  <c r="AV169" i="20"/>
  <c r="AQ170" i="20"/>
  <c r="AR170" i="20"/>
  <c r="AS170" i="20"/>
  <c r="AT170" i="20"/>
  <c r="AU170" i="20"/>
  <c r="AV170" i="20"/>
  <c r="AQ171" i="20"/>
  <c r="AR171" i="20"/>
  <c r="AS171" i="20"/>
  <c r="AT171" i="20"/>
  <c r="AU171" i="20"/>
  <c r="AV171" i="20"/>
  <c r="AQ172" i="20"/>
  <c r="AR172" i="20"/>
  <c r="AS172" i="20"/>
  <c r="AT172" i="20"/>
  <c r="AU172" i="20"/>
  <c r="AV172" i="20"/>
  <c r="AQ173" i="20"/>
  <c r="AR173" i="20"/>
  <c r="AS173" i="20"/>
  <c r="AT173" i="20"/>
  <c r="AU173" i="20"/>
  <c r="AV173" i="20"/>
  <c r="AQ174" i="20"/>
  <c r="AR174" i="20"/>
  <c r="AS174" i="20"/>
  <c r="AT174" i="20"/>
  <c r="AU174" i="20"/>
  <c r="AV174" i="20"/>
  <c r="AQ175" i="20"/>
  <c r="AR175" i="20"/>
  <c r="AS175" i="20"/>
  <c r="AT175" i="20"/>
  <c r="AU175" i="20"/>
  <c r="AV175" i="20"/>
  <c r="AQ176" i="20"/>
  <c r="AR176" i="20"/>
  <c r="AS176" i="20"/>
  <c r="AT176" i="20"/>
  <c r="AU176" i="20"/>
  <c r="AV176" i="20"/>
  <c r="BH34" i="21"/>
  <c r="AR177" i="20"/>
  <c r="BH70" i="21"/>
  <c r="AT177" i="20"/>
  <c r="BH106" i="21"/>
  <c r="AV177" i="20"/>
  <c r="AQ178" i="20"/>
  <c r="BH35" i="21" s="1"/>
  <c r="AR178" i="20"/>
  <c r="AS178" i="20"/>
  <c r="BH71" i="21" s="1"/>
  <c r="AT178" i="20"/>
  <c r="AU178" i="20"/>
  <c r="BH107" i="21" s="1"/>
  <c r="AV178" i="20"/>
  <c r="AQ179" i="20"/>
  <c r="BH36" i="21" s="1"/>
  <c r="AR179" i="20"/>
  <c r="AS179" i="20"/>
  <c r="BH72" i="21" s="1"/>
  <c r="AT179" i="20"/>
  <c r="AU179" i="20"/>
  <c r="BH108" i="21" s="1"/>
  <c r="AV179" i="20"/>
  <c r="AQ180" i="20"/>
  <c r="BH37" i="21" s="1"/>
  <c r="AR180" i="20"/>
  <c r="AS180" i="20"/>
  <c r="BH73" i="21" s="1"/>
  <c r="AT180" i="20"/>
  <c r="AU180" i="20"/>
  <c r="BH109" i="21" s="1"/>
  <c r="AV180" i="20"/>
  <c r="AQ181" i="20"/>
  <c r="BH38" i="21" s="1"/>
  <c r="AR181" i="20"/>
  <c r="AS181" i="20"/>
  <c r="BH74" i="21" s="1"/>
  <c r="AT181" i="20"/>
  <c r="AU181" i="20"/>
  <c r="BH110" i="21" s="1"/>
  <c r="AV181" i="20"/>
  <c r="BH39" i="21"/>
  <c r="AR182" i="20"/>
  <c r="BH75" i="21"/>
  <c r="AT182" i="20"/>
  <c r="BH111" i="21"/>
  <c r="AV182" i="20"/>
  <c r="BH40" i="21"/>
  <c r="AR183" i="20"/>
  <c r="BH76" i="21"/>
  <c r="AT183" i="20"/>
  <c r="BH112" i="21"/>
  <c r="AV183" i="20"/>
  <c r="BH41" i="21"/>
  <c r="AR184" i="20"/>
  <c r="BH77" i="21"/>
  <c r="AT184" i="20"/>
  <c r="BH113" i="21"/>
  <c r="AV184" i="20"/>
  <c r="AQ185" i="20"/>
  <c r="BH42" i="21" s="1"/>
  <c r="AR185" i="20"/>
  <c r="AS185" i="20"/>
  <c r="BH78" i="21" s="1"/>
  <c r="AT185" i="20"/>
  <c r="AU185" i="20"/>
  <c r="BH114" i="21" s="1"/>
  <c r="AV185" i="20"/>
  <c r="AQ186" i="20"/>
  <c r="BH43" i="21" s="1"/>
  <c r="AR186" i="20"/>
  <c r="AS186" i="20"/>
  <c r="BH79" i="21" s="1"/>
  <c r="AT186" i="20"/>
  <c r="AU186" i="20"/>
  <c r="BH115" i="21" s="1"/>
  <c r="AV186" i="20"/>
  <c r="AQ187" i="20"/>
  <c r="BH44" i="21" s="1"/>
  <c r="AR187" i="20"/>
  <c r="AS187" i="20"/>
  <c r="BH80" i="21" s="1"/>
  <c r="AT187" i="20"/>
  <c r="AU187" i="20"/>
  <c r="BH116" i="21" s="1"/>
  <c r="AV187" i="20"/>
  <c r="AQ188" i="20"/>
  <c r="BH45" i="21" s="1"/>
  <c r="AR188" i="20"/>
  <c r="AS188" i="20"/>
  <c r="BH81" i="21" s="1"/>
  <c r="AT188" i="20"/>
  <c r="AU188" i="20"/>
  <c r="BH117" i="21" s="1"/>
  <c r="AV188" i="20"/>
  <c r="AQ189" i="20"/>
  <c r="BH46" i="21" s="1"/>
  <c r="AR189" i="20"/>
  <c r="AS189" i="20"/>
  <c r="BH82" i="21" s="1"/>
  <c r="AT189" i="20"/>
  <c r="AU189" i="20"/>
  <c r="BH118" i="21" s="1"/>
  <c r="AV189" i="20"/>
  <c r="AQ190" i="20"/>
  <c r="BH47" i="21" s="1"/>
  <c r="AR190" i="20"/>
  <c r="AS190" i="20"/>
  <c r="BH83" i="21" s="1"/>
  <c r="AT190" i="20"/>
  <c r="AU190" i="20"/>
  <c r="BH119" i="21" s="1"/>
  <c r="AV190" i="20"/>
  <c r="AQ191" i="20"/>
  <c r="AR191" i="20"/>
  <c r="AS191" i="20"/>
  <c r="AT191" i="20"/>
  <c r="AU191" i="20"/>
  <c r="AV191" i="20"/>
  <c r="AQ192" i="20"/>
  <c r="BH49" i="21" s="1"/>
  <c r="AR192" i="20"/>
  <c r="AS192" i="20"/>
  <c r="BH85" i="21" s="1"/>
  <c r="AT192" i="20"/>
  <c r="AU192" i="20"/>
  <c r="BH121" i="21" s="1"/>
  <c r="AV192" i="20"/>
  <c r="AQ193" i="20"/>
  <c r="BH51" i="21" s="1"/>
  <c r="AR193" i="20"/>
  <c r="AS193" i="20"/>
  <c r="BH87" i="21" s="1"/>
  <c r="AT193" i="20"/>
  <c r="AU193" i="20"/>
  <c r="BH123" i="21" s="1"/>
  <c r="AV193" i="20"/>
  <c r="AQ194" i="20"/>
  <c r="BH50" i="21" s="1"/>
  <c r="AR194" i="20"/>
  <c r="AS194" i="20"/>
  <c r="BH86" i="21" s="1"/>
  <c r="AT194" i="20"/>
  <c r="AU194" i="20"/>
  <c r="BH122" i="21" s="1"/>
  <c r="AV194" i="20"/>
  <c r="AQ195" i="20"/>
  <c r="BH55" i="21" s="1"/>
  <c r="AR195" i="20"/>
  <c r="AS195" i="20"/>
  <c r="BH91" i="21" s="1"/>
  <c r="AT195" i="20"/>
  <c r="AU195" i="20"/>
  <c r="BH127" i="21" s="1"/>
  <c r="AV195" i="20"/>
  <c r="AQ196" i="20"/>
  <c r="BH52" i="21" s="1"/>
  <c r="AR196" i="20"/>
  <c r="AS196" i="20"/>
  <c r="BH88" i="21" s="1"/>
  <c r="AT196" i="20"/>
  <c r="AU196" i="20"/>
  <c r="BH124" i="21" s="1"/>
  <c r="AV196" i="20"/>
  <c r="AQ197" i="20"/>
  <c r="BH53" i="21" s="1"/>
  <c r="AR197" i="20"/>
  <c r="AS197" i="20"/>
  <c r="BH89" i="21" s="1"/>
  <c r="AT197" i="20"/>
  <c r="AU197" i="20"/>
  <c r="BH125" i="21" s="1"/>
  <c r="AV197" i="20"/>
  <c r="AQ198" i="20"/>
  <c r="AR198" i="20"/>
  <c r="AS198" i="20"/>
  <c r="AT198" i="20"/>
  <c r="AU198" i="20"/>
  <c r="AV198" i="20"/>
  <c r="AQ199" i="20"/>
  <c r="AR199" i="20"/>
  <c r="AS199" i="20"/>
  <c r="AT199" i="20"/>
  <c r="AU199" i="20"/>
  <c r="AV199" i="20"/>
  <c r="AQ200" i="20"/>
  <c r="AR200" i="20"/>
  <c r="AS200" i="20"/>
  <c r="AT200" i="20"/>
  <c r="AU200" i="20"/>
  <c r="AV200" i="20"/>
  <c r="AQ201" i="20"/>
  <c r="AR201" i="20"/>
  <c r="AS201" i="20"/>
  <c r="AT201" i="20"/>
  <c r="AU201" i="20"/>
  <c r="AV201" i="20"/>
  <c r="AQ202" i="20"/>
  <c r="AR202" i="20"/>
  <c r="AS202" i="20"/>
  <c r="AT202" i="20"/>
  <c r="AU202" i="20"/>
  <c r="AV202" i="20"/>
  <c r="AR203" i="20"/>
  <c r="AT203" i="20"/>
  <c r="AV203" i="20"/>
  <c r="AQ204" i="20"/>
  <c r="AR204" i="20"/>
  <c r="AS204" i="20"/>
  <c r="AT204" i="20"/>
  <c r="AU204" i="20"/>
  <c r="AV204" i="20"/>
  <c r="BI34" i="21"/>
  <c r="AR205" i="20"/>
  <c r="BI70" i="21"/>
  <c r="AT205" i="20"/>
  <c r="BI106" i="21"/>
  <c r="AV205" i="20"/>
  <c r="AQ206" i="20"/>
  <c r="BI35" i="21" s="1"/>
  <c r="AR206" i="20"/>
  <c r="AS206" i="20"/>
  <c r="BI71" i="21" s="1"/>
  <c r="AT206" i="20"/>
  <c r="AU206" i="20"/>
  <c r="BI107" i="21" s="1"/>
  <c r="AV206" i="20"/>
  <c r="AQ207" i="20"/>
  <c r="BI36" i="21" s="1"/>
  <c r="AR207" i="20"/>
  <c r="AS207" i="20"/>
  <c r="BI72" i="21" s="1"/>
  <c r="AT207" i="20"/>
  <c r="AU207" i="20"/>
  <c r="BI108" i="21" s="1"/>
  <c r="AV207" i="20"/>
  <c r="AQ208" i="20"/>
  <c r="BI37" i="21" s="1"/>
  <c r="AR208" i="20"/>
  <c r="AS208" i="20"/>
  <c r="BI73" i="21" s="1"/>
  <c r="AT208" i="20"/>
  <c r="AU208" i="20"/>
  <c r="BI109" i="21" s="1"/>
  <c r="AV208" i="20"/>
  <c r="AQ209" i="20"/>
  <c r="BI38" i="21" s="1"/>
  <c r="AR209" i="20"/>
  <c r="AS209" i="20"/>
  <c r="BI74" i="21" s="1"/>
  <c r="AT209" i="20"/>
  <c r="AU209" i="20"/>
  <c r="BI110" i="21" s="1"/>
  <c r="AV209" i="20"/>
  <c r="BI39" i="21"/>
  <c r="AR210" i="20"/>
  <c r="BI75" i="21"/>
  <c r="AT210" i="20"/>
  <c r="BI111" i="21"/>
  <c r="AV210" i="20"/>
  <c r="BI40" i="21"/>
  <c r="AR211" i="20"/>
  <c r="BI76" i="21"/>
  <c r="AT211" i="20"/>
  <c r="BI112" i="21"/>
  <c r="AV211" i="20"/>
  <c r="BI41" i="21"/>
  <c r="AR212" i="20"/>
  <c r="BI77" i="21"/>
  <c r="AT212" i="20"/>
  <c r="BI113" i="21"/>
  <c r="AV212" i="20"/>
  <c r="AQ213" i="20"/>
  <c r="BI42" i="21" s="1"/>
  <c r="AR213" i="20"/>
  <c r="AS213" i="20"/>
  <c r="BI78" i="21" s="1"/>
  <c r="AT213" i="20"/>
  <c r="AU213" i="20"/>
  <c r="BI114" i="21" s="1"/>
  <c r="AV213" i="20"/>
  <c r="AQ214" i="20"/>
  <c r="BI43" i="21" s="1"/>
  <c r="AR214" i="20"/>
  <c r="AS214" i="20"/>
  <c r="BI79" i="21" s="1"/>
  <c r="AT214" i="20"/>
  <c r="AU214" i="20"/>
  <c r="BI115" i="21" s="1"/>
  <c r="AV214" i="20"/>
  <c r="AQ215" i="20"/>
  <c r="BI44" i="21" s="1"/>
  <c r="AR215" i="20"/>
  <c r="AS215" i="20"/>
  <c r="BI80" i="21" s="1"/>
  <c r="AT215" i="20"/>
  <c r="AU215" i="20"/>
  <c r="BI116" i="21" s="1"/>
  <c r="AV215" i="20"/>
  <c r="AQ216" i="20"/>
  <c r="BI45" i="21" s="1"/>
  <c r="AR216" i="20"/>
  <c r="AS216" i="20"/>
  <c r="BI81" i="21" s="1"/>
  <c r="AT216" i="20"/>
  <c r="AU216" i="20"/>
  <c r="BI117" i="21" s="1"/>
  <c r="AV216" i="20"/>
  <c r="AQ217" i="20"/>
  <c r="BI46" i="21" s="1"/>
  <c r="AR217" i="20"/>
  <c r="AS217" i="20"/>
  <c r="BI82" i="21" s="1"/>
  <c r="AT217" i="20"/>
  <c r="AU217" i="20"/>
  <c r="BI118" i="21" s="1"/>
  <c r="AV217" i="20"/>
  <c r="AQ218" i="20"/>
  <c r="BI47" i="21" s="1"/>
  <c r="AR218" i="20"/>
  <c r="AS218" i="20"/>
  <c r="BI83" i="21" s="1"/>
  <c r="AT218" i="20"/>
  <c r="AU218" i="20"/>
  <c r="BI119" i="21" s="1"/>
  <c r="AV218" i="20"/>
  <c r="AQ219" i="20"/>
  <c r="AR219" i="20"/>
  <c r="AS219" i="20"/>
  <c r="AT219" i="20"/>
  <c r="AU219" i="20"/>
  <c r="AV219" i="20"/>
  <c r="AQ220" i="20"/>
  <c r="BI49" i="21" s="1"/>
  <c r="AR220" i="20"/>
  <c r="AS220" i="20"/>
  <c r="BI85" i="21" s="1"/>
  <c r="AT220" i="20"/>
  <c r="AU220" i="20"/>
  <c r="BI121" i="21" s="1"/>
  <c r="AV220" i="20"/>
  <c r="AQ221" i="20"/>
  <c r="BI51" i="21" s="1"/>
  <c r="AR221" i="20"/>
  <c r="AS221" i="20"/>
  <c r="BI87" i="21" s="1"/>
  <c r="AT221" i="20"/>
  <c r="AU221" i="20"/>
  <c r="BI123" i="21" s="1"/>
  <c r="AV221" i="20"/>
  <c r="AQ222" i="20"/>
  <c r="BI50" i="21" s="1"/>
  <c r="AR222" i="20"/>
  <c r="AS222" i="20"/>
  <c r="BI86" i="21" s="1"/>
  <c r="AT222" i="20"/>
  <c r="AU222" i="20"/>
  <c r="BI122" i="21" s="1"/>
  <c r="AV222" i="20"/>
  <c r="AQ223" i="20"/>
  <c r="BI55" i="21" s="1"/>
  <c r="AR223" i="20"/>
  <c r="AS223" i="20"/>
  <c r="BI91" i="21" s="1"/>
  <c r="AT223" i="20"/>
  <c r="AU223" i="20"/>
  <c r="BI127" i="21" s="1"/>
  <c r="AV223" i="20"/>
  <c r="AQ224" i="20"/>
  <c r="BI52" i="21" s="1"/>
  <c r="AR224" i="20"/>
  <c r="AS224" i="20"/>
  <c r="BI88" i="21" s="1"/>
  <c r="AT224" i="20"/>
  <c r="AU224" i="20"/>
  <c r="BI124" i="21" s="1"/>
  <c r="AV224" i="20"/>
  <c r="AQ225" i="20"/>
  <c r="BI53" i="21" s="1"/>
  <c r="AR225" i="20"/>
  <c r="AS225" i="20"/>
  <c r="BI89" i="21" s="1"/>
  <c r="AT225" i="20"/>
  <c r="AU225" i="20"/>
  <c r="BI125" i="21" s="1"/>
  <c r="AV225" i="20"/>
  <c r="AR226" i="20"/>
  <c r="AT226" i="20"/>
  <c r="AV226" i="20"/>
  <c r="AQ227" i="20"/>
  <c r="AR227" i="20"/>
  <c r="AS227" i="20"/>
  <c r="BJ62" i="21" s="1"/>
  <c r="AT227" i="20"/>
  <c r="AU227" i="20"/>
  <c r="AV227" i="20"/>
  <c r="AQ228" i="20"/>
  <c r="AR228" i="20"/>
  <c r="AS228" i="20"/>
  <c r="BJ64" i="21" s="1"/>
  <c r="AT228" i="20"/>
  <c r="AU228" i="20"/>
  <c r="AV228" i="20"/>
  <c r="AQ229" i="20"/>
  <c r="AR229" i="20"/>
  <c r="AS229" i="20"/>
  <c r="BJ63" i="21" s="1"/>
  <c r="AT229" i="20"/>
  <c r="AU229" i="20"/>
  <c r="AV229" i="20"/>
  <c r="AQ230" i="20"/>
  <c r="AR230" i="20"/>
  <c r="AS230" i="20"/>
  <c r="BJ65" i="21" s="1"/>
  <c r="AT230" i="20"/>
  <c r="AU230" i="20"/>
  <c r="AV230" i="20"/>
  <c r="AR231" i="20"/>
  <c r="BJ66" i="21"/>
  <c r="AT231" i="20"/>
  <c r="AV231" i="20"/>
  <c r="AQ232" i="20"/>
  <c r="AR232" i="20"/>
  <c r="AS232" i="20"/>
  <c r="BJ67" i="21" s="1"/>
  <c r="AT232" i="20"/>
  <c r="AU232" i="20"/>
  <c r="AV232" i="20"/>
  <c r="BJ34" i="21"/>
  <c r="AR233" i="20"/>
  <c r="BJ70" i="21"/>
  <c r="AT233" i="20"/>
  <c r="BJ106" i="21"/>
  <c r="AV233" i="20"/>
  <c r="AQ234" i="20"/>
  <c r="BJ35" i="21" s="1"/>
  <c r="AR234" i="20"/>
  <c r="AS234" i="20"/>
  <c r="BJ71" i="21" s="1"/>
  <c r="AT234" i="20"/>
  <c r="AU234" i="20"/>
  <c r="BJ107" i="21" s="1"/>
  <c r="AV234" i="20"/>
  <c r="AQ235" i="20"/>
  <c r="BJ36" i="21" s="1"/>
  <c r="AR235" i="20"/>
  <c r="AS235" i="20"/>
  <c r="BJ72" i="21" s="1"/>
  <c r="AT235" i="20"/>
  <c r="AU235" i="20"/>
  <c r="BJ108" i="21" s="1"/>
  <c r="AV235" i="20"/>
  <c r="AQ236" i="20"/>
  <c r="BJ37" i="21" s="1"/>
  <c r="AR236" i="20"/>
  <c r="AS236" i="20"/>
  <c r="BJ73" i="21" s="1"/>
  <c r="AT236" i="20"/>
  <c r="AU236" i="20"/>
  <c r="BJ109" i="21" s="1"/>
  <c r="AV236" i="20"/>
  <c r="AQ237" i="20"/>
  <c r="BJ38" i="21" s="1"/>
  <c r="AR237" i="20"/>
  <c r="AS237" i="20"/>
  <c r="BJ74" i="21" s="1"/>
  <c r="AT237" i="20"/>
  <c r="AU237" i="20"/>
  <c r="BJ110" i="21" s="1"/>
  <c r="AV237" i="20"/>
  <c r="BJ39" i="21"/>
  <c r="AR238" i="20"/>
  <c r="BJ75" i="21"/>
  <c r="AT238" i="20"/>
  <c r="BJ111" i="21"/>
  <c r="AV238" i="20"/>
  <c r="BJ40" i="21"/>
  <c r="AR239" i="20"/>
  <c r="BJ76" i="21"/>
  <c r="AT239" i="20"/>
  <c r="BJ112" i="21"/>
  <c r="AV239" i="20"/>
  <c r="BJ41" i="21"/>
  <c r="AR240" i="20"/>
  <c r="BJ77" i="21"/>
  <c r="AT240" i="20"/>
  <c r="BJ113" i="21"/>
  <c r="AV240" i="20"/>
  <c r="AQ241" i="20"/>
  <c r="BJ42" i="21" s="1"/>
  <c r="AR241" i="20"/>
  <c r="AS241" i="20"/>
  <c r="BJ78" i="21" s="1"/>
  <c r="AT241" i="20"/>
  <c r="AU241" i="20"/>
  <c r="BJ114" i="21" s="1"/>
  <c r="AV241" i="20"/>
  <c r="AQ242" i="20"/>
  <c r="BJ43" i="21" s="1"/>
  <c r="AR242" i="20"/>
  <c r="AS242" i="20"/>
  <c r="BJ79" i="21" s="1"/>
  <c r="AT242" i="20"/>
  <c r="AU242" i="20"/>
  <c r="BJ115" i="21" s="1"/>
  <c r="AV242" i="20"/>
  <c r="AQ243" i="20"/>
  <c r="BJ44" i="21" s="1"/>
  <c r="AR243" i="20"/>
  <c r="AS243" i="20"/>
  <c r="BJ80" i="21" s="1"/>
  <c r="AT243" i="20"/>
  <c r="AU243" i="20"/>
  <c r="BJ116" i="21" s="1"/>
  <c r="AV243" i="20"/>
  <c r="AQ244" i="20"/>
  <c r="BJ45" i="21" s="1"/>
  <c r="AR244" i="20"/>
  <c r="AS244" i="20"/>
  <c r="BJ81" i="21" s="1"/>
  <c r="AT244" i="20"/>
  <c r="AU244" i="20"/>
  <c r="BJ117" i="21" s="1"/>
  <c r="AV244" i="20"/>
  <c r="AQ245" i="20"/>
  <c r="BJ46" i="21" s="1"/>
  <c r="AR245" i="20"/>
  <c r="AS245" i="20"/>
  <c r="BJ82" i="21" s="1"/>
  <c r="AT245" i="20"/>
  <c r="AU245" i="20"/>
  <c r="BJ118" i="21" s="1"/>
  <c r="AV245" i="20"/>
  <c r="AQ246" i="20"/>
  <c r="BJ47" i="21" s="1"/>
  <c r="AR246" i="20"/>
  <c r="AS246" i="20"/>
  <c r="BJ83" i="21" s="1"/>
  <c r="AT246" i="20"/>
  <c r="AU246" i="20"/>
  <c r="BJ119" i="21" s="1"/>
  <c r="AV246" i="20"/>
  <c r="AQ247" i="20"/>
  <c r="AR247" i="20"/>
  <c r="AS247" i="20"/>
  <c r="AT247" i="20"/>
  <c r="AU247" i="20"/>
  <c r="AV247" i="20"/>
  <c r="AQ248" i="20"/>
  <c r="BJ49" i="21" s="1"/>
  <c r="AR248" i="20"/>
  <c r="AS248" i="20"/>
  <c r="BJ85" i="21" s="1"/>
  <c r="AT248" i="20"/>
  <c r="AU248" i="20"/>
  <c r="BJ121" i="21" s="1"/>
  <c r="AV248" i="20"/>
  <c r="AQ249" i="20"/>
  <c r="BJ51" i="21" s="1"/>
  <c r="AR249" i="20"/>
  <c r="AS249" i="20"/>
  <c r="BJ87" i="21" s="1"/>
  <c r="AT249" i="20"/>
  <c r="AU249" i="20"/>
  <c r="BJ123" i="21" s="1"/>
  <c r="AV249" i="20"/>
  <c r="AQ250" i="20"/>
  <c r="BJ50" i="21" s="1"/>
  <c r="AR250" i="20"/>
  <c r="AS250" i="20"/>
  <c r="BJ86" i="21" s="1"/>
  <c r="AT250" i="20"/>
  <c r="AU250" i="20"/>
  <c r="BJ122" i="21" s="1"/>
  <c r="AV250" i="20"/>
  <c r="AQ251" i="20"/>
  <c r="BJ55" i="21" s="1"/>
  <c r="AR251" i="20"/>
  <c r="AS251" i="20"/>
  <c r="BJ91" i="21" s="1"/>
  <c r="AT251" i="20"/>
  <c r="AU251" i="20"/>
  <c r="BJ127" i="21" s="1"/>
  <c r="AV251" i="20"/>
  <c r="AQ252" i="20"/>
  <c r="BJ52" i="21" s="1"/>
  <c r="AR252" i="20"/>
  <c r="AS252" i="20"/>
  <c r="BJ88" i="21" s="1"/>
  <c r="AT252" i="20"/>
  <c r="AU252" i="20"/>
  <c r="BJ124" i="21" s="1"/>
  <c r="AV252" i="20"/>
  <c r="AQ253" i="20"/>
  <c r="BJ53" i="21" s="1"/>
  <c r="AR253" i="20"/>
  <c r="AS253" i="20"/>
  <c r="BJ89" i="21" s="1"/>
  <c r="AT253" i="20"/>
  <c r="AU253" i="20"/>
  <c r="BJ125" i="21" s="1"/>
  <c r="AV253" i="20"/>
  <c r="AQ254" i="20"/>
  <c r="AR254" i="20"/>
  <c r="AS254" i="20"/>
  <c r="AT254" i="20"/>
  <c r="AU254" i="20"/>
  <c r="AV254" i="20"/>
  <c r="AQ255" i="20"/>
  <c r="AR255" i="20"/>
  <c r="AS255" i="20"/>
  <c r="BK62" i="21" s="1"/>
  <c r="AT255" i="20"/>
  <c r="AU255" i="20"/>
  <c r="AV255" i="20"/>
  <c r="AQ256" i="20"/>
  <c r="AR256" i="20"/>
  <c r="AS256" i="20"/>
  <c r="BK64" i="21" s="1"/>
  <c r="AT256" i="20"/>
  <c r="AU256" i="20"/>
  <c r="AV256" i="20"/>
  <c r="AR257" i="20"/>
  <c r="BK63" i="21"/>
  <c r="AT257" i="20"/>
  <c r="AV257" i="20"/>
  <c r="AQ258" i="20"/>
  <c r="AR258" i="20"/>
  <c r="AS258" i="20"/>
  <c r="BK65" i="21" s="1"/>
  <c r="AT258" i="20"/>
  <c r="AU258" i="20"/>
  <c r="AV258" i="20"/>
  <c r="AR259" i="20"/>
  <c r="BK66" i="21"/>
  <c r="AT259" i="20"/>
  <c r="AV259" i="20"/>
  <c r="AQ260" i="20"/>
  <c r="AR260" i="20"/>
  <c r="AS260" i="20"/>
  <c r="BK67" i="21" s="1"/>
  <c r="AT260" i="20"/>
  <c r="AU260" i="20"/>
  <c r="AV260" i="20"/>
  <c r="BK34" i="21"/>
  <c r="AR261" i="20"/>
  <c r="BK70" i="21"/>
  <c r="AT261" i="20"/>
  <c r="BK106" i="21"/>
  <c r="AV261" i="20"/>
  <c r="AQ262" i="20"/>
  <c r="BK35" i="21" s="1"/>
  <c r="AR262" i="20"/>
  <c r="AS262" i="20"/>
  <c r="BK71" i="21" s="1"/>
  <c r="AT262" i="20"/>
  <c r="AU262" i="20"/>
  <c r="BK107" i="21" s="1"/>
  <c r="AV262" i="20"/>
  <c r="AQ263" i="20"/>
  <c r="BK36" i="21" s="1"/>
  <c r="AR263" i="20"/>
  <c r="AS263" i="20"/>
  <c r="BK72" i="21" s="1"/>
  <c r="AT263" i="20"/>
  <c r="AU263" i="20"/>
  <c r="BK108" i="21" s="1"/>
  <c r="AV263" i="20"/>
  <c r="AQ264" i="20"/>
  <c r="BK37" i="21" s="1"/>
  <c r="AR264" i="20"/>
  <c r="AS264" i="20"/>
  <c r="BK73" i="21" s="1"/>
  <c r="AT264" i="20"/>
  <c r="AU264" i="20"/>
  <c r="BK109" i="21" s="1"/>
  <c r="AV264" i="20"/>
  <c r="AQ265" i="20"/>
  <c r="BK38" i="21" s="1"/>
  <c r="AR265" i="20"/>
  <c r="AS265" i="20"/>
  <c r="BK74" i="21" s="1"/>
  <c r="AT265" i="20"/>
  <c r="AU265" i="20"/>
  <c r="BK110" i="21" s="1"/>
  <c r="AV265" i="20"/>
  <c r="BK39" i="21"/>
  <c r="AR266" i="20"/>
  <c r="BK75" i="21"/>
  <c r="AT266" i="20"/>
  <c r="BK111" i="21"/>
  <c r="AV266" i="20"/>
  <c r="BK40" i="21"/>
  <c r="AR267" i="20"/>
  <c r="BK76" i="21"/>
  <c r="AT267" i="20"/>
  <c r="BK112" i="21"/>
  <c r="AV267" i="20"/>
  <c r="BK41" i="21"/>
  <c r="AR268" i="20"/>
  <c r="BK77" i="21"/>
  <c r="AT268" i="20"/>
  <c r="BK113" i="21"/>
  <c r="AV268" i="20"/>
  <c r="AQ269" i="20"/>
  <c r="BK42" i="21" s="1"/>
  <c r="AR269" i="20"/>
  <c r="AS269" i="20"/>
  <c r="BK78" i="21" s="1"/>
  <c r="AT269" i="20"/>
  <c r="AU269" i="20"/>
  <c r="BK114" i="21" s="1"/>
  <c r="AV269" i="20"/>
  <c r="AQ270" i="20"/>
  <c r="BK43" i="21" s="1"/>
  <c r="AR270" i="20"/>
  <c r="AS270" i="20"/>
  <c r="BK79" i="21" s="1"/>
  <c r="AT270" i="20"/>
  <c r="AU270" i="20"/>
  <c r="BK115" i="21" s="1"/>
  <c r="AV270" i="20"/>
  <c r="AQ271" i="20"/>
  <c r="BK44" i="21" s="1"/>
  <c r="AR271" i="20"/>
  <c r="AS271" i="20"/>
  <c r="BK80" i="21" s="1"/>
  <c r="AT271" i="20"/>
  <c r="AU271" i="20"/>
  <c r="BK116" i="21" s="1"/>
  <c r="AV271" i="20"/>
  <c r="AQ272" i="20"/>
  <c r="BK45" i="21" s="1"/>
  <c r="AR272" i="20"/>
  <c r="AS272" i="20"/>
  <c r="BK81" i="21" s="1"/>
  <c r="AT272" i="20"/>
  <c r="AU272" i="20"/>
  <c r="BK117" i="21" s="1"/>
  <c r="AV272" i="20"/>
  <c r="AQ273" i="20"/>
  <c r="BK46" i="21" s="1"/>
  <c r="AR273" i="20"/>
  <c r="AS273" i="20"/>
  <c r="BK82" i="21" s="1"/>
  <c r="AT273" i="20"/>
  <c r="AU273" i="20"/>
  <c r="BK118" i="21" s="1"/>
  <c r="AV273" i="20"/>
  <c r="AQ274" i="20"/>
  <c r="BK47" i="21" s="1"/>
  <c r="AR274" i="20"/>
  <c r="AS274" i="20"/>
  <c r="BK83" i="21" s="1"/>
  <c r="AT274" i="20"/>
  <c r="AU274" i="20"/>
  <c r="BK119" i="21" s="1"/>
  <c r="AV274" i="20"/>
  <c r="AQ275" i="20"/>
  <c r="BK48" i="21" s="1"/>
  <c r="AR275" i="20"/>
  <c r="AS275" i="20"/>
  <c r="BK84" i="21" s="1"/>
  <c r="AT275" i="20"/>
  <c r="AU275" i="20"/>
  <c r="BK120" i="21" s="1"/>
  <c r="AV275" i="20"/>
  <c r="AQ276" i="20"/>
  <c r="BK49" i="21" s="1"/>
  <c r="AR276" i="20"/>
  <c r="AS276" i="20"/>
  <c r="BK85" i="21" s="1"/>
  <c r="AT276" i="20"/>
  <c r="AU276" i="20"/>
  <c r="BK121" i="21" s="1"/>
  <c r="AV276" i="20"/>
  <c r="AQ277" i="20"/>
  <c r="BK51" i="21" s="1"/>
  <c r="AR277" i="20"/>
  <c r="AS277" i="20"/>
  <c r="BK87" i="21" s="1"/>
  <c r="AT277" i="20"/>
  <c r="AU277" i="20"/>
  <c r="BK123" i="21" s="1"/>
  <c r="AV277" i="20"/>
  <c r="AQ278" i="20"/>
  <c r="BK50" i="21" s="1"/>
  <c r="AR278" i="20"/>
  <c r="AS278" i="20"/>
  <c r="BK86" i="21" s="1"/>
  <c r="AT278" i="20"/>
  <c r="AU278" i="20"/>
  <c r="BK122" i="21" s="1"/>
  <c r="AV278" i="20"/>
  <c r="AQ279" i="20"/>
  <c r="BK55" i="21" s="1"/>
  <c r="AR279" i="20"/>
  <c r="AS279" i="20"/>
  <c r="BK91" i="21" s="1"/>
  <c r="AT279" i="20"/>
  <c r="AU279" i="20"/>
  <c r="BK127" i="21" s="1"/>
  <c r="AV279" i="20"/>
  <c r="AQ280" i="20"/>
  <c r="BK52" i="21" s="1"/>
  <c r="AR280" i="20"/>
  <c r="AS280" i="20"/>
  <c r="BK88" i="21" s="1"/>
  <c r="AT280" i="20"/>
  <c r="AU280" i="20"/>
  <c r="BK124" i="21" s="1"/>
  <c r="AV280" i="20"/>
  <c r="AQ281" i="20"/>
  <c r="BK53" i="21" s="1"/>
  <c r="AR281" i="20"/>
  <c r="AS281" i="20"/>
  <c r="BK89" i="21" s="1"/>
  <c r="AT281" i="20"/>
  <c r="AU281" i="20"/>
  <c r="BK125" i="21" s="1"/>
  <c r="AV281" i="20"/>
  <c r="AQ282" i="20"/>
  <c r="AR282" i="20"/>
  <c r="AS282" i="20"/>
  <c r="AT282" i="20"/>
  <c r="AU282" i="20"/>
  <c r="AV282" i="20"/>
  <c r="AR283" i="20"/>
  <c r="BL62" i="21"/>
  <c r="AT283" i="20"/>
  <c r="AV283" i="20"/>
  <c r="AR284" i="20"/>
  <c r="BL64" i="21"/>
  <c r="AT284" i="20"/>
  <c r="AV284" i="20"/>
  <c r="AR285" i="20"/>
  <c r="BL63" i="21"/>
  <c r="AT285" i="20"/>
  <c r="AV285" i="20"/>
  <c r="AQ286" i="20"/>
  <c r="AR286" i="20"/>
  <c r="AS286" i="20"/>
  <c r="BL65" i="21" s="1"/>
  <c r="AT286" i="20"/>
  <c r="AU286" i="20"/>
  <c r="AV286" i="20"/>
  <c r="AQ287" i="20"/>
  <c r="AR287" i="20"/>
  <c r="AS287" i="20"/>
  <c r="BL66" i="21" s="1"/>
  <c r="AT287" i="20"/>
  <c r="AU287" i="20"/>
  <c r="AV287" i="20"/>
  <c r="AQ288" i="20"/>
  <c r="AR288" i="20"/>
  <c r="AS288" i="20"/>
  <c r="BL67" i="21" s="1"/>
  <c r="AT288" i="20"/>
  <c r="AU288" i="20"/>
  <c r="AV288" i="20"/>
  <c r="BL34" i="21"/>
  <c r="AR289" i="20"/>
  <c r="BL70" i="21"/>
  <c r="AT289" i="20"/>
  <c r="BL106" i="21"/>
  <c r="AV289" i="20"/>
  <c r="AQ290" i="20"/>
  <c r="BL35" i="21" s="1"/>
  <c r="AR290" i="20"/>
  <c r="AS290" i="20"/>
  <c r="BL71" i="21" s="1"/>
  <c r="AT290" i="20"/>
  <c r="AU290" i="20"/>
  <c r="BL107" i="21" s="1"/>
  <c r="AV290" i="20"/>
  <c r="AQ291" i="20"/>
  <c r="BL36" i="21" s="1"/>
  <c r="AR291" i="20"/>
  <c r="AS291" i="20"/>
  <c r="BL72" i="21" s="1"/>
  <c r="AT291" i="20"/>
  <c r="AU291" i="20"/>
  <c r="BL108" i="21" s="1"/>
  <c r="AV291" i="20"/>
  <c r="AQ292" i="20"/>
  <c r="BL37" i="21" s="1"/>
  <c r="AR292" i="20"/>
  <c r="AS292" i="20"/>
  <c r="BL73" i="21" s="1"/>
  <c r="AT292" i="20"/>
  <c r="AU292" i="20"/>
  <c r="BL109" i="21" s="1"/>
  <c r="AV292" i="20"/>
  <c r="AQ293" i="20"/>
  <c r="BL38" i="21" s="1"/>
  <c r="AR293" i="20"/>
  <c r="AS293" i="20"/>
  <c r="BL74" i="21" s="1"/>
  <c r="AT293" i="20"/>
  <c r="AU293" i="20"/>
  <c r="BL110" i="21" s="1"/>
  <c r="AV293" i="20"/>
  <c r="BL39" i="21"/>
  <c r="AR294" i="20"/>
  <c r="BL75" i="21"/>
  <c r="AT294" i="20"/>
  <c r="BL111" i="21"/>
  <c r="AV294" i="20"/>
  <c r="BL40" i="21"/>
  <c r="AR295" i="20"/>
  <c r="BL76" i="21"/>
  <c r="AT295" i="20"/>
  <c r="BL112" i="21"/>
  <c r="AV295" i="20"/>
  <c r="BL41" i="21"/>
  <c r="AR296" i="20"/>
  <c r="BL77" i="21"/>
  <c r="AT296" i="20"/>
  <c r="BL113" i="21"/>
  <c r="AV296" i="20"/>
  <c r="AQ297" i="20"/>
  <c r="BL42" i="21" s="1"/>
  <c r="AR297" i="20"/>
  <c r="AS297" i="20"/>
  <c r="BL78" i="21" s="1"/>
  <c r="AT297" i="20"/>
  <c r="AU297" i="20"/>
  <c r="BL114" i="21" s="1"/>
  <c r="AV297" i="20"/>
  <c r="AQ298" i="20"/>
  <c r="BL43" i="21" s="1"/>
  <c r="AR298" i="20"/>
  <c r="AS298" i="20"/>
  <c r="BL79" i="21" s="1"/>
  <c r="AT298" i="20"/>
  <c r="AU298" i="20"/>
  <c r="BL115" i="21" s="1"/>
  <c r="AV298" i="20"/>
  <c r="AQ299" i="20"/>
  <c r="BL44" i="21" s="1"/>
  <c r="AR299" i="20"/>
  <c r="AS299" i="20"/>
  <c r="BL80" i="21" s="1"/>
  <c r="AT299" i="20"/>
  <c r="AU299" i="20"/>
  <c r="BL116" i="21" s="1"/>
  <c r="AV299" i="20"/>
  <c r="AQ300" i="20"/>
  <c r="BL45" i="21" s="1"/>
  <c r="AR300" i="20"/>
  <c r="AS300" i="20"/>
  <c r="BL81" i="21" s="1"/>
  <c r="AT300" i="20"/>
  <c r="AU300" i="20"/>
  <c r="BL117" i="21" s="1"/>
  <c r="AV300" i="20"/>
  <c r="AQ301" i="20"/>
  <c r="BL46" i="21" s="1"/>
  <c r="AR301" i="20"/>
  <c r="AS301" i="20"/>
  <c r="BL82" i="21" s="1"/>
  <c r="AT301" i="20"/>
  <c r="AU301" i="20"/>
  <c r="BL118" i="21" s="1"/>
  <c r="AV301" i="20"/>
  <c r="AQ302" i="20"/>
  <c r="BL47" i="21" s="1"/>
  <c r="AR302" i="20"/>
  <c r="AS302" i="20"/>
  <c r="BL83" i="21" s="1"/>
  <c r="AT302" i="20"/>
  <c r="AU302" i="20"/>
  <c r="BL119" i="21" s="1"/>
  <c r="AV302" i="20"/>
  <c r="AQ303" i="20"/>
  <c r="BL48" i="21" s="1"/>
  <c r="AR303" i="20"/>
  <c r="AS303" i="20"/>
  <c r="BL84" i="21" s="1"/>
  <c r="AT303" i="20"/>
  <c r="AU303" i="20"/>
  <c r="BL120" i="21" s="1"/>
  <c r="AV303" i="20"/>
  <c r="AQ304" i="20"/>
  <c r="BL49" i="21" s="1"/>
  <c r="AR304" i="20"/>
  <c r="AS304" i="20"/>
  <c r="BL85" i="21" s="1"/>
  <c r="AT304" i="20"/>
  <c r="AU304" i="20"/>
  <c r="BL121" i="21" s="1"/>
  <c r="AV304" i="20"/>
  <c r="AQ305" i="20"/>
  <c r="BL51" i="21" s="1"/>
  <c r="AR305" i="20"/>
  <c r="AS305" i="20"/>
  <c r="BL87" i="21" s="1"/>
  <c r="AT305" i="20"/>
  <c r="AU305" i="20"/>
  <c r="BL123" i="21" s="1"/>
  <c r="AV305" i="20"/>
  <c r="AQ306" i="20"/>
  <c r="BL50" i="21" s="1"/>
  <c r="AR306" i="20"/>
  <c r="AS306" i="20"/>
  <c r="BL86" i="21" s="1"/>
  <c r="AT306" i="20"/>
  <c r="AU306" i="20"/>
  <c r="BL122" i="21" s="1"/>
  <c r="AV306" i="20"/>
  <c r="AQ307" i="20"/>
  <c r="BL55" i="21" s="1"/>
  <c r="AR307" i="20"/>
  <c r="AS307" i="20"/>
  <c r="BL91" i="21" s="1"/>
  <c r="AT307" i="20"/>
  <c r="AU307" i="20"/>
  <c r="BL127" i="21" s="1"/>
  <c r="AV307" i="20"/>
  <c r="AQ308" i="20"/>
  <c r="BL52" i="21" s="1"/>
  <c r="AR308" i="20"/>
  <c r="AS308" i="20"/>
  <c r="BL88" i="21" s="1"/>
  <c r="AT308" i="20"/>
  <c r="AU308" i="20"/>
  <c r="BL124" i="21" s="1"/>
  <c r="AV308" i="20"/>
  <c r="AQ309" i="20"/>
  <c r="BL53" i="21" s="1"/>
  <c r="AR309" i="20"/>
  <c r="AS309" i="20"/>
  <c r="BL89" i="21" s="1"/>
  <c r="AT309" i="20"/>
  <c r="AU309" i="20"/>
  <c r="BL125" i="21" s="1"/>
  <c r="AV309" i="20"/>
  <c r="AQ310" i="20"/>
  <c r="AR310" i="20"/>
  <c r="AS310" i="20"/>
  <c r="AT310" i="20"/>
  <c r="AU310" i="20"/>
  <c r="AV310" i="20"/>
  <c r="AQ311" i="20"/>
  <c r="AR311" i="20"/>
  <c r="AS311" i="20"/>
  <c r="BM62" i="21" s="1"/>
  <c r="AT311" i="20"/>
  <c r="AU311" i="20"/>
  <c r="AV311" i="20"/>
  <c r="AQ312" i="20"/>
  <c r="AR312" i="20"/>
  <c r="AS312" i="20"/>
  <c r="BM64" i="21" s="1"/>
  <c r="AT312" i="20"/>
  <c r="AU312" i="20"/>
  <c r="AV312" i="20"/>
  <c r="AR313" i="20"/>
  <c r="BM63" i="21"/>
  <c r="AT313" i="20"/>
  <c r="AV313" i="20"/>
  <c r="AQ314" i="20"/>
  <c r="AR314" i="20"/>
  <c r="AS314" i="20"/>
  <c r="BM65" i="21" s="1"/>
  <c r="AT314" i="20"/>
  <c r="AU314" i="20"/>
  <c r="AV314" i="20"/>
  <c r="AQ315" i="20"/>
  <c r="AR315" i="20"/>
  <c r="AS315" i="20"/>
  <c r="BM66" i="21" s="1"/>
  <c r="AT315" i="20"/>
  <c r="AU315" i="20"/>
  <c r="AV315" i="20"/>
  <c r="AQ316" i="20"/>
  <c r="AR316" i="20"/>
  <c r="AS316" i="20"/>
  <c r="BM67" i="21" s="1"/>
  <c r="AT316" i="20"/>
  <c r="AU316" i="20"/>
  <c r="AV316" i="20"/>
  <c r="BM34" i="21"/>
  <c r="AR317" i="20"/>
  <c r="BM70" i="21"/>
  <c r="AT317" i="20"/>
  <c r="BM106" i="21"/>
  <c r="AV317" i="20"/>
  <c r="AQ318" i="20"/>
  <c r="BM35" i="21" s="1"/>
  <c r="AR318" i="20"/>
  <c r="AS318" i="20"/>
  <c r="BM71" i="21" s="1"/>
  <c r="AT318" i="20"/>
  <c r="AU318" i="20"/>
  <c r="BM107" i="21" s="1"/>
  <c r="AV318" i="20"/>
  <c r="AQ319" i="20"/>
  <c r="BM36" i="21" s="1"/>
  <c r="AR319" i="20"/>
  <c r="AS319" i="20"/>
  <c r="BM72" i="21" s="1"/>
  <c r="AT319" i="20"/>
  <c r="AU319" i="20"/>
  <c r="BM108" i="21" s="1"/>
  <c r="AV319" i="20"/>
  <c r="AQ320" i="20"/>
  <c r="BM37" i="21" s="1"/>
  <c r="AR320" i="20"/>
  <c r="AS320" i="20"/>
  <c r="BM73" i="21" s="1"/>
  <c r="AT320" i="20"/>
  <c r="AU320" i="20"/>
  <c r="BM109" i="21" s="1"/>
  <c r="AV320" i="20"/>
  <c r="AQ321" i="20"/>
  <c r="BM38" i="21" s="1"/>
  <c r="AR321" i="20"/>
  <c r="AS321" i="20"/>
  <c r="BM74" i="21" s="1"/>
  <c r="AT321" i="20"/>
  <c r="AU321" i="20"/>
  <c r="BM110" i="21" s="1"/>
  <c r="AV321" i="20"/>
  <c r="BM39" i="21"/>
  <c r="AR322" i="20"/>
  <c r="BM75" i="21"/>
  <c r="AT322" i="20"/>
  <c r="BM111" i="21"/>
  <c r="AV322" i="20"/>
  <c r="BM40" i="21"/>
  <c r="AR323" i="20"/>
  <c r="BM76" i="21"/>
  <c r="AT323" i="20"/>
  <c r="BM112" i="21"/>
  <c r="AV323" i="20"/>
  <c r="BM41" i="21"/>
  <c r="AR324" i="20"/>
  <c r="BM77" i="21"/>
  <c r="AT324" i="20"/>
  <c r="BM113" i="21"/>
  <c r="AV324" i="20"/>
  <c r="AQ325" i="20"/>
  <c r="BM42" i="21" s="1"/>
  <c r="AR325" i="20"/>
  <c r="AS325" i="20"/>
  <c r="BM78" i="21" s="1"/>
  <c r="AT325" i="20"/>
  <c r="AU325" i="20"/>
  <c r="BM114" i="21" s="1"/>
  <c r="AV325" i="20"/>
  <c r="AQ326" i="20"/>
  <c r="BM43" i="21" s="1"/>
  <c r="AR326" i="20"/>
  <c r="AS326" i="20"/>
  <c r="BM79" i="21" s="1"/>
  <c r="AT326" i="20"/>
  <c r="AU326" i="20"/>
  <c r="BM115" i="21" s="1"/>
  <c r="AV326" i="20"/>
  <c r="AQ327" i="20"/>
  <c r="BM44" i="21" s="1"/>
  <c r="AR327" i="20"/>
  <c r="AS327" i="20"/>
  <c r="BM80" i="21" s="1"/>
  <c r="AT327" i="20"/>
  <c r="AU327" i="20"/>
  <c r="BM116" i="21" s="1"/>
  <c r="AV327" i="20"/>
  <c r="AQ328" i="20"/>
  <c r="BM45" i="21" s="1"/>
  <c r="AR328" i="20"/>
  <c r="AS328" i="20"/>
  <c r="BM81" i="21" s="1"/>
  <c r="AT328" i="20"/>
  <c r="AU328" i="20"/>
  <c r="BM117" i="21" s="1"/>
  <c r="AV328" i="20"/>
  <c r="AQ329" i="20"/>
  <c r="BM46" i="21" s="1"/>
  <c r="AR329" i="20"/>
  <c r="AS329" i="20"/>
  <c r="BM82" i="21" s="1"/>
  <c r="AT329" i="20"/>
  <c r="AU329" i="20"/>
  <c r="BM118" i="21" s="1"/>
  <c r="AV329" i="20"/>
  <c r="AQ330" i="20"/>
  <c r="BM47" i="21" s="1"/>
  <c r="AR330" i="20"/>
  <c r="AS330" i="20"/>
  <c r="BM83" i="21" s="1"/>
  <c r="AT330" i="20"/>
  <c r="AU330" i="20"/>
  <c r="BM119" i="21" s="1"/>
  <c r="AV330" i="20"/>
  <c r="AQ331" i="20"/>
  <c r="BM48" i="21" s="1"/>
  <c r="AR331" i="20"/>
  <c r="AS331" i="20"/>
  <c r="BM84" i="21" s="1"/>
  <c r="AT331" i="20"/>
  <c r="AU331" i="20"/>
  <c r="BM120" i="21" s="1"/>
  <c r="AV331" i="20"/>
  <c r="AQ332" i="20"/>
  <c r="BM49" i="21" s="1"/>
  <c r="AR332" i="20"/>
  <c r="AS332" i="20"/>
  <c r="BM85" i="21" s="1"/>
  <c r="AT332" i="20"/>
  <c r="AU332" i="20"/>
  <c r="BM121" i="21" s="1"/>
  <c r="AV332" i="20"/>
  <c r="AQ333" i="20"/>
  <c r="BM51" i="21" s="1"/>
  <c r="AR333" i="20"/>
  <c r="AS333" i="20"/>
  <c r="BM87" i="21" s="1"/>
  <c r="AT333" i="20"/>
  <c r="AU333" i="20"/>
  <c r="BM123" i="21" s="1"/>
  <c r="AV333" i="20"/>
  <c r="AQ334" i="20"/>
  <c r="BM50" i="21" s="1"/>
  <c r="AR334" i="20"/>
  <c r="AS334" i="20"/>
  <c r="BM86" i="21" s="1"/>
  <c r="AT334" i="20"/>
  <c r="AU334" i="20"/>
  <c r="BM122" i="21" s="1"/>
  <c r="AV334" i="20"/>
  <c r="AQ335" i="20"/>
  <c r="BM55" i="21" s="1"/>
  <c r="AR335" i="20"/>
  <c r="AS335" i="20"/>
  <c r="BM91" i="21" s="1"/>
  <c r="AT335" i="20"/>
  <c r="AU335" i="20"/>
  <c r="BM127" i="21" s="1"/>
  <c r="AV335" i="20"/>
  <c r="AQ336" i="20"/>
  <c r="BM52" i="21" s="1"/>
  <c r="AR336" i="20"/>
  <c r="AS336" i="20"/>
  <c r="BM88" i="21" s="1"/>
  <c r="AT336" i="20"/>
  <c r="AU336" i="20"/>
  <c r="BM124" i="21" s="1"/>
  <c r="AV336" i="20"/>
  <c r="AQ337" i="20"/>
  <c r="BM53" i="21" s="1"/>
  <c r="AR337" i="20"/>
  <c r="AS337" i="20"/>
  <c r="BM89" i="21" s="1"/>
  <c r="AT337" i="20"/>
  <c r="AU337" i="20"/>
  <c r="BM125" i="21" s="1"/>
  <c r="AV337" i="20"/>
  <c r="AQ338" i="20"/>
  <c r="AR338" i="20"/>
  <c r="AS338" i="20"/>
  <c r="AT338" i="20"/>
  <c r="AU338" i="20"/>
  <c r="AV338" i="20"/>
  <c r="AQ339" i="20"/>
  <c r="AR339" i="20"/>
  <c r="AS339" i="20"/>
  <c r="BN62" i="21" s="1"/>
  <c r="AT339" i="20"/>
  <c r="AU339" i="20"/>
  <c r="AV339" i="20"/>
  <c r="AQ340" i="20"/>
  <c r="AR340" i="20"/>
  <c r="AS340" i="20"/>
  <c r="BN64" i="21" s="1"/>
  <c r="AT340" i="20"/>
  <c r="AU340" i="20"/>
  <c r="AV340" i="20"/>
  <c r="AQ341" i="20"/>
  <c r="AR341" i="20"/>
  <c r="AS341" i="20"/>
  <c r="BN63" i="21" s="1"/>
  <c r="AT341" i="20"/>
  <c r="AU341" i="20"/>
  <c r="AV341" i="20"/>
  <c r="AQ342" i="20"/>
  <c r="AR342" i="20"/>
  <c r="AS342" i="20"/>
  <c r="BN65" i="21" s="1"/>
  <c r="AT342" i="20"/>
  <c r="AU342" i="20"/>
  <c r="AV342" i="20"/>
  <c r="AQ343" i="20"/>
  <c r="AR343" i="20"/>
  <c r="AS343" i="20"/>
  <c r="BN66" i="21" s="1"/>
  <c r="AT343" i="20"/>
  <c r="AU343" i="20"/>
  <c r="AV343" i="20"/>
  <c r="AQ344" i="20"/>
  <c r="AR344" i="20"/>
  <c r="AS344" i="20"/>
  <c r="BN67" i="21" s="1"/>
  <c r="AT344" i="20"/>
  <c r="AU344" i="20"/>
  <c r="AV344" i="20"/>
  <c r="BN34" i="21"/>
  <c r="AR345" i="20"/>
  <c r="BN70" i="21"/>
  <c r="AT345" i="20"/>
  <c r="BN106" i="21"/>
  <c r="AV345" i="20"/>
  <c r="AQ346" i="20"/>
  <c r="BN35" i="21" s="1"/>
  <c r="AR346" i="20"/>
  <c r="AS346" i="20"/>
  <c r="BN71" i="21" s="1"/>
  <c r="AT346" i="20"/>
  <c r="AU346" i="20"/>
  <c r="BN107" i="21" s="1"/>
  <c r="AV346" i="20"/>
  <c r="AQ347" i="20"/>
  <c r="BN36" i="21" s="1"/>
  <c r="AR347" i="20"/>
  <c r="AS347" i="20"/>
  <c r="BN72" i="21" s="1"/>
  <c r="AT347" i="20"/>
  <c r="AU347" i="20"/>
  <c r="BN108" i="21" s="1"/>
  <c r="AV347" i="20"/>
  <c r="AQ348" i="20"/>
  <c r="BN37" i="21" s="1"/>
  <c r="AR348" i="20"/>
  <c r="AS348" i="20"/>
  <c r="BN73" i="21" s="1"/>
  <c r="AT348" i="20"/>
  <c r="AU348" i="20"/>
  <c r="BN109" i="21" s="1"/>
  <c r="AV348" i="20"/>
  <c r="AQ349" i="20"/>
  <c r="BN38" i="21" s="1"/>
  <c r="AR349" i="20"/>
  <c r="AS349" i="20"/>
  <c r="BN74" i="21" s="1"/>
  <c r="AT349" i="20"/>
  <c r="AU349" i="20"/>
  <c r="BN110" i="21" s="1"/>
  <c r="AV349" i="20"/>
  <c r="BN39" i="21"/>
  <c r="AR350" i="20"/>
  <c r="BN75" i="21"/>
  <c r="AT350" i="20"/>
  <c r="BN111" i="21"/>
  <c r="AV350" i="20"/>
  <c r="BN40" i="21"/>
  <c r="AR351" i="20"/>
  <c r="BN76" i="21"/>
  <c r="AT351" i="20"/>
  <c r="BN112" i="21"/>
  <c r="AV351" i="20"/>
  <c r="BN41" i="21"/>
  <c r="AR352" i="20"/>
  <c r="BN77" i="21"/>
  <c r="AT352" i="20"/>
  <c r="BN113" i="21"/>
  <c r="AV352" i="20"/>
  <c r="AQ353" i="20"/>
  <c r="BN42" i="21" s="1"/>
  <c r="AR353" i="20"/>
  <c r="AS353" i="20"/>
  <c r="BN78" i="21" s="1"/>
  <c r="AT353" i="20"/>
  <c r="AU353" i="20"/>
  <c r="BN114" i="21" s="1"/>
  <c r="AV353" i="20"/>
  <c r="AQ354" i="20"/>
  <c r="BN43" i="21" s="1"/>
  <c r="AR354" i="20"/>
  <c r="AS354" i="20"/>
  <c r="BN79" i="21" s="1"/>
  <c r="AT354" i="20"/>
  <c r="AU354" i="20"/>
  <c r="BN115" i="21" s="1"/>
  <c r="AV354" i="20"/>
  <c r="AQ355" i="20"/>
  <c r="BN44" i="21" s="1"/>
  <c r="AR355" i="20"/>
  <c r="AS355" i="20"/>
  <c r="BN80" i="21" s="1"/>
  <c r="AT355" i="20"/>
  <c r="AU355" i="20"/>
  <c r="BN116" i="21" s="1"/>
  <c r="AV355" i="20"/>
  <c r="AQ356" i="20"/>
  <c r="BN45" i="21" s="1"/>
  <c r="AR356" i="20"/>
  <c r="AS356" i="20"/>
  <c r="BN81" i="21" s="1"/>
  <c r="AT356" i="20"/>
  <c r="AU356" i="20"/>
  <c r="BN117" i="21" s="1"/>
  <c r="AV356" i="20"/>
  <c r="AQ357" i="20"/>
  <c r="BN46" i="21" s="1"/>
  <c r="AR357" i="20"/>
  <c r="AS357" i="20"/>
  <c r="BN82" i="21" s="1"/>
  <c r="AT357" i="20"/>
  <c r="AU357" i="20"/>
  <c r="BN118" i="21" s="1"/>
  <c r="AV357" i="20"/>
  <c r="AQ358" i="20"/>
  <c r="BN47" i="21" s="1"/>
  <c r="AR358" i="20"/>
  <c r="AS358" i="20"/>
  <c r="BN83" i="21" s="1"/>
  <c r="AT358" i="20"/>
  <c r="AU358" i="20"/>
  <c r="BN119" i="21" s="1"/>
  <c r="AV358" i="20"/>
  <c r="AQ359" i="20"/>
  <c r="BN48" i="21" s="1"/>
  <c r="AR359" i="20"/>
  <c r="AS359" i="20"/>
  <c r="BN84" i="21" s="1"/>
  <c r="AT359" i="20"/>
  <c r="AU359" i="20"/>
  <c r="BN120" i="21" s="1"/>
  <c r="AV359" i="20"/>
  <c r="AQ360" i="20"/>
  <c r="BN49" i="21" s="1"/>
  <c r="AR360" i="20"/>
  <c r="AS360" i="20"/>
  <c r="BN85" i="21" s="1"/>
  <c r="AT360" i="20"/>
  <c r="AU360" i="20"/>
  <c r="BN121" i="21" s="1"/>
  <c r="AV360" i="20"/>
  <c r="AQ361" i="20"/>
  <c r="BN51" i="21" s="1"/>
  <c r="AR361" i="20"/>
  <c r="AS361" i="20"/>
  <c r="BN87" i="21" s="1"/>
  <c r="AT361" i="20"/>
  <c r="AU361" i="20"/>
  <c r="BN123" i="21" s="1"/>
  <c r="AV361" i="20"/>
  <c r="AQ362" i="20"/>
  <c r="BN50" i="21" s="1"/>
  <c r="AR362" i="20"/>
  <c r="AS362" i="20"/>
  <c r="BN86" i="21" s="1"/>
  <c r="AT362" i="20"/>
  <c r="AU362" i="20"/>
  <c r="BN122" i="21" s="1"/>
  <c r="AV362" i="20"/>
  <c r="AQ363" i="20"/>
  <c r="BN55" i="21" s="1"/>
  <c r="AR363" i="20"/>
  <c r="AS363" i="20"/>
  <c r="BN91" i="21" s="1"/>
  <c r="AT363" i="20"/>
  <c r="AU363" i="20"/>
  <c r="BN127" i="21" s="1"/>
  <c r="AV363" i="20"/>
  <c r="AQ364" i="20"/>
  <c r="BN52" i="21" s="1"/>
  <c r="AR364" i="20"/>
  <c r="AS364" i="20"/>
  <c r="BN88" i="21" s="1"/>
  <c r="AT364" i="20"/>
  <c r="AU364" i="20"/>
  <c r="BN124" i="21" s="1"/>
  <c r="AV364" i="20"/>
  <c r="AQ365" i="20"/>
  <c r="BN53" i="21" s="1"/>
  <c r="AR365" i="20"/>
  <c r="AS365" i="20"/>
  <c r="BN89" i="21" s="1"/>
  <c r="AT365" i="20"/>
  <c r="AU365" i="20"/>
  <c r="BN125" i="21" s="1"/>
  <c r="AV365" i="20"/>
  <c r="AQ366" i="20"/>
  <c r="AR366" i="20"/>
  <c r="AS366" i="20"/>
  <c r="AT366" i="20"/>
  <c r="AU366" i="20"/>
  <c r="AV366" i="20"/>
  <c r="AQ367" i="20"/>
  <c r="AR367" i="20"/>
  <c r="AS367" i="20"/>
  <c r="BO62" i="21" s="1"/>
  <c r="AT367" i="20"/>
  <c r="AU367" i="20"/>
  <c r="AV367" i="20"/>
  <c r="AQ368" i="20"/>
  <c r="AR368" i="20"/>
  <c r="AS368" i="20"/>
  <c r="BO64" i="21" s="1"/>
  <c r="AT368" i="20"/>
  <c r="AU368" i="20"/>
  <c r="AV368" i="20"/>
  <c r="AQ369" i="20"/>
  <c r="AR369" i="20"/>
  <c r="AS369" i="20"/>
  <c r="BO63" i="21" s="1"/>
  <c r="AT369" i="20"/>
  <c r="AU369" i="20"/>
  <c r="AV369" i="20"/>
  <c r="AQ370" i="20"/>
  <c r="AR370" i="20"/>
  <c r="AS370" i="20"/>
  <c r="BO65" i="21" s="1"/>
  <c r="AT370" i="20"/>
  <c r="AU370" i="20"/>
  <c r="AV370" i="20"/>
  <c r="AQ371" i="20"/>
  <c r="AR371" i="20"/>
  <c r="AS371" i="20"/>
  <c r="BO66" i="21" s="1"/>
  <c r="AT371" i="20"/>
  <c r="AU371" i="20"/>
  <c r="AV371" i="20"/>
  <c r="AQ372" i="20"/>
  <c r="AR372" i="20"/>
  <c r="AS372" i="20"/>
  <c r="BO67" i="21" s="1"/>
  <c r="AT372" i="20"/>
  <c r="AU372" i="20"/>
  <c r="AV372" i="20"/>
  <c r="BO34" i="21"/>
  <c r="AR373" i="20"/>
  <c r="BO70" i="21"/>
  <c r="AT373" i="20"/>
  <c r="BO106" i="21"/>
  <c r="AV373" i="20"/>
  <c r="AQ374" i="20"/>
  <c r="BO35" i="21" s="1"/>
  <c r="AR374" i="20"/>
  <c r="AS374" i="20"/>
  <c r="BO71" i="21" s="1"/>
  <c r="AT374" i="20"/>
  <c r="AU374" i="20"/>
  <c r="BO107" i="21" s="1"/>
  <c r="AV374" i="20"/>
  <c r="AQ375" i="20"/>
  <c r="BO36" i="21" s="1"/>
  <c r="AR375" i="20"/>
  <c r="AS375" i="20"/>
  <c r="BO72" i="21" s="1"/>
  <c r="AT375" i="20"/>
  <c r="AU375" i="20"/>
  <c r="BO108" i="21" s="1"/>
  <c r="AV375" i="20"/>
  <c r="AQ376" i="20"/>
  <c r="BO37" i="21" s="1"/>
  <c r="AR376" i="20"/>
  <c r="AS376" i="20"/>
  <c r="BO73" i="21" s="1"/>
  <c r="AT376" i="20"/>
  <c r="AU376" i="20"/>
  <c r="BO109" i="21" s="1"/>
  <c r="AV376" i="20"/>
  <c r="AQ377" i="20"/>
  <c r="BO38" i="21" s="1"/>
  <c r="AR377" i="20"/>
  <c r="AS377" i="20"/>
  <c r="BO74" i="21" s="1"/>
  <c r="AT377" i="20"/>
  <c r="AU377" i="20"/>
  <c r="BO110" i="21" s="1"/>
  <c r="AV377" i="20"/>
  <c r="BO39" i="21"/>
  <c r="AR378" i="20"/>
  <c r="BO75" i="21"/>
  <c r="AT378" i="20"/>
  <c r="BO111" i="21"/>
  <c r="AV378" i="20"/>
  <c r="BO40" i="21"/>
  <c r="AR379" i="20"/>
  <c r="BO76" i="21"/>
  <c r="AT379" i="20"/>
  <c r="BO112" i="21"/>
  <c r="AV379" i="20"/>
  <c r="BO41" i="21"/>
  <c r="AR380" i="20"/>
  <c r="BO77" i="21"/>
  <c r="AT380" i="20"/>
  <c r="BO113" i="21"/>
  <c r="AV380" i="20"/>
  <c r="AQ381" i="20"/>
  <c r="BO42" i="21" s="1"/>
  <c r="AR381" i="20"/>
  <c r="AS381" i="20"/>
  <c r="BO78" i="21" s="1"/>
  <c r="AT381" i="20"/>
  <c r="AU381" i="20"/>
  <c r="BO114" i="21" s="1"/>
  <c r="AV381" i="20"/>
  <c r="AQ382" i="20"/>
  <c r="BO43" i="21" s="1"/>
  <c r="AR382" i="20"/>
  <c r="AS382" i="20"/>
  <c r="BO79" i="21" s="1"/>
  <c r="AT382" i="20"/>
  <c r="AU382" i="20"/>
  <c r="BO115" i="21" s="1"/>
  <c r="AV382" i="20"/>
  <c r="AQ383" i="20"/>
  <c r="BO44" i="21" s="1"/>
  <c r="AR383" i="20"/>
  <c r="AS383" i="20"/>
  <c r="BO80" i="21" s="1"/>
  <c r="AT383" i="20"/>
  <c r="AU383" i="20"/>
  <c r="BO116" i="21" s="1"/>
  <c r="AV383" i="20"/>
  <c r="AQ384" i="20"/>
  <c r="BO45" i="21" s="1"/>
  <c r="AR384" i="20"/>
  <c r="AS384" i="20"/>
  <c r="BO81" i="21" s="1"/>
  <c r="AT384" i="20"/>
  <c r="AU384" i="20"/>
  <c r="BO117" i="21" s="1"/>
  <c r="AV384" i="20"/>
  <c r="AQ385" i="20"/>
  <c r="BO46" i="21" s="1"/>
  <c r="AR385" i="20"/>
  <c r="AS385" i="20"/>
  <c r="BO82" i="21" s="1"/>
  <c r="AT385" i="20"/>
  <c r="AU385" i="20"/>
  <c r="BO118" i="21" s="1"/>
  <c r="AV385" i="20"/>
  <c r="AQ386" i="20"/>
  <c r="BO47" i="21" s="1"/>
  <c r="AR386" i="20"/>
  <c r="AS386" i="20"/>
  <c r="BO83" i="21" s="1"/>
  <c r="AT386" i="20"/>
  <c r="AU386" i="20"/>
  <c r="BO119" i="21" s="1"/>
  <c r="AV386" i="20"/>
  <c r="AQ387" i="20"/>
  <c r="BO48" i="21" s="1"/>
  <c r="AR387" i="20"/>
  <c r="AS387" i="20"/>
  <c r="BO84" i="21" s="1"/>
  <c r="AT387" i="20"/>
  <c r="AU387" i="20"/>
  <c r="BO120" i="21" s="1"/>
  <c r="AV387" i="20"/>
  <c r="AQ388" i="20"/>
  <c r="BO49" i="21" s="1"/>
  <c r="AR388" i="20"/>
  <c r="AS388" i="20"/>
  <c r="BO85" i="21" s="1"/>
  <c r="AT388" i="20"/>
  <c r="AU388" i="20"/>
  <c r="BO121" i="21" s="1"/>
  <c r="AV388" i="20"/>
  <c r="AQ389" i="20"/>
  <c r="BO51" i="21" s="1"/>
  <c r="AR389" i="20"/>
  <c r="AS389" i="20"/>
  <c r="BO87" i="21" s="1"/>
  <c r="AT389" i="20"/>
  <c r="AU389" i="20"/>
  <c r="BO123" i="21" s="1"/>
  <c r="AV389" i="20"/>
  <c r="AQ390" i="20"/>
  <c r="BO50" i="21" s="1"/>
  <c r="AR390" i="20"/>
  <c r="AS390" i="20"/>
  <c r="BO86" i="21" s="1"/>
  <c r="AT390" i="20"/>
  <c r="AU390" i="20"/>
  <c r="BO122" i="21" s="1"/>
  <c r="AV390" i="20"/>
  <c r="AQ391" i="20"/>
  <c r="BO55" i="21" s="1"/>
  <c r="AR391" i="20"/>
  <c r="AS391" i="20"/>
  <c r="BO91" i="21" s="1"/>
  <c r="AT391" i="20"/>
  <c r="AU391" i="20"/>
  <c r="BO127" i="21" s="1"/>
  <c r="AV391" i="20"/>
  <c r="AQ392" i="20"/>
  <c r="BO52" i="21" s="1"/>
  <c r="AR392" i="20"/>
  <c r="AS392" i="20"/>
  <c r="BO88" i="21" s="1"/>
  <c r="AT392" i="20"/>
  <c r="AU392" i="20"/>
  <c r="BO124" i="21" s="1"/>
  <c r="AV392" i="20"/>
  <c r="AQ393" i="20"/>
  <c r="BO53" i="21" s="1"/>
  <c r="AR393" i="20"/>
  <c r="AS393" i="20"/>
  <c r="BO89" i="21" s="1"/>
  <c r="AT393" i="20"/>
  <c r="AU393" i="20"/>
  <c r="BO125" i="21" s="1"/>
  <c r="AV393" i="20"/>
  <c r="AQ394" i="20"/>
  <c r="AR394" i="20"/>
  <c r="AS394" i="20"/>
  <c r="AT394" i="20"/>
  <c r="AU394" i="20"/>
  <c r="AV394" i="20"/>
  <c r="AQ395" i="20"/>
  <c r="AR395" i="20"/>
  <c r="AS395" i="20"/>
  <c r="BP62" i="21" s="1"/>
  <c r="AT395" i="20"/>
  <c r="AU395" i="20"/>
  <c r="AV395" i="20"/>
  <c r="AQ396" i="20"/>
  <c r="AR396" i="20"/>
  <c r="AS396" i="20"/>
  <c r="BP64" i="21" s="1"/>
  <c r="AT396" i="20"/>
  <c r="AU396" i="20"/>
  <c r="AV396" i="20"/>
  <c r="AQ397" i="20"/>
  <c r="AR397" i="20"/>
  <c r="AS397" i="20"/>
  <c r="BP63" i="21" s="1"/>
  <c r="AT397" i="20"/>
  <c r="AU397" i="20"/>
  <c r="AV397" i="20"/>
  <c r="AQ398" i="20"/>
  <c r="AR398" i="20"/>
  <c r="AS398" i="20"/>
  <c r="BP65" i="21" s="1"/>
  <c r="AT398" i="20"/>
  <c r="AU398" i="20"/>
  <c r="AV398" i="20"/>
  <c r="AQ399" i="20"/>
  <c r="AR399" i="20"/>
  <c r="AS399" i="20"/>
  <c r="BP66" i="21" s="1"/>
  <c r="AT399" i="20"/>
  <c r="AU399" i="20"/>
  <c r="AV399" i="20"/>
  <c r="AQ400" i="20"/>
  <c r="AR400" i="20"/>
  <c r="AS400" i="20"/>
  <c r="BP67" i="21" s="1"/>
  <c r="AT400" i="20"/>
  <c r="AU400" i="20"/>
  <c r="AV400" i="20"/>
  <c r="BP34" i="21"/>
  <c r="AR401" i="20"/>
  <c r="BP70" i="21"/>
  <c r="AT401" i="20"/>
  <c r="BP106" i="21"/>
  <c r="AV401" i="20"/>
  <c r="AQ402" i="20"/>
  <c r="BP35" i="21" s="1"/>
  <c r="AR402" i="20"/>
  <c r="AS402" i="20"/>
  <c r="BP71" i="21" s="1"/>
  <c r="AT402" i="20"/>
  <c r="AU402" i="20"/>
  <c r="BP107" i="21" s="1"/>
  <c r="AV402" i="20"/>
  <c r="AQ403" i="20"/>
  <c r="BP36" i="21" s="1"/>
  <c r="AR403" i="20"/>
  <c r="AS403" i="20"/>
  <c r="BP72" i="21" s="1"/>
  <c r="AT403" i="20"/>
  <c r="AU403" i="20"/>
  <c r="BP108" i="21" s="1"/>
  <c r="AV403" i="20"/>
  <c r="AQ404" i="20"/>
  <c r="BP37" i="21" s="1"/>
  <c r="AR404" i="20"/>
  <c r="AS404" i="20"/>
  <c r="BP73" i="21" s="1"/>
  <c r="AT404" i="20"/>
  <c r="AU404" i="20"/>
  <c r="BP109" i="21" s="1"/>
  <c r="AV404" i="20"/>
  <c r="AQ405" i="20"/>
  <c r="BP38" i="21" s="1"/>
  <c r="AR405" i="20"/>
  <c r="AS405" i="20"/>
  <c r="BP74" i="21" s="1"/>
  <c r="AT405" i="20"/>
  <c r="AU405" i="20"/>
  <c r="BP110" i="21" s="1"/>
  <c r="AV405" i="20"/>
  <c r="BP39" i="21"/>
  <c r="AR406" i="20"/>
  <c r="BP75" i="21"/>
  <c r="AT406" i="20"/>
  <c r="BP111" i="21"/>
  <c r="AV406" i="20"/>
  <c r="BP40" i="21"/>
  <c r="AR407" i="20"/>
  <c r="BP76" i="21"/>
  <c r="AT407" i="20"/>
  <c r="BP112" i="21"/>
  <c r="AV407" i="20"/>
  <c r="BP41" i="21"/>
  <c r="AR408" i="20"/>
  <c r="BP77" i="21"/>
  <c r="AT408" i="20"/>
  <c r="BP113" i="21"/>
  <c r="AV408" i="20"/>
  <c r="AQ409" i="20"/>
  <c r="BP42" i="21" s="1"/>
  <c r="AR409" i="20"/>
  <c r="AS409" i="20"/>
  <c r="BP78" i="21" s="1"/>
  <c r="AT409" i="20"/>
  <c r="AU409" i="20"/>
  <c r="BP114" i="21" s="1"/>
  <c r="AV409" i="20"/>
  <c r="AQ410" i="20"/>
  <c r="BP43" i="21" s="1"/>
  <c r="AR410" i="20"/>
  <c r="AS410" i="20"/>
  <c r="BP79" i="21" s="1"/>
  <c r="AT410" i="20"/>
  <c r="AU410" i="20"/>
  <c r="BP115" i="21" s="1"/>
  <c r="AV410" i="20"/>
  <c r="AQ411" i="20"/>
  <c r="BP44" i="21" s="1"/>
  <c r="AR411" i="20"/>
  <c r="AS411" i="20"/>
  <c r="BP80" i="21" s="1"/>
  <c r="AT411" i="20"/>
  <c r="AU411" i="20"/>
  <c r="BP116" i="21" s="1"/>
  <c r="AV411" i="20"/>
  <c r="AQ412" i="20"/>
  <c r="BP45" i="21" s="1"/>
  <c r="AR412" i="20"/>
  <c r="AS412" i="20"/>
  <c r="BP81" i="21" s="1"/>
  <c r="AT412" i="20"/>
  <c r="AU412" i="20"/>
  <c r="BP117" i="21" s="1"/>
  <c r="AV412" i="20"/>
  <c r="AQ413" i="20"/>
  <c r="BP46" i="21" s="1"/>
  <c r="AR413" i="20"/>
  <c r="AS413" i="20"/>
  <c r="BP82" i="21" s="1"/>
  <c r="AT413" i="20"/>
  <c r="AU413" i="20"/>
  <c r="BP118" i="21" s="1"/>
  <c r="AV413" i="20"/>
  <c r="AQ414" i="20"/>
  <c r="BP47" i="21" s="1"/>
  <c r="AR414" i="20"/>
  <c r="AS414" i="20"/>
  <c r="BP83" i="21" s="1"/>
  <c r="AT414" i="20"/>
  <c r="AU414" i="20"/>
  <c r="BP119" i="21" s="1"/>
  <c r="AV414" i="20"/>
  <c r="AQ415" i="20"/>
  <c r="BP48" i="21" s="1"/>
  <c r="AR415" i="20"/>
  <c r="AS415" i="20"/>
  <c r="BP84" i="21" s="1"/>
  <c r="AT415" i="20"/>
  <c r="AU415" i="20"/>
  <c r="BP120" i="21" s="1"/>
  <c r="AV415" i="20"/>
  <c r="AQ416" i="20"/>
  <c r="BP49" i="21" s="1"/>
  <c r="AR416" i="20"/>
  <c r="AS416" i="20"/>
  <c r="BP85" i="21" s="1"/>
  <c r="AT416" i="20"/>
  <c r="AU416" i="20"/>
  <c r="BP121" i="21" s="1"/>
  <c r="AV416" i="20"/>
  <c r="BP51" i="21"/>
  <c r="AR417" i="20"/>
  <c r="BP87" i="21"/>
  <c r="AT417" i="20"/>
  <c r="BP123" i="21"/>
  <c r="AV417" i="20"/>
  <c r="AQ418" i="20"/>
  <c r="BP50" i="21" s="1"/>
  <c r="AR418" i="20"/>
  <c r="AS418" i="20"/>
  <c r="BP86" i="21" s="1"/>
  <c r="AT418" i="20"/>
  <c r="AU418" i="20"/>
  <c r="BP122" i="21" s="1"/>
  <c r="AV418" i="20"/>
  <c r="AQ419" i="20"/>
  <c r="BP55" i="21" s="1"/>
  <c r="AR419" i="20"/>
  <c r="AS419" i="20"/>
  <c r="BP91" i="21" s="1"/>
  <c r="AT419" i="20"/>
  <c r="AU419" i="20"/>
  <c r="BP127" i="21" s="1"/>
  <c r="AV419" i="20"/>
  <c r="AQ420" i="20"/>
  <c r="BP52" i="21" s="1"/>
  <c r="AR420" i="20"/>
  <c r="AS420" i="20"/>
  <c r="BP88" i="21" s="1"/>
  <c r="AT420" i="20"/>
  <c r="AU420" i="20"/>
  <c r="BP124" i="21" s="1"/>
  <c r="AV420" i="20"/>
  <c r="AQ421" i="20"/>
  <c r="BP53" i="21" s="1"/>
  <c r="AR421" i="20"/>
  <c r="AS421" i="20"/>
  <c r="BP89" i="21" s="1"/>
  <c r="AT421" i="20"/>
  <c r="AU421" i="20"/>
  <c r="BP125" i="21" s="1"/>
  <c r="AV421" i="20"/>
  <c r="AQ422" i="20"/>
  <c r="AR422" i="20"/>
  <c r="AS422" i="20"/>
  <c r="AT422" i="20"/>
  <c r="AU422" i="20"/>
  <c r="AV422" i="20"/>
  <c r="AQ423" i="20"/>
  <c r="AR423" i="20"/>
  <c r="AS423" i="20"/>
  <c r="BQ62" i="21" s="1"/>
  <c r="AT423" i="20"/>
  <c r="AU423" i="20"/>
  <c r="AV423" i="20"/>
  <c r="AQ424" i="20"/>
  <c r="AR424" i="20"/>
  <c r="AS424" i="20"/>
  <c r="BQ64" i="21" s="1"/>
  <c r="AT424" i="20"/>
  <c r="AU424" i="20"/>
  <c r="AV424" i="20"/>
  <c r="AQ425" i="20"/>
  <c r="AR425" i="20"/>
  <c r="AS425" i="20"/>
  <c r="BQ63" i="21" s="1"/>
  <c r="AT425" i="20"/>
  <c r="AU425" i="20"/>
  <c r="AV425" i="20"/>
  <c r="AQ426" i="20"/>
  <c r="AR426" i="20"/>
  <c r="AS426" i="20"/>
  <c r="BQ65" i="21" s="1"/>
  <c r="AT426" i="20"/>
  <c r="AU426" i="20"/>
  <c r="AV426" i="20"/>
  <c r="AQ427" i="20"/>
  <c r="AR427" i="20"/>
  <c r="AS427" i="20"/>
  <c r="BQ66" i="21" s="1"/>
  <c r="AT427" i="20"/>
  <c r="AU427" i="20"/>
  <c r="AV427" i="20"/>
  <c r="AQ428" i="20"/>
  <c r="AR428" i="20"/>
  <c r="AS428" i="20"/>
  <c r="BQ67" i="21" s="1"/>
  <c r="AT428" i="20"/>
  <c r="AU428" i="20"/>
  <c r="AV428" i="20"/>
  <c r="BQ34" i="21"/>
  <c r="AR429" i="20"/>
  <c r="BQ70" i="21"/>
  <c r="AT429" i="20"/>
  <c r="BQ106" i="21"/>
  <c r="AV429" i="20"/>
  <c r="AQ430" i="20"/>
  <c r="BQ35" i="21" s="1"/>
  <c r="AR430" i="20"/>
  <c r="AS430" i="20"/>
  <c r="BQ71" i="21" s="1"/>
  <c r="AT430" i="20"/>
  <c r="AU430" i="20"/>
  <c r="BQ107" i="21" s="1"/>
  <c r="AV430" i="20"/>
  <c r="AQ431" i="20"/>
  <c r="BQ36" i="21" s="1"/>
  <c r="AR431" i="20"/>
  <c r="AS431" i="20"/>
  <c r="BQ72" i="21" s="1"/>
  <c r="AT431" i="20"/>
  <c r="AU431" i="20"/>
  <c r="BQ108" i="21" s="1"/>
  <c r="AV431" i="20"/>
  <c r="AQ432" i="20"/>
  <c r="BQ37" i="21" s="1"/>
  <c r="AR432" i="20"/>
  <c r="AS432" i="20"/>
  <c r="BQ73" i="21" s="1"/>
  <c r="AT432" i="20"/>
  <c r="AU432" i="20"/>
  <c r="BQ109" i="21" s="1"/>
  <c r="AV432" i="20"/>
  <c r="AQ433" i="20"/>
  <c r="BQ38" i="21" s="1"/>
  <c r="AR433" i="20"/>
  <c r="AS433" i="20"/>
  <c r="BQ74" i="21" s="1"/>
  <c r="AT433" i="20"/>
  <c r="AU433" i="20"/>
  <c r="BQ110" i="21" s="1"/>
  <c r="AV433" i="20"/>
  <c r="BQ39" i="21"/>
  <c r="AR434" i="20"/>
  <c r="BQ75" i="21"/>
  <c r="AT434" i="20"/>
  <c r="BQ111" i="21"/>
  <c r="AV434" i="20"/>
  <c r="BQ40" i="21"/>
  <c r="AR435" i="20"/>
  <c r="BQ76" i="21"/>
  <c r="AT435" i="20"/>
  <c r="BQ112" i="21"/>
  <c r="AV435" i="20"/>
  <c r="BQ41" i="21"/>
  <c r="AR436" i="20"/>
  <c r="BQ77" i="21"/>
  <c r="AT436" i="20"/>
  <c r="BQ113" i="21"/>
  <c r="AV436" i="20"/>
  <c r="AQ437" i="20"/>
  <c r="BQ42" i="21" s="1"/>
  <c r="AR437" i="20"/>
  <c r="AS437" i="20"/>
  <c r="BQ78" i="21" s="1"/>
  <c r="AT437" i="20"/>
  <c r="AU437" i="20"/>
  <c r="BQ114" i="21" s="1"/>
  <c r="AV437" i="20"/>
  <c r="AQ438" i="20"/>
  <c r="BQ43" i="21" s="1"/>
  <c r="AR438" i="20"/>
  <c r="AS438" i="20"/>
  <c r="BQ79" i="21" s="1"/>
  <c r="AT438" i="20"/>
  <c r="AU438" i="20"/>
  <c r="BQ115" i="21" s="1"/>
  <c r="AV438" i="20"/>
  <c r="AQ439" i="20"/>
  <c r="BQ44" i="21" s="1"/>
  <c r="AR439" i="20"/>
  <c r="AS439" i="20"/>
  <c r="BQ80" i="21" s="1"/>
  <c r="AT439" i="20"/>
  <c r="AU439" i="20"/>
  <c r="BQ116" i="21" s="1"/>
  <c r="AV439" i="20"/>
  <c r="AQ440" i="20"/>
  <c r="BQ45" i="21" s="1"/>
  <c r="AR440" i="20"/>
  <c r="AS440" i="20"/>
  <c r="BQ81" i="21" s="1"/>
  <c r="AT440" i="20"/>
  <c r="AU440" i="20"/>
  <c r="BQ117" i="21" s="1"/>
  <c r="AV440" i="20"/>
  <c r="AQ441" i="20"/>
  <c r="BQ46" i="21" s="1"/>
  <c r="AR441" i="20"/>
  <c r="AS441" i="20"/>
  <c r="BQ82" i="21" s="1"/>
  <c r="AT441" i="20"/>
  <c r="AU441" i="20"/>
  <c r="BQ118" i="21" s="1"/>
  <c r="AV441" i="20"/>
  <c r="AQ442" i="20"/>
  <c r="BQ47" i="21" s="1"/>
  <c r="AR442" i="20"/>
  <c r="AS442" i="20"/>
  <c r="BQ83" i="21" s="1"/>
  <c r="AT442" i="20"/>
  <c r="AU442" i="20"/>
  <c r="BQ119" i="21" s="1"/>
  <c r="AV442" i="20"/>
  <c r="AQ443" i="20"/>
  <c r="BQ48" i="21" s="1"/>
  <c r="AR443" i="20"/>
  <c r="AS443" i="20"/>
  <c r="BQ84" i="21" s="1"/>
  <c r="AT443" i="20"/>
  <c r="AU443" i="20"/>
  <c r="BQ120" i="21" s="1"/>
  <c r="AV443" i="20"/>
  <c r="AQ444" i="20"/>
  <c r="BQ49" i="21" s="1"/>
  <c r="AR444" i="20"/>
  <c r="AS444" i="20"/>
  <c r="BQ85" i="21" s="1"/>
  <c r="AT444" i="20"/>
  <c r="AU444" i="20"/>
  <c r="BQ121" i="21" s="1"/>
  <c r="AV444" i="20"/>
  <c r="AQ445" i="20"/>
  <c r="BQ51" i="21" s="1"/>
  <c r="AR445" i="20"/>
  <c r="AS445" i="20"/>
  <c r="BQ87" i="21" s="1"/>
  <c r="AT445" i="20"/>
  <c r="AU445" i="20"/>
  <c r="BQ123" i="21" s="1"/>
  <c r="AV445" i="20"/>
  <c r="AQ446" i="20"/>
  <c r="BQ50" i="21" s="1"/>
  <c r="AR446" i="20"/>
  <c r="AS446" i="20"/>
  <c r="BQ86" i="21" s="1"/>
  <c r="AT446" i="20"/>
  <c r="AU446" i="20"/>
  <c r="BQ122" i="21" s="1"/>
  <c r="AV446" i="20"/>
  <c r="AQ447" i="20"/>
  <c r="BQ55" i="21" s="1"/>
  <c r="AR447" i="20"/>
  <c r="AS447" i="20"/>
  <c r="BQ91" i="21" s="1"/>
  <c r="AT447" i="20"/>
  <c r="AU447" i="20"/>
  <c r="BQ127" i="21" s="1"/>
  <c r="AV447" i="20"/>
  <c r="AQ448" i="20"/>
  <c r="BQ52" i="21" s="1"/>
  <c r="AR448" i="20"/>
  <c r="AS448" i="20"/>
  <c r="BQ88" i="21" s="1"/>
  <c r="AT448" i="20"/>
  <c r="AU448" i="20"/>
  <c r="BQ124" i="21" s="1"/>
  <c r="AV448" i="20"/>
  <c r="AQ449" i="20"/>
  <c r="BQ53" i="21" s="1"/>
  <c r="AR449" i="20"/>
  <c r="AS449" i="20"/>
  <c r="BQ89" i="21" s="1"/>
  <c r="AT449" i="20"/>
  <c r="AU449" i="20"/>
  <c r="BQ125" i="21" s="1"/>
  <c r="AV449" i="20"/>
  <c r="AQ450" i="20"/>
  <c r="AR450" i="20"/>
  <c r="AS450" i="20"/>
  <c r="AT450" i="20"/>
  <c r="AU450" i="20"/>
  <c r="AV450" i="20"/>
  <c r="AQ451" i="20"/>
  <c r="AR451" i="20"/>
  <c r="AS451" i="20"/>
  <c r="BR62" i="21" s="1"/>
  <c r="AT451" i="20"/>
  <c r="AU451" i="20"/>
  <c r="AV451" i="20"/>
  <c r="AQ452" i="20"/>
  <c r="AR452" i="20"/>
  <c r="AS452" i="20"/>
  <c r="BR64" i="21" s="1"/>
  <c r="AT452" i="20"/>
  <c r="AU452" i="20"/>
  <c r="AV452" i="20"/>
  <c r="AQ453" i="20"/>
  <c r="AR453" i="20"/>
  <c r="AS453" i="20"/>
  <c r="BR63" i="21" s="1"/>
  <c r="AT453" i="20"/>
  <c r="AU453" i="20"/>
  <c r="AV453" i="20"/>
  <c r="AQ454" i="20"/>
  <c r="AR454" i="20"/>
  <c r="AS454" i="20"/>
  <c r="BR65" i="21" s="1"/>
  <c r="AT454" i="20"/>
  <c r="AU454" i="20"/>
  <c r="AV454" i="20"/>
  <c r="AQ455" i="20"/>
  <c r="AR455" i="20"/>
  <c r="AS455" i="20"/>
  <c r="BR66" i="21" s="1"/>
  <c r="AT455" i="20"/>
  <c r="AU455" i="20"/>
  <c r="AV455" i="20"/>
  <c r="AQ456" i="20"/>
  <c r="AR456" i="20"/>
  <c r="AS456" i="20"/>
  <c r="BR67" i="21" s="1"/>
  <c r="AT456" i="20"/>
  <c r="AU456" i="20"/>
  <c r="AV456" i="20"/>
  <c r="BR34" i="21"/>
  <c r="AR457" i="20"/>
  <c r="BR70" i="21"/>
  <c r="AT457" i="20"/>
  <c r="BR106" i="21"/>
  <c r="AV457" i="20"/>
  <c r="AQ458" i="20"/>
  <c r="BR35" i="21" s="1"/>
  <c r="AR458" i="20"/>
  <c r="AS458" i="20"/>
  <c r="BR71" i="21" s="1"/>
  <c r="AT458" i="20"/>
  <c r="AU458" i="20"/>
  <c r="BR107" i="21" s="1"/>
  <c r="AV458" i="20"/>
  <c r="AQ459" i="20"/>
  <c r="BR36" i="21" s="1"/>
  <c r="AR459" i="20"/>
  <c r="AS459" i="20"/>
  <c r="BR72" i="21" s="1"/>
  <c r="AT459" i="20"/>
  <c r="AU459" i="20"/>
  <c r="BR108" i="21" s="1"/>
  <c r="AV459" i="20"/>
  <c r="AQ460" i="20"/>
  <c r="BR37" i="21" s="1"/>
  <c r="AR460" i="20"/>
  <c r="AS460" i="20"/>
  <c r="BR73" i="21" s="1"/>
  <c r="AT460" i="20"/>
  <c r="AU460" i="20"/>
  <c r="BR109" i="21" s="1"/>
  <c r="AV460" i="20"/>
  <c r="AQ461" i="20"/>
  <c r="BR38" i="21" s="1"/>
  <c r="AR461" i="20"/>
  <c r="AS461" i="20"/>
  <c r="BR74" i="21" s="1"/>
  <c r="AT461" i="20"/>
  <c r="AU461" i="20"/>
  <c r="BR110" i="21" s="1"/>
  <c r="AV461" i="20"/>
  <c r="BR39" i="21"/>
  <c r="AR462" i="20"/>
  <c r="BR75" i="21"/>
  <c r="AT462" i="20"/>
  <c r="BR111" i="21"/>
  <c r="AV462" i="20"/>
  <c r="BR40" i="21"/>
  <c r="AR463" i="20"/>
  <c r="BR76" i="21"/>
  <c r="AT463" i="20"/>
  <c r="BR112" i="21"/>
  <c r="AV463" i="20"/>
  <c r="BR41" i="21"/>
  <c r="AR464" i="20"/>
  <c r="BR77" i="21"/>
  <c r="AT464" i="20"/>
  <c r="BR113" i="21"/>
  <c r="AV464" i="20"/>
  <c r="AQ465" i="20"/>
  <c r="BR42" i="21" s="1"/>
  <c r="AR465" i="20"/>
  <c r="AS465" i="20"/>
  <c r="BR78" i="21" s="1"/>
  <c r="AT465" i="20"/>
  <c r="AU465" i="20"/>
  <c r="BR114" i="21" s="1"/>
  <c r="AV465" i="20"/>
  <c r="AQ466" i="20"/>
  <c r="BR43" i="21" s="1"/>
  <c r="AR466" i="20"/>
  <c r="AS466" i="20"/>
  <c r="BR79" i="21" s="1"/>
  <c r="AT466" i="20"/>
  <c r="AU466" i="20"/>
  <c r="BR115" i="21" s="1"/>
  <c r="AV466" i="20"/>
  <c r="AQ467" i="20"/>
  <c r="BR44" i="21" s="1"/>
  <c r="AR467" i="20"/>
  <c r="AS467" i="20"/>
  <c r="BR80" i="21" s="1"/>
  <c r="AT467" i="20"/>
  <c r="AU467" i="20"/>
  <c r="BR116" i="21" s="1"/>
  <c r="AV467" i="20"/>
  <c r="AQ468" i="20"/>
  <c r="BR45" i="21" s="1"/>
  <c r="AR468" i="20"/>
  <c r="AS468" i="20"/>
  <c r="BR81" i="21" s="1"/>
  <c r="AT468" i="20"/>
  <c r="AU468" i="20"/>
  <c r="BR117" i="21" s="1"/>
  <c r="AV468" i="20"/>
  <c r="AQ469" i="20"/>
  <c r="BR46" i="21" s="1"/>
  <c r="AR469" i="20"/>
  <c r="AS469" i="20"/>
  <c r="BR82" i="21" s="1"/>
  <c r="AT469" i="20"/>
  <c r="AU469" i="20"/>
  <c r="BR118" i="21" s="1"/>
  <c r="AV469" i="20"/>
  <c r="AQ470" i="20"/>
  <c r="BR47" i="21" s="1"/>
  <c r="AR470" i="20"/>
  <c r="AS470" i="20"/>
  <c r="BR83" i="21" s="1"/>
  <c r="AT470" i="20"/>
  <c r="AU470" i="20"/>
  <c r="BR119" i="21" s="1"/>
  <c r="AV470" i="20"/>
  <c r="BR48" i="21"/>
  <c r="AR471" i="20"/>
  <c r="BR84" i="21"/>
  <c r="AT471" i="20"/>
  <c r="BR120" i="21"/>
  <c r="AV471" i="20"/>
  <c r="AQ472" i="20"/>
  <c r="BR49" i="21" s="1"/>
  <c r="AR472" i="20"/>
  <c r="AS472" i="20"/>
  <c r="BR85" i="21" s="1"/>
  <c r="AT472" i="20"/>
  <c r="AU472" i="20"/>
  <c r="BR121" i="21" s="1"/>
  <c r="AV472" i="20"/>
  <c r="BR51" i="21"/>
  <c r="AR473" i="20"/>
  <c r="BR87" i="21"/>
  <c r="AT473" i="20"/>
  <c r="BR123" i="21"/>
  <c r="AV473" i="20"/>
  <c r="AQ474" i="20"/>
  <c r="BR50" i="21" s="1"/>
  <c r="AR474" i="20"/>
  <c r="AS474" i="20"/>
  <c r="BR86" i="21" s="1"/>
  <c r="AT474" i="20"/>
  <c r="AU474" i="20"/>
  <c r="BR122" i="21" s="1"/>
  <c r="AV474" i="20"/>
  <c r="AQ475" i="20"/>
  <c r="BR55" i="21" s="1"/>
  <c r="AR475" i="20"/>
  <c r="AS475" i="20"/>
  <c r="BR91" i="21" s="1"/>
  <c r="AT475" i="20"/>
  <c r="AU475" i="20"/>
  <c r="BR127" i="21" s="1"/>
  <c r="AV475" i="20"/>
  <c r="AQ476" i="20"/>
  <c r="BR52" i="21" s="1"/>
  <c r="AR476" i="20"/>
  <c r="AS476" i="20"/>
  <c r="BR88" i="21" s="1"/>
  <c r="AT476" i="20"/>
  <c r="AU476" i="20"/>
  <c r="BR124" i="21" s="1"/>
  <c r="AV476" i="20"/>
  <c r="AQ477" i="20"/>
  <c r="BR53" i="21" s="1"/>
  <c r="AR477" i="20"/>
  <c r="AS477" i="20"/>
  <c r="BR89" i="21" s="1"/>
  <c r="AT477" i="20"/>
  <c r="AU477" i="20"/>
  <c r="BR125" i="21" s="1"/>
  <c r="AV477" i="20"/>
  <c r="AQ478" i="20"/>
  <c r="AR478" i="20"/>
  <c r="AS478" i="20"/>
  <c r="AT478" i="20"/>
  <c r="AU478" i="20"/>
  <c r="AV478" i="20"/>
  <c r="AQ479" i="20"/>
  <c r="AR479" i="20"/>
  <c r="AS479" i="20"/>
  <c r="BS62" i="21" s="1"/>
  <c r="AT479" i="20"/>
  <c r="AU479" i="20"/>
  <c r="AV479" i="20"/>
  <c r="AQ480" i="20"/>
  <c r="AR480" i="20"/>
  <c r="AS480" i="20"/>
  <c r="BS64" i="21" s="1"/>
  <c r="AT480" i="20"/>
  <c r="AU480" i="20"/>
  <c r="AV480" i="20"/>
  <c r="AQ481" i="20"/>
  <c r="AR481" i="20"/>
  <c r="AS481" i="20"/>
  <c r="BS63" i="21" s="1"/>
  <c r="AT481" i="20"/>
  <c r="AU481" i="20"/>
  <c r="AV481" i="20"/>
  <c r="AQ482" i="20"/>
  <c r="AR482" i="20"/>
  <c r="AS482" i="20"/>
  <c r="BS65" i="21" s="1"/>
  <c r="AT482" i="20"/>
  <c r="AU482" i="20"/>
  <c r="AV482" i="20"/>
  <c r="AQ483" i="20"/>
  <c r="AR483" i="20"/>
  <c r="AS483" i="20"/>
  <c r="BS66" i="21" s="1"/>
  <c r="AT483" i="20"/>
  <c r="AU483" i="20"/>
  <c r="AV483" i="20"/>
  <c r="AQ484" i="20"/>
  <c r="AR484" i="20"/>
  <c r="AS484" i="20"/>
  <c r="BS67" i="21" s="1"/>
  <c r="AT484" i="20"/>
  <c r="AU484" i="20"/>
  <c r="AV484" i="20"/>
  <c r="BS34" i="21"/>
  <c r="AR485" i="20"/>
  <c r="BS70" i="21"/>
  <c r="AT485" i="20"/>
  <c r="BS106" i="21"/>
  <c r="AV485" i="20"/>
  <c r="AQ486" i="20"/>
  <c r="BS35" i="21" s="1"/>
  <c r="AR486" i="20"/>
  <c r="AS486" i="20"/>
  <c r="BS71" i="21" s="1"/>
  <c r="AT486" i="20"/>
  <c r="AU486" i="20"/>
  <c r="BS107" i="21" s="1"/>
  <c r="AV486" i="20"/>
  <c r="AQ487" i="20"/>
  <c r="BS36" i="21" s="1"/>
  <c r="AR487" i="20"/>
  <c r="AS487" i="20"/>
  <c r="BS72" i="21" s="1"/>
  <c r="AT487" i="20"/>
  <c r="AU487" i="20"/>
  <c r="BS108" i="21" s="1"/>
  <c r="AV487" i="20"/>
  <c r="AQ488" i="20"/>
  <c r="BS37" i="21" s="1"/>
  <c r="AR488" i="20"/>
  <c r="AS488" i="20"/>
  <c r="BS73" i="21" s="1"/>
  <c r="AT488" i="20"/>
  <c r="AU488" i="20"/>
  <c r="BS109" i="21" s="1"/>
  <c r="AV488" i="20"/>
  <c r="AQ489" i="20"/>
  <c r="BS38" i="21" s="1"/>
  <c r="AR489" i="20"/>
  <c r="AS489" i="20"/>
  <c r="BS74" i="21" s="1"/>
  <c r="AT489" i="20"/>
  <c r="AU489" i="20"/>
  <c r="BS110" i="21" s="1"/>
  <c r="AV489" i="20"/>
  <c r="BS39" i="21"/>
  <c r="AR490" i="20"/>
  <c r="BS75" i="21"/>
  <c r="AT490" i="20"/>
  <c r="BS111" i="21"/>
  <c r="AV490" i="20"/>
  <c r="BS40" i="21"/>
  <c r="AR491" i="20"/>
  <c r="BS76" i="21"/>
  <c r="AT491" i="20"/>
  <c r="BS112" i="21"/>
  <c r="AV491" i="20"/>
  <c r="BS41" i="21"/>
  <c r="AR492" i="20"/>
  <c r="BS77" i="21"/>
  <c r="AT492" i="20"/>
  <c r="BS113" i="21"/>
  <c r="AV492" i="20"/>
  <c r="AQ493" i="20"/>
  <c r="BS42" i="21" s="1"/>
  <c r="AR493" i="20"/>
  <c r="AS493" i="20"/>
  <c r="BS78" i="21" s="1"/>
  <c r="AT493" i="20"/>
  <c r="AU493" i="20"/>
  <c r="BS114" i="21" s="1"/>
  <c r="AV493" i="20"/>
  <c r="AQ494" i="20"/>
  <c r="BS43" i="21" s="1"/>
  <c r="AR494" i="20"/>
  <c r="AS494" i="20"/>
  <c r="BS79" i="21" s="1"/>
  <c r="AT494" i="20"/>
  <c r="AU494" i="20"/>
  <c r="BS115" i="21" s="1"/>
  <c r="AV494" i="20"/>
  <c r="AQ495" i="20"/>
  <c r="BS44" i="21" s="1"/>
  <c r="AR495" i="20"/>
  <c r="AS495" i="20"/>
  <c r="BS80" i="21" s="1"/>
  <c r="AT495" i="20"/>
  <c r="AU495" i="20"/>
  <c r="BS116" i="21" s="1"/>
  <c r="AV495" i="20"/>
  <c r="AQ496" i="20"/>
  <c r="BS45" i="21" s="1"/>
  <c r="AR496" i="20"/>
  <c r="AS496" i="20"/>
  <c r="BS81" i="21" s="1"/>
  <c r="AT496" i="20"/>
  <c r="AU496" i="20"/>
  <c r="BS117" i="21" s="1"/>
  <c r="AV496" i="20"/>
  <c r="AQ497" i="20"/>
  <c r="BS46" i="21" s="1"/>
  <c r="AR497" i="20"/>
  <c r="AS497" i="20"/>
  <c r="BS82" i="21" s="1"/>
  <c r="AT497" i="20"/>
  <c r="AU497" i="20"/>
  <c r="BS118" i="21" s="1"/>
  <c r="AV497" i="20"/>
  <c r="AQ498" i="20"/>
  <c r="BS47" i="21" s="1"/>
  <c r="AR498" i="20"/>
  <c r="AS498" i="20"/>
  <c r="BS83" i="21" s="1"/>
  <c r="AT498" i="20"/>
  <c r="AU498" i="20"/>
  <c r="BS119" i="21" s="1"/>
  <c r="AV498" i="20"/>
  <c r="BS48" i="21"/>
  <c r="AR499" i="20"/>
  <c r="BS84" i="21"/>
  <c r="AT499" i="20"/>
  <c r="BS120" i="21"/>
  <c r="AV499" i="20"/>
  <c r="AQ500" i="20"/>
  <c r="BS49" i="21" s="1"/>
  <c r="AR500" i="20"/>
  <c r="AS500" i="20"/>
  <c r="BS85" i="21" s="1"/>
  <c r="AT500" i="20"/>
  <c r="AU500" i="20"/>
  <c r="BS121" i="21" s="1"/>
  <c r="AV500" i="20"/>
  <c r="BS51" i="21"/>
  <c r="AR501" i="20"/>
  <c r="BS87" i="21"/>
  <c r="AT501" i="20"/>
  <c r="BS123" i="21"/>
  <c r="AV501" i="20"/>
  <c r="AQ502" i="20"/>
  <c r="BS50" i="21" s="1"/>
  <c r="AR502" i="20"/>
  <c r="AS502" i="20"/>
  <c r="BS86" i="21" s="1"/>
  <c r="AT502" i="20"/>
  <c r="AU502" i="20"/>
  <c r="BS122" i="21" s="1"/>
  <c r="AV502" i="20"/>
  <c r="AQ503" i="20"/>
  <c r="BS55" i="21" s="1"/>
  <c r="AR503" i="20"/>
  <c r="AS503" i="20"/>
  <c r="BS91" i="21" s="1"/>
  <c r="AT503" i="20"/>
  <c r="AU503" i="20"/>
  <c r="BS127" i="21" s="1"/>
  <c r="AV503" i="20"/>
  <c r="AQ504" i="20"/>
  <c r="BS52" i="21" s="1"/>
  <c r="AR504" i="20"/>
  <c r="AS504" i="20"/>
  <c r="BS88" i="21" s="1"/>
  <c r="AT504" i="20"/>
  <c r="AU504" i="20"/>
  <c r="BS124" i="21" s="1"/>
  <c r="AV504" i="20"/>
  <c r="AQ505" i="20"/>
  <c r="BS53" i="21" s="1"/>
  <c r="AR505" i="20"/>
  <c r="AS505" i="20"/>
  <c r="BS89" i="21" s="1"/>
  <c r="AT505" i="20"/>
  <c r="AU505" i="20"/>
  <c r="BS125" i="21" s="1"/>
  <c r="AV505" i="20"/>
  <c r="AQ506" i="20"/>
  <c r="AR506" i="20"/>
  <c r="AS506" i="20"/>
  <c r="AT506" i="20"/>
  <c r="AU506" i="20"/>
  <c r="AV506" i="20"/>
  <c r="CD119" i="21" l="1"/>
  <c r="BJ120" i="21"/>
  <c r="BI120" i="21"/>
  <c r="CC119" i="21"/>
  <c r="BH120" i="21"/>
  <c r="CB119" i="21"/>
  <c r="BG120" i="21"/>
  <c r="CA119" i="21"/>
  <c r="BF120" i="21"/>
  <c r="BZ119" i="21"/>
  <c r="BY119" i="21"/>
  <c r="BE120" i="21"/>
  <c r="BX119" i="21"/>
  <c r="BD120" i="21"/>
  <c r="BC120" i="21"/>
  <c r="BW119" i="21"/>
  <c r="CB83" i="21"/>
  <c r="BH84" i="21"/>
  <c r="BJ84" i="21"/>
  <c r="CD83" i="21"/>
  <c r="BI84" i="21"/>
  <c r="CC83" i="21"/>
  <c r="CA83" i="21"/>
  <c r="BG84" i="21"/>
  <c r="BJ48" i="21"/>
  <c r="CD47" i="21"/>
  <c r="BI48" i="21"/>
  <c r="CC47" i="21"/>
  <c r="CB47" i="21"/>
  <c r="BH48" i="21"/>
  <c r="CA47" i="21"/>
  <c r="BG48" i="21"/>
  <c r="AV508" i="20"/>
  <c r="AV509" i="20"/>
  <c r="AV510" i="20"/>
  <c r="AV511" i="20"/>
  <c r="AV512" i="20"/>
  <c r="AV513" i="20"/>
  <c r="AV514" i="20"/>
  <c r="AV515" i="20"/>
  <c r="AV516" i="20"/>
  <c r="AV517" i="20"/>
  <c r="AV518" i="20"/>
  <c r="AV519" i="20"/>
  <c r="AV520" i="20"/>
  <c r="AV521" i="20"/>
  <c r="AV522" i="20"/>
  <c r="AV523" i="20"/>
  <c r="AV524" i="20"/>
  <c r="AV525" i="20"/>
  <c r="AV526" i="20"/>
  <c r="AV527" i="20"/>
  <c r="AV528" i="20"/>
  <c r="AV529" i="20"/>
  <c r="AV530" i="20"/>
  <c r="AV531" i="20"/>
  <c r="AV532" i="20"/>
  <c r="AV533" i="20"/>
  <c r="AV534" i="20"/>
  <c r="AV507" i="20"/>
  <c r="AU508" i="20"/>
  <c r="AU509" i="20"/>
  <c r="AU510" i="20"/>
  <c r="AU511" i="20"/>
  <c r="AU512" i="20"/>
  <c r="BT106" i="21"/>
  <c r="AU514" i="20"/>
  <c r="BT107" i="21" s="1"/>
  <c r="AU515" i="20"/>
  <c r="BT108" i="21" s="1"/>
  <c r="AU516" i="20"/>
  <c r="BT109" i="21" s="1"/>
  <c r="AU517" i="20"/>
  <c r="BT110" i="21" s="1"/>
  <c r="BT111" i="21"/>
  <c r="BT112" i="21"/>
  <c r="AU520" i="20"/>
  <c r="BT113" i="21" s="1"/>
  <c r="AU521" i="20"/>
  <c r="BT114" i="21" s="1"/>
  <c r="AU522" i="20"/>
  <c r="BT115" i="21" s="1"/>
  <c r="AU523" i="20"/>
  <c r="BT116" i="21" s="1"/>
  <c r="AU524" i="20"/>
  <c r="BT117" i="21" s="1"/>
  <c r="AU525" i="20"/>
  <c r="BT118" i="21" s="1"/>
  <c r="AU526" i="20"/>
  <c r="BT119" i="21" s="1"/>
  <c r="BT120" i="21"/>
  <c r="AU528" i="20"/>
  <c r="BT121" i="21" s="1"/>
  <c r="BT123" i="21"/>
  <c r="AU530" i="20"/>
  <c r="BT122" i="21" s="1"/>
  <c r="AU531" i="20"/>
  <c r="BT127" i="21" s="1"/>
  <c r="AU532" i="20"/>
  <c r="BT124" i="21" s="1"/>
  <c r="AU533" i="20"/>
  <c r="BT125" i="21" s="1"/>
  <c r="AU534" i="20"/>
  <c r="AU507" i="20"/>
  <c r="AT508" i="20"/>
  <c r="AT509" i="20"/>
  <c r="AT510" i="20"/>
  <c r="AT511" i="20"/>
  <c r="AT512" i="20"/>
  <c r="AT513" i="20"/>
  <c r="AT514" i="20"/>
  <c r="AT515" i="20"/>
  <c r="AT516" i="20"/>
  <c r="AT517" i="20"/>
  <c r="AT518" i="20"/>
  <c r="AT519" i="20"/>
  <c r="AT520" i="20"/>
  <c r="AT521" i="20"/>
  <c r="AT522" i="20"/>
  <c r="AT523" i="20"/>
  <c r="AT524" i="20"/>
  <c r="AT525" i="20"/>
  <c r="AT526" i="20"/>
  <c r="AT527" i="20"/>
  <c r="AT528" i="20"/>
  <c r="AT529" i="20"/>
  <c r="AT530" i="20"/>
  <c r="AT531" i="20"/>
  <c r="AT532" i="20"/>
  <c r="AT533" i="20"/>
  <c r="AT534" i="20"/>
  <c r="AT507" i="20"/>
  <c r="AS507" i="20"/>
  <c r="BT62" i="21" s="1"/>
  <c r="AR507" i="20"/>
  <c r="AS508" i="20"/>
  <c r="BT64" i="21" s="1"/>
  <c r="AS509" i="20"/>
  <c r="BT63" i="21" s="1"/>
  <c r="AS510" i="20"/>
  <c r="BT65" i="21" s="1"/>
  <c r="AS511" i="20"/>
  <c r="BT66" i="21" s="1"/>
  <c r="AS512" i="20"/>
  <c r="BT67" i="21" s="1"/>
  <c r="BT70" i="21"/>
  <c r="AS514" i="20"/>
  <c r="BT71" i="21" s="1"/>
  <c r="AS515" i="20"/>
  <c r="BT72" i="21" s="1"/>
  <c r="AS516" i="20"/>
  <c r="BT73" i="21" s="1"/>
  <c r="AS517" i="20"/>
  <c r="BT74" i="21" s="1"/>
  <c r="BT75" i="21"/>
  <c r="BT76" i="21"/>
  <c r="AS520" i="20"/>
  <c r="BT77" i="21" s="1"/>
  <c r="AS521" i="20"/>
  <c r="BT78" i="21" s="1"/>
  <c r="AS522" i="20"/>
  <c r="BT79" i="21" s="1"/>
  <c r="AS523" i="20"/>
  <c r="BT80" i="21" s="1"/>
  <c r="AS524" i="20"/>
  <c r="BT81" i="21" s="1"/>
  <c r="AS525" i="20"/>
  <c r="BT82" i="21" s="1"/>
  <c r="AS526" i="20"/>
  <c r="BT83" i="21" s="1"/>
  <c r="BT84" i="21"/>
  <c r="AS528" i="20"/>
  <c r="BT85" i="21" s="1"/>
  <c r="BT87" i="21"/>
  <c r="AS530" i="20"/>
  <c r="BT86" i="21" s="1"/>
  <c r="AS531" i="20"/>
  <c r="BT91" i="21" s="1"/>
  <c r="AS532" i="20"/>
  <c r="BT88" i="21" s="1"/>
  <c r="AS533" i="20"/>
  <c r="BT89" i="21" s="1"/>
  <c r="AS534" i="20"/>
  <c r="AR508" i="20"/>
  <c r="AR509" i="20"/>
  <c r="AR510" i="20"/>
  <c r="AR511" i="20"/>
  <c r="AR512" i="20"/>
  <c r="AR513" i="20"/>
  <c r="AR514" i="20"/>
  <c r="AR515" i="20"/>
  <c r="AR516" i="20"/>
  <c r="AR517" i="20"/>
  <c r="AR518" i="20"/>
  <c r="AR519" i="20"/>
  <c r="AR520" i="20"/>
  <c r="AR521" i="20"/>
  <c r="AR522" i="20"/>
  <c r="AR523" i="20"/>
  <c r="AR524" i="20"/>
  <c r="AR525" i="20"/>
  <c r="AR526" i="20"/>
  <c r="AR527" i="20"/>
  <c r="AR528" i="20"/>
  <c r="AR529" i="20"/>
  <c r="AR530" i="20"/>
  <c r="AR531" i="20"/>
  <c r="AR532" i="20"/>
  <c r="AR533" i="20"/>
  <c r="AR534" i="20"/>
  <c r="AQ508" i="20"/>
  <c r="BT28" i="21" s="1"/>
  <c r="AQ509" i="20"/>
  <c r="BT27" i="21" s="1"/>
  <c r="AQ510" i="20"/>
  <c r="BT29" i="21" s="1"/>
  <c r="AQ511" i="20"/>
  <c r="BT30" i="21" s="1"/>
  <c r="AQ512" i="20"/>
  <c r="BT31" i="21" s="1"/>
  <c r="BT34" i="21"/>
  <c r="AQ514" i="20"/>
  <c r="BT35" i="21" s="1"/>
  <c r="AQ515" i="20"/>
  <c r="BT36" i="21" s="1"/>
  <c r="AQ516" i="20"/>
  <c r="BT37" i="21" s="1"/>
  <c r="AQ517" i="20"/>
  <c r="BT38" i="21" s="1"/>
  <c r="BT39" i="21"/>
  <c r="BT40" i="21"/>
  <c r="AQ520" i="20"/>
  <c r="BT41" i="21" s="1"/>
  <c r="AQ521" i="20"/>
  <c r="BT42" i="21" s="1"/>
  <c r="AQ522" i="20"/>
  <c r="BT43" i="21" s="1"/>
  <c r="AQ523" i="20"/>
  <c r="BT44" i="21" s="1"/>
  <c r="AQ524" i="20"/>
  <c r="BT45" i="21" s="1"/>
  <c r="AQ525" i="20"/>
  <c r="BT46" i="21" s="1"/>
  <c r="AQ526" i="20"/>
  <c r="BT47" i="21" s="1"/>
  <c r="BT48" i="21"/>
  <c r="AQ528" i="20"/>
  <c r="BT49" i="21" s="1"/>
  <c r="BT51" i="21"/>
  <c r="AQ530" i="20"/>
  <c r="BT50" i="21" s="1"/>
  <c r="AQ531" i="20"/>
  <c r="BT55" i="21" s="1"/>
  <c r="AQ532" i="20"/>
  <c r="BT52" i="21" s="1"/>
  <c r="AQ533" i="20"/>
  <c r="BT53" i="21" s="1"/>
  <c r="AQ534" i="20"/>
  <c r="AQ507" i="20"/>
  <c r="BT26" i="21" s="1"/>
</calcChain>
</file>

<file path=xl/sharedStrings.xml><?xml version="1.0" encoding="utf-8"?>
<sst xmlns="http://schemas.openxmlformats.org/spreadsheetml/2006/main" count="6750" uniqueCount="316">
  <si>
    <t>N° Aves</t>
  </si>
  <si>
    <t>Alm</t>
  </si>
  <si>
    <t>J</t>
  </si>
  <si>
    <t>SX</t>
  </si>
  <si>
    <t>X</t>
  </si>
  <si>
    <t>1ra</t>
  </si>
  <si>
    <t>2da</t>
  </si>
  <si>
    <t>3ra</t>
  </si>
  <si>
    <t>4ta</t>
  </si>
  <si>
    <t>SM</t>
  </si>
  <si>
    <t>SS</t>
  </si>
  <si>
    <t>ST</t>
  </si>
  <si>
    <t>TM</t>
  </si>
  <si>
    <t>TS</t>
  </si>
  <si>
    <t>TT</t>
  </si>
  <si>
    <t>LM</t>
  </si>
  <si>
    <t>total maq</t>
  </si>
  <si>
    <t>tot no maq</t>
  </si>
  <si>
    <t>Total Gral</t>
  </si>
  <si>
    <t xml:space="preserve"> </t>
  </si>
  <si>
    <t>CA3A</t>
  </si>
  <si>
    <t>CA3BB</t>
  </si>
  <si>
    <t>CAP1A</t>
  </si>
  <si>
    <t>CAP1B</t>
  </si>
  <si>
    <t>CAP1c</t>
  </si>
  <si>
    <t>PICH1A</t>
  </si>
  <si>
    <t>PICH2A</t>
  </si>
  <si>
    <t>PICH3A</t>
  </si>
  <si>
    <t>PICH4A</t>
  </si>
  <si>
    <t>PICH5A</t>
  </si>
  <si>
    <t>PICH1B</t>
  </si>
  <si>
    <t>PICH2B</t>
  </si>
  <si>
    <t>PICH3B</t>
  </si>
  <si>
    <t>PICH4B</t>
  </si>
  <si>
    <t>PICH5B</t>
  </si>
  <si>
    <t>PICH5C</t>
  </si>
  <si>
    <t>PICH5D</t>
  </si>
  <si>
    <t>PICH1Aco</t>
  </si>
  <si>
    <t>PICH1Aco2</t>
  </si>
  <si>
    <t>PICH1Bco</t>
  </si>
  <si>
    <t>PICH2BCO</t>
  </si>
  <si>
    <t>PICH4Bco</t>
  </si>
  <si>
    <t>PICH5Aco</t>
  </si>
  <si>
    <t>PICH5Bco</t>
  </si>
  <si>
    <t>PICH5Cco</t>
  </si>
  <si>
    <t>Total Pichidegua:</t>
  </si>
  <si>
    <t>Lavado</t>
  </si>
  <si>
    <t>Packing 1 Color</t>
  </si>
  <si>
    <t>Packing 1 Blanco</t>
  </si>
  <si>
    <t>Packing 3</t>
  </si>
  <si>
    <t>Packing 4</t>
  </si>
  <si>
    <t>Packing 5</t>
  </si>
  <si>
    <t>Pichidegua</t>
  </si>
  <si>
    <t>PICH3C</t>
  </si>
  <si>
    <t>CA3B</t>
  </si>
  <si>
    <t>blanco</t>
  </si>
  <si>
    <t>color</t>
  </si>
  <si>
    <t>Ubicación</t>
  </si>
  <si>
    <t>Clasif</t>
  </si>
  <si>
    <t>Calera</t>
  </si>
  <si>
    <t>SUCIO</t>
  </si>
  <si>
    <t>TRIZADO</t>
  </si>
  <si>
    <t>ST/CAJA</t>
  </si>
  <si>
    <t>TT/CAJA</t>
  </si>
  <si>
    <t>Clave</t>
  </si>
  <si>
    <t>LIQUIDO</t>
  </si>
  <si>
    <t>LM/CAJA</t>
  </si>
  <si>
    <t>Packing</t>
  </si>
  <si>
    <t>Etiquetas de fila</t>
  </si>
  <si>
    <t>Total general</t>
  </si>
  <si>
    <t xml:space="preserve"> SUCIO PACKING</t>
  </si>
  <si>
    <t xml:space="preserve"> TRIZADO PACKING</t>
  </si>
  <si>
    <t xml:space="preserve"> LIQUIDO PACKING</t>
  </si>
  <si>
    <t>SUCIO POR PACKING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</si>
  <si>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</si>
  <si>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</si>
  <si>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</si>
  <si>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</si>
  <si>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</si>
  <si>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</si>
  <si>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</si>
  <si>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</si>
  <si>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</si>
  <si>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</si>
  <si>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</si>
  <si>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</si>
  <si>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</si>
  <si>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</si>
  <si>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</si>
  <si>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</si>
  <si>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</si>
  <si>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</si>
  <si>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</si>
  <si>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</si>
  <si>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</si>
  <si>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</si>
  <si>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</si>
  <si>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</si>
  <si>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</si>
  <si>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</si>
  <si>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</si>
  <si>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</si>
  <si>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</si>
  <si>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</si>
  <si>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</si>
  <si>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</si>
  <si>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</si>
  <si>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</si>
  <si>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</si>
  <si>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</si>
  <si>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</si>
  <si>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</si>
  <si>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</si>
  <si>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</si>
  <si>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</si>
  <si>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</si>
  <si>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</si>
  <si>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</si>
  <si>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</si>
  <si>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</si>
  <si>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</si>
  <si>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</si>
  <si>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</si>
  <si>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</si>
  <si>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</si>
  <si>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</si>
  <si>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TRIZADO POR PACKING</t>
  </si>
  <si>
    <t>LIQUIDO POR PACKING</t>
  </si>
  <si>
    <t>Total Calera  :</t>
  </si>
  <si>
    <t>PICH2Bco</t>
  </si>
  <si>
    <t>PICH2Bcco</t>
  </si>
  <si>
    <t>Total Empresa</t>
  </si>
  <si>
    <t>SUCIO POR SECTOR</t>
  </si>
  <si>
    <t>TRIZADO POR SECTOR</t>
  </si>
  <si>
    <t>LIQUIDO POR SECTOR</t>
  </si>
  <si>
    <t>Liquido lavado</t>
  </si>
  <si>
    <t>Total liq empresa</t>
  </si>
  <si>
    <t>S53</t>
  </si>
  <si>
    <t>Semanas</t>
  </si>
  <si>
    <t>HUEVO LÍQUIDO</t>
  </si>
  <si>
    <t>HUEVO SUCIO</t>
  </si>
  <si>
    <t>HUEVO TRIZADO</t>
  </si>
  <si>
    <t>Sem</t>
  </si>
  <si>
    <t>Clave ubic</t>
  </si>
  <si>
    <t>Suma de Total Sucio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</si>
  <si>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</si>
  <si>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</si>
  <si>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</si>
  <si>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</si>
  <si>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</si>
  <si>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</si>
  <si>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</si>
  <si>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</si>
  <si>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</si>
  <si>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</si>
  <si>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</si>
  <si>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</si>
  <si>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</si>
  <si>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</si>
  <si>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</si>
  <si>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</si>
  <si>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</si>
  <si>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</si>
  <si>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</si>
  <si>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</si>
  <si>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</si>
  <si>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</si>
  <si>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</si>
  <si>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</si>
  <si>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</si>
  <si>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1°</t>
  </si>
  <si>
    <t>2°</t>
  </si>
  <si>
    <t>3°</t>
  </si>
  <si>
    <t>4°</t>
  </si>
  <si>
    <t>Jumbo</t>
  </si>
  <si>
    <t>Super</t>
  </si>
  <si>
    <t>Extra</t>
  </si>
  <si>
    <t>Sucio máquina</t>
  </si>
  <si>
    <t>Sucio Selección</t>
  </si>
  <si>
    <t>Sucio Total</t>
  </si>
  <si>
    <t>Trizado Máquina</t>
  </si>
  <si>
    <t>Trizado Selección</t>
  </si>
  <si>
    <t>Trizado Total</t>
  </si>
  <si>
    <t>Líquido</t>
  </si>
  <si>
    <t>Clasificación</t>
  </si>
  <si>
    <t>Grande</t>
  </si>
  <si>
    <t>Chico</t>
  </si>
  <si>
    <t>Inútil</t>
  </si>
  <si>
    <t>Máximo</t>
  </si>
  <si>
    <t>Promedio</t>
  </si>
  <si>
    <t>Mínimo</t>
  </si>
  <si>
    <t>año 2011</t>
  </si>
  <si>
    <t>año 2012</t>
  </si>
  <si>
    <t>año 2013</t>
  </si>
  <si>
    <t>año 2014</t>
  </si>
  <si>
    <t>año 2015</t>
  </si>
  <si>
    <t>año 2016</t>
  </si>
  <si>
    <t>año 2017</t>
  </si>
  <si>
    <t>año 2018</t>
  </si>
  <si>
    <t>año 2019</t>
  </si>
  <si>
    <t>año 2020</t>
  </si>
  <si>
    <t>año 2021</t>
  </si>
  <si>
    <t>año 2022</t>
  </si>
  <si>
    <t>año 2023</t>
  </si>
  <si>
    <t>año 2024</t>
  </si>
  <si>
    <t>año 2025</t>
  </si>
  <si>
    <t>RESUMEN  SELECCIÓN  %</t>
  </si>
  <si>
    <t>RESUMEN  SELECCIÓN  HUEVOS</t>
  </si>
  <si>
    <t>RESUMEN  SELECCIÓN  CAJA 180 H.</t>
  </si>
  <si>
    <t>HISTÓRICO CAJAS 180 H</t>
  </si>
  <si>
    <t>HISTÓRICO HUEVOS</t>
  </si>
  <si>
    <t>HISTÓRICO %</t>
  </si>
  <si>
    <t>Semana 26</t>
  </si>
  <si>
    <t xml:space="preserve"> %SS</t>
  </si>
  <si>
    <t xml:space="preserve"> %SM</t>
  </si>
  <si>
    <t xml:space="preserve"> %4ta</t>
  </si>
  <si>
    <t xml:space="preserve"> %3ra</t>
  </si>
  <si>
    <t xml:space="preserve"> % 2da</t>
  </si>
  <si>
    <t xml:space="preserve"> % 1ra</t>
  </si>
  <si>
    <t xml:space="preserve"> % X</t>
  </si>
  <si>
    <t xml:space="preserve"> % S</t>
  </si>
  <si>
    <t xml:space="preserve"> % J</t>
  </si>
  <si>
    <t xml:space="preserve"> %ST</t>
  </si>
  <si>
    <t xml:space="preserve"> %TM</t>
  </si>
  <si>
    <t xml:space="preserve"> %TS</t>
  </si>
  <si>
    <t xml:space="preserve"> %TT</t>
  </si>
  <si>
    <t xml:space="preserve"> %L</t>
  </si>
  <si>
    <t xml:space="preserve"> J</t>
  </si>
  <si>
    <t xml:space="preserve"> SX</t>
  </si>
  <si>
    <t xml:space="preserve"> X</t>
  </si>
  <si>
    <t xml:space="preserve"> 1ra</t>
  </si>
  <si>
    <t xml:space="preserve"> 2da</t>
  </si>
  <si>
    <t xml:space="preserve"> 3ra</t>
  </si>
  <si>
    <t xml:space="preserve"> 4ta</t>
  </si>
  <si>
    <t xml:space="preserve"> SM</t>
  </si>
  <si>
    <t xml:space="preserve"> SS</t>
  </si>
  <si>
    <t xml:space="preserve"> ST</t>
  </si>
  <si>
    <t xml:space="preserve"> TM</t>
  </si>
  <si>
    <t xml:space="preserve"> TS</t>
  </si>
  <si>
    <t xml:space="preserve"> TT</t>
  </si>
  <si>
    <t xml:space="preserve"> LM</t>
  </si>
  <si>
    <t>Semana 27</t>
  </si>
  <si>
    <t>SEMANA</t>
  </si>
  <si>
    <t>%</t>
  </si>
  <si>
    <t>S/Clas</t>
  </si>
  <si>
    <t>Total Calera Color :</t>
  </si>
  <si>
    <t>Edad Prom.</t>
  </si>
  <si>
    <t>Total Blanco</t>
  </si>
  <si>
    <t>1er Ciclo</t>
  </si>
  <si>
    <t>Tot/cj Blanco</t>
  </si>
  <si>
    <t>2do Ciclo</t>
  </si>
  <si>
    <t>Total Color</t>
  </si>
  <si>
    <t>Tot/cj Color</t>
  </si>
  <si>
    <t>Total Empresa:</t>
  </si>
  <si>
    <t>LAVADO CAJA</t>
  </si>
  <si>
    <t>Tot/cj Empresa</t>
  </si>
  <si>
    <t>Apto SSMM x sem</t>
  </si>
  <si>
    <t>Color</t>
  </si>
  <si>
    <t>Blanco</t>
  </si>
  <si>
    <t>Eq. Cj 180 x sem</t>
  </si>
  <si>
    <t>Px Origen</t>
  </si>
  <si>
    <t>Huevos</t>
  </si>
  <si>
    <t>Compras Color</t>
  </si>
  <si>
    <t>Total</t>
  </si>
  <si>
    <t>CE180</t>
  </si>
  <si>
    <t>Packing1</t>
  </si>
  <si>
    <t>Eq. Cj 180 x dia</t>
  </si>
  <si>
    <t>Pichidegua Blanco</t>
  </si>
  <si>
    <t>Total cajas</t>
  </si>
  <si>
    <t>Semana 28</t>
  </si>
  <si>
    <t>Semana 29</t>
  </si>
  <si>
    <t>A</t>
  </si>
  <si>
    <t>B</t>
  </si>
  <si>
    <t>R</t>
  </si>
  <si>
    <t>G</t>
  </si>
  <si>
    <t>C</t>
  </si>
  <si>
    <t>P</t>
  </si>
  <si>
    <t>D</t>
  </si>
  <si>
    <t>E</t>
  </si>
  <si>
    <t>F</t>
  </si>
  <si>
    <t>H</t>
  </si>
  <si>
    <t>I</t>
  </si>
  <si>
    <t>K</t>
  </si>
  <si>
    <t>L</t>
  </si>
  <si>
    <t>M</t>
  </si>
  <si>
    <t>N</t>
  </si>
  <si>
    <t>O</t>
  </si>
  <si>
    <t>Q</t>
  </si>
  <si>
    <t>Semana 30</t>
  </si>
  <si>
    <t>Suma de Total Trizado</t>
  </si>
  <si>
    <t>Suma de Total Liquido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</si>
  <si>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</si>
  <si>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</si>
  <si>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</si>
  <si>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</si>
  <si>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</si>
  <si>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</si>
  <si>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</si>
  <si>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</si>
  <si>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</si>
  <si>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</si>
  <si>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</si>
  <si>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</si>
  <si>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</si>
  <si>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</si>
  <si>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</si>
  <si>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</si>
  <si>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</si>
  <si>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</si>
  <si>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</si>
  <si>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</si>
  <si>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</si>
  <si>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Calera52</t>
  </si>
  <si>
    <t>Pichidegua52</t>
  </si>
  <si>
    <t>52</t>
  </si>
  <si>
    <t>Semana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</si>
</sst>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 * #,##0_ ;_ * \-#,##0_ ;_ * &quot;-&quot;_ ;_ @_ "/>
    <numFmt numFmtId="164" formatCode="0.0%"/>
    <numFmt numFmtId="165" formatCode="_ * #,##0.0_ ;_ * \-#,##0.0_ ;_ * &quot;-&quot;_ ;_ @_ "/>
    <numFmt numFmtId="166" formatCode="_ * #,##0.00_ ;_ * \-#,##0.00_ ;_ * &quot;-&quot;_ ;_ @_ "/>
    <numFmt numFmtId="167" formatCode="##,###,##0"/>
    <numFmt numFmtId="168" formatCode="0.0"/>
    <numFmt numFmtId="169" formatCode="_(* #,##0.00_);_(* \(#,##0.00\);_(* &quot;-&quot;??_);_(@_)"/>
    <numFmt numFmtId="170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0"/>
      <name val="Arial"/>
      <family val="2"/>
    </font>
    <font>
      <sz val="10"/>
      <color indexed="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2"/>
      <name val="Calibri Light"/>
      <family val="2"/>
      <scheme val="major"/>
    </font>
    <font>
      <sz val="12"/>
      <color indexed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name val="Calibri Light"/>
      <family val="2"/>
      <scheme val="major"/>
    </font>
    <font>
      <b/>
      <sz val="10"/>
      <color indexed="0"/>
      <name val="Calibri Light"/>
      <family val="2"/>
      <scheme val="major"/>
    </font>
    <font>
      <sz val="8"/>
      <name val="Calibri Light"/>
      <family val="2"/>
      <scheme val="major"/>
    </font>
    <font>
      <sz val="10"/>
      <color theme="1"/>
      <name val="Calibri Light"/>
      <scheme val="maj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577B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7FFE7"/>
        <bgColor indexed="64"/>
      </patternFill>
    </fill>
    <fill>
      <patternFill patternType="solid">
        <fgColor indexed="9"/>
        <bgColor indexed="9"/>
      </patternFill>
    </fill>
  </fills>
  <borders count="9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Dashed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theme="4"/>
      </left>
      <right/>
      <top/>
      <bottom/>
      <diagonal/>
    </border>
    <border>
      <left style="mediumDashDot">
        <color theme="4" tint="0.39994506668294322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4" tint="-0.24994659260841701"/>
      </left>
      <right style="hair">
        <color theme="4" tint="-0.24994659260841701"/>
      </right>
      <top style="medium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hair">
        <color theme="4" tint="-0.24994659260841701"/>
      </right>
      <top/>
      <bottom/>
      <diagonal/>
    </border>
    <border>
      <left style="hair">
        <color theme="4" tint="-0.24994659260841701"/>
      </left>
      <right style="hair">
        <color theme="4" tint="-0.24994659260841701"/>
      </right>
      <top/>
      <bottom/>
      <diagonal/>
    </border>
    <border>
      <left style="medium">
        <color theme="4" tint="-0.24994659260841701"/>
      </left>
      <right style="hair">
        <color theme="4" tint="-0.24994659260841701"/>
      </right>
      <top/>
      <bottom style="medium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medium">
        <color theme="4" tint="-0.24994659260841701"/>
      </bottom>
      <diagonal/>
    </border>
    <border>
      <left style="mediumDashDot">
        <color theme="4" tint="-0.24994659260841701"/>
      </left>
      <right/>
      <top/>
      <bottom style="medium">
        <color theme="4" tint="-0.24994659260841701"/>
      </bottom>
      <diagonal/>
    </border>
    <border>
      <left style="hair">
        <color theme="4" tint="-0.24994659260841701"/>
      </left>
      <right/>
      <top style="medium">
        <color theme="4" tint="-0.24994659260841701"/>
      </top>
      <bottom/>
      <diagonal/>
    </border>
    <border>
      <left style="hair">
        <color theme="4" tint="-0.24994659260841701"/>
      </left>
      <right/>
      <top/>
      <bottom/>
      <diagonal/>
    </border>
    <border>
      <left style="hair">
        <color theme="4" tint="-0.24994659260841701"/>
      </left>
      <right/>
      <top/>
      <bottom style="medium">
        <color theme="4" tint="-0.24994659260841701"/>
      </bottom>
      <diagonal/>
    </border>
    <border>
      <left style="mediumDashDot">
        <color theme="4" tint="-0.24994659260841701"/>
      </left>
      <right/>
      <top/>
      <bottom/>
      <diagonal/>
    </border>
    <border>
      <left style="mediumDashDot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 tint="-0.499984740745262"/>
      </left>
      <right style="dotted">
        <color theme="0" tint="-0.499984740745262"/>
      </right>
      <top style="thin">
        <color theme="0" tint="-0.499984740745262"/>
      </top>
      <bottom/>
      <diagonal/>
    </border>
    <border>
      <left style="dotted">
        <color theme="0" tint="-0.499984740745262"/>
      </left>
      <right style="dotted">
        <color theme="0" tint="-0.499984740745262"/>
      </right>
      <top style="thin">
        <color theme="0" tint="-0.499984740745262"/>
      </top>
      <bottom/>
      <diagonal/>
    </border>
    <border>
      <left style="dotted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medium">
        <color theme="0"/>
      </right>
      <top style="medium">
        <color theme="0"/>
      </top>
      <bottom style="thin">
        <color theme="0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 tint="-0.499984740745262"/>
      </bottom>
      <diagonal/>
    </border>
    <border>
      <left style="medium">
        <color theme="0"/>
      </left>
      <right/>
      <top style="medium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0" tint="-0.499984740745262"/>
      </left>
      <right style="dotted">
        <color theme="0" tint="-0.499984740745262"/>
      </right>
      <top/>
      <bottom style="thin">
        <color indexed="64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 style="thin">
        <color indexed="64"/>
      </bottom>
      <diagonal/>
    </border>
    <border>
      <left style="dotted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</cellStyleXfs>
  <cellXfs count="350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3" fillId="0" borderId="14" xfId="0" applyFont="1" applyFill="1" applyBorder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left"/>
    </xf>
    <xf numFmtId="164" fontId="7" fillId="0" borderId="3" xfId="2" applyNumberFormat="1" applyFont="1" applyFill="1" applyBorder="1" applyAlignment="1">
      <alignment wrapText="1"/>
    </xf>
    <xf numFmtId="164" fontId="7" fillId="4" borderId="11" xfId="2" applyNumberFormat="1" applyFont="1" applyFill="1" applyBorder="1" applyAlignment="1">
      <alignment wrapText="1"/>
    </xf>
    <xf numFmtId="164" fontId="7" fillId="4" borderId="12" xfId="2" applyNumberFormat="1" applyFont="1" applyFill="1" applyBorder="1" applyAlignment="1">
      <alignment wrapText="1"/>
    </xf>
    <xf numFmtId="164" fontId="7" fillId="4" borderId="3" xfId="2" applyNumberFormat="1" applyFont="1" applyFill="1" applyBorder="1" applyAlignment="1">
      <alignment wrapText="1"/>
    </xf>
    <xf numFmtId="164" fontId="7" fillId="0" borderId="11" xfId="2" applyNumberFormat="1" applyFont="1" applyFill="1" applyBorder="1" applyAlignment="1">
      <alignment wrapText="1"/>
    </xf>
    <xf numFmtId="0" fontId="7" fillId="0" borderId="0" xfId="0" applyFont="1" applyFill="1" applyBorder="1"/>
    <xf numFmtId="0" fontId="7" fillId="0" borderId="13" xfId="0" applyFont="1" applyFill="1" applyBorder="1"/>
    <xf numFmtId="0" fontId="7" fillId="0" borderId="13" xfId="0" applyFont="1" applyFill="1" applyBorder="1" applyAlignment="1">
      <alignment horizontal="center"/>
    </xf>
    <xf numFmtId="164" fontId="8" fillId="3" borderId="3" xfId="2" applyNumberFormat="1" applyFont="1" applyFill="1" applyBorder="1" applyAlignment="1">
      <alignment wrapText="1"/>
    </xf>
    <xf numFmtId="0" fontId="9" fillId="0" borderId="0" xfId="0" applyFont="1"/>
    <xf numFmtId="10" fontId="9" fillId="0" borderId="0" xfId="0" applyNumberFormat="1" applyFont="1"/>
    <xf numFmtId="10" fontId="9" fillId="0" borderId="0" xfId="2" applyNumberFormat="1" applyFont="1"/>
    <xf numFmtId="0" fontId="10" fillId="0" borderId="0" xfId="0" applyFont="1"/>
    <xf numFmtId="0" fontId="9" fillId="0" borderId="3" xfId="0" applyFont="1" applyBorder="1"/>
    <xf numFmtId="0" fontId="9" fillId="0" borderId="0" xfId="0" applyFont="1" applyAlignment="1">
      <alignment horizontal="center" vertical="center"/>
    </xf>
    <xf numFmtId="164" fontId="9" fillId="0" borderId="3" xfId="2" applyNumberFormat="1" applyFont="1" applyBorder="1"/>
    <xf numFmtId="164" fontId="9" fillId="0" borderId="0" xfId="2" applyNumberFormat="1" applyFont="1"/>
    <xf numFmtId="164" fontId="9" fillId="0" borderId="3" xfId="2" applyNumberFormat="1" applyFont="1" applyBorder="1" applyAlignment="1">
      <alignment horizontal="right"/>
    </xf>
    <xf numFmtId="0" fontId="10" fillId="6" borderId="3" xfId="0" applyFont="1" applyFill="1" applyBorder="1"/>
    <xf numFmtId="164" fontId="9" fillId="6" borderId="3" xfId="2" applyNumberFormat="1" applyFont="1" applyFill="1" applyBorder="1"/>
    <xf numFmtId="0" fontId="9" fillId="6" borderId="3" xfId="0" applyFont="1" applyFill="1" applyBorder="1"/>
    <xf numFmtId="164" fontId="9" fillId="6" borderId="3" xfId="2" applyNumberFormat="1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0" fontId="11" fillId="7" borderId="15" xfId="0" applyFont="1" applyFill="1" applyBorder="1" applyAlignment="1">
      <alignment horizontal="center"/>
    </xf>
    <xf numFmtId="1" fontId="9" fillId="0" borderId="0" xfId="1" applyNumberFormat="1" applyFont="1"/>
    <xf numFmtId="0" fontId="13" fillId="7" borderId="0" xfId="0" applyFont="1" applyFill="1"/>
    <xf numFmtId="0" fontId="5" fillId="0" borderId="18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3" fontId="3" fillId="0" borderId="19" xfId="0" applyNumberFormat="1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3" fontId="3" fillId="0" borderId="21" xfId="0" applyNumberFormat="1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 vertical="center"/>
    </xf>
    <xf numFmtId="3" fontId="4" fillId="0" borderId="21" xfId="0" applyNumberFormat="1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/>
    </xf>
    <xf numFmtId="0" fontId="5" fillId="5" borderId="23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wrapText="1"/>
    </xf>
    <xf numFmtId="0" fontId="14" fillId="5" borderId="0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wrapText="1"/>
    </xf>
    <xf numFmtId="3" fontId="5" fillId="0" borderId="19" xfId="0" applyNumberFormat="1" applyFont="1" applyFill="1" applyBorder="1" applyAlignment="1">
      <alignment horizontal="center" vertical="center"/>
    </xf>
    <xf numFmtId="3" fontId="5" fillId="0" borderId="25" xfId="0" applyNumberFormat="1" applyFont="1" applyFill="1" applyBorder="1" applyAlignment="1">
      <alignment horizontal="center" vertical="center"/>
    </xf>
    <xf numFmtId="3" fontId="5" fillId="0" borderId="21" xfId="0" applyNumberFormat="1" applyFont="1" applyFill="1" applyBorder="1" applyAlignment="1">
      <alignment horizontal="center" vertical="center"/>
    </xf>
    <xf numFmtId="3" fontId="5" fillId="0" borderId="26" xfId="0" applyNumberFormat="1" applyFont="1" applyFill="1" applyBorder="1" applyAlignment="1">
      <alignment horizontal="center" vertical="center"/>
    </xf>
    <xf numFmtId="3" fontId="5" fillId="0" borderId="23" xfId="0" applyNumberFormat="1" applyFont="1" applyFill="1" applyBorder="1" applyAlignment="1">
      <alignment horizontal="center" vertical="center"/>
    </xf>
    <xf numFmtId="3" fontId="5" fillId="0" borderId="27" xfId="0" applyNumberFormat="1" applyFont="1" applyFill="1" applyBorder="1" applyAlignment="1">
      <alignment horizontal="center" vertical="center"/>
    </xf>
    <xf numFmtId="164" fontId="5" fillId="0" borderId="29" xfId="2" applyNumberFormat="1" applyFont="1" applyFill="1" applyBorder="1" applyAlignment="1">
      <alignment horizontal="center" vertical="center"/>
    </xf>
    <xf numFmtId="4" fontId="5" fillId="0" borderId="30" xfId="0" applyNumberFormat="1" applyFont="1" applyFill="1" applyBorder="1" applyAlignment="1">
      <alignment horizontal="center" vertical="center"/>
    </xf>
    <xf numFmtId="164" fontId="5" fillId="0" borderId="30" xfId="2" applyNumberFormat="1" applyFont="1" applyFill="1" applyBorder="1" applyAlignment="1">
      <alignment horizontal="center" vertical="center"/>
    </xf>
    <xf numFmtId="4" fontId="5" fillId="0" borderId="31" xfId="0" applyNumberFormat="1" applyFont="1" applyFill="1" applyBorder="1" applyAlignment="1">
      <alignment horizontal="center" vertical="center"/>
    </xf>
    <xf numFmtId="164" fontId="5" fillId="0" borderId="28" xfId="2" applyNumberFormat="1" applyFont="1" applyFill="1" applyBorder="1" applyAlignment="1">
      <alignment horizontal="center" vertical="center"/>
    </xf>
    <xf numFmtId="4" fontId="5" fillId="0" borderId="0" xfId="0" applyNumberFormat="1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4" fontId="5" fillId="0" borderId="32" xfId="0" applyNumberFormat="1" applyFont="1" applyFill="1" applyBorder="1" applyAlignment="1">
      <alignment horizontal="center" vertical="center"/>
    </xf>
    <xf numFmtId="164" fontId="3" fillId="0" borderId="28" xfId="2" applyNumberFormat="1" applyFont="1" applyFill="1" applyBorder="1" applyAlignment="1">
      <alignment horizontal="center"/>
    </xf>
    <xf numFmtId="4" fontId="3" fillId="0" borderId="0" xfId="1" applyNumberFormat="1" applyFont="1" applyFill="1" applyBorder="1" applyAlignment="1">
      <alignment horizontal="center"/>
    </xf>
    <xf numFmtId="164" fontId="3" fillId="0" borderId="0" xfId="2" applyNumberFormat="1" applyFont="1" applyFill="1" applyBorder="1" applyAlignment="1">
      <alignment horizontal="center"/>
    </xf>
    <xf numFmtId="4" fontId="3" fillId="0" borderId="32" xfId="1" applyNumberFormat="1" applyFont="1" applyFill="1" applyBorder="1" applyAlignment="1">
      <alignment horizontal="center"/>
    </xf>
    <xf numFmtId="164" fontId="3" fillId="0" borderId="24" xfId="2" applyNumberFormat="1" applyFont="1" applyFill="1" applyBorder="1" applyAlignment="1">
      <alignment horizontal="center"/>
    </xf>
    <xf numFmtId="4" fontId="3" fillId="0" borderId="33" xfId="1" applyNumberFormat="1" applyFont="1" applyFill="1" applyBorder="1" applyAlignment="1">
      <alignment horizontal="center"/>
    </xf>
    <xf numFmtId="164" fontId="3" fillId="0" borderId="33" xfId="2" applyNumberFormat="1" applyFont="1" applyFill="1" applyBorder="1" applyAlignment="1">
      <alignment horizontal="center"/>
    </xf>
    <xf numFmtId="4" fontId="3" fillId="0" borderId="34" xfId="1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 applyFill="1" applyBorder="1" applyAlignment="1">
      <alignment horizontal="center" wrapText="1"/>
    </xf>
    <xf numFmtId="164" fontId="0" fillId="0" borderId="0" xfId="0" applyNumberFormat="1"/>
    <xf numFmtId="0" fontId="16" fillId="0" borderId="0" xfId="0" applyFont="1"/>
    <xf numFmtId="0" fontId="13" fillId="0" borderId="0" xfId="0" applyFont="1" applyAlignment="1">
      <alignment horizontal="center"/>
    </xf>
    <xf numFmtId="10" fontId="16" fillId="0" borderId="36" xfId="0" applyNumberFormat="1" applyFont="1" applyBorder="1"/>
    <xf numFmtId="10" fontId="16" fillId="0" borderId="37" xfId="0" applyNumberFormat="1" applyFont="1" applyBorder="1"/>
    <xf numFmtId="10" fontId="16" fillId="0" borderId="38" xfId="0" applyNumberFormat="1" applyFont="1" applyBorder="1"/>
    <xf numFmtId="10" fontId="16" fillId="0" borderId="39" xfId="0" applyNumberFormat="1" applyFont="1" applyBorder="1"/>
    <xf numFmtId="10" fontId="16" fillId="0" borderId="40" xfId="0" applyNumberFormat="1" applyFont="1" applyBorder="1"/>
    <xf numFmtId="10" fontId="16" fillId="0" borderId="41" xfId="0" applyNumberFormat="1" applyFont="1" applyBorder="1"/>
    <xf numFmtId="10" fontId="16" fillId="0" borderId="42" xfId="2" applyNumberFormat="1" applyFont="1" applyBorder="1"/>
    <xf numFmtId="10" fontId="16" fillId="0" borderId="43" xfId="2" applyNumberFormat="1" applyFont="1" applyBorder="1"/>
    <xf numFmtId="10" fontId="16" fillId="0" borderId="44" xfId="2" applyNumberFormat="1" applyFont="1" applyBorder="1"/>
    <xf numFmtId="10" fontId="16" fillId="0" borderId="45" xfId="2" applyNumberFormat="1" applyFont="1" applyBorder="1"/>
    <xf numFmtId="10" fontId="16" fillId="0" borderId="46" xfId="2" applyNumberFormat="1" applyFont="1" applyBorder="1"/>
    <xf numFmtId="10" fontId="16" fillId="0" borderId="47" xfId="2" applyNumberFormat="1" applyFont="1" applyBorder="1"/>
    <xf numFmtId="0" fontId="17" fillId="10" borderId="15" xfId="0" applyFont="1" applyFill="1" applyBorder="1" applyAlignment="1">
      <alignment horizontal="center" vertical="center" wrapText="1"/>
    </xf>
    <xf numFmtId="0" fontId="17" fillId="11" borderId="15" xfId="0" applyFont="1" applyFill="1" applyBorder="1" applyAlignment="1">
      <alignment horizontal="center" vertical="center" wrapText="1"/>
    </xf>
    <xf numFmtId="0" fontId="16" fillId="9" borderId="15" xfId="0" applyFont="1" applyFill="1" applyBorder="1" applyAlignment="1">
      <alignment horizontal="center" vertical="center" wrapText="1"/>
    </xf>
    <xf numFmtId="0" fontId="16" fillId="12" borderId="15" xfId="0" applyFont="1" applyFill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6" fillId="12" borderId="16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/>
    </xf>
    <xf numFmtId="0" fontId="17" fillId="11" borderId="49" xfId="0" applyFont="1" applyFill="1" applyBorder="1" applyAlignment="1">
      <alignment horizontal="center" vertical="center"/>
    </xf>
    <xf numFmtId="0" fontId="17" fillId="12" borderId="50" xfId="0" applyFont="1" applyFill="1" applyBorder="1" applyAlignment="1">
      <alignment horizontal="center" vertical="center"/>
    </xf>
    <xf numFmtId="10" fontId="16" fillId="0" borderId="51" xfId="0" applyNumberFormat="1" applyFont="1" applyBorder="1"/>
    <xf numFmtId="10" fontId="16" fillId="0" borderId="52" xfId="0" applyNumberFormat="1" applyFont="1" applyBorder="1"/>
    <xf numFmtId="10" fontId="16" fillId="0" borderId="53" xfId="0" applyNumberFormat="1" applyFont="1" applyBorder="1"/>
    <xf numFmtId="10" fontId="16" fillId="0" borderId="42" xfId="0" applyNumberFormat="1" applyFont="1" applyBorder="1"/>
    <xf numFmtId="10" fontId="16" fillId="0" borderId="43" xfId="0" applyNumberFormat="1" applyFont="1" applyBorder="1"/>
    <xf numFmtId="10" fontId="16" fillId="0" borderId="44" xfId="0" applyNumberFormat="1" applyFont="1" applyBorder="1"/>
    <xf numFmtId="10" fontId="16" fillId="0" borderId="45" xfId="0" applyNumberFormat="1" applyFont="1" applyBorder="1"/>
    <xf numFmtId="10" fontId="16" fillId="0" borderId="46" xfId="0" applyNumberFormat="1" applyFont="1" applyBorder="1"/>
    <xf numFmtId="10" fontId="16" fillId="0" borderId="47" xfId="0" applyNumberFormat="1" applyFont="1" applyBorder="1"/>
    <xf numFmtId="0" fontId="17" fillId="10" borderId="54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11" borderId="35" xfId="0" applyFont="1" applyFill="1" applyBorder="1" applyAlignment="1">
      <alignment horizontal="center" vertical="center" wrapText="1"/>
    </xf>
    <xf numFmtId="0" fontId="16" fillId="9" borderId="35" xfId="0" applyFont="1" applyFill="1" applyBorder="1" applyAlignment="1">
      <alignment horizontal="center" vertical="center" wrapText="1"/>
    </xf>
    <xf numFmtId="0" fontId="16" fillId="12" borderId="35" xfId="0" applyFont="1" applyFill="1" applyBorder="1" applyAlignment="1">
      <alignment horizontal="center" vertical="center" wrapText="1"/>
    </xf>
    <xf numFmtId="0" fontId="9" fillId="12" borderId="35" xfId="0" applyFont="1" applyFill="1" applyBorder="1" applyAlignment="1">
      <alignment horizontal="center" vertical="center" wrapText="1"/>
    </xf>
    <xf numFmtId="0" fontId="16" fillId="12" borderId="55" xfId="0" applyFont="1" applyFill="1" applyBorder="1" applyAlignment="1">
      <alignment horizontal="center" vertical="center" wrapText="1"/>
    </xf>
    <xf numFmtId="10" fontId="16" fillId="13" borderId="51" xfId="0" applyNumberFormat="1" applyFont="1" applyFill="1" applyBorder="1"/>
    <xf numFmtId="10" fontId="16" fillId="13" borderId="52" xfId="0" applyNumberFormat="1" applyFont="1" applyFill="1" applyBorder="1"/>
    <xf numFmtId="10" fontId="16" fillId="13" borderId="53" xfId="0" applyNumberFormat="1" applyFont="1" applyFill="1" applyBorder="1"/>
    <xf numFmtId="10" fontId="16" fillId="13" borderId="42" xfId="0" applyNumberFormat="1" applyFont="1" applyFill="1" applyBorder="1"/>
    <xf numFmtId="10" fontId="16" fillId="14" borderId="42" xfId="2" applyNumberFormat="1" applyFont="1" applyFill="1" applyBorder="1"/>
    <xf numFmtId="10" fontId="16" fillId="14" borderId="43" xfId="2" applyNumberFormat="1" applyFont="1" applyFill="1" applyBorder="1"/>
    <xf numFmtId="10" fontId="16" fillId="14" borderId="44" xfId="2" applyNumberFormat="1" applyFont="1" applyFill="1" applyBorder="1"/>
    <xf numFmtId="10" fontId="16" fillId="14" borderId="45" xfId="2" applyNumberFormat="1" applyFont="1" applyFill="1" applyBorder="1"/>
    <xf numFmtId="10" fontId="16" fillId="14" borderId="46" xfId="2" applyNumberFormat="1" applyFont="1" applyFill="1" applyBorder="1"/>
    <xf numFmtId="10" fontId="16" fillId="14" borderId="47" xfId="2" applyNumberFormat="1" applyFont="1" applyFill="1" applyBorder="1"/>
    <xf numFmtId="3" fontId="16" fillId="0" borderId="42" xfId="2" applyNumberFormat="1" applyFont="1" applyBorder="1"/>
    <xf numFmtId="3" fontId="16" fillId="0" borderId="43" xfId="2" applyNumberFormat="1" applyFont="1" applyBorder="1"/>
    <xf numFmtId="3" fontId="16" fillId="0" borderId="44" xfId="2" applyNumberFormat="1" applyFont="1" applyBorder="1"/>
    <xf numFmtId="3" fontId="16" fillId="0" borderId="36" xfId="0" applyNumberFormat="1" applyFont="1" applyBorder="1"/>
    <xf numFmtId="3" fontId="16" fillId="0" borderId="37" xfId="0" applyNumberFormat="1" applyFont="1" applyBorder="1"/>
    <xf numFmtId="3" fontId="16" fillId="0" borderId="38" xfId="0" applyNumberFormat="1" applyFont="1" applyBorder="1"/>
    <xf numFmtId="3" fontId="16" fillId="0" borderId="39" xfId="0" applyNumberFormat="1" applyFont="1" applyBorder="1"/>
    <xf numFmtId="3" fontId="16" fillId="0" borderId="40" xfId="0" applyNumberFormat="1" applyFont="1" applyBorder="1"/>
    <xf numFmtId="3" fontId="16" fillId="0" borderId="41" xfId="0" applyNumberFormat="1" applyFont="1" applyBorder="1"/>
    <xf numFmtId="3" fontId="16" fillId="13" borderId="51" xfId="0" applyNumberFormat="1" applyFont="1" applyFill="1" applyBorder="1"/>
    <xf numFmtId="3" fontId="16" fillId="0" borderId="0" xfId="0" applyNumberFormat="1" applyFont="1"/>
    <xf numFmtId="3" fontId="16" fillId="0" borderId="51" xfId="0" applyNumberFormat="1" applyFont="1" applyBorder="1"/>
    <xf numFmtId="3" fontId="16" fillId="0" borderId="52" xfId="0" applyNumberFormat="1" applyFont="1" applyBorder="1"/>
    <xf numFmtId="3" fontId="16" fillId="0" borderId="53" xfId="0" applyNumberFormat="1" applyFont="1" applyBorder="1"/>
    <xf numFmtId="3" fontId="16" fillId="13" borderId="42" xfId="0" applyNumberFormat="1" applyFont="1" applyFill="1" applyBorder="1"/>
    <xf numFmtId="3" fontId="16" fillId="0" borderId="42" xfId="0" applyNumberFormat="1" applyFont="1" applyBorder="1"/>
    <xf numFmtId="3" fontId="16" fillId="0" borderId="43" xfId="0" applyNumberFormat="1" applyFont="1" applyBorder="1"/>
    <xf numFmtId="3" fontId="16" fillId="0" borderId="44" xfId="0" applyNumberFormat="1" applyFont="1" applyBorder="1"/>
    <xf numFmtId="3" fontId="16" fillId="14" borderId="42" xfId="2" applyNumberFormat="1" applyFont="1" applyFill="1" applyBorder="1"/>
    <xf numFmtId="3" fontId="16" fillId="14" borderId="43" xfId="2" applyNumberFormat="1" applyFont="1" applyFill="1" applyBorder="1"/>
    <xf numFmtId="3" fontId="16" fillId="14" borderId="44" xfId="2" applyNumberFormat="1" applyFont="1" applyFill="1" applyBorder="1"/>
    <xf numFmtId="3" fontId="16" fillId="14" borderId="45" xfId="2" applyNumberFormat="1" applyFont="1" applyFill="1" applyBorder="1"/>
    <xf numFmtId="3" fontId="16" fillId="14" borderId="46" xfId="2" applyNumberFormat="1" applyFont="1" applyFill="1" applyBorder="1"/>
    <xf numFmtId="3" fontId="16" fillId="14" borderId="47" xfId="2" applyNumberFormat="1" applyFont="1" applyFill="1" applyBorder="1"/>
    <xf numFmtId="3" fontId="16" fillId="0" borderId="45" xfId="0" applyNumberFormat="1" applyFont="1" applyBorder="1"/>
    <xf numFmtId="3" fontId="16" fillId="0" borderId="46" xfId="0" applyNumberFormat="1" applyFont="1" applyBorder="1"/>
    <xf numFmtId="3" fontId="16" fillId="0" borderId="47" xfId="0" applyNumberFormat="1" applyFont="1" applyBorder="1"/>
    <xf numFmtId="0" fontId="0" fillId="0" borderId="0" xfId="0" applyNumberFormat="1"/>
    <xf numFmtId="1" fontId="0" fillId="0" borderId="0" xfId="0" applyNumberFormat="1"/>
    <xf numFmtId="0" fontId="18" fillId="5" borderId="28" xfId="0" applyFont="1" applyFill="1" applyBorder="1" applyAlignment="1">
      <alignment horizontal="center" vertical="center" wrapText="1"/>
    </xf>
    <xf numFmtId="0" fontId="18" fillId="5" borderId="0" xfId="0" applyFont="1" applyFill="1" applyBorder="1" applyAlignment="1">
      <alignment horizontal="center" vertical="center" wrapText="1"/>
    </xf>
    <xf numFmtId="0" fontId="16" fillId="0" borderId="0" xfId="0" applyFont="1" applyBorder="1"/>
    <xf numFmtId="0" fontId="3" fillId="0" borderId="0" xfId="4" applyFont="1"/>
    <xf numFmtId="0" fontId="3" fillId="0" borderId="2" xfId="4" applyFont="1" applyFill="1" applyBorder="1" applyAlignment="1">
      <alignment horizontal="center"/>
    </xf>
    <xf numFmtId="3" fontId="3" fillId="0" borderId="2" xfId="4" applyNumberFormat="1" applyFont="1" applyFill="1" applyBorder="1" applyAlignment="1">
      <alignment horizontal="center"/>
    </xf>
    <xf numFmtId="0" fontId="3" fillId="0" borderId="4" xfId="4" applyFont="1" applyFill="1" applyBorder="1" applyAlignment="1">
      <alignment horizontal="center"/>
    </xf>
    <xf numFmtId="3" fontId="3" fillId="0" borderId="4" xfId="4" applyNumberFormat="1" applyFont="1" applyFill="1" applyBorder="1" applyAlignment="1">
      <alignment horizontal="center"/>
    </xf>
    <xf numFmtId="0" fontId="3" fillId="0" borderId="5" xfId="4" applyFont="1" applyFill="1" applyBorder="1" applyAlignment="1">
      <alignment horizontal="center"/>
    </xf>
    <xf numFmtId="3" fontId="3" fillId="0" borderId="5" xfId="4" applyNumberFormat="1" applyFont="1" applyFill="1" applyBorder="1" applyAlignment="1">
      <alignment horizontal="center"/>
    </xf>
    <xf numFmtId="3" fontId="3" fillId="0" borderId="6" xfId="4" applyNumberFormat="1" applyFont="1" applyFill="1" applyBorder="1" applyAlignment="1">
      <alignment horizontal="center"/>
    </xf>
    <xf numFmtId="0" fontId="3" fillId="0" borderId="0" xfId="4" applyFont="1" applyFill="1"/>
    <xf numFmtId="0" fontId="3" fillId="0" borderId="7" xfId="4" applyFont="1" applyFill="1" applyBorder="1" applyAlignment="1">
      <alignment horizontal="center"/>
    </xf>
    <xf numFmtId="3" fontId="3" fillId="0" borderId="8" xfId="4" applyNumberFormat="1" applyFont="1" applyFill="1" applyBorder="1" applyAlignment="1">
      <alignment horizontal="center"/>
    </xf>
    <xf numFmtId="0" fontId="3" fillId="0" borderId="0" xfId="4" applyFont="1" applyFill="1" applyBorder="1" applyAlignment="1">
      <alignment horizontal="center"/>
    </xf>
    <xf numFmtId="3" fontId="3" fillId="0" borderId="9" xfId="4" applyNumberFormat="1" applyFont="1" applyFill="1" applyBorder="1" applyAlignment="1">
      <alignment horizontal="center"/>
    </xf>
    <xf numFmtId="0" fontId="4" fillId="0" borderId="5" xfId="4" applyFont="1" applyFill="1" applyBorder="1" applyAlignment="1">
      <alignment horizontal="center"/>
    </xf>
    <xf numFmtId="0" fontId="4" fillId="0" borderId="0" xfId="4" applyFont="1" applyFill="1"/>
    <xf numFmtId="0" fontId="3" fillId="0" borderId="10" xfId="4" applyFont="1" applyFill="1" applyBorder="1" applyAlignment="1">
      <alignment horizontal="center"/>
    </xf>
    <xf numFmtId="0" fontId="3" fillId="4" borderId="0" xfId="4" applyFont="1" applyFill="1" applyBorder="1" applyAlignment="1">
      <alignment horizontal="center"/>
    </xf>
    <xf numFmtId="0" fontId="5" fillId="4" borderId="62" xfId="4" applyFont="1" applyFill="1" applyBorder="1" applyAlignment="1">
      <alignment horizontal="center"/>
    </xf>
    <xf numFmtId="167" fontId="5" fillId="4" borderId="60" xfId="4" applyNumberFormat="1" applyFont="1" applyFill="1" applyBorder="1" applyAlignment="1">
      <alignment horizontal="center" vertical="center"/>
    </xf>
    <xf numFmtId="164" fontId="9" fillId="4" borderId="0" xfId="4" applyNumberFormat="1" applyFont="1" applyFill="1" applyBorder="1" applyAlignment="1">
      <alignment horizontal="center"/>
    </xf>
    <xf numFmtId="167" fontId="5" fillId="4" borderId="0" xfId="4" applyNumberFormat="1" applyFont="1" applyFill="1" applyBorder="1" applyAlignment="1">
      <alignment horizontal="center" vertical="center"/>
    </xf>
    <xf numFmtId="0" fontId="3" fillId="4" borderId="0" xfId="4" applyFont="1" applyFill="1" applyBorder="1" applyAlignment="1">
      <alignment horizontal="right"/>
    </xf>
    <xf numFmtId="0" fontId="9" fillId="4" borderId="0" xfId="4" applyFont="1" applyFill="1" applyBorder="1" applyAlignment="1">
      <alignment horizontal="center"/>
    </xf>
    <xf numFmtId="0" fontId="3" fillId="4" borderId="63" xfId="4" applyFont="1" applyFill="1" applyBorder="1" applyAlignment="1">
      <alignment horizontal="center"/>
    </xf>
    <xf numFmtId="0" fontId="3" fillId="4" borderId="0" xfId="4" applyFont="1" applyFill="1" applyAlignment="1">
      <alignment horizontal="center"/>
    </xf>
    <xf numFmtId="0" fontId="3" fillId="4" borderId="59" xfId="4" applyFont="1" applyFill="1" applyBorder="1" applyAlignment="1">
      <alignment horizontal="center"/>
    </xf>
    <xf numFmtId="0" fontId="3" fillId="4" borderId="0" xfId="4" applyFont="1" applyFill="1"/>
    <xf numFmtId="0" fontId="3" fillId="4" borderId="0" xfId="4" applyFont="1" applyFill="1" applyBorder="1" applyAlignment="1">
      <alignment horizontal="left"/>
    </xf>
    <xf numFmtId="167" fontId="3" fillId="4" borderId="0" xfId="4" applyNumberFormat="1" applyFont="1" applyFill="1" applyBorder="1"/>
    <xf numFmtId="0" fontId="3" fillId="4" borderId="0" xfId="4" applyFont="1" applyFill="1" applyBorder="1"/>
    <xf numFmtId="170" fontId="3" fillId="4" borderId="0" xfId="5" applyNumberFormat="1" applyFont="1" applyFill="1" applyBorder="1"/>
    <xf numFmtId="164" fontId="5" fillId="4" borderId="0" xfId="3" applyNumberFormat="1" applyFont="1" applyFill="1" applyBorder="1"/>
    <xf numFmtId="170" fontId="5" fillId="4" borderId="0" xfId="5" applyNumberFormat="1" applyFont="1" applyFill="1" applyBorder="1" applyAlignment="1">
      <alignment horizontal="center"/>
    </xf>
    <xf numFmtId="164" fontId="5" fillId="4" borderId="0" xfId="3" applyNumberFormat="1" applyFont="1" applyFill="1" applyBorder="1" applyAlignment="1">
      <alignment horizontal="center"/>
    </xf>
    <xf numFmtId="170" fontId="3" fillId="4" borderId="0" xfId="5" applyNumberFormat="1" applyFont="1" applyFill="1" applyBorder="1" applyAlignment="1">
      <alignment horizontal="center"/>
    </xf>
    <xf numFmtId="0" fontId="3" fillId="4" borderId="2" xfId="4" applyFont="1" applyFill="1" applyBorder="1" applyAlignment="1">
      <alignment horizontal="center"/>
    </xf>
    <xf numFmtId="0" fontId="3" fillId="4" borderId="72" xfId="4" applyFont="1" applyFill="1" applyBorder="1" applyAlignment="1">
      <alignment horizontal="center"/>
    </xf>
    <xf numFmtId="0" fontId="3" fillId="4" borderId="67" xfId="4" applyFont="1" applyFill="1" applyBorder="1" applyAlignment="1">
      <alignment horizontal="center"/>
    </xf>
    <xf numFmtId="0" fontId="3" fillId="4" borderId="68" xfId="4" applyFont="1" applyFill="1" applyBorder="1" applyAlignment="1">
      <alignment horizontal="center"/>
    </xf>
    <xf numFmtId="0" fontId="3" fillId="4" borderId="71" xfId="4" applyFont="1" applyFill="1" applyBorder="1" applyAlignment="1">
      <alignment horizontal="center"/>
    </xf>
    <xf numFmtId="0" fontId="3" fillId="4" borderId="69" xfId="4" applyFont="1" applyFill="1" applyBorder="1" applyAlignment="1">
      <alignment horizontal="center"/>
    </xf>
    <xf numFmtId="0" fontId="3" fillId="4" borderId="70" xfId="4" applyFont="1" applyFill="1" applyBorder="1" applyAlignment="1">
      <alignment horizontal="center"/>
    </xf>
    <xf numFmtId="170" fontId="3" fillId="4" borderId="64" xfId="5" applyNumberFormat="1" applyFont="1" applyFill="1" applyBorder="1" applyAlignment="1">
      <alignment horizontal="center"/>
    </xf>
    <xf numFmtId="170" fontId="3" fillId="4" borderId="3" xfId="5" applyNumberFormat="1" applyFont="1" applyFill="1" applyBorder="1" applyAlignment="1">
      <alignment horizontal="center"/>
    </xf>
    <xf numFmtId="164" fontId="3" fillId="4" borderId="70" xfId="3" applyNumberFormat="1" applyFont="1" applyFill="1" applyBorder="1" applyAlignment="1">
      <alignment horizontal="center"/>
    </xf>
    <xf numFmtId="0" fontId="3" fillId="4" borderId="73" xfId="4" applyFont="1" applyFill="1" applyBorder="1" applyAlignment="1">
      <alignment horizontal="center"/>
    </xf>
    <xf numFmtId="0" fontId="3" fillId="4" borderId="74" xfId="4" applyFont="1" applyFill="1" applyBorder="1" applyAlignment="1">
      <alignment horizontal="center"/>
    </xf>
    <xf numFmtId="170" fontId="3" fillId="4" borderId="66" xfId="5" applyNumberFormat="1" applyFont="1" applyFill="1" applyBorder="1" applyAlignment="1">
      <alignment horizontal="center"/>
    </xf>
    <xf numFmtId="170" fontId="3" fillId="4" borderId="65" xfId="5" applyNumberFormat="1" applyFont="1" applyFill="1" applyBorder="1" applyAlignment="1">
      <alignment horizontal="center"/>
    </xf>
    <xf numFmtId="167" fontId="3" fillId="4" borderId="0" xfId="4" applyNumberFormat="1" applyFont="1" applyFill="1" applyBorder="1" applyAlignment="1">
      <alignment horizontal="center"/>
    </xf>
    <xf numFmtId="0" fontId="3" fillId="4" borderId="7" xfId="4" applyFont="1" applyFill="1" applyBorder="1" applyAlignment="1">
      <alignment horizontal="center"/>
    </xf>
    <xf numFmtId="0" fontId="3" fillId="4" borderId="75" xfId="4" applyFont="1" applyFill="1" applyBorder="1" applyAlignment="1">
      <alignment horizontal="center"/>
    </xf>
    <xf numFmtId="170" fontId="3" fillId="4" borderId="76" xfId="5" applyNumberFormat="1" applyFont="1" applyFill="1" applyBorder="1" applyAlignment="1">
      <alignment horizontal="center"/>
    </xf>
    <xf numFmtId="170" fontId="3" fillId="4" borderId="58" xfId="5" applyNumberFormat="1" applyFont="1" applyFill="1" applyBorder="1" applyAlignment="1">
      <alignment horizontal="center"/>
    </xf>
    <xf numFmtId="164" fontId="3" fillId="4" borderId="75" xfId="4" applyNumberFormat="1" applyFont="1" applyFill="1" applyBorder="1" applyAlignment="1">
      <alignment horizontal="center"/>
    </xf>
    <xf numFmtId="167" fontId="3" fillId="4" borderId="0" xfId="4" applyNumberFormat="1" applyFont="1" applyFill="1" applyAlignment="1">
      <alignment horizontal="center"/>
    </xf>
    <xf numFmtId="0" fontId="5" fillId="4" borderId="0" xfId="4" applyFont="1" applyFill="1" applyAlignment="1">
      <alignment horizontal="center"/>
    </xf>
    <xf numFmtId="167" fontId="5" fillId="4" borderId="0" xfId="4" applyNumberFormat="1" applyFont="1" applyFill="1" applyAlignment="1">
      <alignment horizontal="center"/>
    </xf>
    <xf numFmtId="164" fontId="5" fillId="0" borderId="77" xfId="4" applyNumberFormat="1" applyFont="1" applyFill="1" applyBorder="1" applyAlignment="1">
      <alignment horizontal="center"/>
    </xf>
    <xf numFmtId="164" fontId="5" fillId="0" borderId="78" xfId="4" applyNumberFormat="1" applyFont="1" applyFill="1" applyBorder="1" applyAlignment="1">
      <alignment horizontal="center"/>
    </xf>
    <xf numFmtId="164" fontId="5" fillId="0" borderId="79" xfId="4" applyNumberFormat="1" applyFont="1" applyFill="1" applyBorder="1" applyAlignment="1">
      <alignment horizontal="center"/>
    </xf>
    <xf numFmtId="3" fontId="4" fillId="0" borderId="5" xfId="4" applyNumberFormat="1" applyFont="1" applyFill="1" applyBorder="1" applyAlignment="1">
      <alignment horizontal="center"/>
    </xf>
    <xf numFmtId="3" fontId="3" fillId="0" borderId="10" xfId="4" applyNumberFormat="1" applyFont="1" applyFill="1" applyBorder="1" applyAlignment="1">
      <alignment horizontal="center"/>
    </xf>
    <xf numFmtId="0" fontId="5" fillId="0" borderId="8" xfId="4" applyFont="1" applyFill="1" applyBorder="1" applyAlignment="1">
      <alignment horizontal="center"/>
    </xf>
    <xf numFmtId="0" fontId="19" fillId="0" borderId="60" xfId="4" applyFont="1" applyFill="1" applyBorder="1" applyAlignment="1">
      <alignment horizontal="center"/>
    </xf>
    <xf numFmtId="3" fontId="19" fillId="0" borderId="61" xfId="4" applyNumberFormat="1" applyFont="1" applyFill="1" applyBorder="1" applyAlignment="1">
      <alignment horizontal="center"/>
    </xf>
    <xf numFmtId="0" fontId="6" fillId="0" borderId="79" xfId="4" applyFont="1" applyFill="1" applyBorder="1" applyAlignment="1">
      <alignment horizontal="center" vertical="center"/>
    </xf>
    <xf numFmtId="0" fontId="19" fillId="0" borderId="0" xfId="4" applyFont="1" applyFill="1"/>
    <xf numFmtId="0" fontId="19" fillId="4" borderId="0" xfId="4" applyFont="1" applyFill="1" applyBorder="1" applyAlignment="1">
      <alignment horizontal="center"/>
    </xf>
    <xf numFmtId="0" fontId="19" fillId="0" borderId="0" xfId="4" applyFont="1"/>
    <xf numFmtId="167" fontId="6" fillId="0" borderId="3" xfId="4" applyNumberFormat="1" applyFont="1" applyFill="1" applyBorder="1" applyAlignment="1">
      <alignment horizontal="center" vertical="center"/>
    </xf>
    <xf numFmtId="164" fontId="10" fillId="0" borderId="3" xfId="4" applyNumberFormat="1" applyFont="1" applyFill="1" applyBorder="1" applyAlignment="1">
      <alignment horizontal="center"/>
    </xf>
    <xf numFmtId="0" fontId="6" fillId="0" borderId="3" xfId="4" applyFont="1" applyFill="1" applyBorder="1" applyAlignment="1">
      <alignment horizontal="center"/>
    </xf>
    <xf numFmtId="168" fontId="5" fillId="3" borderId="1" xfId="4" applyNumberFormat="1" applyFont="1" applyFill="1" applyBorder="1" applyAlignment="1">
      <alignment horizontal="center"/>
    </xf>
    <xf numFmtId="9" fontId="3" fillId="3" borderId="1" xfId="3" applyFont="1" applyFill="1" applyBorder="1" applyAlignment="1">
      <alignment horizontal="center"/>
    </xf>
    <xf numFmtId="9" fontId="3" fillId="3" borderId="1" xfId="4" applyNumberFormat="1" applyFont="1" applyFill="1" applyBorder="1" applyAlignment="1">
      <alignment horizontal="center"/>
    </xf>
    <xf numFmtId="0" fontId="5" fillId="4" borderId="77" xfId="4" applyFont="1" applyFill="1" applyBorder="1" applyAlignment="1">
      <alignment horizontal="center" vertical="center"/>
    </xf>
    <xf numFmtId="167" fontId="5" fillId="4" borderId="77" xfId="4" applyNumberFormat="1" applyFont="1" applyFill="1" applyBorder="1" applyAlignment="1">
      <alignment horizontal="center" vertical="center"/>
    </xf>
    <xf numFmtId="164" fontId="9" fillId="4" borderId="77" xfId="4" applyNumberFormat="1" applyFont="1" applyFill="1" applyBorder="1" applyAlignment="1">
      <alignment horizontal="center"/>
    </xf>
    <xf numFmtId="0" fontId="5" fillId="4" borderId="78" xfId="4" applyFont="1" applyFill="1" applyBorder="1" applyAlignment="1">
      <alignment horizontal="center" vertical="center"/>
    </xf>
    <xf numFmtId="167" fontId="5" fillId="4" borderId="78" xfId="4" applyNumberFormat="1" applyFont="1" applyFill="1" applyBorder="1" applyAlignment="1">
      <alignment horizontal="center" vertical="center"/>
    </xf>
    <xf numFmtId="164" fontId="9" fillId="4" borderId="78" xfId="4" applyNumberFormat="1" applyFont="1" applyFill="1" applyBorder="1" applyAlignment="1">
      <alignment horizontal="center"/>
    </xf>
    <xf numFmtId="0" fontId="5" fillId="4" borderId="79" xfId="4" applyFont="1" applyFill="1" applyBorder="1" applyAlignment="1">
      <alignment horizontal="center" vertical="center"/>
    </xf>
    <xf numFmtId="167" fontId="9" fillId="4" borderId="79" xfId="4" applyNumberFormat="1" applyFont="1" applyFill="1" applyBorder="1" applyAlignment="1">
      <alignment horizontal="center" vertical="center"/>
    </xf>
    <xf numFmtId="0" fontId="9" fillId="4" borderId="79" xfId="4" applyFont="1" applyFill="1" applyBorder="1" applyAlignment="1">
      <alignment horizontal="center"/>
    </xf>
    <xf numFmtId="0" fontId="9" fillId="15" borderId="77" xfId="4" applyFont="1" applyFill="1" applyBorder="1" applyAlignment="1">
      <alignment horizontal="center" vertical="center"/>
    </xf>
    <xf numFmtId="164" fontId="9" fillId="15" borderId="77" xfId="4" applyNumberFormat="1" applyFont="1" applyFill="1" applyBorder="1" applyAlignment="1">
      <alignment horizontal="center"/>
    </xf>
    <xf numFmtId="167" fontId="9" fillId="15" borderId="77" xfId="4" applyNumberFormat="1" applyFont="1" applyFill="1" applyBorder="1" applyAlignment="1">
      <alignment horizontal="center" vertical="center"/>
    </xf>
    <xf numFmtId="0" fontId="9" fillId="15" borderId="79" xfId="4" applyFont="1" applyFill="1" applyBorder="1" applyAlignment="1">
      <alignment horizontal="center" vertical="center"/>
    </xf>
    <xf numFmtId="167" fontId="9" fillId="15" borderId="79" xfId="4" applyNumberFormat="1" applyFont="1" applyFill="1" applyBorder="1" applyAlignment="1">
      <alignment horizontal="center" vertical="center"/>
    </xf>
    <xf numFmtId="164" fontId="9" fillId="15" borderId="79" xfId="4" applyNumberFormat="1" applyFont="1" applyFill="1" applyBorder="1" applyAlignment="1">
      <alignment horizontal="center"/>
    </xf>
    <xf numFmtId="41" fontId="9" fillId="15" borderId="77" xfId="1" applyFont="1" applyFill="1" applyBorder="1" applyAlignment="1">
      <alignment horizontal="right" vertical="center"/>
    </xf>
    <xf numFmtId="41" fontId="9" fillId="15" borderId="79" xfId="1" applyFont="1" applyFill="1" applyBorder="1" applyAlignment="1">
      <alignment horizontal="center" vertical="center"/>
    </xf>
    <xf numFmtId="0" fontId="5" fillId="13" borderId="77" xfId="4" applyFont="1" applyFill="1" applyBorder="1" applyAlignment="1">
      <alignment horizontal="center" vertical="center"/>
    </xf>
    <xf numFmtId="167" fontId="3" fillId="13" borderId="77" xfId="4" applyNumberFormat="1" applyFont="1" applyFill="1" applyBorder="1" applyAlignment="1">
      <alignment horizontal="center"/>
    </xf>
    <xf numFmtId="164" fontId="9" fillId="13" borderId="77" xfId="4" applyNumberFormat="1" applyFont="1" applyFill="1" applyBorder="1" applyAlignment="1">
      <alignment horizontal="center"/>
    </xf>
    <xf numFmtId="0" fontId="5" fillId="13" borderId="79" xfId="4" applyFont="1" applyFill="1" applyBorder="1" applyAlignment="1">
      <alignment horizontal="center" vertical="center"/>
    </xf>
    <xf numFmtId="170" fontId="3" fillId="13" borderId="79" xfId="5" applyNumberFormat="1" applyFont="1" applyFill="1" applyBorder="1" applyAlignment="1">
      <alignment horizontal="center"/>
    </xf>
    <xf numFmtId="0" fontId="3" fillId="13" borderId="79" xfId="4" applyFont="1" applyFill="1" applyBorder="1" applyAlignment="1">
      <alignment horizontal="center"/>
    </xf>
    <xf numFmtId="41" fontId="3" fillId="13" borderId="77" xfId="1" applyFont="1" applyFill="1" applyBorder="1" applyAlignment="1">
      <alignment horizontal="center"/>
    </xf>
    <xf numFmtId="41" fontId="3" fillId="13" borderId="79" xfId="1" applyFont="1" applyFill="1" applyBorder="1" applyAlignment="1">
      <alignment horizontal="center"/>
    </xf>
    <xf numFmtId="41" fontId="3" fillId="4" borderId="0" xfId="1" applyFont="1" applyFill="1" applyAlignment="1">
      <alignment horizontal="center"/>
    </xf>
    <xf numFmtId="41" fontId="3" fillId="4" borderId="0" xfId="1" applyFont="1" applyFill="1" applyBorder="1" applyAlignment="1">
      <alignment horizontal="center"/>
    </xf>
    <xf numFmtId="0" fontId="3" fillId="5" borderId="77" xfId="4" applyFont="1" applyFill="1" applyBorder="1" applyAlignment="1">
      <alignment horizontal="left"/>
    </xf>
    <xf numFmtId="167" fontId="3" fillId="4" borderId="77" xfId="4" applyNumberFormat="1" applyFont="1" applyFill="1" applyBorder="1"/>
    <xf numFmtId="164" fontId="3" fillId="4" borderId="77" xfId="3" applyNumberFormat="1" applyFont="1" applyFill="1" applyBorder="1"/>
    <xf numFmtId="164" fontId="5" fillId="4" borderId="77" xfId="3" applyNumberFormat="1" applyFont="1" applyFill="1" applyBorder="1"/>
    <xf numFmtId="164" fontId="5" fillId="4" borderId="77" xfId="3" applyNumberFormat="1" applyFont="1" applyFill="1" applyBorder="1" applyAlignment="1">
      <alignment horizontal="center"/>
    </xf>
    <xf numFmtId="41" fontId="3" fillId="4" borderId="77" xfId="1" applyFont="1" applyFill="1" applyBorder="1"/>
    <xf numFmtId="164" fontId="5" fillId="8" borderId="77" xfId="3" applyNumberFormat="1" applyFont="1" applyFill="1" applyBorder="1" applyAlignment="1">
      <alignment horizontal="center"/>
    </xf>
    <xf numFmtId="0" fontId="3" fillId="5" borderId="78" xfId="4" applyFont="1" applyFill="1" applyBorder="1" applyAlignment="1">
      <alignment horizontal="left"/>
    </xf>
    <xf numFmtId="167" fontId="3" fillId="4" borderId="78" xfId="4" applyNumberFormat="1" applyFont="1" applyFill="1" applyBorder="1"/>
    <xf numFmtId="164" fontId="3" fillId="4" borderId="78" xfId="3" applyNumberFormat="1" applyFont="1" applyFill="1" applyBorder="1"/>
    <xf numFmtId="164" fontId="5" fillId="4" borderId="78" xfId="3" applyNumberFormat="1" applyFont="1" applyFill="1" applyBorder="1"/>
    <xf numFmtId="164" fontId="5" fillId="4" borderId="78" xfId="3" applyNumberFormat="1" applyFont="1" applyFill="1" applyBorder="1" applyAlignment="1">
      <alignment horizontal="center"/>
    </xf>
    <xf numFmtId="41" fontId="3" fillId="4" borderId="78" xfId="1" applyFont="1" applyFill="1" applyBorder="1"/>
    <xf numFmtId="164" fontId="5" fillId="8" borderId="78" xfId="3" applyNumberFormat="1" applyFont="1" applyFill="1" applyBorder="1" applyAlignment="1">
      <alignment horizontal="center"/>
    </xf>
    <xf numFmtId="0" fontId="3" fillId="5" borderId="79" xfId="4" applyFont="1" applyFill="1" applyBorder="1" applyAlignment="1">
      <alignment horizontal="left"/>
    </xf>
    <xf numFmtId="167" fontId="3" fillId="4" borderId="79" xfId="4" applyNumberFormat="1" applyFont="1" applyFill="1" applyBorder="1"/>
    <xf numFmtId="164" fontId="3" fillId="4" borderId="79" xfId="3" applyNumberFormat="1" applyFont="1" applyFill="1" applyBorder="1"/>
    <xf numFmtId="164" fontId="5" fillId="4" borderId="79" xfId="3" applyNumberFormat="1" applyFont="1" applyFill="1" applyBorder="1"/>
    <xf numFmtId="164" fontId="5" fillId="4" borderId="79" xfId="3" applyNumberFormat="1" applyFont="1" applyFill="1" applyBorder="1" applyAlignment="1">
      <alignment horizontal="center"/>
    </xf>
    <xf numFmtId="41" fontId="3" fillId="4" borderId="79" xfId="1" applyFont="1" applyFill="1" applyBorder="1"/>
    <xf numFmtId="164" fontId="5" fillId="8" borderId="79" xfId="3" applyNumberFormat="1" applyFont="1" applyFill="1" applyBorder="1" applyAlignment="1">
      <alignment horizontal="center"/>
    </xf>
    <xf numFmtId="0" fontId="5" fillId="16" borderId="77" xfId="4" applyFont="1" applyFill="1" applyBorder="1" applyAlignment="1">
      <alignment horizontal="center" vertical="center"/>
    </xf>
    <xf numFmtId="0" fontId="5" fillId="17" borderId="78" xfId="4" applyFont="1" applyFill="1" applyBorder="1" applyAlignment="1">
      <alignment horizontal="center" vertical="center"/>
    </xf>
    <xf numFmtId="9" fontId="5" fillId="4" borderId="77" xfId="4" applyNumberFormat="1" applyFont="1" applyFill="1" applyBorder="1" applyAlignment="1">
      <alignment horizontal="center" vertical="center"/>
    </xf>
    <xf numFmtId="0" fontId="3" fillId="18" borderId="77" xfId="4" applyFont="1" applyFill="1" applyBorder="1" applyAlignment="1">
      <alignment horizontal="left"/>
    </xf>
    <xf numFmtId="0" fontId="3" fillId="18" borderId="78" xfId="4" applyFont="1" applyFill="1" applyBorder="1" applyAlignment="1">
      <alignment horizontal="left"/>
    </xf>
    <xf numFmtId="0" fontId="3" fillId="18" borderId="79" xfId="4" applyFont="1" applyFill="1" applyBorder="1" applyAlignment="1">
      <alignment horizontal="left"/>
    </xf>
    <xf numFmtId="167" fontId="3" fillId="4" borderId="78" xfId="4" applyNumberFormat="1" applyFont="1" applyFill="1" applyBorder="1" applyAlignment="1">
      <alignment horizontal="center"/>
    </xf>
    <xf numFmtId="167" fontId="3" fillId="4" borderId="79" xfId="4" applyNumberFormat="1" applyFont="1" applyFill="1" applyBorder="1" applyAlignment="1">
      <alignment horizontal="center"/>
    </xf>
    <xf numFmtId="3" fontId="3" fillId="4" borderId="79" xfId="4" applyNumberFormat="1" applyFont="1" applyFill="1" applyBorder="1" applyAlignment="1">
      <alignment horizontal="center"/>
    </xf>
    <xf numFmtId="0" fontId="6" fillId="3" borderId="1" xfId="4" applyFont="1" applyFill="1" applyBorder="1" applyAlignment="1">
      <alignment horizontal="center"/>
    </xf>
    <xf numFmtId="0" fontId="6" fillId="0" borderId="0" xfId="4" applyFont="1" applyFill="1" applyBorder="1" applyAlignment="1">
      <alignment horizontal="center" vertical="center"/>
    </xf>
    <xf numFmtId="9" fontId="6" fillId="0" borderId="0" xfId="4" applyNumberFormat="1" applyFont="1" applyFill="1" applyBorder="1" applyAlignment="1">
      <alignment horizontal="center" vertical="center"/>
    </xf>
    <xf numFmtId="0" fontId="6" fillId="4" borderId="78" xfId="4" applyFont="1" applyFill="1" applyBorder="1" applyAlignment="1">
      <alignment horizontal="center" vertical="center"/>
    </xf>
    <xf numFmtId="0" fontId="20" fillId="0" borderId="0" xfId="0" applyFont="1" applyFill="1"/>
    <xf numFmtId="3" fontId="5" fillId="19" borderId="19" xfId="0" applyNumberFormat="1" applyFont="1" applyFill="1" applyBorder="1" applyAlignment="1">
      <alignment horizontal="center" vertical="center"/>
    </xf>
    <xf numFmtId="3" fontId="5" fillId="19" borderId="25" xfId="0" applyNumberFormat="1" applyFont="1" applyFill="1" applyBorder="1" applyAlignment="1">
      <alignment horizontal="center" vertical="center"/>
    </xf>
    <xf numFmtId="3" fontId="5" fillId="19" borderId="21" xfId="0" applyNumberFormat="1" applyFont="1" applyFill="1" applyBorder="1" applyAlignment="1">
      <alignment horizontal="center" vertical="center"/>
    </xf>
    <xf numFmtId="3" fontId="5" fillId="19" borderId="26" xfId="0" applyNumberFormat="1" applyFont="1" applyFill="1" applyBorder="1" applyAlignment="1">
      <alignment horizontal="center" vertical="center"/>
    </xf>
    <xf numFmtId="3" fontId="5" fillId="19" borderId="23" xfId="0" applyNumberFormat="1" applyFont="1" applyFill="1" applyBorder="1" applyAlignment="1">
      <alignment horizontal="center" vertical="center"/>
    </xf>
    <xf numFmtId="3" fontId="5" fillId="19" borderId="27" xfId="0" applyNumberFormat="1" applyFont="1" applyFill="1" applyBorder="1" applyAlignment="1">
      <alignment horizontal="center" vertical="center"/>
    </xf>
    <xf numFmtId="10" fontId="16" fillId="0" borderId="0" xfId="0" applyNumberFormat="1" applyFont="1" applyBorder="1"/>
    <xf numFmtId="3" fontId="16" fillId="0" borderId="45" xfId="2" applyNumberFormat="1" applyFont="1" applyFill="1" applyBorder="1"/>
    <xf numFmtId="3" fontId="16" fillId="0" borderId="46" xfId="2" applyNumberFormat="1" applyFont="1" applyFill="1" applyBorder="1"/>
    <xf numFmtId="3" fontId="16" fillId="0" borderId="47" xfId="2" applyNumberFormat="1" applyFont="1" applyFill="1" applyBorder="1"/>
    <xf numFmtId="0" fontId="16" fillId="0" borderId="81" xfId="0" applyFont="1" applyBorder="1"/>
    <xf numFmtId="164" fontId="5" fillId="0" borderId="82" xfId="4" applyNumberFormat="1" applyFont="1" applyFill="1" applyBorder="1" applyAlignment="1">
      <alignment horizontal="center"/>
    </xf>
    <xf numFmtId="0" fontId="3" fillId="17" borderId="77" xfId="4" applyFont="1" applyFill="1" applyBorder="1" applyAlignment="1">
      <alignment horizontal="center" vertical="center"/>
    </xf>
    <xf numFmtId="0" fontId="3" fillId="17" borderId="78" xfId="4" applyFont="1" applyFill="1" applyBorder="1" applyAlignment="1">
      <alignment horizontal="center" vertical="center"/>
    </xf>
    <xf numFmtId="0" fontId="3" fillId="17" borderId="79" xfId="4" applyFont="1" applyFill="1" applyBorder="1" applyAlignment="1">
      <alignment horizontal="center" vertical="center"/>
    </xf>
    <xf numFmtId="167" fontId="3" fillId="0" borderId="80" xfId="0" applyNumberFormat="1" applyFont="1" applyBorder="1" applyAlignment="1">
      <alignment horizontal="right" vertical="center"/>
    </xf>
    <xf numFmtId="167" fontId="3" fillId="20" borderId="80" xfId="0" applyNumberFormat="1" applyFont="1" applyFill="1" applyBorder="1" applyAlignment="1">
      <alignment horizontal="right" vertical="center"/>
    </xf>
    <xf numFmtId="167" fontId="3" fillId="20" borderId="83" xfId="0" applyNumberFormat="1" applyFont="1" applyFill="1" applyBorder="1" applyAlignment="1">
      <alignment horizontal="right" vertical="center"/>
    </xf>
    <xf numFmtId="167" fontId="3" fillId="20" borderId="84" xfId="0" applyNumberFormat="1" applyFont="1" applyFill="1" applyBorder="1" applyAlignment="1">
      <alignment horizontal="right" vertical="center"/>
    </xf>
    <xf numFmtId="0" fontId="5" fillId="16" borderId="78" xfId="4" applyFont="1" applyFill="1" applyBorder="1" applyAlignment="1">
      <alignment horizontal="center" vertical="center"/>
    </xf>
    <xf numFmtId="0" fontId="5" fillId="16" borderId="79" xfId="4" applyFont="1" applyFill="1" applyBorder="1" applyAlignment="1">
      <alignment horizontal="center" vertical="center"/>
    </xf>
    <xf numFmtId="0" fontId="5" fillId="0" borderId="1" xfId="4" applyFont="1" applyFill="1" applyBorder="1" applyAlignment="1">
      <alignment horizontal="center"/>
    </xf>
    <xf numFmtId="0" fontId="5" fillId="16" borderId="82" xfId="4" applyFont="1" applyFill="1" applyBorder="1" applyAlignment="1">
      <alignment horizontal="center" vertical="center"/>
    </xf>
    <xf numFmtId="167" fontId="3" fillId="20" borderId="85" xfId="0" applyNumberFormat="1" applyFont="1" applyFill="1" applyBorder="1" applyAlignment="1">
      <alignment horizontal="right" vertical="center"/>
    </xf>
    <xf numFmtId="0" fontId="5" fillId="0" borderId="3" xfId="4" applyFont="1" applyFill="1" applyBorder="1" applyAlignment="1">
      <alignment horizontal="center" vertical="center"/>
    </xf>
    <xf numFmtId="9" fontId="5" fillId="0" borderId="3" xfId="4" applyNumberFormat="1" applyFont="1" applyFill="1" applyBorder="1" applyAlignment="1">
      <alignment horizontal="center" vertical="center"/>
    </xf>
    <xf numFmtId="3" fontId="16" fillId="0" borderId="86" xfId="0" applyNumberFormat="1" applyFont="1" applyBorder="1"/>
    <xf numFmtId="3" fontId="16" fillId="0" borderId="87" xfId="0" applyNumberFormat="1" applyFont="1" applyBorder="1"/>
    <xf numFmtId="3" fontId="16" fillId="0" borderId="88" xfId="0" applyNumberFormat="1" applyFont="1" applyBorder="1"/>
    <xf numFmtId="3" fontId="16" fillId="0" borderId="89" xfId="2" applyNumberFormat="1" applyFont="1" applyBorder="1"/>
    <xf numFmtId="3" fontId="16" fillId="0" borderId="90" xfId="2" applyNumberFormat="1" applyFont="1" applyBorder="1"/>
    <xf numFmtId="3" fontId="16" fillId="0" borderId="91" xfId="2" applyNumberFormat="1" applyFont="1" applyBorder="1"/>
    <xf numFmtId="10" fontId="16" fillId="0" borderId="89" xfId="0" applyNumberFormat="1" applyFont="1" applyBorder="1"/>
    <xf numFmtId="10" fontId="16" fillId="0" borderId="90" xfId="0" applyNumberFormat="1" applyFont="1" applyBorder="1"/>
    <xf numFmtId="10" fontId="16" fillId="0" borderId="91" xfId="0" applyNumberFormat="1" applyFont="1" applyBorder="1"/>
    <xf numFmtId="3" fontId="16" fillId="0" borderId="89" xfId="0" applyNumberFormat="1" applyFont="1" applyBorder="1"/>
    <xf numFmtId="3" fontId="16" fillId="0" borderId="90" xfId="0" applyNumberFormat="1" applyFont="1" applyBorder="1"/>
    <xf numFmtId="3" fontId="16" fillId="0" borderId="91" xfId="0" applyNumberFormat="1" applyFont="1" applyBorder="1"/>
    <xf numFmtId="0" fontId="6" fillId="0" borderId="62" xfId="4" applyFont="1" applyFill="1" applyBorder="1" applyAlignment="1">
      <alignment horizontal="center" vertical="center"/>
    </xf>
    <xf numFmtId="164" fontId="5" fillId="0" borderId="93" xfId="4" applyNumberFormat="1" applyFont="1" applyFill="1" applyBorder="1" applyAlignment="1">
      <alignment horizontal="center"/>
    </xf>
    <xf numFmtId="167" fontId="19" fillId="0" borderId="3" xfId="4" applyNumberFormat="1" applyFont="1" applyFill="1" applyBorder="1" applyAlignment="1">
      <alignment horizontal="center" vertical="center"/>
    </xf>
    <xf numFmtId="164" fontId="6" fillId="0" borderId="3" xfId="4" applyNumberFormat="1" applyFont="1" applyFill="1" applyBorder="1" applyAlignment="1">
      <alignment horizontal="center"/>
    </xf>
    <xf numFmtId="167" fontId="6" fillId="0" borderId="3" xfId="0" applyNumberFormat="1" applyFont="1" applyBorder="1" applyAlignment="1">
      <alignment horizontal="right" vertical="center"/>
    </xf>
    <xf numFmtId="0" fontId="21" fillId="0" borderId="0" xfId="0" pivotButton="1" applyFont="1"/>
    <xf numFmtId="0" fontId="21" fillId="0" borderId="0" xfId="0" applyFont="1" applyAlignment="1">
      <alignment horizontal="left"/>
    </xf>
    <xf numFmtId="0" fontId="21" fillId="0" borderId="0" xfId="0" applyFont="1"/>
    <xf numFmtId="10" fontId="21" fillId="0" borderId="0" xfId="0" applyNumberFormat="1" applyFont="1"/>
    <xf numFmtId="164" fontId="5" fillId="0" borderId="59" xfId="4" applyNumberFormat="1" applyFont="1" applyFill="1" applyBorder="1" applyAlignment="1">
      <alignment horizontal="center"/>
    </xf>
    <xf numFmtId="0" fontId="12" fillId="8" borderId="56" xfId="0" applyFont="1" applyFill="1" applyBorder="1" applyAlignment="1">
      <alignment horizontal="center"/>
    </xf>
    <xf numFmtId="0" fontId="12" fillId="8" borderId="0" xfId="0" applyFont="1" applyFill="1" applyBorder="1" applyAlignment="1">
      <alignment horizontal="center"/>
    </xf>
    <xf numFmtId="0" fontId="12" fillId="8" borderId="57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67" fontId="3" fillId="20" borderId="92" xfId="0" applyNumberFormat="1" applyFont="1" applyFill="1" applyBorder="1" applyAlignment="1">
      <alignment horizontal="right" vertical="center"/>
    </xf>
  </cellXfs>
  <cellStyles count="6">
    <cellStyle name="Millares [0]" xfId="1" builtinId="6"/>
    <cellStyle name="Millares 2" xfId="5"/>
    <cellStyle name="Normal" xfId="0" builtinId="0"/>
    <cellStyle name="Normal 2" xfId="4"/>
    <cellStyle name="Porcentaje" xfId="2" builtinId="5"/>
    <cellStyle name="Porcentaje 2" xfId="3"/>
  </cellStyles>
  <dxfs count="13">
    <dxf>
      <numFmt numFmtId="164" formatCode="0.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</dxfs>
  <tableStyles count="0" defaultTableStyle="TableStyleMedium2" defaultPivotStyle="PivotStyleLight16"/>
  <colors>
    <mruColors>
      <color rgb="FFE7FFE7"/>
      <color rgb="FF4472C4"/>
      <color rgb="FF577BFF"/>
      <color rgb="FFFFFF65"/>
      <color rgb="FFFFC000"/>
      <color rgb="FFFFFFD5"/>
      <color rgb="FFC5C000"/>
      <color rgb="FF9DC3E6"/>
      <color rgb="FF1F51FF"/>
      <color rgb="FFFF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L"/>
            </a:pPr>
            <a:r>
              <a:rPr lang="es-CL"/>
              <a:t>SUCIO POR PACKING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5224553171422148E-2"/>
          <c:y val="0.12263525305842464"/>
          <c:w val="0.85745965698234805"/>
          <c:h val="0.7242604326569172"/>
        </c:manualLayout>
      </c:layout>
      <c:lineChart>
        <c:grouping val="standard"/>
        <c:varyColors val="0"/>
        <c:ser>
          <c:idx val="0"/>
          <c:order val="0"/>
          <c:tx>
            <c:strRef>
              <c:f>Tablas!$A$3</c:f>
              <c:strCache>
                <c:ptCount val="1"/>
                <c:pt idx="0">
                  <c:v>Packing 1 Color</c:v>
                </c:pt>
              </c:strCache>
            </c:strRef>
          </c:tx>
          <c:spPr>
            <a:ln w="34925">
              <a:solidFill>
                <a:srgbClr val="FFC000"/>
              </a:solidFill>
            </a:ln>
          </c:spPr>
          <c:marker>
            <c:symbol val="circle"/>
            <c:size val="7"/>
            <c:spPr>
              <a:solidFill>
                <a:srgbClr val="FFC000"/>
              </a:solidFill>
              <a:ln w="25400"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Tablas!$BB$2:$DA$2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Tablas!$BB$3:$DA$3</c:f>
              <c:numCache>
                <c:formatCode>0.0%</c:formatCode>
                <c:ptCount val="52"/>
                <c:pt idx="0">
                  <c:v>4.860973615116429E-2</c:v>
                </c:pt>
                <c:pt idx="1">
                  <c:v>4.9638418872428564E-2</c:v>
                </c:pt>
                <c:pt idx="2">
                  <c:v>5.8418342725979511E-2</c:v>
                </c:pt>
                <c:pt idx="3">
                  <c:v>4.2459492667914517E-2</c:v>
                </c:pt>
                <c:pt idx="4">
                  <c:v>3.8680611076298103E-2</c:v>
                </c:pt>
                <c:pt idx="5">
                  <c:v>3.5276324395029431E-2</c:v>
                </c:pt>
                <c:pt idx="6">
                  <c:v>4.434058377056696E-2</c:v>
                </c:pt>
                <c:pt idx="7">
                  <c:v>3.9923653125900314E-2</c:v>
                </c:pt>
                <c:pt idx="8">
                  <c:v>3.9613015017327682E-2</c:v>
                </c:pt>
                <c:pt idx="9">
                  <c:v>4.1749389489708542E-2</c:v>
                </c:pt>
                <c:pt idx="10">
                  <c:v>3.4883720930232558E-2</c:v>
                </c:pt>
                <c:pt idx="11">
                  <c:v>4.7859370569889426E-2</c:v>
                </c:pt>
                <c:pt idx="12">
                  <c:v>5.2641361286333656E-2</c:v>
                </c:pt>
                <c:pt idx="13">
                  <c:v>4.3387184711182532E-2</c:v>
                </c:pt>
                <c:pt idx="14">
                  <c:v>3.9486567611383687E-2</c:v>
                </c:pt>
                <c:pt idx="15">
                  <c:v>2.3796033994334279E-2</c:v>
                </c:pt>
                <c:pt idx="16">
                  <c:v>3.2911959548116619E-2</c:v>
                </c:pt>
                <c:pt idx="17">
                  <c:v>4.0627647285329228E-2</c:v>
                </c:pt>
                <c:pt idx="18">
                  <c:v>3.2349514563106793E-2</c:v>
                </c:pt>
                <c:pt idx="19">
                  <c:v>3.6191054749791174E-2</c:v>
                </c:pt>
                <c:pt idx="20">
                  <c:v>4.159773814178723E-2</c:v>
                </c:pt>
                <c:pt idx="21">
                  <c:v>4.4579471708454506E-2</c:v>
                </c:pt>
                <c:pt idx="22">
                  <c:v>5.9173499508035424E-2</c:v>
                </c:pt>
                <c:pt idx="23">
                  <c:v>4.3264076459588616E-2</c:v>
                </c:pt>
                <c:pt idx="24">
                  <c:v>7.2545365796752637E-2</c:v>
                </c:pt>
                <c:pt idx="25">
                  <c:v>6.6706881045866334E-2</c:v>
                </c:pt>
                <c:pt idx="26">
                  <c:v>6.0882119305501269E-2</c:v>
                </c:pt>
                <c:pt idx="27">
                  <c:v>5.5523942711096105E-2</c:v>
                </c:pt>
                <c:pt idx="28">
                  <c:v>5.3307360742705569E-2</c:v>
                </c:pt>
                <c:pt idx="29">
                  <c:v>5.9720709121521241E-2</c:v>
                </c:pt>
                <c:pt idx="30">
                  <c:v>6.4417981715483602E-2</c:v>
                </c:pt>
                <c:pt idx="31">
                  <c:v>5.1637859930605795E-2</c:v>
                </c:pt>
                <c:pt idx="32">
                  <c:v>5.799984593459924E-2</c:v>
                </c:pt>
                <c:pt idx="33">
                  <c:v>6.0052423849838811E-2</c:v>
                </c:pt>
                <c:pt idx="34">
                  <c:v>6.254182212059213E-2</c:v>
                </c:pt>
                <c:pt idx="35">
                  <c:v>6.8915982617093197E-2</c:v>
                </c:pt>
                <c:pt idx="36">
                  <c:v>6.6227516566740294E-2</c:v>
                </c:pt>
                <c:pt idx="37">
                  <c:v>8.6853785900783284E-2</c:v>
                </c:pt>
                <c:pt idx="38">
                  <c:v>5.5747324818778046E-2</c:v>
                </c:pt>
                <c:pt idx="39">
                  <c:v>4.2599318955732123E-2</c:v>
                </c:pt>
                <c:pt idx="40">
                  <c:v>4.0873352347182611E-2</c:v>
                </c:pt>
                <c:pt idx="41">
                  <c:v>5.079841846594043E-2</c:v>
                </c:pt>
                <c:pt idx="42">
                  <c:v>7.3144298275509514E-2</c:v>
                </c:pt>
                <c:pt idx="43">
                  <c:v>5.1468186398860201E-2</c:v>
                </c:pt>
                <c:pt idx="44">
                  <c:v>3.1788889795252469E-2</c:v>
                </c:pt>
                <c:pt idx="45">
                  <c:v>3.1122534973874936E-2</c:v>
                </c:pt>
                <c:pt idx="46">
                  <c:v>3.6870842847215327E-2</c:v>
                </c:pt>
                <c:pt idx="47">
                  <c:v>3.6676138773432863E-2</c:v>
                </c:pt>
                <c:pt idx="48">
                  <c:v>5.0196758659969969E-2</c:v>
                </c:pt>
                <c:pt idx="49">
                  <c:v>4.759617934228591E-2</c:v>
                </c:pt>
                <c:pt idx="50">
                  <c:v>4.6261061946902653E-2</c:v>
                </c:pt>
                <c:pt idx="51">
                  <c:v>4.700483759502419E-2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42-4E9B-AA07-EF207722F2B9}"/>
            </c:ext>
          </c:extLst>
        </c:ser>
        <c:ser>
          <c:idx val="1"/>
          <c:order val="1"/>
          <c:tx>
            <c:strRef>
              <c:f>Tablas!$A$4</c:f>
              <c:strCache>
                <c:ptCount val="1"/>
                <c:pt idx="0">
                  <c:v>Packing 1 Blanco</c:v>
                </c:pt>
              </c:strCache>
            </c:strRef>
          </c:tx>
          <c:spPr>
            <a:ln w="34925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circl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Tablas!$BB$2:$DA$2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Tablas!$BB$4:$DA$4</c:f>
              <c:numCache>
                <c:formatCode>0.0%</c:formatCode>
                <c:ptCount val="52"/>
                <c:pt idx="0">
                  <c:v>0.10607844060454824</c:v>
                </c:pt>
                <c:pt idx="1">
                  <c:v>4.4964759288018158E-2</c:v>
                </c:pt>
                <c:pt idx="2">
                  <c:v>6.2598658247829522E-2</c:v>
                </c:pt>
                <c:pt idx="3">
                  <c:v>5.0673322498258649E-2</c:v>
                </c:pt>
                <c:pt idx="4">
                  <c:v>5.1866555676506373E-2</c:v>
                </c:pt>
                <c:pt idx="5">
                  <c:v>7.1349922924465972E-2</c:v>
                </c:pt>
                <c:pt idx="6">
                  <c:v>5.9952174903211114E-2</c:v>
                </c:pt>
                <c:pt idx="7">
                  <c:v>5.2601568068424802E-2</c:v>
                </c:pt>
                <c:pt idx="8">
                  <c:v>5.9905727753178116E-2</c:v>
                </c:pt>
                <c:pt idx="9">
                  <c:v>5.7947686116700203E-2</c:v>
                </c:pt>
                <c:pt idx="10">
                  <c:v>5.582198350278151E-2</c:v>
                </c:pt>
                <c:pt idx="11">
                  <c:v>5.7517084282460135E-2</c:v>
                </c:pt>
                <c:pt idx="12">
                  <c:v>4.9370402692931054E-2</c:v>
                </c:pt>
                <c:pt idx="13">
                  <c:v>5.4054054054054057E-2</c:v>
                </c:pt>
                <c:pt idx="14">
                  <c:v>5.7796182931220741E-2</c:v>
                </c:pt>
                <c:pt idx="15">
                  <c:v>4.2132961354341691E-2</c:v>
                </c:pt>
                <c:pt idx="16">
                  <c:v>3.7840230139411374E-2</c:v>
                </c:pt>
                <c:pt idx="17">
                  <c:v>3.0255375884585142E-2</c:v>
                </c:pt>
                <c:pt idx="18">
                  <c:v>2.9553679131483716E-2</c:v>
                </c:pt>
                <c:pt idx="19">
                  <c:v>2.9447852760736196E-2</c:v>
                </c:pt>
                <c:pt idx="20">
                  <c:v>3.4812436140709384E-2</c:v>
                </c:pt>
                <c:pt idx="21">
                  <c:v>5.470360824742268E-2</c:v>
                </c:pt>
                <c:pt idx="22">
                  <c:v>4.2589549786395002E-2</c:v>
                </c:pt>
                <c:pt idx="23">
                  <c:v>3.8135593220338986E-2</c:v>
                </c:pt>
                <c:pt idx="24">
                  <c:v>4.5071989984002227E-2</c:v>
                </c:pt>
                <c:pt idx="25">
                  <c:v>5.9736842105263158E-2</c:v>
                </c:pt>
                <c:pt idx="26">
                  <c:v>5.3596251866344022E-2</c:v>
                </c:pt>
                <c:pt idx="27">
                  <c:v>4.5979299363057322E-2</c:v>
                </c:pt>
                <c:pt idx="28">
                  <c:v>5.318450426789232E-2</c:v>
                </c:pt>
                <c:pt idx="29">
                  <c:v>4.7100690810131879E-2</c:v>
                </c:pt>
                <c:pt idx="30">
                  <c:v>5.5475808494469307E-2</c:v>
                </c:pt>
                <c:pt idx="31">
                  <c:v>6.1889698803465822E-2</c:v>
                </c:pt>
                <c:pt idx="32">
                  <c:v>7.2281311048404601E-2</c:v>
                </c:pt>
                <c:pt idx="33">
                  <c:v>8.8306942752740564E-2</c:v>
                </c:pt>
                <c:pt idx="34">
                  <c:v>5.5572289156626507E-2</c:v>
                </c:pt>
                <c:pt idx="35">
                  <c:v>6.5201700216537012E-2</c:v>
                </c:pt>
                <c:pt idx="36">
                  <c:v>0.11145114226745427</c:v>
                </c:pt>
                <c:pt idx="37">
                  <c:v>0.7289002557544757</c:v>
                </c:pt>
                <c:pt idx="38">
                  <c:v>0.90909090909090906</c:v>
                </c:pt>
                <c:pt idx="39">
                  <c:v>0.95</c:v>
                </c:pt>
                <c:pt idx="40">
                  <c:v>4.683388157894737E-2</c:v>
                </c:pt>
                <c:pt idx="41">
                  <c:v>4.5513708114095816E-2</c:v>
                </c:pt>
                <c:pt idx="42">
                  <c:v>4.6216096371295541E-2</c:v>
                </c:pt>
                <c:pt idx="43">
                  <c:v>3.7984006734006731E-2</c:v>
                </c:pt>
                <c:pt idx="44">
                  <c:v>4.3978830470241197E-2</c:v>
                </c:pt>
                <c:pt idx="45">
                  <c:v>4.4860529763236096E-2</c:v>
                </c:pt>
                <c:pt idx="46">
                  <c:v>3.856489214903043E-2</c:v>
                </c:pt>
                <c:pt idx="47">
                  <c:v>6.4958811301870811E-2</c:v>
                </c:pt>
                <c:pt idx="48">
                  <c:v>5.7248472282845922E-2</c:v>
                </c:pt>
                <c:pt idx="49">
                  <c:v>5.5336510439880686E-2</c:v>
                </c:pt>
                <c:pt idx="50">
                  <c:v>3.4698877556834366E-2</c:v>
                </c:pt>
                <c:pt idx="51">
                  <c:v>3.9148086093568756E-2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76-4E3D-A8EB-CC527D5C3BE3}"/>
            </c:ext>
          </c:extLst>
        </c:ser>
        <c:ser>
          <c:idx val="2"/>
          <c:order val="2"/>
          <c:tx>
            <c:strRef>
              <c:f>Tablas!$A$5</c:f>
              <c:strCache>
                <c:ptCount val="1"/>
                <c:pt idx="0">
                  <c:v>Packing 3</c:v>
                </c:pt>
              </c:strCache>
            </c:strRef>
          </c:tx>
          <c:spPr>
            <a:ln w="34925">
              <a:solidFill>
                <a:srgbClr val="00B84A"/>
              </a:solidFill>
            </a:ln>
          </c:spPr>
          <c:marker>
            <c:symbol val="circle"/>
            <c:size val="7"/>
            <c:spPr>
              <a:solidFill>
                <a:srgbClr val="00B84A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Tablas!$BB$2:$DA$2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Tablas!$BB$5:$DA$5</c:f>
              <c:numCache>
                <c:formatCode>0.0%</c:formatCode>
                <c:ptCount val="52"/>
                <c:pt idx="0">
                  <c:v>6.9930899492867529E-2</c:v>
                </c:pt>
                <c:pt idx="1">
                  <c:v>8.7089296883623379E-2</c:v>
                </c:pt>
                <c:pt idx="2">
                  <c:v>8.1515711645101657E-2</c:v>
                </c:pt>
                <c:pt idx="3">
                  <c:v>6.471275275567559E-2</c:v>
                </c:pt>
                <c:pt idx="4">
                  <c:v>5.7690297857516115E-2</c:v>
                </c:pt>
                <c:pt idx="5">
                  <c:v>6.2429932735426012E-2</c:v>
                </c:pt>
                <c:pt idx="6">
                  <c:v>5.326194166549246E-2</c:v>
                </c:pt>
                <c:pt idx="7">
                  <c:v>6.1716870714106198E-2</c:v>
                </c:pt>
                <c:pt idx="8">
                  <c:v>6.1714666963193596E-2</c:v>
                </c:pt>
                <c:pt idx="9">
                  <c:v>6.5591193774909851E-2</c:v>
                </c:pt>
                <c:pt idx="10">
                  <c:v>6.6183260936484592E-2</c:v>
                </c:pt>
                <c:pt idx="11">
                  <c:v>7.0340747233483075E-2</c:v>
                </c:pt>
                <c:pt idx="12">
                  <c:v>7.2975638262902223E-2</c:v>
                </c:pt>
                <c:pt idx="13">
                  <c:v>6.9379159929304698E-2</c:v>
                </c:pt>
                <c:pt idx="14">
                  <c:v>6.9723478389799101E-2</c:v>
                </c:pt>
                <c:pt idx="15">
                  <c:v>7.4003351389267766E-2</c:v>
                </c:pt>
                <c:pt idx="16">
                  <c:v>7.9057035463310998E-2</c:v>
                </c:pt>
                <c:pt idx="17">
                  <c:v>8.7088196188506425E-2</c:v>
                </c:pt>
                <c:pt idx="18">
                  <c:v>7.7302854051129452E-2</c:v>
                </c:pt>
                <c:pt idx="19">
                  <c:v>7.011275442963831E-2</c:v>
                </c:pt>
                <c:pt idx="20">
                  <c:v>5.6880142758005355E-2</c:v>
                </c:pt>
                <c:pt idx="21">
                  <c:v>5.7843315106123824E-2</c:v>
                </c:pt>
                <c:pt idx="22">
                  <c:v>4.8396173325830051E-2</c:v>
                </c:pt>
                <c:pt idx="23">
                  <c:v>4.6396814139981452E-2</c:v>
                </c:pt>
                <c:pt idx="24">
                  <c:v>5.3278081989048397E-2</c:v>
                </c:pt>
                <c:pt idx="25">
                  <c:v>5.8469475494411005E-2</c:v>
                </c:pt>
                <c:pt idx="26">
                  <c:v>6.6854370095249499E-2</c:v>
                </c:pt>
                <c:pt idx="27">
                  <c:v>5.778191985088537E-2</c:v>
                </c:pt>
                <c:pt idx="28">
                  <c:v>7.2404939479153926E-2</c:v>
                </c:pt>
                <c:pt idx="29">
                  <c:v>5.1809034467994008E-2</c:v>
                </c:pt>
                <c:pt idx="30">
                  <c:v>4.5281753130590338E-2</c:v>
                </c:pt>
                <c:pt idx="31">
                  <c:v>3.3621410649567883E-2</c:v>
                </c:pt>
                <c:pt idx="32">
                  <c:v>3.3408127648965343E-2</c:v>
                </c:pt>
                <c:pt idx="33">
                  <c:v>4.4281675089609722E-2</c:v>
                </c:pt>
                <c:pt idx="34">
                  <c:v>3.9209726443768994E-2</c:v>
                </c:pt>
                <c:pt idx="35">
                  <c:v>3.8428540074622396E-2</c:v>
                </c:pt>
                <c:pt idx="36">
                  <c:v>3.9662070226031153E-2</c:v>
                </c:pt>
                <c:pt idx="37">
                  <c:v>3.5097065655166536E-2</c:v>
                </c:pt>
                <c:pt idx="38">
                  <c:v>4.2943570168173142E-2</c:v>
                </c:pt>
                <c:pt idx="39">
                  <c:v>3.9526429553939868E-2</c:v>
                </c:pt>
                <c:pt idx="40">
                  <c:v>4.230920535011802E-2</c:v>
                </c:pt>
                <c:pt idx="41">
                  <c:v>4.1905889316365789E-2</c:v>
                </c:pt>
                <c:pt idx="42">
                  <c:v>3.927245264019133E-2</c:v>
                </c:pt>
                <c:pt idx="43">
                  <c:v>4.295898336605021E-2</c:v>
                </c:pt>
                <c:pt idx="44">
                  <c:v>3.7918763038409624E-2</c:v>
                </c:pt>
                <c:pt idx="45">
                  <c:v>4.7457081329120292E-2</c:v>
                </c:pt>
                <c:pt idx="46">
                  <c:v>5.0958505217180296E-2</c:v>
                </c:pt>
                <c:pt idx="47">
                  <c:v>5.0721413589270958E-2</c:v>
                </c:pt>
                <c:pt idx="48">
                  <c:v>4.9922789336801041E-2</c:v>
                </c:pt>
                <c:pt idx="49">
                  <c:v>5.3635716464964914E-2</c:v>
                </c:pt>
                <c:pt idx="50">
                  <c:v>5.4742983603259229E-2</c:v>
                </c:pt>
                <c:pt idx="51">
                  <c:v>5.6595440397072434E-2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76-4E3D-A8EB-CC527D5C3BE3}"/>
            </c:ext>
          </c:extLst>
        </c:ser>
        <c:ser>
          <c:idx val="3"/>
          <c:order val="3"/>
          <c:tx>
            <c:strRef>
              <c:f>Tablas!$A$6</c:f>
              <c:strCache>
                <c:ptCount val="1"/>
                <c:pt idx="0">
                  <c:v>Packing 4</c:v>
                </c:pt>
              </c:strCache>
            </c:strRef>
          </c:tx>
          <c:spPr>
            <a:ln w="34925">
              <a:solidFill>
                <a:srgbClr val="FF8000"/>
              </a:solidFill>
            </a:ln>
          </c:spPr>
          <c:marker>
            <c:symbol val="circle"/>
            <c:size val="7"/>
            <c:spPr>
              <a:solidFill>
                <a:srgbClr val="FF8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Tablas!$BB$2:$DA$2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Tablas!$BB$6:$DA$6</c:f>
              <c:numCache>
                <c:formatCode>0.0%</c:formatCode>
                <c:ptCount val="52"/>
                <c:pt idx="0">
                  <c:v>0.15489960210974368</c:v>
                </c:pt>
                <c:pt idx="1">
                  <c:v>0.17962364569473485</c:v>
                </c:pt>
                <c:pt idx="2">
                  <c:v>0.13990746860541969</c:v>
                </c:pt>
                <c:pt idx="3">
                  <c:v>0.12228993905485064</c:v>
                </c:pt>
                <c:pt idx="4">
                  <c:v>0.13173146072168873</c:v>
                </c:pt>
                <c:pt idx="5">
                  <c:v>0.12119565217391304</c:v>
                </c:pt>
                <c:pt idx="6">
                  <c:v>0.10452290633206887</c:v>
                </c:pt>
                <c:pt idx="7">
                  <c:v>0.10955101169184774</c:v>
                </c:pt>
                <c:pt idx="8">
                  <c:v>0.11509397403603953</c:v>
                </c:pt>
                <c:pt idx="9">
                  <c:v>0.12881765951013002</c:v>
                </c:pt>
                <c:pt idx="10">
                  <c:v>9.2219762113176465E-2</c:v>
                </c:pt>
                <c:pt idx="11">
                  <c:v>0.10200226671703816</c:v>
                </c:pt>
                <c:pt idx="12">
                  <c:v>9.8503359804520463E-2</c:v>
                </c:pt>
                <c:pt idx="13">
                  <c:v>0.1125879593432369</c:v>
                </c:pt>
                <c:pt idx="14">
                  <c:v>0.10202250293366466</c:v>
                </c:pt>
                <c:pt idx="15">
                  <c:v>0.10406925312776444</c:v>
                </c:pt>
                <c:pt idx="16">
                  <c:v>0.12484421565971282</c:v>
                </c:pt>
                <c:pt idx="17">
                  <c:v>0.13116208338613611</c:v>
                </c:pt>
                <c:pt idx="18">
                  <c:v>0.10592045796926786</c:v>
                </c:pt>
                <c:pt idx="19">
                  <c:v>0.14402810304449648</c:v>
                </c:pt>
                <c:pt idx="20">
                  <c:v>0.14635995955510617</c:v>
                </c:pt>
                <c:pt idx="21">
                  <c:v>0.17031029619181948</c:v>
                </c:pt>
                <c:pt idx="22">
                  <c:v>0.13159698423577793</c:v>
                </c:pt>
                <c:pt idx="23">
                  <c:v>0.14324251416239547</c:v>
                </c:pt>
                <c:pt idx="24">
                  <c:v>0.16391783871294141</c:v>
                </c:pt>
                <c:pt idx="25">
                  <c:v>0.15845982969270642</c:v>
                </c:pt>
                <c:pt idx="26">
                  <c:v>0.18294460641399418</c:v>
                </c:pt>
                <c:pt idx="27">
                  <c:v>0.15456058880224305</c:v>
                </c:pt>
                <c:pt idx="28">
                  <c:v>0.16434782608695653</c:v>
                </c:pt>
                <c:pt idx="29">
                  <c:v>0.11982820329277022</c:v>
                </c:pt>
                <c:pt idx="30">
                  <c:v>0.12411139023999145</c:v>
                </c:pt>
                <c:pt idx="31">
                  <c:v>0.11917278317794089</c:v>
                </c:pt>
                <c:pt idx="32">
                  <c:v>0.11322534989778267</c:v>
                </c:pt>
                <c:pt idx="33">
                  <c:v>0.11836787066144865</c:v>
                </c:pt>
                <c:pt idx="34">
                  <c:v>0.10946162046908316</c:v>
                </c:pt>
                <c:pt idx="35">
                  <c:v>0.11770524233432245</c:v>
                </c:pt>
                <c:pt idx="36">
                  <c:v>0.12641929064731358</c:v>
                </c:pt>
                <c:pt idx="37">
                  <c:v>0.11910417373600271</c:v>
                </c:pt>
                <c:pt idx="38">
                  <c:v>0.13000081149070844</c:v>
                </c:pt>
                <c:pt idx="39">
                  <c:v>0.11695472720237328</c:v>
                </c:pt>
                <c:pt idx="40">
                  <c:v>0.14379926009329258</c:v>
                </c:pt>
                <c:pt idx="41">
                  <c:v>0.15722231879019641</c:v>
                </c:pt>
                <c:pt idx="42">
                  <c:v>0.18583820478974167</c:v>
                </c:pt>
                <c:pt idx="43">
                  <c:v>7.0736434108527133E-2</c:v>
                </c:pt>
                <c:pt idx="44">
                  <c:v>7.4493574384665653E-2</c:v>
                </c:pt>
                <c:pt idx="45">
                  <c:v>9.9315824321341867E-2</c:v>
                </c:pt>
                <c:pt idx="46">
                  <c:v>8.7799456655964433E-2</c:v>
                </c:pt>
                <c:pt idx="47">
                  <c:v>8.5355339327503388E-2</c:v>
                </c:pt>
                <c:pt idx="48">
                  <c:v>7.170521190660617E-2</c:v>
                </c:pt>
                <c:pt idx="49">
                  <c:v>6.4160055191445325E-2</c:v>
                </c:pt>
                <c:pt idx="50">
                  <c:v>8.6471562672556596E-2</c:v>
                </c:pt>
                <c:pt idx="51">
                  <c:v>6.2530833744449926E-2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C76-4E3D-A8EB-CC527D5C3BE3}"/>
            </c:ext>
          </c:extLst>
        </c:ser>
        <c:ser>
          <c:idx val="4"/>
          <c:order val="4"/>
          <c:tx>
            <c:strRef>
              <c:f>Tablas!$A$7</c:f>
              <c:strCache>
                <c:ptCount val="1"/>
                <c:pt idx="0">
                  <c:v>Packing 5</c:v>
                </c:pt>
              </c:strCache>
            </c:strRef>
          </c:tx>
          <c:spPr>
            <a:ln w="34925">
              <a:solidFill>
                <a:srgbClr val="4472C4"/>
              </a:solidFill>
            </a:ln>
          </c:spPr>
          <c:marker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Tablas!$BB$2:$DA$2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Tablas!$BB$7:$DA$7</c:f>
              <c:numCache>
                <c:formatCode>0.0%</c:formatCode>
                <c:ptCount val="52"/>
                <c:pt idx="0">
                  <c:v>5.6461932181701854E-2</c:v>
                </c:pt>
                <c:pt idx="1">
                  <c:v>5.5811986892639442E-2</c:v>
                </c:pt>
                <c:pt idx="2">
                  <c:v>5.6479304453728917E-2</c:v>
                </c:pt>
                <c:pt idx="3">
                  <c:v>6.2301795842922641E-2</c:v>
                </c:pt>
                <c:pt idx="4">
                  <c:v>4.4669770148385218E-2</c:v>
                </c:pt>
                <c:pt idx="5">
                  <c:v>3.8710932434184928E-2</c:v>
                </c:pt>
                <c:pt idx="6">
                  <c:v>4.5126517947894934E-2</c:v>
                </c:pt>
                <c:pt idx="7">
                  <c:v>4.3497069494836726E-2</c:v>
                </c:pt>
                <c:pt idx="8">
                  <c:v>5.5662450513319466E-2</c:v>
                </c:pt>
                <c:pt idx="9">
                  <c:v>4.2497765627464379E-2</c:v>
                </c:pt>
                <c:pt idx="10">
                  <c:v>4.5815504536408896E-2</c:v>
                </c:pt>
                <c:pt idx="11">
                  <c:v>4.3812343180621736E-2</c:v>
                </c:pt>
                <c:pt idx="12">
                  <c:v>4.8298241930249869E-2</c:v>
                </c:pt>
                <c:pt idx="13">
                  <c:v>4.6366565240737428E-2</c:v>
                </c:pt>
                <c:pt idx="14">
                  <c:v>4.7648826201518966E-2</c:v>
                </c:pt>
                <c:pt idx="15">
                  <c:v>5.0566298434292778E-2</c:v>
                </c:pt>
                <c:pt idx="16">
                  <c:v>6.1129275112927511E-2</c:v>
                </c:pt>
                <c:pt idx="17">
                  <c:v>6.1049784501715193E-2</c:v>
                </c:pt>
                <c:pt idx="18">
                  <c:v>5.3451318247872116E-2</c:v>
                </c:pt>
                <c:pt idx="19">
                  <c:v>5.6404722081491297E-2</c:v>
                </c:pt>
                <c:pt idx="20">
                  <c:v>5.3819246258394376E-2</c:v>
                </c:pt>
                <c:pt idx="21">
                  <c:v>5.8098220149526016E-2</c:v>
                </c:pt>
                <c:pt idx="22">
                  <c:v>6.9060298525630295E-2</c:v>
                </c:pt>
                <c:pt idx="23">
                  <c:v>6.4157112997213078E-2</c:v>
                </c:pt>
                <c:pt idx="24">
                  <c:v>6.4406431094887293E-2</c:v>
                </c:pt>
                <c:pt idx="25">
                  <c:v>8.6678212315524666E-2</c:v>
                </c:pt>
                <c:pt idx="26">
                  <c:v>7.9393780155734964E-2</c:v>
                </c:pt>
                <c:pt idx="27">
                  <c:v>8.3171329162311014E-2</c:v>
                </c:pt>
                <c:pt idx="28">
                  <c:v>7.7922559804435132E-2</c:v>
                </c:pt>
                <c:pt idx="29">
                  <c:v>7.5519537965914971E-2</c:v>
                </c:pt>
                <c:pt idx="30">
                  <c:v>6.8417392577410141E-2</c:v>
                </c:pt>
                <c:pt idx="31">
                  <c:v>7.3257006151742993E-2</c:v>
                </c:pt>
                <c:pt idx="32">
                  <c:v>6.1638117617958073E-2</c:v>
                </c:pt>
                <c:pt idx="33">
                  <c:v>6.2670332079056007E-2</c:v>
                </c:pt>
                <c:pt idx="34">
                  <c:v>5.9006267271118178E-2</c:v>
                </c:pt>
                <c:pt idx="35">
                  <c:v>6.1989148816234498E-2</c:v>
                </c:pt>
                <c:pt idx="36">
                  <c:v>5.3479535938912151E-2</c:v>
                </c:pt>
                <c:pt idx="37">
                  <c:v>6.1884669479606191E-2</c:v>
                </c:pt>
                <c:pt idx="38">
                  <c:v>6.8458104395604402E-2</c:v>
                </c:pt>
                <c:pt idx="39">
                  <c:v>6.5088204514875167E-2</c:v>
                </c:pt>
                <c:pt idx="40">
                  <c:v>5.5837964132356657E-2</c:v>
                </c:pt>
                <c:pt idx="41">
                  <c:v>8.2442193616076839E-2</c:v>
                </c:pt>
                <c:pt idx="42">
                  <c:v>5.3916003705718862E-2</c:v>
                </c:pt>
                <c:pt idx="43">
                  <c:v>4.8660617375070554E-2</c:v>
                </c:pt>
                <c:pt idx="44">
                  <c:v>6.9671850380215117E-2</c:v>
                </c:pt>
                <c:pt idx="45">
                  <c:v>7.221238938053097E-2</c:v>
                </c:pt>
                <c:pt idx="46">
                  <c:v>6.2304592944263111E-2</c:v>
                </c:pt>
                <c:pt idx="47">
                  <c:v>5.4631430679455362E-2</c:v>
                </c:pt>
                <c:pt idx="48">
                  <c:v>4.4936502767828068E-2</c:v>
                </c:pt>
                <c:pt idx="49">
                  <c:v>4.5394295157597561E-2</c:v>
                </c:pt>
                <c:pt idx="50">
                  <c:v>4.5933887649563986E-2</c:v>
                </c:pt>
                <c:pt idx="51">
                  <c:v>5.6337000612834504E-2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C76-4E3D-A8EB-CC527D5C3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713440"/>
        <c:axId val="421716184"/>
      </c:lineChart>
      <c:catAx>
        <c:axId val="421713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lang="es-CL" sz="900"/>
            </a:pPr>
            <a:endParaRPr lang="es-CL"/>
          </a:p>
        </c:txPr>
        <c:crossAx val="421716184"/>
        <c:crosses val="autoZero"/>
        <c:auto val="1"/>
        <c:lblAlgn val="ctr"/>
        <c:lblOffset val="100"/>
        <c:noMultiLvlLbl val="0"/>
      </c:catAx>
      <c:valAx>
        <c:axId val="421716184"/>
        <c:scaling>
          <c:orientation val="minMax"/>
          <c:max val="0.2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lang="es-CL" sz="1000"/>
            </a:pPr>
            <a:endParaRPr lang="es-CL"/>
          </a:p>
        </c:txPr>
        <c:crossAx val="42171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66251536038978"/>
          <c:y val="0.31683725834153531"/>
          <c:w val="8.3337592906743488E-2"/>
          <c:h val="0.29639001292922429"/>
        </c:manualLayout>
      </c:layout>
      <c:overlay val="0"/>
      <c:txPr>
        <a:bodyPr/>
        <a:lstStyle/>
        <a:p>
          <a:pPr>
            <a:defRPr lang="es-CL" sz="1000"/>
          </a:pPr>
          <a:endParaRPr lang="es-CL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L"/>
            </a:pPr>
            <a:r>
              <a:rPr lang="es-CL"/>
              <a:t>TRIZADO POR PACKING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5003118256977724E-2"/>
          <c:y val="0.11194720143325931"/>
          <c:w val="0.83276150836926843"/>
          <c:h val="0.78163191748918714"/>
        </c:manualLayout>
      </c:layout>
      <c:lineChart>
        <c:grouping val="standard"/>
        <c:varyColors val="0"/>
        <c:ser>
          <c:idx val="0"/>
          <c:order val="0"/>
          <c:tx>
            <c:strRef>
              <c:f>Tablas!$A$10</c:f>
              <c:strCache>
                <c:ptCount val="1"/>
                <c:pt idx="0">
                  <c:v>Packing 1 Color</c:v>
                </c:pt>
              </c:strCache>
            </c:strRef>
          </c:tx>
          <c:spPr>
            <a:ln w="34925">
              <a:solidFill>
                <a:srgbClr val="FFC000"/>
              </a:solidFill>
            </a:ln>
          </c:spPr>
          <c:marker>
            <c:symbol val="circle"/>
            <c:size val="7"/>
            <c:spPr>
              <a:solidFill>
                <a:srgbClr val="FFC000"/>
              </a:solidFill>
              <a:ln w="25400"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Tablas!$BB$9:$DA$9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Tablas!$BB$10:$DA$10</c:f>
              <c:numCache>
                <c:formatCode>0.0%</c:formatCode>
                <c:ptCount val="52"/>
                <c:pt idx="0">
                  <c:v>2.301037317608574E-2</c:v>
                </c:pt>
                <c:pt idx="1">
                  <c:v>1.8400851880455895E-2</c:v>
                </c:pt>
                <c:pt idx="2">
                  <c:v>2.0784114608467231E-2</c:v>
                </c:pt>
                <c:pt idx="3">
                  <c:v>1.6673748033485297E-2</c:v>
                </c:pt>
                <c:pt idx="4">
                  <c:v>2.0095507681669872E-2</c:v>
                </c:pt>
                <c:pt idx="5">
                  <c:v>2.2424787442773056E-2</c:v>
                </c:pt>
                <c:pt idx="6">
                  <c:v>2.5452091080434006E-2</c:v>
                </c:pt>
                <c:pt idx="7">
                  <c:v>2.0944972630365887E-2</c:v>
                </c:pt>
                <c:pt idx="8">
                  <c:v>2.3546399691952252E-2</c:v>
                </c:pt>
                <c:pt idx="9">
                  <c:v>1.836288097427928E-2</c:v>
                </c:pt>
                <c:pt idx="10">
                  <c:v>2.0912297483111138E-2</c:v>
                </c:pt>
                <c:pt idx="11">
                  <c:v>2.082033834231169E-2</c:v>
                </c:pt>
                <c:pt idx="12">
                  <c:v>2.2667875417720848E-2</c:v>
                </c:pt>
                <c:pt idx="13">
                  <c:v>1.8129645040029844E-2</c:v>
                </c:pt>
                <c:pt idx="14">
                  <c:v>1.422158492019754E-2</c:v>
                </c:pt>
                <c:pt idx="15">
                  <c:v>1.3356107315447426E-2</c:v>
                </c:pt>
                <c:pt idx="16">
                  <c:v>1.3028450731270201E-2</c:v>
                </c:pt>
                <c:pt idx="17">
                  <c:v>1.4693877551020407E-2</c:v>
                </c:pt>
                <c:pt idx="18">
                  <c:v>1.3188349514563108E-2</c:v>
                </c:pt>
                <c:pt idx="19">
                  <c:v>1.4116485686080947E-2</c:v>
                </c:pt>
                <c:pt idx="20">
                  <c:v>1.0421992961770987E-2</c:v>
                </c:pt>
                <c:pt idx="21">
                  <c:v>1.5663057627294828E-2</c:v>
                </c:pt>
                <c:pt idx="22">
                  <c:v>1.4183551847437425E-2</c:v>
                </c:pt>
                <c:pt idx="23">
                  <c:v>1.593808435487222E-2</c:v>
                </c:pt>
                <c:pt idx="24">
                  <c:v>1.8806352286018648E-2</c:v>
                </c:pt>
                <c:pt idx="25">
                  <c:v>1.3904669986180876E-2</c:v>
                </c:pt>
                <c:pt idx="26">
                  <c:v>1.542700071870784E-2</c:v>
                </c:pt>
                <c:pt idx="27">
                  <c:v>1.4061821864300526E-2</c:v>
                </c:pt>
                <c:pt idx="28">
                  <c:v>1.3801392572944297E-2</c:v>
                </c:pt>
                <c:pt idx="29">
                  <c:v>1.7143706051302367E-2</c:v>
                </c:pt>
                <c:pt idx="30">
                  <c:v>1.8788214056949862E-2</c:v>
                </c:pt>
                <c:pt idx="31">
                  <c:v>1.5572225729307302E-2</c:v>
                </c:pt>
                <c:pt idx="32">
                  <c:v>1.4270307745638023E-2</c:v>
                </c:pt>
                <c:pt idx="33">
                  <c:v>2.0291645325540057E-2</c:v>
                </c:pt>
                <c:pt idx="34">
                  <c:v>2.0052954627512335E-2</c:v>
                </c:pt>
                <c:pt idx="35">
                  <c:v>1.8179623370352487E-2</c:v>
                </c:pt>
                <c:pt idx="36">
                  <c:v>1.9674976333228147E-2</c:v>
                </c:pt>
                <c:pt idx="37">
                  <c:v>1.5039164490861619E-2</c:v>
                </c:pt>
                <c:pt idx="38">
                  <c:v>1.7362789092164307E-2</c:v>
                </c:pt>
                <c:pt idx="39">
                  <c:v>1.8217934165720772E-2</c:v>
                </c:pt>
                <c:pt idx="40">
                  <c:v>2.4647344484698991E-2</c:v>
                </c:pt>
                <c:pt idx="41">
                  <c:v>2.8783635179524047E-2</c:v>
                </c:pt>
                <c:pt idx="42">
                  <c:v>2.4456410605957331E-2</c:v>
                </c:pt>
                <c:pt idx="43">
                  <c:v>2.7136254647809013E-2</c:v>
                </c:pt>
                <c:pt idx="44">
                  <c:v>1.643282486336569E-2</c:v>
                </c:pt>
                <c:pt idx="45">
                  <c:v>1.569189280296646E-2</c:v>
                </c:pt>
                <c:pt idx="46">
                  <c:v>2.7794599424203315E-2</c:v>
                </c:pt>
                <c:pt idx="47">
                  <c:v>2.1821189244210705E-2</c:v>
                </c:pt>
                <c:pt idx="48">
                  <c:v>2.6896391031947391E-2</c:v>
                </c:pt>
                <c:pt idx="49">
                  <c:v>2.4111862069778268E-2</c:v>
                </c:pt>
                <c:pt idx="50">
                  <c:v>2.1743362831858407E-2</c:v>
                </c:pt>
                <c:pt idx="51">
                  <c:v>1.8883206634416033E-2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51-4324-982F-F675C66C840D}"/>
            </c:ext>
          </c:extLst>
        </c:ser>
        <c:ser>
          <c:idx val="1"/>
          <c:order val="1"/>
          <c:tx>
            <c:strRef>
              <c:f>Tablas!$A$11</c:f>
              <c:strCache>
                <c:ptCount val="1"/>
                <c:pt idx="0">
                  <c:v>Packing 1 Blanco</c:v>
                </c:pt>
              </c:strCache>
            </c:strRef>
          </c:tx>
          <c:spPr>
            <a:ln w="34925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circl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>
                <a:bevelT/>
              </a:sp3d>
            </c:spPr>
          </c:marker>
          <c:cat>
            <c:strRef>
              <c:f>Tablas!$BB$9:$DA$9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Tablas!$BB$11:$DA$11</c:f>
              <c:numCache>
                <c:formatCode>0.0%</c:formatCode>
                <c:ptCount val="52"/>
                <c:pt idx="0">
                  <c:v>2.3913555252130514E-2</c:v>
                </c:pt>
                <c:pt idx="1">
                  <c:v>1.3779715685103333E-2</c:v>
                </c:pt>
                <c:pt idx="2">
                  <c:v>1.4206787687450671E-2</c:v>
                </c:pt>
                <c:pt idx="3">
                  <c:v>1.2015323891339679E-2</c:v>
                </c:pt>
                <c:pt idx="4">
                  <c:v>1.0661458666837421E-2</c:v>
                </c:pt>
                <c:pt idx="5">
                  <c:v>1.519489099317331E-2</c:v>
                </c:pt>
                <c:pt idx="6">
                  <c:v>1.1785470280118424E-2</c:v>
                </c:pt>
                <c:pt idx="7">
                  <c:v>1.2188168210976479E-2</c:v>
                </c:pt>
                <c:pt idx="8">
                  <c:v>1.2855306384802171E-2</c:v>
                </c:pt>
                <c:pt idx="9">
                  <c:v>1.2072434607645875E-2</c:v>
                </c:pt>
                <c:pt idx="10">
                  <c:v>1.2852484174179935E-2</c:v>
                </c:pt>
                <c:pt idx="11">
                  <c:v>1.3097949886104784E-2</c:v>
                </c:pt>
                <c:pt idx="12">
                  <c:v>1.4025682583219051E-2</c:v>
                </c:pt>
                <c:pt idx="13">
                  <c:v>1.1261261261261261E-2</c:v>
                </c:pt>
                <c:pt idx="14">
                  <c:v>1.1883327331652862E-2</c:v>
                </c:pt>
                <c:pt idx="15">
                  <c:v>1.4836889325682402E-2</c:v>
                </c:pt>
                <c:pt idx="16">
                  <c:v>1.8588183226377519E-2</c:v>
                </c:pt>
                <c:pt idx="17">
                  <c:v>1.0050938429455402E-2</c:v>
                </c:pt>
                <c:pt idx="18">
                  <c:v>9.6501809408926411E-3</c:v>
                </c:pt>
                <c:pt idx="19">
                  <c:v>1.1042944785276074E-2</c:v>
                </c:pt>
                <c:pt idx="20">
                  <c:v>1.1166253101736972E-2</c:v>
                </c:pt>
                <c:pt idx="21">
                  <c:v>1.1984536082474228E-2</c:v>
                </c:pt>
                <c:pt idx="22">
                  <c:v>1.360499507065396E-2</c:v>
                </c:pt>
                <c:pt idx="23">
                  <c:v>1.2916894477856752E-2</c:v>
                </c:pt>
                <c:pt idx="24">
                  <c:v>1.6901996244000836E-2</c:v>
                </c:pt>
                <c:pt idx="25">
                  <c:v>0.02</c:v>
                </c:pt>
                <c:pt idx="26">
                  <c:v>1.8843638984708852E-2</c:v>
                </c:pt>
                <c:pt idx="27">
                  <c:v>1.4729299363057325E-2</c:v>
                </c:pt>
                <c:pt idx="28">
                  <c:v>2.4950755088640839E-2</c:v>
                </c:pt>
                <c:pt idx="29">
                  <c:v>3.0144442118484403E-2</c:v>
                </c:pt>
                <c:pt idx="30">
                  <c:v>2.0518449717132483E-2</c:v>
                </c:pt>
                <c:pt idx="31">
                  <c:v>3.2182643377802231E-2</c:v>
                </c:pt>
                <c:pt idx="32">
                  <c:v>2.6047319296722379E-2</c:v>
                </c:pt>
                <c:pt idx="33">
                  <c:v>3.4104750304506701E-2</c:v>
                </c:pt>
                <c:pt idx="34">
                  <c:v>3.1174698795180724E-2</c:v>
                </c:pt>
                <c:pt idx="35">
                  <c:v>3.7533082043467801E-2</c:v>
                </c:pt>
                <c:pt idx="36">
                  <c:v>8.3695110668279837E-2</c:v>
                </c:pt>
                <c:pt idx="37">
                  <c:v>0.24552429667519182</c:v>
                </c:pt>
                <c:pt idx="38">
                  <c:v>9.0909090909090912E-2</c:v>
                </c:pt>
                <c:pt idx="39">
                  <c:v>0.05</c:v>
                </c:pt>
                <c:pt idx="40">
                  <c:v>1.9675164473684212E-2</c:v>
                </c:pt>
                <c:pt idx="41">
                  <c:v>1.8457490999723068E-2</c:v>
                </c:pt>
                <c:pt idx="42">
                  <c:v>1.3602098884044046E-2</c:v>
                </c:pt>
                <c:pt idx="43">
                  <c:v>1.4204545454545454E-2</c:v>
                </c:pt>
                <c:pt idx="44">
                  <c:v>1.3118167621030713E-2</c:v>
                </c:pt>
                <c:pt idx="45">
                  <c:v>2.1279994887688915E-2</c:v>
                </c:pt>
                <c:pt idx="46">
                  <c:v>2.0262909434236327E-2</c:v>
                </c:pt>
                <c:pt idx="47">
                  <c:v>1.1779197782739241E-2</c:v>
                </c:pt>
                <c:pt idx="48">
                  <c:v>1.8267132256656483E-2</c:v>
                </c:pt>
                <c:pt idx="49">
                  <c:v>1.9275208283333903E-2</c:v>
                </c:pt>
                <c:pt idx="50">
                  <c:v>2.6237821206768847E-2</c:v>
                </c:pt>
                <c:pt idx="51">
                  <c:v>2.2164583064827943E-2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F9-42CA-ABB5-0B0457087537}"/>
            </c:ext>
          </c:extLst>
        </c:ser>
        <c:ser>
          <c:idx val="2"/>
          <c:order val="2"/>
          <c:tx>
            <c:strRef>
              <c:f>Tablas!$A$12</c:f>
              <c:strCache>
                <c:ptCount val="1"/>
                <c:pt idx="0">
                  <c:v>Packing 3</c:v>
                </c:pt>
              </c:strCache>
            </c:strRef>
          </c:tx>
          <c:spPr>
            <a:ln w="34925">
              <a:solidFill>
                <a:srgbClr val="00B84A"/>
              </a:solidFill>
            </a:ln>
          </c:spPr>
          <c:marker>
            <c:symbol val="circle"/>
            <c:size val="7"/>
            <c:spPr>
              <a:solidFill>
                <a:srgbClr val="00B84A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Tablas!$BB$9:$DA$9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Tablas!$BB$12:$DA$12</c:f>
              <c:numCache>
                <c:formatCode>0.0%</c:formatCode>
                <c:ptCount val="52"/>
                <c:pt idx="0">
                  <c:v>8.5411785640143543E-3</c:v>
                </c:pt>
                <c:pt idx="1">
                  <c:v>1.1589830383752161E-2</c:v>
                </c:pt>
                <c:pt idx="2">
                  <c:v>1.0314232902033272E-2</c:v>
                </c:pt>
                <c:pt idx="3">
                  <c:v>1.1497189575881452E-2</c:v>
                </c:pt>
                <c:pt idx="4">
                  <c:v>8.7789583696220169E-3</c:v>
                </c:pt>
                <c:pt idx="5">
                  <c:v>1.0089686098654708E-2</c:v>
                </c:pt>
                <c:pt idx="6">
                  <c:v>1.1096237846977596E-2</c:v>
                </c:pt>
                <c:pt idx="7">
                  <c:v>1.2601874124869853E-2</c:v>
                </c:pt>
                <c:pt idx="8">
                  <c:v>1.1675747803847437E-2</c:v>
                </c:pt>
                <c:pt idx="9">
                  <c:v>1.161510723097362E-2</c:v>
                </c:pt>
                <c:pt idx="10">
                  <c:v>1.0774019222218422E-2</c:v>
                </c:pt>
                <c:pt idx="11">
                  <c:v>1.117563273803002E-2</c:v>
                </c:pt>
                <c:pt idx="12">
                  <c:v>1.1176449103327367E-2</c:v>
                </c:pt>
                <c:pt idx="13">
                  <c:v>1.3875831985860941E-2</c:v>
                </c:pt>
                <c:pt idx="14">
                  <c:v>1.1676180591593151E-2</c:v>
                </c:pt>
                <c:pt idx="15">
                  <c:v>9.8203499473909824E-3</c:v>
                </c:pt>
                <c:pt idx="16">
                  <c:v>9.9280928256251025E-3</c:v>
                </c:pt>
                <c:pt idx="17">
                  <c:v>1.0969123947407297E-2</c:v>
                </c:pt>
                <c:pt idx="18">
                  <c:v>1.3086703638577033E-2</c:v>
                </c:pt>
                <c:pt idx="19">
                  <c:v>1.0279689559232684E-2</c:v>
                </c:pt>
                <c:pt idx="20">
                  <c:v>8.4762565678596219E-3</c:v>
                </c:pt>
                <c:pt idx="21">
                  <c:v>1.3527872081270894E-2</c:v>
                </c:pt>
                <c:pt idx="22">
                  <c:v>6.4065230052417002E-3</c:v>
                </c:pt>
                <c:pt idx="23">
                  <c:v>4.4187442038077576E-3</c:v>
                </c:pt>
                <c:pt idx="24">
                  <c:v>6.3933698386858077E-3</c:v>
                </c:pt>
                <c:pt idx="25">
                  <c:v>7.9296837680328646E-3</c:v>
                </c:pt>
                <c:pt idx="26">
                  <c:v>8.0872221889414717E-3</c:v>
                </c:pt>
                <c:pt idx="27">
                  <c:v>6.1001440311785138E-3</c:v>
                </c:pt>
                <c:pt idx="28">
                  <c:v>6.38219831275217E-3</c:v>
                </c:pt>
                <c:pt idx="29">
                  <c:v>3.6822950117747805E-2</c:v>
                </c:pt>
                <c:pt idx="30">
                  <c:v>3.5219141323792487E-3</c:v>
                </c:pt>
                <c:pt idx="31">
                  <c:v>4.7672149428491777E-3</c:v>
                </c:pt>
                <c:pt idx="32">
                  <c:v>3.7397157816005983E-3</c:v>
                </c:pt>
                <c:pt idx="33">
                  <c:v>6.0778769730836877E-3</c:v>
                </c:pt>
                <c:pt idx="34">
                  <c:v>5.835866261398176E-3</c:v>
                </c:pt>
                <c:pt idx="35">
                  <c:v>5.0280332807917157E-3</c:v>
                </c:pt>
                <c:pt idx="36">
                  <c:v>5.3004609979488641E-3</c:v>
                </c:pt>
                <c:pt idx="37">
                  <c:v>5.5618300765018008E-3</c:v>
                </c:pt>
                <c:pt idx="38">
                  <c:v>5.9958947027260612E-3</c:v>
                </c:pt>
                <c:pt idx="39">
                  <c:v>5.128708980153272E-3</c:v>
                </c:pt>
                <c:pt idx="40">
                  <c:v>4.7797010228166799E-3</c:v>
                </c:pt>
                <c:pt idx="41">
                  <c:v>4.0840485350695475E-3</c:v>
                </c:pt>
                <c:pt idx="42">
                  <c:v>3.5873875007867077E-3</c:v>
                </c:pt>
                <c:pt idx="43">
                  <c:v>4.4632709990701522E-3</c:v>
                </c:pt>
                <c:pt idx="44">
                  <c:v>4.2336483004049574E-3</c:v>
                </c:pt>
                <c:pt idx="45">
                  <c:v>4.8906152514742287E-3</c:v>
                </c:pt>
                <c:pt idx="46">
                  <c:v>4.9138558602280996E-3</c:v>
                </c:pt>
                <c:pt idx="47">
                  <c:v>5.1484141613169767E-3</c:v>
                </c:pt>
                <c:pt idx="48">
                  <c:v>6.2174902470741224E-3</c:v>
                </c:pt>
                <c:pt idx="49">
                  <c:v>5.4917115834435069E-3</c:v>
                </c:pt>
                <c:pt idx="50">
                  <c:v>6.1563223015793176E-3</c:v>
                </c:pt>
                <c:pt idx="51">
                  <c:v>5.4891898712879613E-3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F9-42CA-ABB5-0B0457087537}"/>
            </c:ext>
          </c:extLst>
        </c:ser>
        <c:ser>
          <c:idx val="3"/>
          <c:order val="3"/>
          <c:tx>
            <c:strRef>
              <c:f>Tablas!$A$13</c:f>
              <c:strCache>
                <c:ptCount val="1"/>
                <c:pt idx="0">
                  <c:v>Packing 4</c:v>
                </c:pt>
              </c:strCache>
            </c:strRef>
          </c:tx>
          <c:spPr>
            <a:ln w="34925">
              <a:solidFill>
                <a:srgbClr val="FF8000"/>
              </a:solidFill>
            </a:ln>
          </c:spPr>
          <c:marker>
            <c:symbol val="circle"/>
            <c:size val="7"/>
            <c:spPr>
              <a:solidFill>
                <a:srgbClr val="FF8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Tablas!$BB$9:$DA$9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Tablas!$BB$13:$DA$13</c:f>
              <c:numCache>
                <c:formatCode>0.0%</c:formatCode>
                <c:ptCount val="52"/>
                <c:pt idx="0">
                  <c:v>2.0819838993245118E-2</c:v>
                </c:pt>
                <c:pt idx="1">
                  <c:v>0.2138376734461129</c:v>
                </c:pt>
                <c:pt idx="2">
                  <c:v>4.0925313945803038E-2</c:v>
                </c:pt>
                <c:pt idx="3">
                  <c:v>3.6866819862124089E-2</c:v>
                </c:pt>
                <c:pt idx="4">
                  <c:v>3.3377046406362368E-2</c:v>
                </c:pt>
                <c:pt idx="5">
                  <c:v>2.5181159420289857E-2</c:v>
                </c:pt>
                <c:pt idx="6">
                  <c:v>2.3285672599941638E-2</c:v>
                </c:pt>
                <c:pt idx="7">
                  <c:v>2.3063370882494261E-2</c:v>
                </c:pt>
                <c:pt idx="8">
                  <c:v>2.2670025188916875E-2</c:v>
                </c:pt>
                <c:pt idx="9">
                  <c:v>2.4493498639250075E-2</c:v>
                </c:pt>
                <c:pt idx="10">
                  <c:v>2.5487873950877916E-2</c:v>
                </c:pt>
                <c:pt idx="11">
                  <c:v>3.3029305413136166E-2</c:v>
                </c:pt>
                <c:pt idx="12">
                  <c:v>3.0238240684178377E-2</c:v>
                </c:pt>
                <c:pt idx="13">
                  <c:v>3.694292415949961E-2</c:v>
                </c:pt>
                <c:pt idx="14">
                  <c:v>3.3685373093117969E-2</c:v>
                </c:pt>
                <c:pt idx="15">
                  <c:v>3.2415013269303676E-2</c:v>
                </c:pt>
                <c:pt idx="16">
                  <c:v>3.8038471958818751E-2</c:v>
                </c:pt>
                <c:pt idx="17">
                  <c:v>3.8588265112153089E-2</c:v>
                </c:pt>
                <c:pt idx="18">
                  <c:v>3.5741187104549564E-2</c:v>
                </c:pt>
                <c:pt idx="19">
                  <c:v>3.4125125460020077E-2</c:v>
                </c:pt>
                <c:pt idx="20">
                  <c:v>5.6875631951466124E-2</c:v>
                </c:pt>
                <c:pt idx="21">
                  <c:v>1.7983074753173484E-2</c:v>
                </c:pt>
                <c:pt idx="22">
                  <c:v>1.5421521590130226E-2</c:v>
                </c:pt>
                <c:pt idx="23">
                  <c:v>1.5780954950094416E-2</c:v>
                </c:pt>
                <c:pt idx="24">
                  <c:v>1.3659819892745118E-2</c:v>
                </c:pt>
                <c:pt idx="25">
                  <c:v>2.5546094039244724E-2</c:v>
                </c:pt>
                <c:pt idx="26">
                  <c:v>1.9679300291545191E-2</c:v>
                </c:pt>
                <c:pt idx="27">
                  <c:v>3.312012617190923E-2</c:v>
                </c:pt>
                <c:pt idx="28">
                  <c:v>2.6739130434782609E-2</c:v>
                </c:pt>
                <c:pt idx="29">
                  <c:v>2.4137437365783821E-2</c:v>
                </c:pt>
                <c:pt idx="30">
                  <c:v>2.5175049441445295E-2</c:v>
                </c:pt>
                <c:pt idx="31">
                  <c:v>2.0085300535608013E-2</c:v>
                </c:pt>
                <c:pt idx="32">
                  <c:v>2.2173297688315774E-2</c:v>
                </c:pt>
                <c:pt idx="33">
                  <c:v>2.1748893308526335E-2</c:v>
                </c:pt>
                <c:pt idx="34">
                  <c:v>1.942963752665245E-2</c:v>
                </c:pt>
                <c:pt idx="35">
                  <c:v>2.3244312561819979E-2</c:v>
                </c:pt>
                <c:pt idx="36">
                  <c:v>1.896289359709704E-2</c:v>
                </c:pt>
                <c:pt idx="37">
                  <c:v>1.5778758059043094E-2</c:v>
                </c:pt>
                <c:pt idx="38">
                  <c:v>1.8015093727176825E-2</c:v>
                </c:pt>
                <c:pt idx="39">
                  <c:v>1.9153875918999096E-2</c:v>
                </c:pt>
                <c:pt idx="40">
                  <c:v>2.4609940485764838E-2</c:v>
                </c:pt>
                <c:pt idx="41">
                  <c:v>3.0505823048844083E-2</c:v>
                </c:pt>
                <c:pt idx="42">
                  <c:v>2.715444088251933E-2</c:v>
                </c:pt>
                <c:pt idx="43">
                  <c:v>2.1317829457364341E-2</c:v>
                </c:pt>
                <c:pt idx="44">
                  <c:v>2.1563929427140055E-2</c:v>
                </c:pt>
                <c:pt idx="45">
                  <c:v>2.2842639593908629E-2</c:v>
                </c:pt>
                <c:pt idx="46">
                  <c:v>2.0004939491232401E-2</c:v>
                </c:pt>
                <c:pt idx="47">
                  <c:v>1.4410641704643429E-2</c:v>
                </c:pt>
                <c:pt idx="48">
                  <c:v>2.0914020139426802E-2</c:v>
                </c:pt>
                <c:pt idx="49">
                  <c:v>2.3801310796826493E-2</c:v>
                </c:pt>
                <c:pt idx="50">
                  <c:v>2.1866372170071785E-2</c:v>
                </c:pt>
                <c:pt idx="51">
                  <c:v>2.2200296003946719E-2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7F9-42CA-ABB5-0B0457087537}"/>
            </c:ext>
          </c:extLst>
        </c:ser>
        <c:ser>
          <c:idx val="4"/>
          <c:order val="4"/>
          <c:tx>
            <c:strRef>
              <c:f>Tablas!$A$14</c:f>
              <c:strCache>
                <c:ptCount val="1"/>
                <c:pt idx="0">
                  <c:v>Packing 5</c:v>
                </c:pt>
              </c:strCache>
            </c:strRef>
          </c:tx>
          <c:spPr>
            <a:ln w="34925">
              <a:solidFill>
                <a:srgbClr val="4472C4"/>
              </a:solidFill>
            </a:ln>
          </c:spPr>
          <c:marker>
            <c:spPr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Tablas!$BB$9:$DA$9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Tablas!$BB$14:$DA$14</c:f>
              <c:numCache>
                <c:formatCode>0.0%</c:formatCode>
                <c:ptCount val="52"/>
                <c:pt idx="0">
                  <c:v>1.0876519513755598E-2</c:v>
                </c:pt>
                <c:pt idx="1">
                  <c:v>1.3001656037489869E-2</c:v>
                </c:pt>
                <c:pt idx="2">
                  <c:v>1.2940002368105009E-2</c:v>
                </c:pt>
                <c:pt idx="3">
                  <c:v>1.0764184622075639E-2</c:v>
                </c:pt>
                <c:pt idx="4">
                  <c:v>1.0107652022112307E-2</c:v>
                </c:pt>
                <c:pt idx="5">
                  <c:v>1.4203271763899438E-2</c:v>
                </c:pt>
                <c:pt idx="6">
                  <c:v>1.5404161985770074E-2</c:v>
                </c:pt>
                <c:pt idx="7">
                  <c:v>1.7187936087077867E-2</c:v>
                </c:pt>
                <c:pt idx="8">
                  <c:v>1.3693551633899214E-2</c:v>
                </c:pt>
                <c:pt idx="9">
                  <c:v>1.1056201040954734E-2</c:v>
                </c:pt>
                <c:pt idx="10">
                  <c:v>1.2815752497091231E-2</c:v>
                </c:pt>
                <c:pt idx="11">
                  <c:v>1.2940034320796899E-2</c:v>
                </c:pt>
                <c:pt idx="12">
                  <c:v>1.5122072269837937E-2</c:v>
                </c:pt>
                <c:pt idx="13">
                  <c:v>1.4099351516570059E-2</c:v>
                </c:pt>
                <c:pt idx="14">
                  <c:v>1.1837540090374733E-2</c:v>
                </c:pt>
                <c:pt idx="15">
                  <c:v>1.1082178040242063E-2</c:v>
                </c:pt>
                <c:pt idx="16">
                  <c:v>1.2819961281996127E-2</c:v>
                </c:pt>
                <c:pt idx="17">
                  <c:v>1.2494502594775267E-2</c:v>
                </c:pt>
                <c:pt idx="18">
                  <c:v>1.2483132655179573E-2</c:v>
                </c:pt>
                <c:pt idx="19">
                  <c:v>1.1182671820888479E-2</c:v>
                </c:pt>
                <c:pt idx="20">
                  <c:v>1.3485429340598943E-2</c:v>
                </c:pt>
                <c:pt idx="21">
                  <c:v>1.5475345455510372E-2</c:v>
                </c:pt>
                <c:pt idx="22">
                  <c:v>1.4307776577453859E-2</c:v>
                </c:pt>
                <c:pt idx="23">
                  <c:v>1.337249809982265E-2</c:v>
                </c:pt>
                <c:pt idx="24">
                  <c:v>1.4458946316956909E-2</c:v>
                </c:pt>
                <c:pt idx="25">
                  <c:v>1.4039160651234315E-2</c:v>
                </c:pt>
                <c:pt idx="26">
                  <c:v>1.534658195194191E-2</c:v>
                </c:pt>
                <c:pt idx="27">
                  <c:v>1.3971884605183093E-2</c:v>
                </c:pt>
                <c:pt idx="28">
                  <c:v>1.2820848611838659E-2</c:v>
                </c:pt>
                <c:pt idx="29">
                  <c:v>1.178537448463503E-2</c:v>
                </c:pt>
                <c:pt idx="30">
                  <c:v>1.2906083010028548E-2</c:v>
                </c:pt>
                <c:pt idx="31">
                  <c:v>1.4917976760082023E-2</c:v>
                </c:pt>
                <c:pt idx="32">
                  <c:v>1.2756632242903965E-2</c:v>
                </c:pt>
                <c:pt idx="33">
                  <c:v>1.0891206663500529E-2</c:v>
                </c:pt>
                <c:pt idx="34">
                  <c:v>9.2654469268697963E-3</c:v>
                </c:pt>
                <c:pt idx="35">
                  <c:v>1.0305101465614431E-2</c:v>
                </c:pt>
                <c:pt idx="36">
                  <c:v>1.0430307837025287E-2</c:v>
                </c:pt>
                <c:pt idx="37">
                  <c:v>1.1603375527426161E-2</c:v>
                </c:pt>
                <c:pt idx="38">
                  <c:v>1.0817307692307692E-2</c:v>
                </c:pt>
                <c:pt idx="39">
                  <c:v>1.0595754223351772E-2</c:v>
                </c:pt>
                <c:pt idx="40">
                  <c:v>8.9511240212174787E-3</c:v>
                </c:pt>
                <c:pt idx="41">
                  <c:v>1.5979984665671281E-2</c:v>
                </c:pt>
                <c:pt idx="42">
                  <c:v>1.1392879725894445E-2</c:v>
                </c:pt>
                <c:pt idx="43">
                  <c:v>8.5807319932271094E-3</c:v>
                </c:pt>
                <c:pt idx="44">
                  <c:v>1.0019182023703501E-2</c:v>
                </c:pt>
                <c:pt idx="45">
                  <c:v>1.008138432364096E-2</c:v>
                </c:pt>
                <c:pt idx="46">
                  <c:v>8.3839582715162491E-3</c:v>
                </c:pt>
                <c:pt idx="47">
                  <c:v>7.5457777181568179E-3</c:v>
                </c:pt>
                <c:pt idx="48">
                  <c:v>1.0047913662371493E-2</c:v>
                </c:pt>
                <c:pt idx="49">
                  <c:v>1.0070406775576251E-2</c:v>
                </c:pt>
                <c:pt idx="50">
                  <c:v>9.430135875076049E-3</c:v>
                </c:pt>
                <c:pt idx="51">
                  <c:v>1.0768377739516152E-2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7F9-42CA-ABB5-0B0457087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377704"/>
        <c:axId val="421374960"/>
      </c:lineChart>
      <c:catAx>
        <c:axId val="421377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lang="es-CL" sz="900"/>
            </a:pPr>
            <a:endParaRPr lang="es-CL"/>
          </a:p>
        </c:txPr>
        <c:crossAx val="421374960"/>
        <c:crosses val="autoZero"/>
        <c:auto val="1"/>
        <c:lblAlgn val="ctr"/>
        <c:lblOffset val="100"/>
        <c:noMultiLvlLbl val="0"/>
      </c:catAx>
      <c:valAx>
        <c:axId val="421374960"/>
        <c:scaling>
          <c:orientation val="minMax"/>
          <c:max val="0.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lang="es-CL" sz="1000"/>
            </a:pPr>
            <a:endParaRPr lang="es-CL"/>
          </a:p>
        </c:txPr>
        <c:crossAx val="421377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53429327765331"/>
          <c:y val="0.34253427347709803"/>
          <c:w val="0.12031825778780129"/>
          <c:h val="0.28634858884919673"/>
        </c:manualLayout>
      </c:layout>
      <c:overlay val="0"/>
      <c:txPr>
        <a:bodyPr/>
        <a:lstStyle/>
        <a:p>
          <a:pPr>
            <a:defRPr lang="es-CL" sz="1000"/>
          </a:pPr>
          <a:endParaRPr lang="es-CL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L"/>
            </a:pPr>
            <a:r>
              <a:rPr lang="es-CL"/>
              <a:t>LIQUIDO</a:t>
            </a:r>
            <a:r>
              <a:rPr lang="es-CL" baseline="0"/>
              <a:t> POR PACKING</a:t>
            </a:r>
            <a:endParaRPr lang="es-CL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9361606234077069E-2"/>
          <c:y val="9.3110912660137629E-2"/>
          <c:w val="0.83828879969513548"/>
          <c:h val="0.7526994885599998"/>
        </c:manualLayout>
      </c:layout>
      <c:lineChart>
        <c:grouping val="standard"/>
        <c:varyColors val="0"/>
        <c:ser>
          <c:idx val="0"/>
          <c:order val="0"/>
          <c:tx>
            <c:strRef>
              <c:f>Tablas!$A$17</c:f>
              <c:strCache>
                <c:ptCount val="1"/>
                <c:pt idx="0">
                  <c:v>Packing 1 Color</c:v>
                </c:pt>
              </c:strCache>
            </c:strRef>
          </c:tx>
          <c:spPr>
            <a:ln w="34925">
              <a:solidFill>
                <a:srgbClr val="FFC000"/>
              </a:solidFill>
            </a:ln>
          </c:spPr>
          <c:marker>
            <c:symbol val="circle"/>
            <c:size val="7"/>
            <c:spPr>
              <a:solidFill>
                <a:srgbClr val="FFC000"/>
              </a:solidFill>
              <a:ln w="25400"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Tablas!$BB$16:$DA$16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Tablas!$BB$17:$DA$17</c:f>
              <c:numCache>
                <c:formatCode>0.0%</c:formatCode>
                <c:ptCount val="52"/>
                <c:pt idx="0">
                  <c:v>1.2053974949425386E-2</c:v>
                </c:pt>
                <c:pt idx="1">
                  <c:v>1.1781615920491158E-2</c:v>
                </c:pt>
                <c:pt idx="2">
                  <c:v>1.5851401763271745E-2</c:v>
                </c:pt>
                <c:pt idx="3">
                  <c:v>1.6958916589154407E-2</c:v>
                </c:pt>
                <c:pt idx="4">
                  <c:v>1.4215951079323235E-2</c:v>
                </c:pt>
                <c:pt idx="5">
                  <c:v>1.4895356442119033E-2</c:v>
                </c:pt>
                <c:pt idx="6">
                  <c:v>1.5531557230910296E-2</c:v>
                </c:pt>
                <c:pt idx="7">
                  <c:v>1.5934408911937002E-2</c:v>
                </c:pt>
                <c:pt idx="8">
                  <c:v>2.1906687203183159E-2</c:v>
                </c:pt>
                <c:pt idx="9">
                  <c:v>1.7493894897085409E-2</c:v>
                </c:pt>
                <c:pt idx="10">
                  <c:v>2.6884677467567408E-2</c:v>
                </c:pt>
                <c:pt idx="11">
                  <c:v>2.6774406955864284E-2</c:v>
                </c:pt>
                <c:pt idx="12">
                  <c:v>1.4637772964689549E-2</c:v>
                </c:pt>
                <c:pt idx="13">
                  <c:v>1.8324772590318231E-2</c:v>
                </c:pt>
                <c:pt idx="14">
                  <c:v>9.0744198738356013E-3</c:v>
                </c:pt>
                <c:pt idx="15">
                  <c:v>3.8668555240793198E-2</c:v>
                </c:pt>
                <c:pt idx="16">
                  <c:v>1.1569110634620924E-2</c:v>
                </c:pt>
                <c:pt idx="17">
                  <c:v>1.4666923373122835E-2</c:v>
                </c:pt>
                <c:pt idx="18">
                  <c:v>1.2196763754045308E-2</c:v>
                </c:pt>
                <c:pt idx="19">
                  <c:v>1.3098944490849723E-2</c:v>
                </c:pt>
                <c:pt idx="20">
                  <c:v>1.6497729118416699E-2</c:v>
                </c:pt>
                <c:pt idx="21">
                  <c:v>1.3345492086966587E-2</c:v>
                </c:pt>
                <c:pt idx="22">
                  <c:v>1.2693682955899881E-2</c:v>
                </c:pt>
                <c:pt idx="23">
                  <c:v>8.2817369623935169E-3</c:v>
                </c:pt>
                <c:pt idx="24">
                  <c:v>1.6374972754427598E-2</c:v>
                </c:pt>
                <c:pt idx="25">
                  <c:v>1.7986795060211894E-2</c:v>
                </c:pt>
                <c:pt idx="26">
                  <c:v>1.3462112328571368E-2</c:v>
                </c:pt>
                <c:pt idx="27">
                  <c:v>1.5807493851569657E-2</c:v>
                </c:pt>
                <c:pt idx="28">
                  <c:v>1.6279840848806366E-2</c:v>
                </c:pt>
                <c:pt idx="29">
                  <c:v>1.3583242547291275E-2</c:v>
                </c:pt>
                <c:pt idx="30">
                  <c:v>1.3923018692132999E-2</c:v>
                </c:pt>
                <c:pt idx="31">
                  <c:v>1.4146096460711176E-2</c:v>
                </c:pt>
                <c:pt idx="32">
                  <c:v>1.2773947540731041E-2</c:v>
                </c:pt>
                <c:pt idx="33">
                  <c:v>1.4651562170467898E-2</c:v>
                </c:pt>
                <c:pt idx="34">
                  <c:v>2.2351666867252377E-2</c:v>
                </c:pt>
                <c:pt idx="35">
                  <c:v>1.1467889908256881E-2</c:v>
                </c:pt>
                <c:pt idx="36">
                  <c:v>1.2340906700326075E-2</c:v>
                </c:pt>
                <c:pt idx="37">
                  <c:v>1.0639686684073108E-2</c:v>
                </c:pt>
                <c:pt idx="38">
                  <c:v>1.6154642733862617E-2</c:v>
                </c:pt>
                <c:pt idx="39">
                  <c:v>1.7758229284903518E-2</c:v>
                </c:pt>
                <c:pt idx="40">
                  <c:v>1.3592332793751124E-2</c:v>
                </c:pt>
                <c:pt idx="41">
                  <c:v>7.9396995654696031E-3</c:v>
                </c:pt>
                <c:pt idx="42">
                  <c:v>1.8205984595460432E-2</c:v>
                </c:pt>
                <c:pt idx="43">
                  <c:v>1.1328491503631372E-2</c:v>
                </c:pt>
                <c:pt idx="44">
                  <c:v>1.2937433722163308E-2</c:v>
                </c:pt>
                <c:pt idx="45">
                  <c:v>8.6830720827012747E-3</c:v>
                </c:pt>
                <c:pt idx="46">
                  <c:v>1.5747542936563091E-2</c:v>
                </c:pt>
                <c:pt idx="47">
                  <c:v>1.3116040376622276E-2</c:v>
                </c:pt>
                <c:pt idx="48">
                  <c:v>1.2457929891782737E-2</c:v>
                </c:pt>
                <c:pt idx="49">
                  <c:v>1.5376320642982989E-2</c:v>
                </c:pt>
                <c:pt idx="50">
                  <c:v>1.1818584070796461E-2</c:v>
                </c:pt>
                <c:pt idx="51">
                  <c:v>1.004837595024188E-2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33-4C32-AF02-104B79C62930}"/>
            </c:ext>
          </c:extLst>
        </c:ser>
        <c:ser>
          <c:idx val="1"/>
          <c:order val="1"/>
          <c:tx>
            <c:strRef>
              <c:f>Tablas!$A$18</c:f>
              <c:strCache>
                <c:ptCount val="1"/>
                <c:pt idx="0">
                  <c:v>Packing 1 Blanco</c:v>
                </c:pt>
              </c:strCache>
            </c:strRef>
          </c:tx>
          <c:spPr>
            <a:ln w="34925">
              <a:solidFill>
                <a:srgbClr val="9DC3E6"/>
              </a:solidFill>
            </a:ln>
          </c:spPr>
          <c:marker>
            <c:symbol val="circle"/>
            <c:size val="7"/>
            <c:spPr>
              <a:solidFill>
                <a:srgbClr val="9DC3E6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Tablas!$BB$16:$DA$16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Tablas!$BB$18:$DA$18</c:f>
              <c:numCache>
                <c:formatCode>0.0%</c:formatCode>
                <c:ptCount val="52"/>
                <c:pt idx="0">
                  <c:v>7.8205188568200006E-3</c:v>
                </c:pt>
                <c:pt idx="1">
                  <c:v>2.6181658901764026E-3</c:v>
                </c:pt>
                <c:pt idx="2">
                  <c:v>2.1211523283346488E-3</c:v>
                </c:pt>
                <c:pt idx="3">
                  <c:v>1.8574413745066172E-3</c:v>
                </c:pt>
                <c:pt idx="4">
                  <c:v>1.7609015816097843E-3</c:v>
                </c:pt>
                <c:pt idx="5">
                  <c:v>0</c:v>
                </c:pt>
                <c:pt idx="6">
                  <c:v>1.195627419722159E-3</c:v>
                </c:pt>
                <c:pt idx="7">
                  <c:v>5.7020669992872421E-4</c:v>
                </c:pt>
                <c:pt idx="8">
                  <c:v>5.7134695043565208E-4</c:v>
                </c:pt>
                <c:pt idx="9">
                  <c:v>6.0362173038229375E-4</c:v>
                </c:pt>
                <c:pt idx="10">
                  <c:v>3.8365624400537121E-4</c:v>
                </c:pt>
                <c:pt idx="11">
                  <c:v>0</c:v>
                </c:pt>
                <c:pt idx="12">
                  <c:v>4.3635456925570379E-4</c:v>
                </c:pt>
                <c:pt idx="13">
                  <c:v>2.5025025025025025E-4</c:v>
                </c:pt>
                <c:pt idx="14">
                  <c:v>7.8021846116912736E-4</c:v>
                </c:pt>
                <c:pt idx="15">
                  <c:v>0</c:v>
                </c:pt>
                <c:pt idx="16">
                  <c:v>0</c:v>
                </c:pt>
                <c:pt idx="17">
                  <c:v>3.1451916173806022E-3</c:v>
                </c:pt>
                <c:pt idx="18">
                  <c:v>1.8764240718402358E-3</c:v>
                </c:pt>
                <c:pt idx="19">
                  <c:v>1.6359918200408998E-3</c:v>
                </c:pt>
                <c:pt idx="20">
                  <c:v>1.824551160414538E-3</c:v>
                </c:pt>
                <c:pt idx="21">
                  <c:v>6.4432989690721648E-4</c:v>
                </c:pt>
                <c:pt idx="22">
                  <c:v>1.9060138021689123E-3</c:v>
                </c:pt>
                <c:pt idx="23">
                  <c:v>3.1437944231820667E-3</c:v>
                </c:pt>
                <c:pt idx="24">
                  <c:v>1.1128886415803019E-3</c:v>
                </c:pt>
                <c:pt idx="25">
                  <c:v>4.4736842105263155E-3</c:v>
                </c:pt>
                <c:pt idx="26">
                  <c:v>3.1406064974514752E-3</c:v>
                </c:pt>
                <c:pt idx="27">
                  <c:v>7.9617834394904463E-4</c:v>
                </c:pt>
                <c:pt idx="28">
                  <c:v>1.7509301816590063E-3</c:v>
                </c:pt>
                <c:pt idx="29">
                  <c:v>2.7213732468076199E-3</c:v>
                </c:pt>
                <c:pt idx="30">
                  <c:v>7.5994258211601793E-4</c:v>
                </c:pt>
                <c:pt idx="31">
                  <c:v>1.8566909641039746E-3</c:v>
                </c:pt>
                <c:pt idx="32">
                  <c:v>8.6824397655741261E-4</c:v>
                </c:pt>
                <c:pt idx="33">
                  <c:v>1.6240357287860333E-3</c:v>
                </c:pt>
                <c:pt idx="34">
                  <c:v>2.1837349397590363E-3</c:v>
                </c:pt>
                <c:pt idx="35">
                  <c:v>2.245569011147646E-3</c:v>
                </c:pt>
                <c:pt idx="36">
                  <c:v>6.3340687495551922E-3</c:v>
                </c:pt>
                <c:pt idx="37">
                  <c:v>2.557544757033248E-2</c:v>
                </c:pt>
                <c:pt idx="38">
                  <c:v>0</c:v>
                </c:pt>
                <c:pt idx="39">
                  <c:v>0</c:v>
                </c:pt>
                <c:pt idx="40">
                  <c:v>5.859375E-3</c:v>
                </c:pt>
                <c:pt idx="41">
                  <c:v>7.4771531431736364E-3</c:v>
                </c:pt>
                <c:pt idx="42">
                  <c:v>4.330795950040647E-3</c:v>
                </c:pt>
                <c:pt idx="43">
                  <c:v>5.4713804713804716E-3</c:v>
                </c:pt>
                <c:pt idx="44">
                  <c:v>5.1969460350511885E-3</c:v>
                </c:pt>
                <c:pt idx="45">
                  <c:v>3.4188580375115827E-3</c:v>
                </c:pt>
                <c:pt idx="46">
                  <c:v>2.9777035369307867E-3</c:v>
                </c:pt>
                <c:pt idx="47">
                  <c:v>3.4837169913003309E-3</c:v>
                </c:pt>
                <c:pt idx="48">
                  <c:v>5.5625272806634658E-3</c:v>
                </c:pt>
                <c:pt idx="49">
                  <c:v>4.2102375972846023E-3</c:v>
                </c:pt>
                <c:pt idx="50">
                  <c:v>5.7831462594723944E-3</c:v>
                </c:pt>
                <c:pt idx="51">
                  <c:v>6.0929243459208662E-3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08-4C65-9E05-ED53A590F5F2}"/>
            </c:ext>
          </c:extLst>
        </c:ser>
        <c:ser>
          <c:idx val="2"/>
          <c:order val="2"/>
          <c:tx>
            <c:strRef>
              <c:f>Tablas!$A$19</c:f>
              <c:strCache>
                <c:ptCount val="1"/>
                <c:pt idx="0">
                  <c:v>Packing 3</c:v>
                </c:pt>
              </c:strCache>
            </c:strRef>
          </c:tx>
          <c:spPr>
            <a:ln w="34925">
              <a:solidFill>
                <a:srgbClr val="00B84A"/>
              </a:solidFill>
            </a:ln>
          </c:spPr>
          <c:marker>
            <c:symbol val="circle"/>
            <c:size val="7"/>
            <c:spPr>
              <a:solidFill>
                <a:srgbClr val="00B84A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Tablas!$BB$16:$DA$16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Tablas!$BB$19:$DA$19</c:f>
              <c:numCache>
                <c:formatCode>0.0%</c:formatCode>
                <c:ptCount val="52"/>
                <c:pt idx="0">
                  <c:v>9.7867671045997811E-4</c:v>
                </c:pt>
                <c:pt idx="1">
                  <c:v>2.6181658901764026E-3</c:v>
                </c:pt>
                <c:pt idx="2">
                  <c:v>1.2939001848428836E-3</c:v>
                </c:pt>
                <c:pt idx="3">
                  <c:v>1.2774655084312723E-3</c:v>
                </c:pt>
                <c:pt idx="4">
                  <c:v>1.2889740463333914E-3</c:v>
                </c:pt>
                <c:pt idx="5">
                  <c:v>1.1210762331838565E-3</c:v>
                </c:pt>
                <c:pt idx="6">
                  <c:v>1.3385937720163449E-3</c:v>
                </c:pt>
                <c:pt idx="7">
                  <c:v>5.7020669992872421E-4</c:v>
                </c:pt>
                <c:pt idx="8">
                  <c:v>1.556766373846325E-3</c:v>
                </c:pt>
                <c:pt idx="9">
                  <c:v>1.5562725374833933E-3</c:v>
                </c:pt>
                <c:pt idx="10">
                  <c:v>1.197113246913158E-3</c:v>
                </c:pt>
                <c:pt idx="11">
                  <c:v>1.8626054563383367E-3</c:v>
                </c:pt>
                <c:pt idx="12">
                  <c:v>1.7896928302713758E-3</c:v>
                </c:pt>
                <c:pt idx="13">
                  <c:v>1.6169668709810853E-3</c:v>
                </c:pt>
                <c:pt idx="14">
                  <c:v>1.7421602787456446E-3</c:v>
                </c:pt>
                <c:pt idx="15">
                  <c:v>1.7146642765285842E-3</c:v>
                </c:pt>
                <c:pt idx="16">
                  <c:v>1.7976793593724465E-3</c:v>
                </c:pt>
                <c:pt idx="17">
                  <c:v>1.8097207859358842E-3</c:v>
                </c:pt>
                <c:pt idx="18">
                  <c:v>1.6569728121195726E-3</c:v>
                </c:pt>
                <c:pt idx="19">
                  <c:v>1.815785620149363E-3</c:v>
                </c:pt>
                <c:pt idx="20">
                  <c:v>1.51184693169426E-3</c:v>
                </c:pt>
                <c:pt idx="21">
                  <c:v>1.6585896804623319E-3</c:v>
                </c:pt>
                <c:pt idx="22">
                  <c:v>9.7068530382450006E-4</c:v>
                </c:pt>
                <c:pt idx="23">
                  <c:v>1.0364955539795973E-3</c:v>
                </c:pt>
                <c:pt idx="24">
                  <c:v>1.1247595086576884E-3</c:v>
                </c:pt>
                <c:pt idx="25">
                  <c:v>9.8722970606031661E-4</c:v>
                </c:pt>
                <c:pt idx="26">
                  <c:v>1.2280596657281496E-3</c:v>
                </c:pt>
                <c:pt idx="27">
                  <c:v>1.0166906718630856E-3</c:v>
                </c:pt>
                <c:pt idx="28">
                  <c:v>1.1492847536373641E-3</c:v>
                </c:pt>
                <c:pt idx="29">
                  <c:v>1.141796902875901E-3</c:v>
                </c:pt>
                <c:pt idx="30">
                  <c:v>1.0342128801431128E-3</c:v>
                </c:pt>
                <c:pt idx="31">
                  <c:v>8.0847504878728738E-4</c:v>
                </c:pt>
                <c:pt idx="32">
                  <c:v>1.1357655336712929E-3</c:v>
                </c:pt>
                <c:pt idx="33">
                  <c:v>6.2337199723935257E-4</c:v>
                </c:pt>
                <c:pt idx="34">
                  <c:v>1.3779128672745695E-3</c:v>
                </c:pt>
                <c:pt idx="35">
                  <c:v>2.1349188930345777E-3</c:v>
                </c:pt>
                <c:pt idx="36">
                  <c:v>3.7164151824698932E-3</c:v>
                </c:pt>
                <c:pt idx="37">
                  <c:v>4.9225392631107893E-3</c:v>
                </c:pt>
                <c:pt idx="38">
                  <c:v>4.9155533148474914E-3</c:v>
                </c:pt>
                <c:pt idx="39">
                  <c:v>3.6844173707997643E-3</c:v>
                </c:pt>
                <c:pt idx="40">
                  <c:v>3.5208497246262786E-3</c:v>
                </c:pt>
                <c:pt idx="41">
                  <c:v>3.8078326921179837E-3</c:v>
                </c:pt>
                <c:pt idx="42">
                  <c:v>3.4615142551450689E-3</c:v>
                </c:pt>
                <c:pt idx="43">
                  <c:v>4.731893790680855E-3</c:v>
                </c:pt>
                <c:pt idx="44">
                  <c:v>5.3585306990632797E-3</c:v>
                </c:pt>
                <c:pt idx="45">
                  <c:v>4.3874655342443693E-3</c:v>
                </c:pt>
                <c:pt idx="46">
                  <c:v>5.1160721507724658E-3</c:v>
                </c:pt>
                <c:pt idx="47">
                  <c:v>4.7458632598148262E-3</c:v>
                </c:pt>
                <c:pt idx="48">
                  <c:v>4.3481794538361507E-3</c:v>
                </c:pt>
                <c:pt idx="49">
                  <c:v>4.3730295942235329E-3</c:v>
                </c:pt>
                <c:pt idx="50">
                  <c:v>5.6131173926164367E-3</c:v>
                </c:pt>
                <c:pt idx="51">
                  <c:v>4.4165895516110037E-3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908-4C65-9E05-ED53A590F5F2}"/>
            </c:ext>
          </c:extLst>
        </c:ser>
        <c:ser>
          <c:idx val="3"/>
          <c:order val="3"/>
          <c:tx>
            <c:strRef>
              <c:f>Tablas!$A$20</c:f>
              <c:strCache>
                <c:ptCount val="1"/>
                <c:pt idx="0">
                  <c:v>Packing 4</c:v>
                </c:pt>
              </c:strCache>
            </c:strRef>
          </c:tx>
          <c:spPr>
            <a:ln w="34925">
              <a:solidFill>
                <a:srgbClr val="FF8000"/>
              </a:solidFill>
            </a:ln>
          </c:spPr>
          <c:marker>
            <c:symbol val="circle"/>
            <c:size val="7"/>
            <c:spPr>
              <a:solidFill>
                <a:srgbClr val="FF8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Tablas!$BB$16:$DA$16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Tablas!$BB$20:$DA$20</c:f>
              <c:numCache>
                <c:formatCode>0.0%</c:formatCode>
                <c:ptCount val="52"/>
                <c:pt idx="0">
                  <c:v>5.0892939761265849E-3</c:v>
                </c:pt>
                <c:pt idx="1">
                  <c:v>4.2767534689222581E-3</c:v>
                </c:pt>
                <c:pt idx="2">
                  <c:v>4.5736946463978854E-3</c:v>
                </c:pt>
                <c:pt idx="3">
                  <c:v>6.0945149365570989E-3</c:v>
                </c:pt>
                <c:pt idx="4">
                  <c:v>6.4300520326578958E-3</c:v>
                </c:pt>
                <c:pt idx="5">
                  <c:v>2.3550724637681161E-3</c:v>
                </c:pt>
                <c:pt idx="6">
                  <c:v>4.6688065363291505E-3</c:v>
                </c:pt>
                <c:pt idx="7">
                  <c:v>3.683732849287278E-3</c:v>
                </c:pt>
                <c:pt idx="8">
                  <c:v>4.2142995543499318E-3</c:v>
                </c:pt>
                <c:pt idx="9">
                  <c:v>5.2414071162181228E-3</c:v>
                </c:pt>
                <c:pt idx="10">
                  <c:v>6.3333504968848152E-3</c:v>
                </c:pt>
                <c:pt idx="11">
                  <c:v>5.5588536888121322E-3</c:v>
                </c:pt>
                <c:pt idx="12">
                  <c:v>7.0250458155161882E-3</c:v>
                </c:pt>
                <c:pt idx="13">
                  <c:v>8.0140734949179053E-3</c:v>
                </c:pt>
                <c:pt idx="14">
                  <c:v>7.5930144267274107E-3</c:v>
                </c:pt>
                <c:pt idx="15">
                  <c:v>6.5082775180083409E-3</c:v>
                </c:pt>
                <c:pt idx="16">
                  <c:v>6.6106746139257657E-3</c:v>
                </c:pt>
                <c:pt idx="17">
                  <c:v>7.9204156634140165E-3</c:v>
                </c:pt>
                <c:pt idx="18">
                  <c:v>7.1281510495129052E-3</c:v>
                </c:pt>
                <c:pt idx="19">
                  <c:v>7.3603211776513888E-3</c:v>
                </c:pt>
                <c:pt idx="20">
                  <c:v>5.3926525109538256E-3</c:v>
                </c:pt>
                <c:pt idx="21">
                  <c:v>3.2910202162670429E-3</c:v>
                </c:pt>
                <c:pt idx="22">
                  <c:v>3.7697052775873888E-3</c:v>
                </c:pt>
                <c:pt idx="23">
                  <c:v>6.2044780145670353E-3</c:v>
                </c:pt>
                <c:pt idx="24">
                  <c:v>6.1722149144996458E-3</c:v>
                </c:pt>
                <c:pt idx="25">
                  <c:v>4.3193878810317164E-3</c:v>
                </c:pt>
                <c:pt idx="26">
                  <c:v>1.9436345966958211E-3</c:v>
                </c:pt>
                <c:pt idx="27">
                  <c:v>7.447647419609218E-3</c:v>
                </c:pt>
                <c:pt idx="28">
                  <c:v>6.4492753623188407E-3</c:v>
                </c:pt>
                <c:pt idx="29">
                  <c:v>5.7265569076592696E-3</c:v>
                </c:pt>
                <c:pt idx="30">
                  <c:v>5.986423646373403E-3</c:v>
                </c:pt>
                <c:pt idx="31">
                  <c:v>5.8520134893870262E-3</c:v>
                </c:pt>
                <c:pt idx="32">
                  <c:v>6.447554646957069E-3</c:v>
                </c:pt>
                <c:pt idx="33">
                  <c:v>6.8646949380894336E-3</c:v>
                </c:pt>
                <c:pt idx="34">
                  <c:v>7.1428571428571426E-3</c:v>
                </c:pt>
                <c:pt idx="35">
                  <c:v>7.5832509066930433E-3</c:v>
                </c:pt>
                <c:pt idx="36">
                  <c:v>1.1471380077256232E-2</c:v>
                </c:pt>
                <c:pt idx="37">
                  <c:v>8.8225313878520523E-3</c:v>
                </c:pt>
                <c:pt idx="38">
                  <c:v>7.3845654467256348E-3</c:v>
                </c:pt>
                <c:pt idx="39">
                  <c:v>7.7711853476073777E-3</c:v>
                </c:pt>
                <c:pt idx="40">
                  <c:v>7.0773685057101497E-3</c:v>
                </c:pt>
                <c:pt idx="41">
                  <c:v>8.9518512080653569E-3</c:v>
                </c:pt>
                <c:pt idx="42">
                  <c:v>1.1408636620780691E-2</c:v>
                </c:pt>
                <c:pt idx="43">
                  <c:v>3.875968992248062E-3</c:v>
                </c:pt>
                <c:pt idx="44">
                  <c:v>5.4454367240252665E-3</c:v>
                </c:pt>
                <c:pt idx="45">
                  <c:v>5.8485985433679097E-3</c:v>
                </c:pt>
                <c:pt idx="46">
                  <c:v>6.0508767596937517E-3</c:v>
                </c:pt>
                <c:pt idx="47">
                  <c:v>4.9267151126986082E-3</c:v>
                </c:pt>
                <c:pt idx="48">
                  <c:v>6.4180590904061082E-3</c:v>
                </c:pt>
                <c:pt idx="49">
                  <c:v>7.2438771990341495E-3</c:v>
                </c:pt>
                <c:pt idx="50">
                  <c:v>8.0618442849254551E-3</c:v>
                </c:pt>
                <c:pt idx="51">
                  <c:v>9.496793290577208E-3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908-4C65-9E05-ED53A590F5F2}"/>
            </c:ext>
          </c:extLst>
        </c:ser>
        <c:ser>
          <c:idx val="4"/>
          <c:order val="4"/>
          <c:tx>
            <c:strRef>
              <c:f>Tablas!$A$21</c:f>
              <c:strCache>
                <c:ptCount val="1"/>
                <c:pt idx="0">
                  <c:v>Packing 5</c:v>
                </c:pt>
              </c:strCache>
            </c:strRef>
          </c:tx>
          <c:spPr>
            <a:ln w="34925">
              <a:solidFill>
                <a:srgbClr val="4472C4"/>
              </a:solidFill>
            </a:ln>
          </c:spPr>
          <c:marker>
            <c:spPr>
              <a:solidFill>
                <a:srgbClr val="4472C4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cat>
            <c:strRef>
              <c:f>Tablas!$BB$16:$DA$16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Tablas!$BB$21:$DA$21</c:f>
              <c:numCache>
                <c:formatCode>0.0%</c:formatCode>
                <c:ptCount val="52"/>
                <c:pt idx="0">
                  <c:v>2.7191298784388996E-3</c:v>
                </c:pt>
                <c:pt idx="1">
                  <c:v>2.2021775131249779E-3</c:v>
                </c:pt>
                <c:pt idx="2">
                  <c:v>2.8586410460258124E-3</c:v>
                </c:pt>
                <c:pt idx="3">
                  <c:v>2.8450791004476015E-3</c:v>
                </c:pt>
                <c:pt idx="4">
                  <c:v>3.0928135001454756E-3</c:v>
                </c:pt>
                <c:pt idx="5">
                  <c:v>4.2397687904107305E-3</c:v>
                </c:pt>
                <c:pt idx="6">
                  <c:v>3.2365056438238911E-3</c:v>
                </c:pt>
                <c:pt idx="7">
                  <c:v>3.0185947530002792E-3</c:v>
                </c:pt>
                <c:pt idx="8">
                  <c:v>3.4984566865731734E-3</c:v>
                </c:pt>
                <c:pt idx="9">
                  <c:v>3.6131118237737237E-3</c:v>
                </c:pt>
                <c:pt idx="10">
                  <c:v>4.2299549220195442E-3</c:v>
                </c:pt>
                <c:pt idx="11">
                  <c:v>4.0132087210375542E-3</c:v>
                </c:pt>
                <c:pt idx="12">
                  <c:v>3.1420008780804398E-3</c:v>
                </c:pt>
                <c:pt idx="13">
                  <c:v>3.3842298742960994E-3</c:v>
                </c:pt>
                <c:pt idx="14">
                  <c:v>3.990557151884397E-3</c:v>
                </c:pt>
                <c:pt idx="15">
                  <c:v>3.6701452779678355E-3</c:v>
                </c:pt>
                <c:pt idx="16">
                  <c:v>4.519251451925145E-3</c:v>
                </c:pt>
                <c:pt idx="17">
                  <c:v>5.0466179963057434E-3</c:v>
                </c:pt>
                <c:pt idx="18">
                  <c:v>5.9658501141789493E-3</c:v>
                </c:pt>
                <c:pt idx="19">
                  <c:v>5.7561645927170016E-3</c:v>
                </c:pt>
                <c:pt idx="20">
                  <c:v>6.4509008052097087E-3</c:v>
                </c:pt>
                <c:pt idx="21">
                  <c:v>5.169725957424225E-3</c:v>
                </c:pt>
                <c:pt idx="22">
                  <c:v>5.1930070142872358E-3</c:v>
                </c:pt>
                <c:pt idx="23">
                  <c:v>4.5422156067899669E-3</c:v>
                </c:pt>
                <c:pt idx="24">
                  <c:v>4.1307078170560625E-3</c:v>
                </c:pt>
                <c:pt idx="25">
                  <c:v>4.305730772388979E-3</c:v>
                </c:pt>
                <c:pt idx="26">
                  <c:v>5.2930779152534279E-3</c:v>
                </c:pt>
                <c:pt idx="27">
                  <c:v>4.7243848782238312E-3</c:v>
                </c:pt>
                <c:pt idx="28">
                  <c:v>5.1182992840928931E-3</c:v>
                </c:pt>
                <c:pt idx="29">
                  <c:v>5.0685205895608341E-3</c:v>
                </c:pt>
                <c:pt idx="30">
                  <c:v>6.7959885806309931E-3</c:v>
                </c:pt>
                <c:pt idx="31">
                  <c:v>4.5893955668391759E-3</c:v>
                </c:pt>
                <c:pt idx="32">
                  <c:v>5.022107476346546E-3</c:v>
                </c:pt>
                <c:pt idx="33">
                  <c:v>2.9189347166916303E-3</c:v>
                </c:pt>
                <c:pt idx="34">
                  <c:v>2.4202142070186214E-3</c:v>
                </c:pt>
                <c:pt idx="35">
                  <c:v>2.3076381059751972E-3</c:v>
                </c:pt>
                <c:pt idx="36">
                  <c:v>5.2750982164265822E-3</c:v>
                </c:pt>
                <c:pt idx="37">
                  <c:v>5.5672761368963904E-3</c:v>
                </c:pt>
                <c:pt idx="38">
                  <c:v>5.2712912087912091E-3</c:v>
                </c:pt>
                <c:pt idx="39">
                  <c:v>5.2885334130662286E-3</c:v>
                </c:pt>
                <c:pt idx="40">
                  <c:v>4.4834554180348575E-3</c:v>
                </c:pt>
                <c:pt idx="41">
                  <c:v>5.3064848069085185E-3</c:v>
                </c:pt>
                <c:pt idx="42">
                  <c:v>5.3277061306118848E-3</c:v>
                </c:pt>
                <c:pt idx="43">
                  <c:v>4.1140971649372641E-3</c:v>
                </c:pt>
                <c:pt idx="44">
                  <c:v>4.4529697883126671E-3</c:v>
                </c:pt>
                <c:pt idx="45">
                  <c:v>4.7163400758533499E-3</c:v>
                </c:pt>
                <c:pt idx="46">
                  <c:v>3.8667562038323987E-3</c:v>
                </c:pt>
                <c:pt idx="47">
                  <c:v>4.1417935475216308E-3</c:v>
                </c:pt>
                <c:pt idx="48">
                  <c:v>4.4037152470887408E-3</c:v>
                </c:pt>
                <c:pt idx="49">
                  <c:v>4.1314489335697443E-3</c:v>
                </c:pt>
                <c:pt idx="50">
                  <c:v>3.9376732238220781E-3</c:v>
                </c:pt>
                <c:pt idx="51">
                  <c:v>4.216885049756325E-3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908-4C65-9E05-ED53A590F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715792"/>
        <c:axId val="421376528"/>
      </c:lineChart>
      <c:catAx>
        <c:axId val="4217157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lang="es-CL" sz="900"/>
            </a:pPr>
            <a:endParaRPr lang="es-CL"/>
          </a:p>
        </c:txPr>
        <c:crossAx val="421376528"/>
        <c:crosses val="autoZero"/>
        <c:auto val="1"/>
        <c:lblAlgn val="ctr"/>
        <c:lblOffset val="100"/>
        <c:noMultiLvlLbl val="0"/>
      </c:catAx>
      <c:valAx>
        <c:axId val="421376528"/>
        <c:scaling>
          <c:orientation val="minMax"/>
          <c:max val="4.0000000000000008E-2"/>
        </c:scaling>
        <c:delete val="0"/>
        <c:axPos val="l"/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lang="es-CL" sz="1000"/>
            </a:pPr>
            <a:endParaRPr lang="es-CL"/>
          </a:p>
        </c:txPr>
        <c:crossAx val="42171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682019505394517"/>
          <c:y val="0.19831483841431546"/>
          <c:w val="0.10317980494605482"/>
          <c:h val="0.24699822213416892"/>
        </c:manualLayout>
      </c:layout>
      <c:overlay val="0"/>
      <c:txPr>
        <a:bodyPr/>
        <a:lstStyle/>
        <a:p>
          <a:pPr>
            <a:defRPr lang="es-CL" sz="800"/>
          </a:pPr>
          <a:endParaRPr lang="es-CL"/>
        </a:p>
      </c:txPr>
    </c:legend>
    <c:plotVisOnly val="1"/>
    <c:dispBlanksAs val="gap"/>
    <c:showDLblsOverMax val="0"/>
  </c:chart>
  <c:printSettings>
    <c:headerFooter/>
    <c:pageMargins b="0.74803149606299213" l="0.70866141732283472" r="0.70866141732283472" t="0.74803149606299213" header="0.31496062992125984" footer="0.31496062992125984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EVOLUCIÓN HUEVO LÍQUIDO POR</a:t>
            </a:r>
            <a:r>
              <a:rPr lang="en-US" sz="1800" b="1" baseline="0">
                <a:solidFill>
                  <a:schemeClr val="tx1"/>
                </a:solidFill>
              </a:rPr>
              <a:t> SEMANA</a:t>
            </a:r>
            <a:endParaRPr lang="en-US" sz="18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6.757854714353978E-2"/>
          <c:y val="3.9375194304041329E-2"/>
          <c:w val="0.8741029282684164"/>
          <c:h val="0.8775851421636176"/>
        </c:manualLayout>
      </c:layout>
      <c:lineChart>
        <c:grouping val="standard"/>
        <c:varyColors val="0"/>
        <c:ser>
          <c:idx val="3"/>
          <c:order val="0"/>
          <c:tx>
            <c:v>2022</c:v>
          </c:tx>
          <c:spPr>
            <a:ln w="476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val>
            <c:numRef>
              <c:f>Tablas!$B$138:$B$189</c:f>
              <c:numCache>
                <c:formatCode>0.00%</c:formatCode>
                <c:ptCount val="52"/>
                <c:pt idx="0">
                  <c:v>1.500463887092693E-2</c:v>
                </c:pt>
                <c:pt idx="1">
                  <c:v>1.3396704601955692E-2</c:v>
                </c:pt>
                <c:pt idx="2">
                  <c:v>1.284974000937726E-2</c:v>
                </c:pt>
                <c:pt idx="3">
                  <c:v>1.2652312544999485E-2</c:v>
                </c:pt>
                <c:pt idx="4">
                  <c:v>1.3688791612669469E-2</c:v>
                </c:pt>
                <c:pt idx="5">
                  <c:v>1.3571777105779946E-2</c:v>
                </c:pt>
                <c:pt idx="6">
                  <c:v>1.4368870666116472E-2</c:v>
                </c:pt>
                <c:pt idx="7">
                  <c:v>1.5495680221849471E-2</c:v>
                </c:pt>
                <c:pt idx="8">
                  <c:v>1.2722230331338491E-2</c:v>
                </c:pt>
                <c:pt idx="9">
                  <c:v>1.3460576841429933E-2</c:v>
                </c:pt>
                <c:pt idx="10">
                  <c:v>1.1483104175932322E-2</c:v>
                </c:pt>
                <c:pt idx="11">
                  <c:v>1.5671406100989584E-2</c:v>
                </c:pt>
                <c:pt idx="12">
                  <c:v>1.3512883863809418E-2</c:v>
                </c:pt>
                <c:pt idx="13">
                  <c:v>1.3995570107858244E-2</c:v>
                </c:pt>
                <c:pt idx="14">
                  <c:v>1.3074218971868411E-2</c:v>
                </c:pt>
                <c:pt idx="15">
                  <c:v>1.334616087333851E-2</c:v>
                </c:pt>
                <c:pt idx="16">
                  <c:v>1.1205116698046363E-2</c:v>
                </c:pt>
                <c:pt idx="17">
                  <c:v>1.4016755861960641E-2</c:v>
                </c:pt>
                <c:pt idx="18">
                  <c:v>1.2237346645582049E-2</c:v>
                </c:pt>
                <c:pt idx="19">
                  <c:v>1.3359203374885106E-2</c:v>
                </c:pt>
                <c:pt idx="20">
                  <c:v>1.1678996327768259E-2</c:v>
                </c:pt>
                <c:pt idx="21">
                  <c:v>1.1941683355687434E-2</c:v>
                </c:pt>
                <c:pt idx="22">
                  <c:v>1.1553604574303197E-2</c:v>
                </c:pt>
                <c:pt idx="23">
                  <c:v>1.197649353315541E-2</c:v>
                </c:pt>
                <c:pt idx="24">
                  <c:v>1.6921748854126985E-2</c:v>
                </c:pt>
                <c:pt idx="25">
                  <c:v>1.3567310796476502E-2</c:v>
                </c:pt>
                <c:pt idx="26">
                  <c:v>1.6073735000252221E-2</c:v>
                </c:pt>
                <c:pt idx="27">
                  <c:v>1.3385790205406096E-2</c:v>
                </c:pt>
                <c:pt idx="28">
                  <c:v>1.2963002497811746E-2</c:v>
                </c:pt>
                <c:pt idx="29">
                  <c:v>1.3841990462830378E-2</c:v>
                </c:pt>
                <c:pt idx="30">
                  <c:v>1.4578018462010954E-2</c:v>
                </c:pt>
                <c:pt idx="31">
                  <c:v>1.4612130600571973E-2</c:v>
                </c:pt>
                <c:pt idx="32">
                  <c:v>1.421108466386742E-2</c:v>
                </c:pt>
                <c:pt idx="33">
                  <c:v>1.484797633935921E-2</c:v>
                </c:pt>
                <c:pt idx="34">
                  <c:v>1.503764890822549E-2</c:v>
                </c:pt>
                <c:pt idx="35">
                  <c:v>1.3886358527132365E-2</c:v>
                </c:pt>
                <c:pt idx="36">
                  <c:v>1.5711069689043441E-2</c:v>
                </c:pt>
                <c:pt idx="37">
                  <c:v>1.5162070008893797E-2</c:v>
                </c:pt>
                <c:pt idx="38">
                  <c:v>1.6157537436256402E-2</c:v>
                </c:pt>
                <c:pt idx="39">
                  <c:v>1.6761475738554837E-2</c:v>
                </c:pt>
                <c:pt idx="40">
                  <c:v>2.1080504326716001E-2</c:v>
                </c:pt>
                <c:pt idx="41">
                  <c:v>3.424247369951737E-2</c:v>
                </c:pt>
                <c:pt idx="42">
                  <c:v>2.713087407078299E-2</c:v>
                </c:pt>
                <c:pt idx="43">
                  <c:v>2.2686371893099896E-2</c:v>
                </c:pt>
                <c:pt idx="44">
                  <c:v>2.1667491508108292E-2</c:v>
                </c:pt>
                <c:pt idx="45">
                  <c:v>1.7133566660681398E-2</c:v>
                </c:pt>
                <c:pt idx="46">
                  <c:v>2.1525612538974299E-2</c:v>
                </c:pt>
                <c:pt idx="47">
                  <c:v>1.9175195361734308E-2</c:v>
                </c:pt>
                <c:pt idx="48">
                  <c:v>1.9628438096584884E-2</c:v>
                </c:pt>
                <c:pt idx="49">
                  <c:v>1.8526411980605464E-2</c:v>
                </c:pt>
                <c:pt idx="50">
                  <c:v>2.1666154073187314E-2</c:v>
                </c:pt>
                <c:pt idx="51">
                  <c:v>2.3667339427757332E-2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6B-99F7-42EB-B6A9-552308201918}"/>
            </c:ext>
          </c:extLst>
        </c:ser>
        <c:ser>
          <c:idx val="4"/>
          <c:order val="1"/>
          <c:tx>
            <c:v>2023</c:v>
          </c:tx>
          <c:spPr>
            <a:ln w="476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9DC3E6"/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val>
            <c:numRef>
              <c:f>Tablas!$C$138:$C$189</c:f>
              <c:numCache>
                <c:formatCode>0.00%</c:formatCode>
                <c:ptCount val="52"/>
                <c:pt idx="0">
                  <c:v>5.3450481854432699E-3</c:v>
                </c:pt>
                <c:pt idx="1">
                  <c:v>4.8689885836423284E-3</c:v>
                </c:pt>
                <c:pt idx="2">
                  <c:v>5.7301735220916328E-3</c:v>
                </c:pt>
                <c:pt idx="3">
                  <c:v>5.5885074312196931E-3</c:v>
                </c:pt>
                <c:pt idx="4">
                  <c:v>5.0130382139669336E-3</c:v>
                </c:pt>
                <c:pt idx="5">
                  <c:v>4.5706640834723847E-3</c:v>
                </c:pt>
                <c:pt idx="6">
                  <c:v>4.8025356935659609E-3</c:v>
                </c:pt>
                <c:pt idx="7">
                  <c:v>5.5886063946882607E-3</c:v>
                </c:pt>
                <c:pt idx="8">
                  <c:v>5.3938049932040922E-3</c:v>
                </c:pt>
                <c:pt idx="9">
                  <c:v>5.3805292483633587E-3</c:v>
                </c:pt>
                <c:pt idx="10">
                  <c:v>5.2105918259040306E-3</c:v>
                </c:pt>
                <c:pt idx="11">
                  <c:v>5.1491189913658924E-3</c:v>
                </c:pt>
                <c:pt idx="12">
                  <c:v>4.3947507899233674E-3</c:v>
                </c:pt>
                <c:pt idx="13">
                  <c:v>5.0234824611566026E-3</c:v>
                </c:pt>
                <c:pt idx="14">
                  <c:v>4.5801127296088186E-3</c:v>
                </c:pt>
                <c:pt idx="15">
                  <c:v>4.9683300992201512E-3</c:v>
                </c:pt>
                <c:pt idx="16">
                  <c:v>5.3582025260786141E-3</c:v>
                </c:pt>
                <c:pt idx="17">
                  <c:v>4.8232641582622192E-3</c:v>
                </c:pt>
                <c:pt idx="18">
                  <c:v>5.0204813345841965E-3</c:v>
                </c:pt>
                <c:pt idx="19">
                  <c:v>5.6233860004032965E-3</c:v>
                </c:pt>
                <c:pt idx="20">
                  <c:v>5.6739546581156394E-3</c:v>
                </c:pt>
                <c:pt idx="21">
                  <c:v>5.9726219327476526E-3</c:v>
                </c:pt>
                <c:pt idx="22">
                  <c:v>5.4289830894062334E-3</c:v>
                </c:pt>
                <c:pt idx="23">
                  <c:v>5.7651003737240938E-3</c:v>
                </c:pt>
                <c:pt idx="24">
                  <c:v>6.1418065911914158E-3</c:v>
                </c:pt>
                <c:pt idx="25">
                  <c:v>5.9622640539540236E-3</c:v>
                </c:pt>
                <c:pt idx="26">
                  <c:v>5.609251622806447E-3</c:v>
                </c:pt>
                <c:pt idx="27">
                  <c:v>5.5796837299727474E-3</c:v>
                </c:pt>
                <c:pt idx="28">
                  <c:v>6.049284891031014E-3</c:v>
                </c:pt>
                <c:pt idx="29">
                  <c:v>7.7651919241235124E-3</c:v>
                </c:pt>
                <c:pt idx="30">
                  <c:v>6.0755724017123652E-3</c:v>
                </c:pt>
                <c:pt idx="31">
                  <c:v>5.7220273648574656E-3</c:v>
                </c:pt>
                <c:pt idx="32">
                  <c:v>5.7326303413307855E-3</c:v>
                </c:pt>
                <c:pt idx="33">
                  <c:v>5.3329508399566862E-3</c:v>
                </c:pt>
                <c:pt idx="34">
                  <c:v>5.4000094620807113E-3</c:v>
                </c:pt>
                <c:pt idx="35">
                  <c:v>5.0162108238423807E-3</c:v>
                </c:pt>
                <c:pt idx="36">
                  <c:v>5.6717677799961114E-3</c:v>
                </c:pt>
                <c:pt idx="37">
                  <c:v>5.1571098321793281E-3</c:v>
                </c:pt>
                <c:pt idx="38">
                  <c:v>5.6636668307281117E-3</c:v>
                </c:pt>
                <c:pt idx="39">
                  <c:v>6.0851652716285001E-3</c:v>
                </c:pt>
                <c:pt idx="40">
                  <c:v>4.8706008092220783E-3</c:v>
                </c:pt>
                <c:pt idx="41">
                  <c:v>5.6922584772872683E-3</c:v>
                </c:pt>
                <c:pt idx="42">
                  <c:v>6.4130018624149101E-3</c:v>
                </c:pt>
                <c:pt idx="43">
                  <c:v>5.9782851254156491E-3</c:v>
                </c:pt>
                <c:pt idx="44">
                  <c:v>5.653639169546522E-3</c:v>
                </c:pt>
                <c:pt idx="45">
                  <c:v>6.7907946157186282E-3</c:v>
                </c:pt>
                <c:pt idx="46">
                  <c:v>5.7709316037735849E-3</c:v>
                </c:pt>
                <c:pt idx="47">
                  <c:v>6.7647088207966593E-3</c:v>
                </c:pt>
                <c:pt idx="48">
                  <c:v>6.2951319140038681E-3</c:v>
                </c:pt>
                <c:pt idx="49">
                  <c:v>5.7878854982268153E-3</c:v>
                </c:pt>
                <c:pt idx="50">
                  <c:v>5.879149174816049E-3</c:v>
                </c:pt>
                <c:pt idx="51">
                  <c:v>6.3170796913592456E-3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6C-99F7-42EB-B6A9-552308201918}"/>
            </c:ext>
          </c:extLst>
        </c:ser>
        <c:ser>
          <c:idx val="5"/>
          <c:order val="2"/>
          <c:tx>
            <c:v>2024</c:v>
          </c:tx>
          <c:spPr>
            <a:ln w="4762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C000"/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val>
            <c:numRef>
              <c:f>Tablas!$D$138:$D$189</c:f>
              <c:numCache>
                <c:formatCode>0.00%</c:formatCode>
                <c:ptCount val="52"/>
                <c:pt idx="0">
                  <c:v>5.1961005222278187E-3</c:v>
                </c:pt>
                <c:pt idx="1">
                  <c:v>4.5956845997385878E-3</c:v>
                </c:pt>
                <c:pt idx="2">
                  <c:v>5.2026568965581116E-3</c:v>
                </c:pt>
                <c:pt idx="3">
                  <c:v>4.1583593969000895E-3</c:v>
                </c:pt>
                <c:pt idx="4">
                  <c:v>4.3254887836304207E-3</c:v>
                </c:pt>
                <c:pt idx="5">
                  <c:v>3.9322879374575886E-3</c:v>
                </c:pt>
                <c:pt idx="6">
                  <c:v>4.461973846854466E-3</c:v>
                </c:pt>
                <c:pt idx="7">
                  <c:v>4.3823085192684387E-3</c:v>
                </c:pt>
                <c:pt idx="8">
                  <c:v>4.7908313883752093E-3</c:v>
                </c:pt>
                <c:pt idx="9">
                  <c:v>4.6425734300364185E-3</c:v>
                </c:pt>
                <c:pt idx="10">
                  <c:v>4.9745098553155799E-3</c:v>
                </c:pt>
                <c:pt idx="11">
                  <c:v>4.8403625117323934E-3</c:v>
                </c:pt>
                <c:pt idx="12">
                  <c:v>4.731507563343223E-3</c:v>
                </c:pt>
                <c:pt idx="13">
                  <c:v>4.6194462372740625E-3</c:v>
                </c:pt>
                <c:pt idx="14">
                  <c:v>4.6236819403327814E-3</c:v>
                </c:pt>
                <c:pt idx="15">
                  <c:v>4.5712148011537966E-3</c:v>
                </c:pt>
                <c:pt idx="16">
                  <c:v>4.8750479887064062E-3</c:v>
                </c:pt>
                <c:pt idx="17">
                  <c:v>4.3015626416427278E-3</c:v>
                </c:pt>
                <c:pt idx="18">
                  <c:v>5.3298444615218514E-3</c:v>
                </c:pt>
                <c:pt idx="19">
                  <c:v>5.4813202556755567E-3</c:v>
                </c:pt>
                <c:pt idx="20">
                  <c:v>5.2774856564742215E-3</c:v>
                </c:pt>
                <c:pt idx="21">
                  <c:v>4.1333557838019869E-3</c:v>
                </c:pt>
                <c:pt idx="22">
                  <c:v>4.2216093923613434E-3</c:v>
                </c:pt>
                <c:pt idx="23">
                  <c:v>4.0673432723762537E-3</c:v>
                </c:pt>
                <c:pt idx="24">
                  <c:v>3.7447221326978733E-3</c:v>
                </c:pt>
                <c:pt idx="25">
                  <c:v>2.7969289397733891E-3</c:v>
                </c:pt>
                <c:pt idx="26">
                  <c:v>4.2572741615783411E-3</c:v>
                </c:pt>
                <c:pt idx="27">
                  <c:v>5.1229291530521942E-3</c:v>
                </c:pt>
                <c:pt idx="28">
                  <c:v>4.9599246870219854E-3</c:v>
                </c:pt>
                <c:pt idx="29">
                  <c:v>4.7643137549649344E-3</c:v>
                </c:pt>
                <c:pt idx="30">
                  <c:v>5.3188496059233216E-3</c:v>
                </c:pt>
                <c:pt idx="31">
                  <c:v>5.2550949211568913E-3</c:v>
                </c:pt>
                <c:pt idx="32">
                  <c:v>4.9871455231184827E-3</c:v>
                </c:pt>
                <c:pt idx="33">
                  <c:v>4.7270437281064269E-3</c:v>
                </c:pt>
                <c:pt idx="34">
                  <c:v>5.0188361923982506E-3</c:v>
                </c:pt>
                <c:pt idx="35">
                  <c:v>5.5629810727670839E-3</c:v>
                </c:pt>
                <c:pt idx="36">
                  <c:v>5.8210566343240558E-3</c:v>
                </c:pt>
                <c:pt idx="37">
                  <c:v>4.2092063811506814E-3</c:v>
                </c:pt>
                <c:pt idx="38">
                  <c:v>5.3494261079203836E-3</c:v>
                </c:pt>
                <c:pt idx="39">
                  <c:v>5.5921578740077034E-3</c:v>
                </c:pt>
                <c:pt idx="40">
                  <c:v>4.9168910762373477E-3</c:v>
                </c:pt>
                <c:pt idx="41">
                  <c:v>5.5786467407899698E-3</c:v>
                </c:pt>
                <c:pt idx="42">
                  <c:v>5.9088601390031685E-3</c:v>
                </c:pt>
                <c:pt idx="43">
                  <c:v>4.7490915250061588E-3</c:v>
                </c:pt>
                <c:pt idx="44">
                  <c:v>4.1574208278285854E-3</c:v>
                </c:pt>
                <c:pt idx="45">
                  <c:v>4.6771392704821162E-3</c:v>
                </c:pt>
                <c:pt idx="46">
                  <c:v>3.6948962139306016E-3</c:v>
                </c:pt>
                <c:pt idx="47">
                  <c:v>6.0714084823939697E-3</c:v>
                </c:pt>
                <c:pt idx="48">
                  <c:v>6.1633788157231372E-3</c:v>
                </c:pt>
                <c:pt idx="49">
                  <c:v>4.4024592043531881E-3</c:v>
                </c:pt>
                <c:pt idx="50">
                  <c:v>5.5796837299727474E-3</c:v>
                </c:pt>
                <c:pt idx="51">
                  <c:v>5.9622640539540236E-3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6D-99F7-42EB-B6A9-552308201918}"/>
            </c:ext>
          </c:extLst>
        </c:ser>
        <c:ser>
          <c:idx val="0"/>
          <c:order val="3"/>
          <c:tx>
            <c:v>2025</c:v>
          </c:tx>
          <c:spPr>
            <a:ln w="47625" cap="rnd">
              <a:solidFill>
                <a:srgbClr val="1F51F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1F51FF"/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val>
            <c:numRef>
              <c:f>Tablas!$E$138:$E$189</c:f>
              <c:numCache>
                <c:formatCode>0.00%</c:formatCode>
                <c:ptCount val="52"/>
                <c:pt idx="0">
                  <c:v>4.3096898464392089E-3</c:v>
                </c:pt>
                <c:pt idx="1">
                  <c:v>3.6580443767785706E-3</c:v>
                </c:pt>
                <c:pt idx="2">
                  <c:v>4.4949581440667727E-3</c:v>
                </c:pt>
                <c:pt idx="3">
                  <c:v>4.9943782803368777E-3</c:v>
                </c:pt>
                <c:pt idx="4">
                  <c:v>4.6001477547855723E-3</c:v>
                </c:pt>
                <c:pt idx="5">
                  <c:v>4.1692126396648049E-3</c:v>
                </c:pt>
                <c:pt idx="6">
                  <c:v>4.3878789579664488E-3</c:v>
                </c:pt>
                <c:pt idx="7">
                  <c:v>4.228799902082781E-3</c:v>
                </c:pt>
                <c:pt idx="8">
                  <c:v>4.6832246200700887E-3</c:v>
                </c:pt>
                <c:pt idx="9">
                  <c:v>4.4119166199722655E-3</c:v>
                </c:pt>
                <c:pt idx="10">
                  <c:v>5.7036351746770292E-3</c:v>
                </c:pt>
                <c:pt idx="11">
                  <c:v>5.4453251778804144E-3</c:v>
                </c:pt>
                <c:pt idx="12">
                  <c:v>3.916785078584421E-3</c:v>
                </c:pt>
                <c:pt idx="13">
                  <c:v>4.737796998514403E-3</c:v>
                </c:pt>
                <c:pt idx="14">
                  <c:v>4.106779649563813E-3</c:v>
                </c:pt>
                <c:pt idx="15">
                  <c:v>7.0002313815982842E-3</c:v>
                </c:pt>
                <c:pt idx="16">
                  <c:v>5.1740863764598612E-3</c:v>
                </c:pt>
                <c:pt idx="17">
                  <c:v>5.1740863764598612E-3</c:v>
                </c:pt>
                <c:pt idx="18">
                  <c:v>5.359712757382575E-3</c:v>
                </c:pt>
                <c:pt idx="19">
                  <c:v>5.4074464987625562E-3</c:v>
                </c:pt>
                <c:pt idx="20">
                  <c:v>5.4243559254665832E-3</c:v>
                </c:pt>
                <c:pt idx="21">
                  <c:v>4.612077016502728E-3</c:v>
                </c:pt>
                <c:pt idx="22">
                  <c:v>4.3687352336749105E-3</c:v>
                </c:pt>
                <c:pt idx="23">
                  <c:v>4.0254140397870189E-3</c:v>
                </c:pt>
                <c:pt idx="24">
                  <c:v>4.3651889842358663E-3</c:v>
                </c:pt>
                <c:pt idx="25">
                  <c:v>5.3687828388575042E-3</c:v>
                </c:pt>
                <c:pt idx="26">
                  <c:v>4.8943681425977683E-3</c:v>
                </c:pt>
                <c:pt idx="27">
                  <c:v>4.8962841845404123E-3</c:v>
                </c:pt>
                <c:pt idx="28">
                  <c:v>4.8474264484868884E-3</c:v>
                </c:pt>
                <c:pt idx="29">
                  <c:v>4.6483293784503948E-3</c:v>
                </c:pt>
                <c:pt idx="30">
                  <c:v>5.3060545575515632E-3</c:v>
                </c:pt>
                <c:pt idx="31">
                  <c:v>4.7507535517019592E-3</c:v>
                </c:pt>
                <c:pt idx="32">
                  <c:v>4.9152742516384244E-3</c:v>
                </c:pt>
                <c:pt idx="33">
                  <c:v>3.6037335949799759E-3</c:v>
                </c:pt>
                <c:pt idx="34">
                  <c:v>5.0025184510470427E-3</c:v>
                </c:pt>
                <c:pt idx="35">
                  <c:v>3.7063382127213509E-3</c:v>
                </c:pt>
                <c:pt idx="36">
                  <c:v>6.0511768758712402E-3</c:v>
                </c:pt>
                <c:pt idx="37">
                  <c:v>5.9683158409594107E-3</c:v>
                </c:pt>
                <c:pt idx="38">
                  <c:v>6.5413545352880804E-3</c:v>
                </c:pt>
                <c:pt idx="39">
                  <c:v>6.2231922173951954E-3</c:v>
                </c:pt>
                <c:pt idx="40">
                  <c:v>5.1931305280380749E-3</c:v>
                </c:pt>
                <c:pt idx="41">
                  <c:v>5.4046615421904868E-3</c:v>
                </c:pt>
                <c:pt idx="42">
                  <c:v>6.2934603788124344E-3</c:v>
                </c:pt>
                <c:pt idx="43">
                  <c:v>4.9622935160878769E-3</c:v>
                </c:pt>
                <c:pt idx="44">
                  <c:v>5.9209332704379695E-3</c:v>
                </c:pt>
                <c:pt idx="45">
                  <c:v>4.7822463333548615E-3</c:v>
                </c:pt>
                <c:pt idx="46">
                  <c:v>5.4517012358430515E-3</c:v>
                </c:pt>
                <c:pt idx="47">
                  <c:v>5.3170062467160955E-3</c:v>
                </c:pt>
                <c:pt idx="48">
                  <c:v>5.3437724874962084E-3</c:v>
                </c:pt>
                <c:pt idx="49">
                  <c:v>5.4633316083330516E-3</c:v>
                </c:pt>
                <c:pt idx="50">
                  <c:v>5.817329982186867E-3</c:v>
                </c:pt>
                <c:pt idx="51">
                  <c:v>5.1894676274762313E-3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CF-48F0-99BE-BDEB42E9D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548400"/>
        <c:axId val="324546320"/>
      </c:lineChart>
      <c:catAx>
        <c:axId val="3245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4546320"/>
        <c:crosses val="autoZero"/>
        <c:auto val="1"/>
        <c:lblAlgn val="ctr"/>
        <c:lblOffset val="100"/>
        <c:noMultiLvlLbl val="0"/>
      </c:catAx>
      <c:valAx>
        <c:axId val="324546320"/>
        <c:scaling>
          <c:orientation val="minMax"/>
          <c:max val="2.0000000000000004E-2"/>
          <c:min val="2.5000000000000005E-3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454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EVOLUCIÓN HUEVO SUCIO POR</a:t>
            </a:r>
            <a:r>
              <a:rPr lang="en-US" sz="1800" b="1" baseline="0">
                <a:solidFill>
                  <a:schemeClr val="tx1"/>
                </a:solidFill>
              </a:rPr>
              <a:t> SEMANA</a:t>
            </a:r>
            <a:endParaRPr lang="en-US" sz="18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6.5892396848830581E-2"/>
          <c:y val="3.9375288462835806E-2"/>
          <c:w val="0.8741029282684164"/>
          <c:h val="0.8775851421636176"/>
        </c:manualLayout>
      </c:layout>
      <c:lineChart>
        <c:grouping val="standard"/>
        <c:varyColors val="0"/>
        <c:ser>
          <c:idx val="0"/>
          <c:order val="0"/>
          <c:tx>
            <c:v>2022</c:v>
          </c:tx>
          <c:spPr>
            <a:ln w="476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val>
            <c:numRef>
              <c:f>Tablas!$F$138:$F$189</c:f>
              <c:numCache>
                <c:formatCode>0.00%</c:formatCode>
                <c:ptCount val="52"/>
                <c:pt idx="0">
                  <c:v>5.6352441732969723E-2</c:v>
                </c:pt>
                <c:pt idx="1">
                  <c:v>6.3543450638086293E-2</c:v>
                </c:pt>
                <c:pt idx="2">
                  <c:v>6.6138629739719818E-2</c:v>
                </c:pt>
                <c:pt idx="3">
                  <c:v>7.1974491720094624E-2</c:v>
                </c:pt>
                <c:pt idx="4">
                  <c:v>6.6521759677942563E-2</c:v>
                </c:pt>
                <c:pt idx="5">
                  <c:v>6.033901123041658E-2</c:v>
                </c:pt>
                <c:pt idx="6">
                  <c:v>6.0064618653368332E-2</c:v>
                </c:pt>
                <c:pt idx="7">
                  <c:v>6.9351166677927567E-2</c:v>
                </c:pt>
                <c:pt idx="8">
                  <c:v>5.4922395757310366E-2</c:v>
                </c:pt>
                <c:pt idx="9">
                  <c:v>6.0272098574407261E-2</c:v>
                </c:pt>
                <c:pt idx="10">
                  <c:v>6.0542029012935643E-2</c:v>
                </c:pt>
                <c:pt idx="11">
                  <c:v>6.4908472770958986E-2</c:v>
                </c:pt>
                <c:pt idx="12">
                  <c:v>5.1609404548724327E-2</c:v>
                </c:pt>
                <c:pt idx="13">
                  <c:v>5.7370955315870567E-2</c:v>
                </c:pt>
                <c:pt idx="14">
                  <c:v>5.6839030158535725E-2</c:v>
                </c:pt>
                <c:pt idx="15">
                  <c:v>5.4838685120053597E-2</c:v>
                </c:pt>
                <c:pt idx="16">
                  <c:v>5.9209231670480075E-2</c:v>
                </c:pt>
                <c:pt idx="17">
                  <c:v>5.807162424485484E-2</c:v>
                </c:pt>
                <c:pt idx="18">
                  <c:v>6.1025122077492548E-2</c:v>
                </c:pt>
                <c:pt idx="19">
                  <c:v>6.6080399875633508E-2</c:v>
                </c:pt>
                <c:pt idx="20">
                  <c:v>6.3632299736340159E-2</c:v>
                </c:pt>
                <c:pt idx="21">
                  <c:v>6.5749536075844703E-2</c:v>
                </c:pt>
                <c:pt idx="22">
                  <c:v>5.9951432361784671E-2</c:v>
                </c:pt>
                <c:pt idx="23">
                  <c:v>6.4306610552247997E-2</c:v>
                </c:pt>
                <c:pt idx="24">
                  <c:v>6.9807628503668021E-2</c:v>
                </c:pt>
                <c:pt idx="25">
                  <c:v>7.1150671032606194E-2</c:v>
                </c:pt>
                <c:pt idx="26">
                  <c:v>6.8680045657654398E-2</c:v>
                </c:pt>
                <c:pt idx="27">
                  <c:v>6.4073815003903786E-2</c:v>
                </c:pt>
                <c:pt idx="28">
                  <c:v>6.8422657805890449E-2</c:v>
                </c:pt>
                <c:pt idx="29">
                  <c:v>7.1819761316143954E-2</c:v>
                </c:pt>
                <c:pt idx="30">
                  <c:v>7.3407458105367474E-2</c:v>
                </c:pt>
                <c:pt idx="31">
                  <c:v>6.5479903829978134E-2</c:v>
                </c:pt>
                <c:pt idx="32">
                  <c:v>6.3773813662824391E-2</c:v>
                </c:pt>
                <c:pt idx="33">
                  <c:v>6.1708002507011257E-2</c:v>
                </c:pt>
                <c:pt idx="34">
                  <c:v>6.1457569373628528E-2</c:v>
                </c:pt>
                <c:pt idx="35">
                  <c:v>6.3301697391678083E-2</c:v>
                </c:pt>
                <c:pt idx="36">
                  <c:v>5.9290923378876516E-2</c:v>
                </c:pt>
                <c:pt idx="37">
                  <c:v>6.2300500157190387E-2</c:v>
                </c:pt>
                <c:pt idx="38">
                  <c:v>6.3523284189659676E-2</c:v>
                </c:pt>
                <c:pt idx="39">
                  <c:v>6.6563113745781222E-2</c:v>
                </c:pt>
                <c:pt idx="40">
                  <c:v>7.0448138141665687E-2</c:v>
                </c:pt>
                <c:pt idx="41">
                  <c:v>6.2036067830886638E-2</c:v>
                </c:pt>
                <c:pt idx="42">
                  <c:v>6.2257025435965792E-2</c:v>
                </c:pt>
                <c:pt idx="43">
                  <c:v>6.2584401838380835E-2</c:v>
                </c:pt>
                <c:pt idx="44">
                  <c:v>6.5974396126624091E-2</c:v>
                </c:pt>
                <c:pt idx="45">
                  <c:v>6.0518912957517351E-2</c:v>
                </c:pt>
                <c:pt idx="46">
                  <c:v>6.6235807755460396E-2</c:v>
                </c:pt>
                <c:pt idx="47">
                  <c:v>6.5370305016385175E-2</c:v>
                </c:pt>
                <c:pt idx="48">
                  <c:v>7.348653043908647E-2</c:v>
                </c:pt>
                <c:pt idx="49">
                  <c:v>7.108735056557379E-2</c:v>
                </c:pt>
                <c:pt idx="50">
                  <c:v>6.8684997745048409E-2</c:v>
                </c:pt>
                <c:pt idx="51">
                  <c:v>7.0468756183465903E-2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BCE-4F67-BB5B-AE84F61CE080}"/>
            </c:ext>
          </c:extLst>
        </c:ser>
        <c:ser>
          <c:idx val="1"/>
          <c:order val="1"/>
          <c:tx>
            <c:v>2023</c:v>
          </c:tx>
          <c:spPr>
            <a:ln w="47625" cap="rnd">
              <a:solidFill>
                <a:srgbClr val="9DC3E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9DC3E6"/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val>
            <c:numRef>
              <c:f>Tablas!$G$138:$G$189</c:f>
              <c:numCache>
                <c:formatCode>0.00%</c:formatCode>
                <c:ptCount val="52"/>
                <c:pt idx="0">
                  <c:v>7.8828331425800827E-2</c:v>
                </c:pt>
                <c:pt idx="1">
                  <c:v>7.1355709689115449E-2</c:v>
                </c:pt>
                <c:pt idx="2">
                  <c:v>6.7607014171479476E-2</c:v>
                </c:pt>
                <c:pt idx="3">
                  <c:v>7.8788645551390063E-2</c:v>
                </c:pt>
                <c:pt idx="4">
                  <c:v>5.610908139724359E-2</c:v>
                </c:pt>
                <c:pt idx="5">
                  <c:v>5.5222748532700629E-2</c:v>
                </c:pt>
                <c:pt idx="6">
                  <c:v>5.4240420368267539E-2</c:v>
                </c:pt>
                <c:pt idx="7">
                  <c:v>5.2034804959395012E-2</c:v>
                </c:pt>
                <c:pt idx="8">
                  <c:v>5.3429432188162818E-2</c:v>
                </c:pt>
                <c:pt idx="9">
                  <c:v>5.6404886329150229E-2</c:v>
                </c:pt>
                <c:pt idx="10">
                  <c:v>6.0528970307430131E-2</c:v>
                </c:pt>
                <c:pt idx="11">
                  <c:v>5.931653878312506E-2</c:v>
                </c:pt>
                <c:pt idx="12">
                  <c:v>5.9949498136101349E-2</c:v>
                </c:pt>
                <c:pt idx="13">
                  <c:v>5.5471268908741031E-2</c:v>
                </c:pt>
                <c:pt idx="14">
                  <c:v>5.5471268908741031E-2</c:v>
                </c:pt>
                <c:pt idx="15">
                  <c:v>5.8366393286286476E-2</c:v>
                </c:pt>
                <c:pt idx="16">
                  <c:v>6.137465920505094E-2</c:v>
                </c:pt>
                <c:pt idx="17">
                  <c:v>5.9055020105955196E-2</c:v>
                </c:pt>
                <c:pt idx="18">
                  <c:v>6.235464689113334E-2</c:v>
                </c:pt>
                <c:pt idx="19">
                  <c:v>6.337656560125933E-2</c:v>
                </c:pt>
                <c:pt idx="20">
                  <c:v>6.7501756930650178E-2</c:v>
                </c:pt>
                <c:pt idx="21">
                  <c:v>7.3121223077320385E-2</c:v>
                </c:pt>
                <c:pt idx="22">
                  <c:v>7.1259561143115477E-2</c:v>
                </c:pt>
                <c:pt idx="23">
                  <c:v>7.0563157213200209E-2</c:v>
                </c:pt>
                <c:pt idx="24">
                  <c:v>8.1261422277240411E-2</c:v>
                </c:pt>
                <c:pt idx="25">
                  <c:v>7.6613163840487136E-2</c:v>
                </c:pt>
                <c:pt idx="26">
                  <c:v>7.4504846933348468E-2</c:v>
                </c:pt>
                <c:pt idx="27">
                  <c:v>7.5992267329466998E-2</c:v>
                </c:pt>
                <c:pt idx="28">
                  <c:v>6.5326900981464306E-2</c:v>
                </c:pt>
                <c:pt idx="29">
                  <c:v>6.7643137883525523E-2</c:v>
                </c:pt>
                <c:pt idx="30">
                  <c:v>7.3389973071999889E-2</c:v>
                </c:pt>
                <c:pt idx="31">
                  <c:v>7.5071634191390582E-2</c:v>
                </c:pt>
                <c:pt idx="32">
                  <c:v>7.7776689711901922E-2</c:v>
                </c:pt>
                <c:pt idx="33">
                  <c:v>7.8995150742020945E-2</c:v>
                </c:pt>
                <c:pt idx="34">
                  <c:v>7.3313988291514906E-2</c:v>
                </c:pt>
                <c:pt idx="35">
                  <c:v>6.9858714920055465E-2</c:v>
                </c:pt>
                <c:pt idx="36">
                  <c:v>7.3178833407661431E-2</c:v>
                </c:pt>
                <c:pt idx="37">
                  <c:v>7.9392273611578315E-2</c:v>
                </c:pt>
                <c:pt idx="38">
                  <c:v>8.3306496745066058E-2</c:v>
                </c:pt>
                <c:pt idx="39">
                  <c:v>7.9081538524983341E-2</c:v>
                </c:pt>
                <c:pt idx="40">
                  <c:v>7.2194620123683384E-2</c:v>
                </c:pt>
                <c:pt idx="41">
                  <c:v>7.1556003092070469E-2</c:v>
                </c:pt>
                <c:pt idx="42">
                  <c:v>7.1385647909137845E-2</c:v>
                </c:pt>
                <c:pt idx="43">
                  <c:v>6.6535486736577776E-2</c:v>
                </c:pt>
                <c:pt idx="44">
                  <c:v>6.7665311815383308E-2</c:v>
                </c:pt>
                <c:pt idx="45">
                  <c:v>6.0489380566786724E-2</c:v>
                </c:pt>
                <c:pt idx="46">
                  <c:v>6.3518646794628292E-2</c:v>
                </c:pt>
                <c:pt idx="47">
                  <c:v>7.1466290775590927E-2</c:v>
                </c:pt>
                <c:pt idx="48">
                  <c:v>7.241738883139659E-2</c:v>
                </c:pt>
                <c:pt idx="49">
                  <c:v>6.9553284963294201E-2</c:v>
                </c:pt>
                <c:pt idx="50">
                  <c:v>6.9075855319916044E-2</c:v>
                </c:pt>
                <c:pt idx="51">
                  <c:v>7.3306593420611799E-2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BCE-4F67-BB5B-AE84F61CE080}"/>
            </c:ext>
          </c:extLst>
        </c:ser>
        <c:ser>
          <c:idx val="2"/>
          <c:order val="2"/>
          <c:tx>
            <c:v>2024</c:v>
          </c:tx>
          <c:spPr>
            <a:ln w="4762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C000"/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val>
            <c:numRef>
              <c:f>Tablas!$H$138:$H$189</c:f>
              <c:numCache>
                <c:formatCode>0.00%</c:formatCode>
                <c:ptCount val="52"/>
                <c:pt idx="0">
                  <c:v>8.3945138175214332E-2</c:v>
                </c:pt>
                <c:pt idx="1">
                  <c:v>7.5826340255976815E-2</c:v>
                </c:pt>
                <c:pt idx="2">
                  <c:v>7.0581702177937064E-2</c:v>
                </c:pt>
                <c:pt idx="3">
                  <c:v>7.3103977683230306E-2</c:v>
                </c:pt>
                <c:pt idx="4">
                  <c:v>7.0678177021830074E-2</c:v>
                </c:pt>
                <c:pt idx="5">
                  <c:v>6.4458869400839863E-2</c:v>
                </c:pt>
                <c:pt idx="6">
                  <c:v>6.6845579318707965E-2</c:v>
                </c:pt>
                <c:pt idx="7">
                  <c:v>7.0820862122017395E-2</c:v>
                </c:pt>
                <c:pt idx="8">
                  <c:v>6.9711778534598354E-2</c:v>
                </c:pt>
                <c:pt idx="9">
                  <c:v>7.6266652047585107E-2</c:v>
                </c:pt>
                <c:pt idx="10">
                  <c:v>7.009024986770028E-2</c:v>
                </c:pt>
                <c:pt idx="11">
                  <c:v>7.8969985346658542E-2</c:v>
                </c:pt>
                <c:pt idx="12">
                  <c:v>9.4944939815289314E-2</c:v>
                </c:pt>
                <c:pt idx="13">
                  <c:v>8.9981977977713803E-2</c:v>
                </c:pt>
                <c:pt idx="14">
                  <c:v>8.975649448496173E-2</c:v>
                </c:pt>
                <c:pt idx="15">
                  <c:v>9.880557772005244E-2</c:v>
                </c:pt>
                <c:pt idx="16">
                  <c:v>9.874300403817543E-2</c:v>
                </c:pt>
                <c:pt idx="17">
                  <c:v>8.7541648608823783E-2</c:v>
                </c:pt>
                <c:pt idx="18">
                  <c:v>8.9137158194476609E-2</c:v>
                </c:pt>
                <c:pt idx="19">
                  <c:v>9.5910846558892815E-2</c:v>
                </c:pt>
                <c:pt idx="20">
                  <c:v>8.7410087544911044E-2</c:v>
                </c:pt>
                <c:pt idx="21">
                  <c:v>8.7460907815514119E-2</c:v>
                </c:pt>
                <c:pt idx="22">
                  <c:v>7.5039841652173284E-2</c:v>
                </c:pt>
                <c:pt idx="23">
                  <c:v>7.5039841652173284E-2</c:v>
                </c:pt>
                <c:pt idx="24">
                  <c:v>7.0977737824546555E-2</c:v>
                </c:pt>
                <c:pt idx="25">
                  <c:v>7.4928443490751742E-2</c:v>
                </c:pt>
                <c:pt idx="26">
                  <c:v>7.2805546588450787E-2</c:v>
                </c:pt>
                <c:pt idx="27">
                  <c:v>8.6119086456619656E-2</c:v>
                </c:pt>
                <c:pt idx="28">
                  <c:v>9.1152205975333342E-2</c:v>
                </c:pt>
                <c:pt idx="29">
                  <c:v>8.1749292487959882E-2</c:v>
                </c:pt>
                <c:pt idx="30">
                  <c:v>8.2864943810279257E-2</c:v>
                </c:pt>
                <c:pt idx="31">
                  <c:v>9.9197958439664599E-2</c:v>
                </c:pt>
                <c:pt idx="32">
                  <c:v>0.11322148272716907</c:v>
                </c:pt>
                <c:pt idx="33">
                  <c:v>0.1085409998896369</c:v>
                </c:pt>
                <c:pt idx="34">
                  <c:v>9.981565606689051E-2</c:v>
                </c:pt>
                <c:pt idx="35">
                  <c:v>9.7642699867596175E-2</c:v>
                </c:pt>
                <c:pt idx="36">
                  <c:v>9.4578688682578946E-2</c:v>
                </c:pt>
                <c:pt idx="37">
                  <c:v>0.10430900752031835</c:v>
                </c:pt>
                <c:pt idx="38">
                  <c:v>9.5865494312830091E-2</c:v>
                </c:pt>
                <c:pt idx="39">
                  <c:v>8.9403066492169891E-2</c:v>
                </c:pt>
                <c:pt idx="40">
                  <c:v>7.95720948597093E-2</c:v>
                </c:pt>
                <c:pt idx="41">
                  <c:v>8.6805303686848828E-2</c:v>
                </c:pt>
                <c:pt idx="42">
                  <c:v>9.0150482859508496E-2</c:v>
                </c:pt>
                <c:pt idx="43">
                  <c:v>8.8748396328826612E-2</c:v>
                </c:pt>
                <c:pt idx="44">
                  <c:v>7.3364018622472341E-2</c:v>
                </c:pt>
                <c:pt idx="45">
                  <c:v>8.5984245215255439E-2</c:v>
                </c:pt>
                <c:pt idx="46">
                  <c:v>8.0664509021518296E-2</c:v>
                </c:pt>
                <c:pt idx="47">
                  <c:v>7.4569295128424279E-2</c:v>
                </c:pt>
                <c:pt idx="48">
                  <c:v>7.7469445997537162E-2</c:v>
                </c:pt>
                <c:pt idx="49">
                  <c:v>7.8589077504574417E-2</c:v>
                </c:pt>
                <c:pt idx="50">
                  <c:v>6.3779652563727099E-2</c:v>
                </c:pt>
                <c:pt idx="51">
                  <c:v>6.4713860448537774E-2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BCE-4F67-BB5B-AE84F61CE080}"/>
            </c:ext>
          </c:extLst>
        </c:ser>
        <c:ser>
          <c:idx val="3"/>
          <c:order val="3"/>
          <c:tx>
            <c:v>2025</c:v>
          </c:tx>
          <c:spPr>
            <a:ln w="47625" cap="rnd">
              <a:solidFill>
                <a:srgbClr val="1F51F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1F51FF"/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val>
            <c:numRef>
              <c:f>Tablas!$I$138:$I$189</c:f>
              <c:numCache>
                <c:formatCode>0.00%</c:formatCode>
                <c:ptCount val="52"/>
                <c:pt idx="0">
                  <c:v>7.0294066314386186E-2</c:v>
                </c:pt>
                <c:pt idx="1">
                  <c:v>6.7671440789899548E-2</c:v>
                </c:pt>
                <c:pt idx="2">
                  <c:v>6.8190723473721612E-2</c:v>
                </c:pt>
                <c:pt idx="3">
                  <c:v>6.1917540379085631E-2</c:v>
                </c:pt>
                <c:pt idx="4">
                  <c:v>5.5191231771072179E-2</c:v>
                </c:pt>
                <c:pt idx="5">
                  <c:v>5.7212022708543177E-2</c:v>
                </c:pt>
                <c:pt idx="6">
                  <c:v>5.5888095564025159E-2</c:v>
                </c:pt>
                <c:pt idx="7">
                  <c:v>5.6454297820823243E-2</c:v>
                </c:pt>
                <c:pt idx="8">
                  <c:v>6.4316791322660077E-2</c:v>
                </c:pt>
                <c:pt idx="9">
                  <c:v>5.9103019683353332E-2</c:v>
                </c:pt>
                <c:pt idx="10">
                  <c:v>5.5024410408009247E-2</c:v>
                </c:pt>
                <c:pt idx="11">
                  <c:v>5.7648670705086953E-2</c:v>
                </c:pt>
                <c:pt idx="12">
                  <c:v>5.95128180038191E-2</c:v>
                </c:pt>
                <c:pt idx="13">
                  <c:v>5.784985183858684E-2</c:v>
                </c:pt>
                <c:pt idx="14">
                  <c:v>5.8329373430181249E-2</c:v>
                </c:pt>
                <c:pt idx="15">
                  <c:v>5.6101401040317279E-2</c:v>
                </c:pt>
                <c:pt idx="16">
                  <c:v>6.7178605041365136E-2</c:v>
                </c:pt>
                <c:pt idx="17">
                  <c:v>6.8952463360553787E-2</c:v>
                </c:pt>
                <c:pt idx="18">
                  <c:v>5.9583935817901952E-2</c:v>
                </c:pt>
                <c:pt idx="19">
                  <c:v>6.4255709663380581E-2</c:v>
                </c:pt>
                <c:pt idx="20">
                  <c:v>5.8918660972541281E-2</c:v>
                </c:pt>
                <c:pt idx="21">
                  <c:v>6.190632226826167E-2</c:v>
                </c:pt>
                <c:pt idx="22">
                  <c:v>6.4037951363301399E-2</c:v>
                </c:pt>
                <c:pt idx="23">
                  <c:v>5.7658386157272569E-2</c:v>
                </c:pt>
                <c:pt idx="24">
                  <c:v>6.7651258658687694E-2</c:v>
                </c:pt>
                <c:pt idx="25">
                  <c:v>7.3264725635049183E-2</c:v>
                </c:pt>
                <c:pt idx="26">
                  <c:v>7.1211246568322062E-2</c:v>
                </c:pt>
                <c:pt idx="27">
                  <c:v>7.0437626238337978E-2</c:v>
                </c:pt>
                <c:pt idx="28">
                  <c:v>7.3808808146874585E-2</c:v>
                </c:pt>
                <c:pt idx="29">
                  <c:v>6.4873043700190508E-2</c:v>
                </c:pt>
                <c:pt idx="30">
                  <c:v>6.393694093294891E-2</c:v>
                </c:pt>
                <c:pt idx="31">
                  <c:v>6.3079795848351966E-2</c:v>
                </c:pt>
                <c:pt idx="32">
                  <c:v>5.8203046584401015E-2</c:v>
                </c:pt>
                <c:pt idx="33">
                  <c:v>6.1349404080533299E-2</c:v>
                </c:pt>
                <c:pt idx="34">
                  <c:v>5.6055291310891472E-2</c:v>
                </c:pt>
                <c:pt idx="35">
                  <c:v>5.9537269289805697E-2</c:v>
                </c:pt>
                <c:pt idx="36">
                  <c:v>5.8033039047603797E-2</c:v>
                </c:pt>
                <c:pt idx="37">
                  <c:v>6.0198035328248037E-2</c:v>
                </c:pt>
                <c:pt idx="38">
                  <c:v>6.1836481455949263E-2</c:v>
                </c:pt>
                <c:pt idx="39">
                  <c:v>5.5874475892789523E-2</c:v>
                </c:pt>
                <c:pt idx="40">
                  <c:v>5.7155924149172803E-2</c:v>
                </c:pt>
                <c:pt idx="41">
                  <c:v>6.3798933174926603E-2</c:v>
                </c:pt>
                <c:pt idx="42">
                  <c:v>5.6313642507231927E-2</c:v>
                </c:pt>
                <c:pt idx="43">
                  <c:v>4.5555377432218505E-2</c:v>
                </c:pt>
                <c:pt idx="44">
                  <c:v>4.9262491382125621E-2</c:v>
                </c:pt>
                <c:pt idx="45">
                  <c:v>5.5871091551569836E-2</c:v>
                </c:pt>
                <c:pt idx="46">
                  <c:v>5.1009151724055103E-2</c:v>
                </c:pt>
                <c:pt idx="47">
                  <c:v>5.1942611944655263E-2</c:v>
                </c:pt>
                <c:pt idx="48">
                  <c:v>4.7705903692558387E-2</c:v>
                </c:pt>
                <c:pt idx="49">
                  <c:v>4.8413238120252458E-2</c:v>
                </c:pt>
                <c:pt idx="50">
                  <c:v>4.8049705961299136E-2</c:v>
                </c:pt>
                <c:pt idx="51">
                  <c:v>5.1856316957558157E-2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04F7-4C7D-BBF0-72E94D2A1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548400"/>
        <c:axId val="324546320"/>
      </c:lineChart>
      <c:catAx>
        <c:axId val="3245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4546320"/>
        <c:crosses val="autoZero"/>
        <c:auto val="1"/>
        <c:lblAlgn val="ctr"/>
        <c:lblOffset val="100"/>
        <c:noMultiLvlLbl val="0"/>
      </c:catAx>
      <c:valAx>
        <c:axId val="324546320"/>
        <c:scaling>
          <c:orientation val="minMax"/>
          <c:max val="0.13"/>
          <c:min val="3.0000000000000006E-2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454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EVOLUCIÓN HUEVO TRIZADO POR</a:t>
            </a:r>
            <a:r>
              <a:rPr lang="en-US" sz="1800" b="1" baseline="0">
                <a:solidFill>
                  <a:schemeClr val="tx1"/>
                </a:solidFill>
              </a:rPr>
              <a:t> SEMANA</a:t>
            </a:r>
            <a:endParaRPr lang="en-US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900052981526964"/>
          <c:y val="1.9406052549145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6.757854714353978E-2"/>
          <c:y val="2.9591583354368442E-2"/>
          <c:w val="0.8741029282684164"/>
          <c:h val="0.8775851421636176"/>
        </c:manualLayout>
      </c:layout>
      <c:lineChart>
        <c:grouping val="standard"/>
        <c:varyColors val="0"/>
        <c:ser>
          <c:idx val="0"/>
          <c:order val="0"/>
          <c:tx>
            <c:v>2022</c:v>
          </c:tx>
          <c:spPr>
            <a:ln w="476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val>
            <c:numRef>
              <c:f>Tablas!$J$138:$J$189</c:f>
              <c:numCache>
                <c:formatCode>0.00%</c:formatCode>
                <c:ptCount val="52"/>
                <c:pt idx="0">
                  <c:v>5.1136913854448783E-3</c:v>
                </c:pt>
                <c:pt idx="1">
                  <c:v>4.5781310424838403E-3</c:v>
                </c:pt>
                <c:pt idx="2">
                  <c:v>4.7354042745598977E-3</c:v>
                </c:pt>
                <c:pt idx="3">
                  <c:v>5.1561696437754994E-3</c:v>
                </c:pt>
                <c:pt idx="4">
                  <c:v>4.1845349028982789E-3</c:v>
                </c:pt>
                <c:pt idx="5">
                  <c:v>4.1775908594765109E-3</c:v>
                </c:pt>
                <c:pt idx="6">
                  <c:v>3.9780858479881295E-3</c:v>
                </c:pt>
                <c:pt idx="7">
                  <c:v>4.3453354915087934E-3</c:v>
                </c:pt>
                <c:pt idx="8">
                  <c:v>3.7739827113641156E-3</c:v>
                </c:pt>
                <c:pt idx="9">
                  <c:v>4.5664254512175562E-3</c:v>
                </c:pt>
                <c:pt idx="10">
                  <c:v>4.9736461103172874E-3</c:v>
                </c:pt>
                <c:pt idx="11">
                  <c:v>5.11697898217758E-3</c:v>
                </c:pt>
                <c:pt idx="12">
                  <c:v>6.3268745924896959E-3</c:v>
                </c:pt>
                <c:pt idx="13">
                  <c:v>4.1689137134052392E-3</c:v>
                </c:pt>
                <c:pt idx="14">
                  <c:v>4.5301787230781132E-3</c:v>
                </c:pt>
                <c:pt idx="15">
                  <c:v>5.0279262270538022E-3</c:v>
                </c:pt>
                <c:pt idx="16">
                  <c:v>5.0279262270538022E-3</c:v>
                </c:pt>
                <c:pt idx="17">
                  <c:v>5.0300602113469584E-3</c:v>
                </c:pt>
                <c:pt idx="18">
                  <c:v>2.6180379967859426E-3</c:v>
                </c:pt>
                <c:pt idx="19">
                  <c:v>5.2026647048929375E-3</c:v>
                </c:pt>
                <c:pt idx="20">
                  <c:v>5.4574386692693259E-3</c:v>
                </c:pt>
                <c:pt idx="21">
                  <c:v>5.3098645892663571E-3</c:v>
                </c:pt>
                <c:pt idx="22">
                  <c:v>6.1768929764365607E-3</c:v>
                </c:pt>
                <c:pt idx="23">
                  <c:v>5.6131526722781088E-3</c:v>
                </c:pt>
                <c:pt idx="24">
                  <c:v>6.3321004190270216E-3</c:v>
                </c:pt>
                <c:pt idx="25">
                  <c:v>6.4502144537195039E-3</c:v>
                </c:pt>
                <c:pt idx="26">
                  <c:v>5.8558991871482851E-3</c:v>
                </c:pt>
                <c:pt idx="27">
                  <c:v>6.1830804819221156E-3</c:v>
                </c:pt>
                <c:pt idx="28">
                  <c:v>6.0255514857252652E-3</c:v>
                </c:pt>
                <c:pt idx="29">
                  <c:v>6.4878457466478658E-3</c:v>
                </c:pt>
                <c:pt idx="30">
                  <c:v>6.5380040417515693E-3</c:v>
                </c:pt>
                <c:pt idx="31">
                  <c:v>6.3132021159274009E-3</c:v>
                </c:pt>
                <c:pt idx="32">
                  <c:v>5.8552414573917076E-3</c:v>
                </c:pt>
                <c:pt idx="33">
                  <c:v>6.7790393063550426E-3</c:v>
                </c:pt>
                <c:pt idx="34">
                  <c:v>5.6661826023182496E-3</c:v>
                </c:pt>
                <c:pt idx="35">
                  <c:v>5.5862383803870572E-3</c:v>
                </c:pt>
                <c:pt idx="36">
                  <c:v>6.4372930214783124E-3</c:v>
                </c:pt>
                <c:pt idx="37">
                  <c:v>5.8961966482879036E-3</c:v>
                </c:pt>
                <c:pt idx="38">
                  <c:v>6.3419796759686441E-3</c:v>
                </c:pt>
                <c:pt idx="39">
                  <c:v>6.2585574387195655E-3</c:v>
                </c:pt>
                <c:pt idx="40">
                  <c:v>5.9399350013704527E-3</c:v>
                </c:pt>
                <c:pt idx="41">
                  <c:v>6.0549705549944842E-3</c:v>
                </c:pt>
                <c:pt idx="42">
                  <c:v>7.2191299745078116E-3</c:v>
                </c:pt>
                <c:pt idx="43">
                  <c:v>6.4763057192510588E-3</c:v>
                </c:pt>
                <c:pt idx="44">
                  <c:v>6.10316414477193E-3</c:v>
                </c:pt>
                <c:pt idx="45">
                  <c:v>7.0168277619642406E-3</c:v>
                </c:pt>
                <c:pt idx="46">
                  <c:v>7.9288572805689492E-3</c:v>
                </c:pt>
                <c:pt idx="47">
                  <c:v>6.6501974623981181E-3</c:v>
                </c:pt>
                <c:pt idx="48">
                  <c:v>7.65219543236937E-3</c:v>
                </c:pt>
                <c:pt idx="49">
                  <c:v>7.9931824535351744E-3</c:v>
                </c:pt>
                <c:pt idx="50">
                  <c:v>8.1854052913438828E-3</c:v>
                </c:pt>
                <c:pt idx="51">
                  <c:v>6.9693432004959968E-3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7C-4336-90B4-6447A9492045}"/>
            </c:ext>
          </c:extLst>
        </c:ser>
        <c:ser>
          <c:idx val="1"/>
          <c:order val="1"/>
          <c:tx>
            <c:v>2023</c:v>
          </c:tx>
          <c:spPr>
            <a:ln w="47625" cap="rnd">
              <a:solidFill>
                <a:srgbClr val="9DC3E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9DC3E6"/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val>
            <c:numRef>
              <c:f>Tablas!$K$138:$K$189</c:f>
              <c:numCache>
                <c:formatCode>0.00%</c:formatCode>
                <c:ptCount val="52"/>
                <c:pt idx="0">
                  <c:v>5.3450481854432699E-3</c:v>
                </c:pt>
                <c:pt idx="1">
                  <c:v>4.8689885836423284E-3</c:v>
                </c:pt>
                <c:pt idx="2">
                  <c:v>5.7301735220916328E-3</c:v>
                </c:pt>
                <c:pt idx="3">
                  <c:v>5.5885074312196931E-3</c:v>
                </c:pt>
                <c:pt idx="4">
                  <c:v>5.0130382139669336E-3</c:v>
                </c:pt>
                <c:pt idx="5">
                  <c:v>4.5706640834723847E-3</c:v>
                </c:pt>
                <c:pt idx="6">
                  <c:v>4.8025356935659609E-3</c:v>
                </c:pt>
                <c:pt idx="7">
                  <c:v>5.5886063946882607E-3</c:v>
                </c:pt>
                <c:pt idx="8">
                  <c:v>5.3938049932040922E-3</c:v>
                </c:pt>
                <c:pt idx="9">
                  <c:v>5.3805292483633587E-3</c:v>
                </c:pt>
                <c:pt idx="10">
                  <c:v>5.2105918259040306E-3</c:v>
                </c:pt>
                <c:pt idx="11">
                  <c:v>5.1491189913658924E-3</c:v>
                </c:pt>
                <c:pt idx="12">
                  <c:v>4.3947507899233674E-3</c:v>
                </c:pt>
                <c:pt idx="13">
                  <c:v>5.0234824611566026E-3</c:v>
                </c:pt>
                <c:pt idx="14">
                  <c:v>4.5801127296088186E-3</c:v>
                </c:pt>
                <c:pt idx="15">
                  <c:v>4.9683300992201512E-3</c:v>
                </c:pt>
                <c:pt idx="16">
                  <c:v>5.3582025260786141E-3</c:v>
                </c:pt>
                <c:pt idx="17">
                  <c:v>4.8232641582622192E-3</c:v>
                </c:pt>
                <c:pt idx="18">
                  <c:v>5.0204813345841965E-3</c:v>
                </c:pt>
                <c:pt idx="19">
                  <c:v>5.6233860004032965E-3</c:v>
                </c:pt>
                <c:pt idx="20">
                  <c:v>5.6739546581156394E-3</c:v>
                </c:pt>
                <c:pt idx="21">
                  <c:v>5.9726219327476526E-3</c:v>
                </c:pt>
                <c:pt idx="22">
                  <c:v>5.4289830894062334E-3</c:v>
                </c:pt>
                <c:pt idx="23">
                  <c:v>5.7651003737240938E-3</c:v>
                </c:pt>
                <c:pt idx="24">
                  <c:v>6.1418065911914158E-3</c:v>
                </c:pt>
                <c:pt idx="25">
                  <c:v>5.9622640539540236E-3</c:v>
                </c:pt>
                <c:pt idx="26">
                  <c:v>5.609251622806447E-3</c:v>
                </c:pt>
                <c:pt idx="27">
                  <c:v>5.5796837299727474E-3</c:v>
                </c:pt>
                <c:pt idx="28">
                  <c:v>6.049284891031014E-3</c:v>
                </c:pt>
                <c:pt idx="29">
                  <c:v>7.7651919241235124E-3</c:v>
                </c:pt>
                <c:pt idx="30">
                  <c:v>6.0755724017123652E-3</c:v>
                </c:pt>
                <c:pt idx="31">
                  <c:v>5.7220273648574656E-3</c:v>
                </c:pt>
                <c:pt idx="32">
                  <c:v>5.7326303413307855E-3</c:v>
                </c:pt>
                <c:pt idx="33">
                  <c:v>5.3329508399566862E-3</c:v>
                </c:pt>
                <c:pt idx="34">
                  <c:v>5.4000094620807113E-3</c:v>
                </c:pt>
                <c:pt idx="35">
                  <c:v>5.0162108238423807E-3</c:v>
                </c:pt>
                <c:pt idx="36">
                  <c:v>5.6717677799961114E-3</c:v>
                </c:pt>
                <c:pt idx="37">
                  <c:v>5.1571098321793281E-3</c:v>
                </c:pt>
                <c:pt idx="38">
                  <c:v>5.6636668307281117E-3</c:v>
                </c:pt>
                <c:pt idx="39">
                  <c:v>6.0851652716285001E-3</c:v>
                </c:pt>
                <c:pt idx="40">
                  <c:v>4.8706008092220783E-3</c:v>
                </c:pt>
                <c:pt idx="41">
                  <c:v>5.6922584772872683E-3</c:v>
                </c:pt>
                <c:pt idx="42">
                  <c:v>6.4130018624149101E-3</c:v>
                </c:pt>
                <c:pt idx="43">
                  <c:v>5.9782851254156491E-3</c:v>
                </c:pt>
                <c:pt idx="44">
                  <c:v>5.653639169546522E-3</c:v>
                </c:pt>
                <c:pt idx="45">
                  <c:v>6.7907946157186282E-3</c:v>
                </c:pt>
                <c:pt idx="46">
                  <c:v>5.7709316037735849E-3</c:v>
                </c:pt>
                <c:pt idx="47">
                  <c:v>6.7647088207966593E-3</c:v>
                </c:pt>
                <c:pt idx="48">
                  <c:v>6.2951319140038681E-3</c:v>
                </c:pt>
                <c:pt idx="49">
                  <c:v>5.7878854982268153E-3</c:v>
                </c:pt>
                <c:pt idx="50">
                  <c:v>5.879149174816049E-3</c:v>
                </c:pt>
                <c:pt idx="51">
                  <c:v>6.3170796913592456E-3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17C-4336-90B4-6447A9492045}"/>
            </c:ext>
          </c:extLst>
        </c:ser>
        <c:ser>
          <c:idx val="2"/>
          <c:order val="2"/>
          <c:tx>
            <c:v>2024</c:v>
          </c:tx>
          <c:spPr>
            <a:ln w="4762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C000"/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val>
            <c:numRef>
              <c:f>Tablas!$L$138:$L$189</c:f>
              <c:numCache>
                <c:formatCode>0.00%</c:formatCode>
                <c:ptCount val="52"/>
                <c:pt idx="0">
                  <c:v>2.3190096227765553E-2</c:v>
                </c:pt>
                <c:pt idx="1">
                  <c:v>1.8603610845116691E-2</c:v>
                </c:pt>
                <c:pt idx="2">
                  <c:v>2.2620666150500669E-2</c:v>
                </c:pt>
                <c:pt idx="3">
                  <c:v>1.5902712815715623E-2</c:v>
                </c:pt>
                <c:pt idx="4">
                  <c:v>1.6342623110501005E-2</c:v>
                </c:pt>
                <c:pt idx="5">
                  <c:v>1.5291990999165976E-2</c:v>
                </c:pt>
                <c:pt idx="6">
                  <c:v>1.4074881269923883E-2</c:v>
                </c:pt>
                <c:pt idx="7">
                  <c:v>1.3576285606875037E-2</c:v>
                </c:pt>
                <c:pt idx="8">
                  <c:v>1.4363010847861249E-2</c:v>
                </c:pt>
                <c:pt idx="9">
                  <c:v>1.5730070463947837E-2</c:v>
                </c:pt>
                <c:pt idx="10">
                  <c:v>1.3368565212832879E-2</c:v>
                </c:pt>
                <c:pt idx="11">
                  <c:v>1.3559108184210121E-2</c:v>
                </c:pt>
                <c:pt idx="12">
                  <c:v>1.4260927308363768E-2</c:v>
                </c:pt>
                <c:pt idx="13">
                  <c:v>1.431467240948733E-2</c:v>
                </c:pt>
                <c:pt idx="14">
                  <c:v>1.4197806699063472E-2</c:v>
                </c:pt>
                <c:pt idx="15">
                  <c:v>1.4632153393298396E-2</c:v>
                </c:pt>
                <c:pt idx="16">
                  <c:v>1.3844326147874743E-2</c:v>
                </c:pt>
                <c:pt idx="17">
                  <c:v>1.3821829469189483E-2</c:v>
                </c:pt>
                <c:pt idx="18">
                  <c:v>1.4375718468368338E-2</c:v>
                </c:pt>
                <c:pt idx="19">
                  <c:v>1.8212750716332379E-2</c:v>
                </c:pt>
                <c:pt idx="20">
                  <c:v>1.8355386642882814E-2</c:v>
                </c:pt>
                <c:pt idx="21">
                  <c:v>1.4997474322276478E-2</c:v>
                </c:pt>
                <c:pt idx="22">
                  <c:v>1.6523313565107965E-2</c:v>
                </c:pt>
                <c:pt idx="23">
                  <c:v>1.6268367565828282E-2</c:v>
                </c:pt>
                <c:pt idx="24">
                  <c:v>1.3200121102028459E-2</c:v>
                </c:pt>
                <c:pt idx="25">
                  <c:v>1.3385373302311192E-2</c:v>
                </c:pt>
                <c:pt idx="26">
                  <c:v>1.2826499915404729E-2</c:v>
                </c:pt>
                <c:pt idx="27">
                  <c:v>1.3796247820456216E-2</c:v>
                </c:pt>
                <c:pt idx="28">
                  <c:v>1.4136319576803745E-2</c:v>
                </c:pt>
                <c:pt idx="29">
                  <c:v>1.4429964790157433E-2</c:v>
                </c:pt>
                <c:pt idx="30">
                  <c:v>2.4172881580985683E-2</c:v>
                </c:pt>
                <c:pt idx="31">
                  <c:v>1.6227604492146025E-2</c:v>
                </c:pt>
                <c:pt idx="32">
                  <c:v>1.7021741683740717E-2</c:v>
                </c:pt>
                <c:pt idx="33">
                  <c:v>1.6823119612705158E-2</c:v>
                </c:pt>
                <c:pt idx="34">
                  <c:v>1.6636730575176589E-2</c:v>
                </c:pt>
                <c:pt idx="35">
                  <c:v>1.8868127292022085E-2</c:v>
                </c:pt>
                <c:pt idx="36">
                  <c:v>1.7045496362989587E-2</c:v>
                </c:pt>
                <c:pt idx="37">
                  <c:v>2.1532900389339981E-2</c:v>
                </c:pt>
                <c:pt idx="38">
                  <c:v>1.8057193180588023E-2</c:v>
                </c:pt>
                <c:pt idx="39">
                  <c:v>1.7685366611498977E-2</c:v>
                </c:pt>
                <c:pt idx="40">
                  <c:v>1.6661249883926085E-2</c:v>
                </c:pt>
                <c:pt idx="41">
                  <c:v>1.5914716289763441E-2</c:v>
                </c:pt>
                <c:pt idx="42">
                  <c:v>1.9309535897480787E-2</c:v>
                </c:pt>
                <c:pt idx="43">
                  <c:v>1.6858370288248336E-2</c:v>
                </c:pt>
                <c:pt idx="44">
                  <c:v>1.7367853982017109E-2</c:v>
                </c:pt>
                <c:pt idx="45">
                  <c:v>1.8912395254469125E-2</c:v>
                </c:pt>
                <c:pt idx="46">
                  <c:v>1.7553674039497143E-2</c:v>
                </c:pt>
                <c:pt idx="47">
                  <c:v>2.0344667566655417E-2</c:v>
                </c:pt>
                <c:pt idx="48">
                  <c:v>1.9568378083884924E-2</c:v>
                </c:pt>
                <c:pt idx="49">
                  <c:v>2.4918966489622132E-2</c:v>
                </c:pt>
                <c:pt idx="50">
                  <c:v>1.5425722918626513E-2</c:v>
                </c:pt>
                <c:pt idx="51">
                  <c:v>1.3418723350202517E-2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17C-4336-90B4-6447A9492045}"/>
            </c:ext>
          </c:extLst>
        </c:ser>
        <c:ser>
          <c:idx val="3"/>
          <c:order val="3"/>
          <c:tx>
            <c:v>2025</c:v>
          </c:tx>
          <c:spPr>
            <a:ln w="47625" cap="rnd">
              <a:solidFill>
                <a:srgbClr val="1F51F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1F51FF"/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 prstMaterial="metal">
                <a:bevelT/>
              </a:sp3d>
            </c:spPr>
          </c:marker>
          <c:val>
            <c:numRef>
              <c:f>Tablas!$M$138:$M$189</c:f>
              <c:numCache>
                <c:formatCode>0.00%</c:formatCode>
                <c:ptCount val="52"/>
                <c:pt idx="0">
                  <c:v>1.3651393818330986E-2</c:v>
                </c:pt>
                <c:pt idx="1">
                  <c:v>2.6316461710595557E-2</c:v>
                </c:pt>
                <c:pt idx="2">
                  <c:v>1.4899978770070443E-2</c:v>
                </c:pt>
                <c:pt idx="3">
                  <c:v>1.3175198029276846E-2</c:v>
                </c:pt>
                <c:pt idx="4">
                  <c:v>1.315968488731869E-2</c:v>
                </c:pt>
                <c:pt idx="5">
                  <c:v>1.5203823324022347E-2</c:v>
                </c:pt>
                <c:pt idx="6">
                  <c:v>1.6028317044250645E-2</c:v>
                </c:pt>
                <c:pt idx="7">
                  <c:v>1.615328124681259E-2</c:v>
                </c:pt>
                <c:pt idx="8">
                  <c:v>1.4896039755403656E-2</c:v>
                </c:pt>
                <c:pt idx="9">
                  <c:v>1.3164377858401705E-2</c:v>
                </c:pt>
                <c:pt idx="10">
                  <c:v>1.4275812813968135E-2</c:v>
                </c:pt>
                <c:pt idx="11">
                  <c:v>1.4990637872924728E-2</c:v>
                </c:pt>
                <c:pt idx="12">
                  <c:v>1.6141096953175619E-2</c:v>
                </c:pt>
                <c:pt idx="13">
                  <c:v>1.5828856670522987E-2</c:v>
                </c:pt>
                <c:pt idx="14">
                  <c:v>1.4098366748430605E-2</c:v>
                </c:pt>
                <c:pt idx="15">
                  <c:v>1.2967375194641953E-2</c:v>
                </c:pt>
                <c:pt idx="16">
                  <c:v>1.5375672189368937E-2</c:v>
                </c:pt>
                <c:pt idx="17">
                  <c:v>1.4370481586984913E-2</c:v>
                </c:pt>
                <c:pt idx="18">
                  <c:v>1.441811387118048E-2</c:v>
                </c:pt>
                <c:pt idx="19">
                  <c:v>1.3402605910612899E-2</c:v>
                </c:pt>
                <c:pt idx="20">
                  <c:v>1.4248735629106396E-2</c:v>
                </c:pt>
                <c:pt idx="21">
                  <c:v>1.4054293339656743E-2</c:v>
                </c:pt>
                <c:pt idx="22">
                  <c:v>1.1844864464358111E-2</c:v>
                </c:pt>
                <c:pt idx="23">
                  <c:v>1.1080586678861921E-2</c:v>
                </c:pt>
                <c:pt idx="24">
                  <c:v>1.2410069632962609E-2</c:v>
                </c:pt>
                <c:pt idx="25">
                  <c:v>1.2781969738869355E-2</c:v>
                </c:pt>
                <c:pt idx="26">
                  <c:v>1.3519048789363084E-2</c:v>
                </c:pt>
                <c:pt idx="27">
                  <c:v>1.2844089641242666E-2</c:v>
                </c:pt>
                <c:pt idx="28">
                  <c:v>1.2641422096112921E-2</c:v>
                </c:pt>
                <c:pt idx="29">
                  <c:v>2.0987211701187072E-2</c:v>
                </c:pt>
                <c:pt idx="30">
                  <c:v>1.25933318548089E-2</c:v>
                </c:pt>
                <c:pt idx="31">
                  <c:v>1.4312034225350096E-2</c:v>
                </c:pt>
                <c:pt idx="32">
                  <c:v>1.2479482789159828E-2</c:v>
                </c:pt>
                <c:pt idx="33">
                  <c:v>1.3140048289196495E-2</c:v>
                </c:pt>
                <c:pt idx="34">
                  <c:v>1.2040608892092667E-2</c:v>
                </c:pt>
                <c:pt idx="35">
                  <c:v>1.2661450338811725E-2</c:v>
                </c:pt>
                <c:pt idx="36">
                  <c:v>1.3539920847286536E-2</c:v>
                </c:pt>
                <c:pt idx="37">
                  <c:v>1.0116827402354469E-2</c:v>
                </c:pt>
                <c:pt idx="38">
                  <c:v>1.0317569741256492E-2</c:v>
                </c:pt>
                <c:pt idx="39">
                  <c:v>9.9761096614732151E-3</c:v>
                </c:pt>
                <c:pt idx="40">
                  <c:v>1.0982705258124909E-2</c:v>
                </c:pt>
                <c:pt idx="41">
                  <c:v>1.4220300380376697E-2</c:v>
                </c:pt>
                <c:pt idx="42">
                  <c:v>1.1831314101191969E-2</c:v>
                </c:pt>
                <c:pt idx="43">
                  <c:v>1.0026451315552172E-2</c:v>
                </c:pt>
                <c:pt idx="44">
                  <c:v>9.7953481621248957E-3</c:v>
                </c:pt>
                <c:pt idx="45">
                  <c:v>1.0457896242169263E-2</c:v>
                </c:pt>
                <c:pt idx="46">
                  <c:v>1.0693825588796944E-2</c:v>
                </c:pt>
                <c:pt idx="47">
                  <c:v>9.5189444801214319E-3</c:v>
                </c:pt>
                <c:pt idx="48">
                  <c:v>1.1877858328030497E-2</c:v>
                </c:pt>
                <c:pt idx="49">
                  <c:v>1.1392153242437088E-2</c:v>
                </c:pt>
                <c:pt idx="50">
                  <c:v>1.2285571362338646E-2</c:v>
                </c:pt>
                <c:pt idx="51">
                  <c:v>1.1352531258276935E-2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B-425D-B9F2-632AA8666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548400"/>
        <c:axId val="324546320"/>
      </c:lineChart>
      <c:catAx>
        <c:axId val="3245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4546320"/>
        <c:crosses val="autoZero"/>
        <c:auto val="1"/>
        <c:lblAlgn val="ctr"/>
        <c:lblOffset val="100"/>
        <c:noMultiLvlLbl val="0"/>
      </c:catAx>
      <c:valAx>
        <c:axId val="32454632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454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170912</xdr:colOff>
      <xdr:row>2</xdr:row>
      <xdr:rowOff>19050</xdr:rowOff>
    </xdr:from>
    <xdr:to>
      <xdr:col>31</xdr:col>
      <xdr:colOff>523875</xdr:colOff>
      <xdr:row>23</xdr:row>
      <xdr:rowOff>19050</xdr:rowOff>
    </xdr:to>
    <xdr:graphicFrame macro="">
      <xdr:nvGraphicFramePr>
        <xdr:cNvPr id="2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128962</xdr:colOff>
      <xdr:row>23</xdr:row>
      <xdr:rowOff>142875</xdr:rowOff>
    </xdr:from>
    <xdr:to>
      <xdr:col>31</xdr:col>
      <xdr:colOff>552450</xdr:colOff>
      <xdr:row>44</xdr:row>
      <xdr:rowOff>152400</xdr:rowOff>
    </xdr:to>
    <xdr:graphicFrame macro="">
      <xdr:nvGraphicFramePr>
        <xdr:cNvPr id="3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112049</xdr:colOff>
      <xdr:row>45</xdr:row>
      <xdr:rowOff>105988</xdr:rowOff>
    </xdr:from>
    <xdr:to>
      <xdr:col>31</xdr:col>
      <xdr:colOff>581025</xdr:colOff>
      <xdr:row>66</xdr:row>
      <xdr:rowOff>133351</xdr:rowOff>
    </xdr:to>
    <xdr:graphicFrame macro="">
      <xdr:nvGraphicFramePr>
        <xdr:cNvPr id="4" name="6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361949</xdr:colOff>
      <xdr:row>45</xdr:row>
      <xdr:rowOff>112856</xdr:rowOff>
    </xdr:from>
    <xdr:to>
      <xdr:col>17</xdr:col>
      <xdr:colOff>785283</xdr:colOff>
      <xdr:row>66</xdr:row>
      <xdr:rowOff>127866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438728</xdr:colOff>
      <xdr:row>1</xdr:row>
      <xdr:rowOff>184724</xdr:rowOff>
    </xdr:from>
    <xdr:to>
      <xdr:col>18</xdr:col>
      <xdr:colOff>33867</xdr:colOff>
      <xdr:row>23</xdr:row>
      <xdr:rowOff>15007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404669</xdr:colOff>
      <xdr:row>23</xdr:row>
      <xdr:rowOff>133062</xdr:rowOff>
    </xdr:from>
    <xdr:to>
      <xdr:col>18</xdr:col>
      <xdr:colOff>19050</xdr:colOff>
      <xdr:row>44</xdr:row>
      <xdr:rowOff>148072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essica Gonzalez" refreshedDate="46021.643769097223" createdVersion="6" refreshedVersion="6" minRefreshableVersion="3" recordCount="1457">
  <cacheSource type="worksheet">
    <worksheetSource ref="A2:AV1048576" sheet="Datos"/>
  </cacheSource>
  <cacheFields count="54">
    <cacheField name="Clave ubic" numFmtId="0">
      <sharedItems containsBlank="1" containsMixedTypes="1" containsNumber="1" containsInteger="1" minValue="34" maxValue="37" count="158">
        <s v="Calera1"/>
        <s v="Pichidegua1"/>
        <s v="1"/>
        <s v="Calera2"/>
        <s v="Pichidegua2"/>
        <s v="2"/>
        <s v="Calera3"/>
        <s v="Pichidegua3"/>
        <s v="3"/>
        <s v="Calera4"/>
        <s v="Pichidegua4"/>
        <s v="4"/>
        <s v="Calera5"/>
        <s v="Pichidegua5"/>
        <s v="5"/>
        <s v="Calera6"/>
        <s v="Pichidegua6"/>
        <s v="6"/>
        <s v="Calera7"/>
        <s v="Pichidegua7"/>
        <s v="7"/>
        <s v="Calera8"/>
        <s v="Pichidegua8"/>
        <s v="8"/>
        <s v="Calera9"/>
        <s v="Pichidegua9"/>
        <s v="9"/>
        <s v="Calera10"/>
        <s v="Pichidegua10"/>
        <s v="10"/>
        <s v="Calera11"/>
        <s v="Pichidegua11"/>
        <s v="11"/>
        <s v="Calera12"/>
        <s v="Pichidegua12"/>
        <s v="12"/>
        <s v="Calera13"/>
        <s v="Pichidegua13"/>
        <s v="13"/>
        <s v="Calera14"/>
        <s v="Pichidegua14"/>
        <s v="14"/>
        <s v="Calera15"/>
        <s v="Pichidegua15"/>
        <s v="15"/>
        <s v="Calera16"/>
        <s v="Pichidegua16"/>
        <s v="16"/>
        <s v="Calera17"/>
        <s v="Pichidegua17"/>
        <s v="17"/>
        <s v="Calera18"/>
        <s v="Pichidegua18"/>
        <s v="18"/>
        <s v="Calera19"/>
        <s v="Pichidegua19"/>
        <s v="19"/>
        <s v="Calera20"/>
        <s v="Pichidegua20"/>
        <s v="20"/>
        <s v="Calera21"/>
        <s v="Pichidegua21"/>
        <s v="21"/>
        <s v="Calera22"/>
        <s v="Pichidegua22"/>
        <s v="22"/>
        <s v="Calera23"/>
        <s v="Pichidegua23"/>
        <s v="23"/>
        <s v="Calera24"/>
        <s v="Pichidegua24"/>
        <s v="24"/>
        <s v="Calera25"/>
        <s v="Pichidegua25"/>
        <s v="25"/>
        <s v="Calera26"/>
        <s v="Pichidegua26"/>
        <s v="26"/>
        <s v="Calera27"/>
        <s v="Pichidegua27"/>
        <s v="27"/>
        <s v="Calera28"/>
        <s v="Pichidegua28"/>
        <s v="28"/>
        <s v="Calera29"/>
        <s v="Pichidegua29"/>
        <s v="29"/>
        <s v="Calera30"/>
        <s v="Pichidegua30"/>
        <s v="30"/>
        <s v="Calera31"/>
        <s v="Pichidegua31"/>
        <s v="31"/>
        <s v="Calera32"/>
        <s v="Pichidegua32"/>
        <s v="32"/>
        <s v="Calera33"/>
        <s v="Pichidegua33"/>
        <s v="33"/>
        <s v="Calera34"/>
        <s v="Pichidegua34"/>
        <n v="34"/>
        <s v="Calera35"/>
        <s v="Pichidegua35"/>
        <n v="35"/>
        <s v="Calera36"/>
        <s v="Pichidegua36"/>
        <n v="36"/>
        <s v="Calera37"/>
        <s v="Pichidegua37"/>
        <s v="37"/>
        <s v="Calera38"/>
        <s v="Pichidegua38"/>
        <s v="38"/>
        <s v="Calera39"/>
        <s v="Pichidegua39"/>
        <s v="39"/>
        <s v="Calera40"/>
        <s v="Pichidegua40"/>
        <s v="40"/>
        <s v="Calera41"/>
        <s v="Pichidegua41"/>
        <s v="41"/>
        <s v="Calera42"/>
        <s v="Pichidegua42"/>
        <s v="42"/>
        <s v="Calera43"/>
        <s v="Pichidegua43"/>
        <s v="43"/>
        <s v="Calera44"/>
        <s v="Pichidegua44"/>
        <s v="44"/>
        <s v="Calera45"/>
        <s v="Pichidegua45"/>
        <s v="45"/>
        <s v="Calera46"/>
        <s v="Pichidegua46"/>
        <s v="46"/>
        <s v="Calera47"/>
        <s v="Pichidegua47"/>
        <s v="47"/>
        <s v="Calera48"/>
        <s v="Pichidegua48"/>
        <s v="48"/>
        <s v="Calera49"/>
        <s v="Pichidegua49"/>
        <s v="49"/>
        <s v="Calera50"/>
        <s v="Pichidegua50"/>
        <s v="50"/>
        <s v="Calera51"/>
        <s v="Pichidegua51"/>
        <s v="51"/>
        <s v="Calera52"/>
        <s v="Pichidegua52"/>
        <s v="52"/>
        <m/>
        <n v="37" u="1"/>
      </sharedItems>
    </cacheField>
    <cacheField name="Clave" numFmtId="0">
      <sharedItems containsBlank="1"/>
    </cacheField>
    <cacheField name="Sem" numFmtId="0">
      <sharedItems containsString="0" containsBlank="1" containsNumber="1" containsInteger="1" minValue="1" maxValue="52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m/>
      </sharedItems>
    </cacheField>
    <cacheField name="Ubicación" numFmtId="0">
      <sharedItems containsBlank="1"/>
    </cacheField>
    <cacheField name="Clasif" numFmtId="0">
      <sharedItems containsBlank="1"/>
    </cacheField>
    <cacheField name="Packing" numFmtId="0">
      <sharedItems containsBlank="1" count="6">
        <s v="Packing 1 Color"/>
        <s v="Packing 1 Blanco"/>
        <s v="Packing 3"/>
        <s v="Packing 4"/>
        <s v="Packing 5"/>
        <m/>
      </sharedItems>
    </cacheField>
    <cacheField name="Alm" numFmtId="0">
      <sharedItems containsBlank="1"/>
    </cacheField>
    <cacheField name="J" numFmtId="0">
      <sharedItems containsString="0" containsBlank="1" containsNumber="1" containsInteger="1" minValue="0" maxValue="30960"/>
    </cacheField>
    <cacheField name="A" numFmtId="0">
      <sharedItems containsString="0" containsBlank="1" containsNumber="1" minValue="0" maxValue="16.61"/>
    </cacheField>
    <cacheField name="SX" numFmtId="0">
      <sharedItems containsString="0" containsBlank="1" containsNumber="1" containsInteger="1" minValue="0" maxValue="120240"/>
    </cacheField>
    <cacheField name="B" numFmtId="0">
      <sharedItems containsString="0" containsBlank="1" containsNumber="1" minValue="0" maxValue="33.770000000000003"/>
    </cacheField>
    <cacheField name="X" numFmtId="0">
      <sharedItems containsString="0" containsBlank="1" containsNumber="1" containsInteger="1" minValue="0" maxValue="243920"/>
    </cacheField>
    <cacheField name="C" numFmtId="0">
      <sharedItems containsString="0" containsBlank="1" containsNumber="1" minValue="0" maxValue="59.25"/>
    </cacheField>
    <cacheField name="1ra" numFmtId="0">
      <sharedItems containsString="0" containsBlank="1" containsNumber="1" containsInteger="1" minValue="0" maxValue="344340"/>
    </cacheField>
    <cacheField name="D" numFmtId="0">
      <sharedItems containsString="0" containsBlank="1" containsNumber="1" minValue="0" maxValue="87.36"/>
    </cacheField>
    <cacheField name="2da" numFmtId="0">
      <sharedItems containsString="0" containsBlank="1" containsNumber="1" containsInteger="1" minValue="0" maxValue="337500"/>
    </cacheField>
    <cacheField name="E" numFmtId="0">
      <sharedItems containsString="0" containsBlank="1" containsNumber="1" minValue="0" maxValue="78.27"/>
    </cacheField>
    <cacheField name="3ra" numFmtId="0">
      <sharedItems containsString="0" containsBlank="1" containsNumber="1" containsInteger="1" minValue="0" maxValue="151200"/>
    </cacheField>
    <cacheField name="F" numFmtId="0">
      <sharedItems containsString="0" containsBlank="1" containsNumber="1" minValue="0" maxValue="41.69"/>
    </cacheField>
    <cacheField name="4ta" numFmtId="0">
      <sharedItems containsString="0" containsBlank="1" containsNumber="1" containsInteger="1" minValue="0" maxValue="36900"/>
    </cacheField>
    <cacheField name="G" numFmtId="0">
      <sharedItems containsString="0" containsBlank="1" containsNumber="1" minValue="0" maxValue="13.91"/>
    </cacheField>
    <cacheField name="SM" numFmtId="0">
      <sharedItems containsString="0" containsBlank="1" containsNumber="1" containsInteger="1" minValue="0" maxValue="47160"/>
    </cacheField>
    <cacheField name="H" numFmtId="0">
      <sharedItems containsString="0" containsBlank="1" containsNumber="1" minValue="0" maxValue="83.49"/>
    </cacheField>
    <cacheField name="SS" numFmtId="0">
      <sharedItems containsString="0" containsBlank="1" containsNumber="1" containsInteger="1" minValue="0" maxValue="18450"/>
    </cacheField>
    <cacheField name="I" numFmtId="0">
      <sharedItems containsString="0" containsBlank="1" containsNumber="1" minValue="0" maxValue="100"/>
    </cacheField>
    <cacheField name="ST" numFmtId="0">
      <sharedItems containsString="0" containsBlank="1" containsNumber="1" containsInteger="1" minValue="0" maxValue="47160"/>
    </cacheField>
    <cacheField name="J2" numFmtId="0">
      <sharedItems containsString="0" containsBlank="1" containsNumber="1" minValue="0" maxValue="100"/>
    </cacheField>
    <cacheField name="TM" numFmtId="0">
      <sharedItems containsString="0" containsBlank="1" containsNumber="1" containsInteger="1" minValue="0" maxValue="42120"/>
    </cacheField>
    <cacheField name="K" numFmtId="0">
      <sharedItems containsString="0" containsBlank="1" containsNumber="1" minValue="0" maxValue="100"/>
    </cacheField>
    <cacheField name="TS" numFmtId="0">
      <sharedItems containsString="0" containsBlank="1" containsNumber="1" containsInteger="1" minValue="0" maxValue="2100"/>
    </cacheField>
    <cacheField name="L" numFmtId="0">
      <sharedItems containsString="0" containsBlank="1" containsNumber="1" minValue="0" maxValue="100"/>
    </cacheField>
    <cacheField name="TT" numFmtId="0">
      <sharedItems containsString="0" containsBlank="1" containsNumber="1" containsInteger="1" minValue="0" maxValue="42120"/>
    </cacheField>
    <cacheField name="M" numFmtId="0">
      <sharedItems containsString="0" containsBlank="1" containsNumber="1" minValue="0" maxValue="100"/>
    </cacheField>
    <cacheField name="LM" numFmtId="0">
      <sharedItems containsString="0" containsBlank="1" containsNumber="1" containsInteger="1" minValue="0" maxValue="5400"/>
    </cacheField>
    <cacheField name="N" numFmtId="0">
      <sharedItems containsString="0" containsBlank="1" containsNumber="1" minValue="0" maxValue="100"/>
    </cacheField>
    <cacheField name="O" numFmtId="0">
      <sharedItems containsString="0" containsBlank="1" containsNumber="1" containsInteger="1" minValue="0" maxValue="0"/>
    </cacheField>
    <cacheField name="P" numFmtId="0">
      <sharedItems containsString="0" containsBlank="1" containsNumber="1" containsInteger="1" minValue="0" maxValue="0"/>
    </cacheField>
    <cacheField name="total maq" numFmtId="0">
      <sharedItems containsString="0" containsBlank="1" containsNumber="1" containsInteger="1" minValue="0" maxValue="516020"/>
    </cacheField>
    <cacheField name="Q" numFmtId="0">
      <sharedItems containsString="0" containsBlank="1" containsNumber="1" minValue="0" maxValue="100"/>
    </cacheField>
    <cacheField name="tot no maq" numFmtId="0">
      <sharedItems containsString="0" containsBlank="1" containsNumber="1" containsInteger="1" minValue="0" maxValue="20550"/>
    </cacheField>
    <cacheField name="R" numFmtId="0">
      <sharedItems containsString="0" containsBlank="1" containsNumber="1" minValue="0" maxValue="100"/>
    </cacheField>
    <cacheField name="Total Gral" numFmtId="0">
      <sharedItems containsString="0" containsBlank="1" containsNumber="1" containsInteger="1" minValue="0" maxValue="516020"/>
    </cacheField>
    <cacheField name="SUCIO" numFmtId="0">
      <sharedItems containsBlank="1" containsMixedTypes="1" containsNumber="1" minValue="0" maxValue="1"/>
    </cacheField>
    <cacheField name="ST/CAJA" numFmtId="0">
      <sharedItems containsString="0" containsBlank="1" containsNumber="1" minValue="0" maxValue="262"/>
    </cacheField>
    <cacheField name="TRIZADO" numFmtId="0">
      <sharedItems containsBlank="1" containsMixedTypes="1" containsNumber="1" minValue="0" maxValue="1"/>
    </cacheField>
    <cacheField name="TT/CAJA" numFmtId="0">
      <sharedItems containsString="0" containsBlank="1" containsNumber="1" minValue="0" maxValue="234"/>
    </cacheField>
    <cacheField name="LIQUIDO" numFmtId="0">
      <sharedItems containsBlank="1" containsMixedTypes="1" containsNumber="1" minValue="0" maxValue="1"/>
    </cacheField>
    <cacheField name="LM/CAJA" numFmtId="0">
      <sharedItems containsString="0" containsBlank="1" containsNumber="1" minValue="0" maxValue="30"/>
    </cacheField>
    <cacheField name="SUCIO PACKING" numFmtId="0" formula="ST/'Total Gral'" databaseField="0"/>
    <cacheField name="TRIZADO PACKING" numFmtId="0" formula="TT/'Total Gral'" databaseField="0"/>
    <cacheField name="LIQUIDO PACKING" numFmtId="0" formula="LM/'Total Gral'" databaseField="0"/>
    <cacheField name="Total Sucio" numFmtId="0" formula="ST/'Total Gral'" databaseField="0"/>
    <cacheField name="Total Trizado" numFmtId="0" formula="TT/'Total Gral'" databaseField="0"/>
    <cacheField name="Total Liquido" numFmtId="0" formula="LM/'Total Gral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essica Gonzalez" refreshedDate="46021.643838773147" createdVersion="6" refreshedVersion="6" minRefreshableVersion="3" recordCount="1456">
  <cacheSource type="worksheet">
    <worksheetSource ref="A2:AV1458" sheet="Datos"/>
  </cacheSource>
  <cacheFields count="65">
    <cacheField name="Clave ubic" numFmtId="0">
      <sharedItems containsMixedTypes="1" containsNumber="1" containsInteger="1" minValue="34" maxValue="36" count="156">
        <s v="Calera1"/>
        <s v="Pichidegua1"/>
        <s v="1"/>
        <s v="Calera2"/>
        <s v="Pichidegua2"/>
        <s v="2"/>
        <s v="Calera3"/>
        <s v="Pichidegua3"/>
        <s v="3"/>
        <s v="Calera4"/>
        <s v="Pichidegua4"/>
        <s v="4"/>
        <s v="Calera5"/>
        <s v="Pichidegua5"/>
        <s v="5"/>
        <s v="Calera6"/>
        <s v="Pichidegua6"/>
        <s v="6"/>
        <s v="Calera7"/>
        <s v="Pichidegua7"/>
        <s v="7"/>
        <s v="Calera8"/>
        <s v="Pichidegua8"/>
        <s v="8"/>
        <s v="Calera9"/>
        <s v="Pichidegua9"/>
        <s v="9"/>
        <s v="Calera10"/>
        <s v="Pichidegua10"/>
        <s v="10"/>
        <s v="Calera11"/>
        <s v="Pichidegua11"/>
        <s v="11"/>
        <s v="Calera12"/>
        <s v="Pichidegua12"/>
        <s v="12"/>
        <s v="Calera13"/>
        <s v="Pichidegua13"/>
        <s v="13"/>
        <s v="Calera14"/>
        <s v="Pichidegua14"/>
        <s v="14"/>
        <s v="Calera15"/>
        <s v="Pichidegua15"/>
        <s v="15"/>
        <s v="Calera16"/>
        <s v="Pichidegua16"/>
        <s v="16"/>
        <s v="Calera17"/>
        <s v="Pichidegua17"/>
        <s v="17"/>
        <s v="Calera18"/>
        <s v="Pichidegua18"/>
        <s v="18"/>
        <s v="Calera19"/>
        <s v="Pichidegua19"/>
        <s v="19"/>
        <s v="Calera20"/>
        <s v="Pichidegua20"/>
        <s v="20"/>
        <s v="Calera21"/>
        <s v="Pichidegua21"/>
        <s v="21"/>
        <s v="Calera22"/>
        <s v="Pichidegua22"/>
        <s v="22"/>
        <s v="Calera23"/>
        <s v="Pichidegua23"/>
        <s v="23"/>
        <s v="Calera24"/>
        <s v="Pichidegua24"/>
        <s v="24"/>
        <s v="Calera25"/>
        <s v="Pichidegua25"/>
        <s v="25"/>
        <s v="Calera26"/>
        <s v="Pichidegua26"/>
        <s v="26"/>
        <s v="Calera27"/>
        <s v="Pichidegua27"/>
        <s v="27"/>
        <s v="Calera28"/>
        <s v="Pichidegua28"/>
        <s v="28"/>
        <s v="Calera29"/>
        <s v="Pichidegua29"/>
        <s v="29"/>
        <s v="Calera30"/>
        <s v="Pichidegua30"/>
        <s v="30"/>
        <s v="Calera31"/>
        <s v="Pichidegua31"/>
        <s v="31"/>
        <s v="Calera32"/>
        <s v="Pichidegua32"/>
        <s v="32"/>
        <s v="Calera33"/>
        <s v="Pichidegua33"/>
        <s v="33"/>
        <s v="Calera34"/>
        <s v="Pichidegua34"/>
        <n v="34"/>
        <s v="Calera35"/>
        <s v="Pichidegua35"/>
        <n v="35"/>
        <s v="Calera36"/>
        <s v="Pichidegua36"/>
        <n v="36"/>
        <s v="Calera37"/>
        <s v="Pichidegua37"/>
        <s v="37"/>
        <s v="Calera38"/>
        <s v="Pichidegua38"/>
        <s v="38"/>
        <s v="Calera39"/>
        <s v="Pichidegua39"/>
        <s v="39"/>
        <s v="Calera40"/>
        <s v="Pichidegua40"/>
        <s v="40"/>
        <s v="Calera41"/>
        <s v="Pichidegua41"/>
        <s v="41"/>
        <s v="Calera42"/>
        <s v="Pichidegua42"/>
        <s v="42"/>
        <s v="Calera43"/>
        <s v="Pichidegua43"/>
        <s v="43"/>
        <s v="Calera44"/>
        <s v="Pichidegua44"/>
        <s v="44"/>
        <s v="Calera45"/>
        <s v="Pichidegua45"/>
        <s v="45"/>
        <s v="Calera46"/>
        <s v="Pichidegua46"/>
        <s v="46"/>
        <s v="Calera47"/>
        <s v="Pichidegua47"/>
        <s v="47"/>
        <s v="Calera48"/>
        <s v="Pichidegua48"/>
        <s v="48"/>
        <s v="Calera49"/>
        <s v="Pichidegua49"/>
        <s v="49"/>
        <s v="Calera50"/>
        <s v="Pichidegua50"/>
        <s v="50"/>
        <s v="Calera51"/>
        <s v="Pichidegua51"/>
        <s v="51"/>
        <s v="Calera52"/>
        <s v="Pichidegua52"/>
        <s v="52"/>
      </sharedItems>
    </cacheField>
    <cacheField name="Clave" numFmtId="0">
      <sharedItems/>
    </cacheField>
    <cacheField name="Sem" numFmtId="0">
      <sharedItems containsSemiMixedTypes="0" containsString="0" containsNumber="1" containsInteger="1" minValue="1" maxValue="52" count="5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</sharedItems>
    </cacheField>
    <cacheField name="Ubicación" numFmtId="0">
      <sharedItems containsBlank="1"/>
    </cacheField>
    <cacheField name="Clasif" numFmtId="0">
      <sharedItems containsBlank="1"/>
    </cacheField>
    <cacheField name="Packing" numFmtId="0">
      <sharedItems containsBlank="1"/>
    </cacheField>
    <cacheField name="Alm" numFmtId="0">
      <sharedItems/>
    </cacheField>
    <cacheField name="J" numFmtId="3">
      <sharedItems containsString="0" containsBlank="1" containsNumber="1" containsInteger="1" minValue="0" maxValue="30960"/>
    </cacheField>
    <cacheField name="A" numFmtId="3">
      <sharedItems containsString="0" containsBlank="1" containsNumber="1" minValue="0" maxValue="16.61"/>
    </cacheField>
    <cacheField name="SX" numFmtId="3">
      <sharedItems containsString="0" containsBlank="1" containsNumber="1" containsInteger="1" minValue="0" maxValue="120240"/>
    </cacheField>
    <cacheField name="B" numFmtId="3">
      <sharedItems containsString="0" containsBlank="1" containsNumber="1" minValue="0" maxValue="33.770000000000003"/>
    </cacheField>
    <cacheField name="X" numFmtId="3">
      <sharedItems containsString="0" containsBlank="1" containsNumber="1" containsInteger="1" minValue="0" maxValue="243920"/>
    </cacheField>
    <cacheField name="C" numFmtId="3">
      <sharedItems containsString="0" containsBlank="1" containsNumber="1" minValue="0" maxValue="59.25"/>
    </cacheField>
    <cacheField name="1ra" numFmtId="3">
      <sharedItems containsString="0" containsBlank="1" containsNumber="1" containsInteger="1" minValue="0" maxValue="344340"/>
    </cacheField>
    <cacheField name="D" numFmtId="3">
      <sharedItems containsString="0" containsBlank="1" containsNumber="1" minValue="0" maxValue="87.36"/>
    </cacheField>
    <cacheField name="2da" numFmtId="3">
      <sharedItems containsString="0" containsBlank="1" containsNumber="1" containsInteger="1" minValue="0" maxValue="337500"/>
    </cacheField>
    <cacheField name="E" numFmtId="3">
      <sharedItems containsString="0" containsBlank="1" containsNumber="1" minValue="0" maxValue="78.27"/>
    </cacheField>
    <cacheField name="3ra" numFmtId="3">
      <sharedItems containsString="0" containsBlank="1" containsNumber="1" containsInteger="1" minValue="0" maxValue="151200"/>
    </cacheField>
    <cacheField name="F" numFmtId="3">
      <sharedItems containsString="0" containsBlank="1" containsNumber="1" minValue="0" maxValue="41.69"/>
    </cacheField>
    <cacheField name="4ta" numFmtId="3">
      <sharedItems containsString="0" containsBlank="1" containsNumber="1" containsInteger="1" minValue="0" maxValue="36900"/>
    </cacheField>
    <cacheField name="G" numFmtId="3">
      <sharedItems containsString="0" containsBlank="1" containsNumber="1" minValue="0" maxValue="13.91"/>
    </cacheField>
    <cacheField name="SM" numFmtId="3">
      <sharedItems containsString="0" containsBlank="1" containsNumber="1" containsInteger="1" minValue="0" maxValue="47160"/>
    </cacheField>
    <cacheField name="H" numFmtId="3">
      <sharedItems containsString="0" containsBlank="1" containsNumber="1" minValue="0" maxValue="83.49"/>
    </cacheField>
    <cacheField name="SS" numFmtId="3">
      <sharedItems containsString="0" containsBlank="1" containsNumber="1" containsInteger="1" minValue="0" maxValue="18450"/>
    </cacheField>
    <cacheField name="I" numFmtId="3">
      <sharedItems containsString="0" containsBlank="1" containsNumber="1" minValue="0" maxValue="100"/>
    </cacheField>
    <cacheField name="ST" numFmtId="3">
      <sharedItems containsString="0" containsBlank="1" containsNumber="1" containsInteger="1" minValue="0" maxValue="47160"/>
    </cacheField>
    <cacheField name="J2" numFmtId="3">
      <sharedItems containsString="0" containsBlank="1" containsNumber="1" minValue="0" maxValue="100"/>
    </cacheField>
    <cacheField name="TM" numFmtId="3">
      <sharedItems containsString="0" containsBlank="1" containsNumber="1" containsInteger="1" minValue="0" maxValue="42120"/>
    </cacheField>
    <cacheField name="K" numFmtId="3">
      <sharedItems containsString="0" containsBlank="1" containsNumber="1" minValue="0" maxValue="100"/>
    </cacheField>
    <cacheField name="TS" numFmtId="3">
      <sharedItems containsString="0" containsBlank="1" containsNumber="1" containsInteger="1" minValue="0" maxValue="2100"/>
    </cacheField>
    <cacheField name="L" numFmtId="3">
      <sharedItems containsString="0" containsBlank="1" containsNumber="1" minValue="0" maxValue="100"/>
    </cacheField>
    <cacheField name="TT" numFmtId="3">
      <sharedItems containsString="0" containsBlank="1" containsNumber="1" containsInteger="1" minValue="0" maxValue="42120"/>
    </cacheField>
    <cacheField name="M" numFmtId="3">
      <sharedItems containsString="0" containsBlank="1" containsNumber="1" minValue="0" maxValue="100"/>
    </cacheField>
    <cacheField name="LM" numFmtId="3">
      <sharedItems containsString="0" containsBlank="1" containsNumber="1" containsInteger="1" minValue="0" maxValue="5400"/>
    </cacheField>
    <cacheField name="N" numFmtId="3">
      <sharedItems containsString="0" containsBlank="1" containsNumber="1" minValue="0" maxValue="100"/>
    </cacheField>
    <cacheField name="O" numFmtId="3">
      <sharedItems containsString="0" containsBlank="1" containsNumber="1" containsInteger="1" minValue="0" maxValue="0"/>
    </cacheField>
    <cacheField name="P" numFmtId="3">
      <sharedItems containsString="0" containsBlank="1" containsNumber="1" containsInteger="1" minValue="0" maxValue="0"/>
    </cacheField>
    <cacheField name="total maq" numFmtId="3">
      <sharedItems containsString="0" containsBlank="1" containsNumber="1" containsInteger="1" minValue="0" maxValue="516020"/>
    </cacheField>
    <cacheField name="Q" numFmtId="3">
      <sharedItems containsString="0" containsBlank="1" containsNumber="1" minValue="0" maxValue="100"/>
    </cacheField>
    <cacheField name="tot no maq" numFmtId="3">
      <sharedItems containsString="0" containsBlank="1" containsNumber="1" containsInteger="1" minValue="0" maxValue="20550"/>
    </cacheField>
    <cacheField name="R" numFmtId="3">
      <sharedItems containsString="0" containsBlank="1" containsNumber="1" minValue="0" maxValue="100"/>
    </cacheField>
    <cacheField name="Total Gral" numFmtId="3">
      <sharedItems containsString="0" containsBlank="1" containsNumber="1" containsInteger="1" minValue="0" maxValue="516020"/>
    </cacheField>
    <cacheField name="SUCIO" numFmtId="164">
      <sharedItems containsMixedTypes="1" containsNumber="1" minValue="0" maxValue="1"/>
    </cacheField>
    <cacheField name="ST/CAJA" numFmtId="4">
      <sharedItems containsSemiMixedTypes="0" containsString="0" containsNumber="1" minValue="0" maxValue="262"/>
    </cacheField>
    <cacheField name="TRIZADO" numFmtId="164">
      <sharedItems containsMixedTypes="1" containsNumber="1" minValue="0" maxValue="1"/>
    </cacheField>
    <cacheField name="TT/CAJA" numFmtId="4">
      <sharedItems containsSemiMixedTypes="0" containsString="0" containsNumber="1" minValue="0" maxValue="234"/>
    </cacheField>
    <cacheField name="LIQUIDO" numFmtId="164">
      <sharedItems containsMixedTypes="1" containsNumber="1" minValue="0" maxValue="1"/>
    </cacheField>
    <cacheField name="LM/CAJA" numFmtId="4">
      <sharedItems containsSemiMixedTypes="0" containsString="0" containsNumber="1" minValue="0" maxValue="30"/>
    </cacheField>
    <cacheField name="Total Sucio" numFmtId="0" formula="ST/'Total Gral'" databaseField="0"/>
    <cacheField name="total trizado" numFmtId="0" formula="TT/'Total Gral'" databaseField="0"/>
    <cacheField name="Total líquido" numFmtId="0" formula="LM/'Total Gral'" databaseField="0"/>
    <cacheField name="% J" numFmtId="0" formula="J/'Total Gral'" databaseField="0"/>
    <cacheField name="% S" numFmtId="0" formula="SX/'Total Gral'" databaseField="0"/>
    <cacheField name="% X" numFmtId="0" formula="X/'Total Gral'" databaseField="0"/>
    <cacheField name="% 1ra" numFmtId="0" formula="'1ra'/'Total Gral'" databaseField="0"/>
    <cacheField name="% 2da" numFmtId="0" formula="'2da'/'Total Gral'" databaseField="0"/>
    <cacheField name="%3ra" numFmtId="0" formula="'3ra'/'Total Gral'" databaseField="0"/>
    <cacheField name="%4ta" numFmtId="0" formula="'4ta'/'Total Gral'" databaseField="0"/>
    <cacheField name="%SM" numFmtId="0" formula="SM/'Total Gral'" databaseField="0"/>
    <cacheField name="%SS" numFmtId="0" formula="SS/'Total Gral'" databaseField="0"/>
    <cacheField name="%ST" numFmtId="0" formula="ST/'Total Gral'" databaseField="0"/>
    <cacheField name="%TM" numFmtId="0" formula="TM/'Total Gral'" databaseField="0"/>
    <cacheField name="%TS" numFmtId="0" formula="TS/'Total Gral'" databaseField="0"/>
    <cacheField name="%TT" numFmtId="0" formula="TT/'Total Gral'" databaseField="0"/>
    <cacheField name="%L" numFmtId="0" formula="LM/'Total Gral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57">
  <r>
    <x v="0"/>
    <s v="CA3A1"/>
    <x v="0"/>
    <s v="Calera"/>
    <s v="color"/>
    <x v="0"/>
    <s v="CA3A"/>
    <n v="4440"/>
    <m/>
    <n v="14400"/>
    <m/>
    <n v="0"/>
    <m/>
    <n v="47700"/>
    <m/>
    <n v="540"/>
    <m/>
    <m/>
    <m/>
    <m/>
    <m/>
    <n v="984"/>
    <m/>
    <n v="750"/>
    <m/>
    <n v="1734"/>
    <m/>
    <n v="714"/>
    <m/>
    <n v="900"/>
    <m/>
    <n v="1614"/>
    <m/>
    <n v="402"/>
    <m/>
    <m/>
    <m/>
    <n v="69180"/>
    <m/>
    <n v="1650"/>
    <m/>
    <n v="70830"/>
    <n v="2.4481152054214316E-2"/>
    <n v="9.6333333333333329"/>
    <n v="2.2786954680220246E-2"/>
    <n v="8.9666666666666668"/>
    <n v="5.6755612028801354E-3"/>
    <n v="2.2333333333333334"/>
  </r>
  <r>
    <x v="0"/>
    <s v="CA3B1"/>
    <x v="0"/>
    <s v="Calera"/>
    <s v="color"/>
    <x v="0"/>
    <s v="CA3B"/>
    <n v="1200"/>
    <m/>
    <n v="11740"/>
    <m/>
    <n v="24600"/>
    <m/>
    <n v="30240"/>
    <m/>
    <n v="6840"/>
    <m/>
    <m/>
    <m/>
    <m/>
    <m/>
    <n v="1869"/>
    <m/>
    <n v="930"/>
    <m/>
    <n v="2799"/>
    <m/>
    <n v="1098"/>
    <m/>
    <n v="810"/>
    <m/>
    <n v="1908"/>
    <m/>
    <n v="473"/>
    <m/>
    <m/>
    <m/>
    <n v="78060"/>
    <m/>
    <n v="1740"/>
    <m/>
    <n v="79800"/>
    <n v="3.5075187969924815E-2"/>
    <n v="15.55"/>
    <n v="2.3909774436090225E-2"/>
    <n v="10.6"/>
    <n v="5.9273182957393479E-3"/>
    <n v="2.6277777777777778"/>
  </r>
  <r>
    <x v="0"/>
    <s v="CA3BB1"/>
    <x v="0"/>
    <s v="Calera"/>
    <s v="blanco"/>
    <x v="0"/>
    <s v="CA3BB"/>
    <n v="720"/>
    <m/>
    <n v="1980"/>
    <m/>
    <n v="3780"/>
    <m/>
    <n v="540"/>
    <m/>
    <n v="0"/>
    <m/>
    <m/>
    <m/>
    <m/>
    <m/>
    <n v="210"/>
    <m/>
    <n v="150"/>
    <m/>
    <n v="360"/>
    <m/>
    <n v="90"/>
    <m/>
    <n v="60"/>
    <m/>
    <n v="150"/>
    <m/>
    <n v="90"/>
    <m/>
    <m/>
    <m/>
    <n v="7410"/>
    <m/>
    <n v="210"/>
    <m/>
    <n v="7620"/>
    <n v="4.7244094488188976E-2"/>
    <n v="2"/>
    <n v="1.968503937007874E-2"/>
    <n v="0.83333333333333337"/>
    <n v="1.1811023622047244E-2"/>
    <n v="0.5"/>
  </r>
  <r>
    <x v="0"/>
    <s v="CAP1A1"/>
    <x v="0"/>
    <s v="Calera"/>
    <s v="color"/>
    <x v="0"/>
    <s v="CAP1A"/>
    <n v="0"/>
    <m/>
    <n v="0"/>
    <m/>
    <n v="0"/>
    <m/>
    <n v="16740"/>
    <m/>
    <n v="6120"/>
    <m/>
    <m/>
    <m/>
    <m/>
    <m/>
    <n v="840"/>
    <m/>
    <n v="570"/>
    <m/>
    <n v="1410"/>
    <m/>
    <n v="60"/>
    <m/>
    <n v="0"/>
    <m/>
    <n v="60"/>
    <m/>
    <n v="270"/>
    <m/>
    <m/>
    <m/>
    <n v="24030"/>
    <m/>
    <n v="570"/>
    <m/>
    <n v="24600"/>
    <n v="5.731707317073171E-2"/>
    <n v="7.833333333333333"/>
    <n v="2.4390243902439024E-3"/>
    <n v="0.33333333333333331"/>
    <n v="1.097560975609756E-2"/>
    <n v="1.5"/>
  </r>
  <r>
    <x v="0"/>
    <s v="CAP1B1"/>
    <x v="0"/>
    <s v="Calera"/>
    <s v="color"/>
    <x v="0"/>
    <s v="CAP1B"/>
    <n v="240"/>
    <m/>
    <n v="0"/>
    <m/>
    <n v="9600"/>
    <m/>
    <n v="4860"/>
    <m/>
    <n v="360"/>
    <m/>
    <m/>
    <m/>
    <m/>
    <m/>
    <n v="360"/>
    <m/>
    <n v="180"/>
    <m/>
    <n v="540"/>
    <m/>
    <n v="90"/>
    <m/>
    <n v="0"/>
    <m/>
    <n v="90"/>
    <m/>
    <n v="210"/>
    <m/>
    <m/>
    <m/>
    <n v="15720"/>
    <m/>
    <n v="180"/>
    <m/>
    <n v="15900"/>
    <n v="3.3962264150943396E-2"/>
    <n v="3"/>
    <n v="5.6603773584905656E-3"/>
    <n v="0.5"/>
    <n v="1.3207547169811321E-2"/>
    <n v="1.1666666666666667"/>
  </r>
  <r>
    <x v="0"/>
    <s v="CAP1c1"/>
    <x v="0"/>
    <s v="Calera"/>
    <s v="color"/>
    <x v="0"/>
    <s v="CAP1c"/>
    <n v="720"/>
    <m/>
    <n v="0"/>
    <m/>
    <n v="3500"/>
    <m/>
    <n v="14040"/>
    <m/>
    <n v="5940"/>
    <m/>
    <m/>
    <m/>
    <m/>
    <m/>
    <n v="318"/>
    <m/>
    <n v="420"/>
    <m/>
    <n v="738"/>
    <m/>
    <n v="336"/>
    <m/>
    <n v="0"/>
    <m/>
    <n v="336"/>
    <m/>
    <n v="46"/>
    <m/>
    <m/>
    <m/>
    <n v="24900"/>
    <m/>
    <n v="420"/>
    <m/>
    <n v="25320"/>
    <n v="2.914691943127962E-2"/>
    <n v="4.0999999999999996"/>
    <n v="1.3270142180094787E-2"/>
    <n v="1.8666666666666667"/>
    <n v="1.8167456556082149E-3"/>
    <n v="0.25555555555555554"/>
  </r>
  <r>
    <x v="1"/>
    <s v="PICH1A1"/>
    <x v="0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2A1"/>
    <x v="0"/>
    <s v="Pichidegua"/>
    <s v="color"/>
    <x v="1"/>
    <s v="PICH2A"/>
    <n v="360"/>
    <m/>
    <n v="10980"/>
    <m/>
    <n v="81600"/>
    <m/>
    <n v="52920"/>
    <m/>
    <n v="37260"/>
    <m/>
    <n v="0"/>
    <m/>
    <m/>
    <m/>
    <n v="4080"/>
    <m/>
    <n v="18450"/>
    <m/>
    <n v="22530"/>
    <m/>
    <n v="2979"/>
    <m/>
    <n v="2100"/>
    <m/>
    <n v="5079"/>
    <m/>
    <n v="1661"/>
    <m/>
    <m/>
    <m/>
    <n v="191840"/>
    <m/>
    <n v="20550"/>
    <m/>
    <n v="212390"/>
    <n v="0.10607844060454824"/>
    <n v="125.16666666666667"/>
    <n v="2.3913555252130514E-2"/>
    <n v="28.216666666666665"/>
    <n v="7.8205188568200006E-3"/>
    <n v="9.2277777777777779"/>
  </r>
  <r>
    <x v="1"/>
    <s v="PICH3A1"/>
    <x v="0"/>
    <s v="Pichidegua"/>
    <s v="blanco"/>
    <x v="2"/>
    <s v="PICH3A"/>
    <n v="3600"/>
    <m/>
    <n v="27540"/>
    <m/>
    <n v="204020"/>
    <m/>
    <n v="137340"/>
    <m/>
    <n v="6840"/>
    <m/>
    <n v="0"/>
    <m/>
    <m/>
    <m/>
    <n v="23760"/>
    <m/>
    <n v="0"/>
    <m/>
    <n v="23760"/>
    <m/>
    <n v="1980"/>
    <m/>
    <n v="0"/>
    <m/>
    <n v="1980"/>
    <m/>
    <n v="300"/>
    <m/>
    <m/>
    <m/>
    <n v="405380"/>
    <m/>
    <n v="0"/>
    <m/>
    <n v="405380"/>
    <n v="5.8611672998174554E-2"/>
    <n v="132"/>
    <n v="4.8843060831812125E-3"/>
    <n v="11"/>
    <n v="7.4004637623957764E-4"/>
    <n v="1.6666666666666667"/>
  </r>
  <r>
    <x v="1"/>
    <s v="PICH4A1"/>
    <x v="0"/>
    <s v="Pichidegua"/>
    <s v="blanco"/>
    <x v="3"/>
    <s v="PICH4A"/>
    <n v="5880"/>
    <m/>
    <n v="32400"/>
    <m/>
    <n v="93420"/>
    <m/>
    <n v="36360"/>
    <m/>
    <n v="9000"/>
    <m/>
    <n v="0"/>
    <m/>
    <m/>
    <m/>
    <n v="33480"/>
    <m/>
    <n v="0"/>
    <m/>
    <n v="33480"/>
    <m/>
    <n v="4500"/>
    <m/>
    <n v="0"/>
    <m/>
    <n v="4500"/>
    <m/>
    <n v="1100"/>
    <m/>
    <m/>
    <m/>
    <n v="216140"/>
    <m/>
    <n v="0"/>
    <m/>
    <n v="216140"/>
    <n v="0.15489960210974368"/>
    <n v="186"/>
    <n v="2.0819838993245118E-2"/>
    <n v="25"/>
    <n v="5.0892939761265849E-3"/>
    <n v="6.1111111111111107"/>
  </r>
  <r>
    <x v="1"/>
    <s v="PICH5A1"/>
    <x v="0"/>
    <s v="Pichidegua"/>
    <s v="blanco"/>
    <x v="4"/>
    <s v="PICH5A"/>
    <n v="9480"/>
    <m/>
    <n v="7380"/>
    <m/>
    <n v="7020"/>
    <m/>
    <n v="132480"/>
    <m/>
    <n v="145440"/>
    <m/>
    <n v="8100"/>
    <m/>
    <m/>
    <m/>
    <n v="7200"/>
    <m/>
    <n v="0"/>
    <m/>
    <n v="7200"/>
    <m/>
    <n v="1800"/>
    <m/>
    <n v="0"/>
    <m/>
    <n v="1800"/>
    <m/>
    <n v="560"/>
    <m/>
    <m/>
    <m/>
    <n v="319460"/>
    <m/>
    <n v="0"/>
    <m/>
    <n v="319460"/>
    <n v="2.2538032930570339E-2"/>
    <n v="40"/>
    <n v="5.6345082326425848E-3"/>
    <n v="10"/>
    <n v="1.7529581168221375E-3"/>
    <n v="3.1111111111111112"/>
  </r>
  <r>
    <x v="1"/>
    <s v="PICH1B1"/>
    <x v="0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2B1"/>
    <x v="0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3B1"/>
    <x v="0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4B1"/>
    <x v="0"/>
    <s v="Pichidegua"/>
    <s v="blanco"/>
    <x v="3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5B1"/>
    <x v="0"/>
    <s v="Pichidegua"/>
    <s v="blanco"/>
    <x v="4"/>
    <s v="PICH5B"/>
    <n v="8520"/>
    <m/>
    <n v="59040"/>
    <m/>
    <n v="100980"/>
    <m/>
    <n v="33660"/>
    <m/>
    <n v="3780"/>
    <m/>
    <n v="0"/>
    <m/>
    <m/>
    <m/>
    <n v="27360"/>
    <m/>
    <n v="0"/>
    <m/>
    <n v="27360"/>
    <m/>
    <n v="3780"/>
    <m/>
    <n v="0"/>
    <m/>
    <n v="3780"/>
    <m/>
    <n v="740"/>
    <m/>
    <m/>
    <m/>
    <n v="237860"/>
    <m/>
    <n v="0"/>
    <m/>
    <n v="237860"/>
    <n v="0.11502564533759355"/>
    <n v="152"/>
    <n v="1.5891701000588582E-2"/>
    <n v="21"/>
    <n v="3.1110737408559658E-3"/>
    <n v="4.1111111111111107"/>
  </r>
  <r>
    <x v="1"/>
    <s v="PICH3C1"/>
    <x v="0"/>
    <s v="Pichidegua"/>
    <s v="blanco"/>
    <x v="2"/>
    <s v="PICH3C"/>
    <n v="10680"/>
    <m/>
    <n v="45180"/>
    <m/>
    <n v="133580"/>
    <m/>
    <n v="48780"/>
    <m/>
    <n v="3240"/>
    <m/>
    <n v="0"/>
    <m/>
    <m/>
    <m/>
    <n v="23400"/>
    <m/>
    <n v="0"/>
    <m/>
    <n v="23400"/>
    <m/>
    <n v="3780"/>
    <m/>
    <n v="0"/>
    <m/>
    <n v="3780"/>
    <m/>
    <n v="360"/>
    <m/>
    <m/>
    <m/>
    <n v="269000"/>
    <m/>
    <n v="0"/>
    <m/>
    <n v="269000"/>
    <n v="8.6988847583643128E-2"/>
    <n v="130"/>
    <n v="1.4052044609665427E-2"/>
    <n v="21"/>
    <n v="1.3382899628252788E-3"/>
    <n v="2"/>
  </r>
  <r>
    <x v="1"/>
    <s v="PICH5C1"/>
    <x v="0"/>
    <s v="Pichidegua"/>
    <s v="blanco"/>
    <x v="4"/>
    <s v="PICH5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5D1"/>
    <x v="0"/>
    <s v="Pichidegua"/>
    <s v="blanco"/>
    <x v="4"/>
    <s v="PICH5D"/>
    <n v="5760"/>
    <m/>
    <n v="4500"/>
    <m/>
    <n v="97200"/>
    <m/>
    <n v="180000"/>
    <m/>
    <n v="21600"/>
    <m/>
    <n v="0"/>
    <m/>
    <m/>
    <m/>
    <n v="18540"/>
    <m/>
    <n v="0"/>
    <m/>
    <n v="18540"/>
    <m/>
    <n v="2700"/>
    <m/>
    <n v="0"/>
    <m/>
    <n v="2700"/>
    <m/>
    <n v="620"/>
    <m/>
    <m/>
    <m/>
    <n v="330920"/>
    <m/>
    <n v="0"/>
    <m/>
    <n v="330920"/>
    <n v="5.6025625528828719E-2"/>
    <n v="103"/>
    <n v="8.1590716789556386E-3"/>
    <n v="15"/>
    <n v="1.8735646077601836E-3"/>
    <n v="3.4444444444444446"/>
  </r>
  <r>
    <x v="1"/>
    <s v="PICH1Aco1"/>
    <x v="0"/>
    <s v="Pichidegua"/>
    <s v="color"/>
    <x v="0"/>
    <s v="PICH1Aco"/>
    <n v="2160"/>
    <m/>
    <n v="900"/>
    <m/>
    <n v="6900"/>
    <m/>
    <n v="52380"/>
    <m/>
    <n v="5940"/>
    <m/>
    <n v="0"/>
    <m/>
    <m/>
    <m/>
    <n v="2760"/>
    <m/>
    <n v="4680"/>
    <m/>
    <n v="7440"/>
    <m/>
    <n v="819"/>
    <m/>
    <n v="840"/>
    <m/>
    <n v="1659"/>
    <m/>
    <n v="561"/>
    <m/>
    <m/>
    <m/>
    <n v="72420"/>
    <m/>
    <n v="5520"/>
    <m/>
    <n v="77940"/>
    <n v="9.5458044649730567E-2"/>
    <n v="41.333333333333336"/>
    <n v="2.1285604311008469E-2"/>
    <n v="9.2166666666666668"/>
    <n v="7.1978444957659735E-3"/>
    <n v="3.1166666666666667"/>
  </r>
  <r>
    <x v="1"/>
    <s v="PICH1Aco21"/>
    <x v="0"/>
    <s v="Pichidegua"/>
    <s v="color"/>
    <x v="0"/>
    <s v="PICH1Aco2"/>
    <n v="3720"/>
    <m/>
    <n v="14400"/>
    <m/>
    <n v="12420"/>
    <m/>
    <n v="25020"/>
    <m/>
    <n v="360"/>
    <m/>
    <n v="0"/>
    <m/>
    <m/>
    <m/>
    <n v="1350"/>
    <m/>
    <n v="2580"/>
    <m/>
    <n v="3930"/>
    <m/>
    <n v="720"/>
    <m/>
    <n v="1440"/>
    <m/>
    <n v="2160"/>
    <m/>
    <n v="1050"/>
    <m/>
    <m/>
    <m/>
    <n v="59040"/>
    <m/>
    <n v="4020"/>
    <m/>
    <n v="63060"/>
    <n v="6.2321598477640343E-2"/>
    <n v="21.833333333333332"/>
    <n v="3.4253092293054233E-2"/>
    <n v="12"/>
    <n v="1.665080875356803E-2"/>
    <n v="5.833333333333333"/>
  </r>
  <r>
    <x v="1"/>
    <s v="PICH1Bco1"/>
    <x v="0"/>
    <s v="Pichidegua"/>
    <s v="color"/>
    <x v="0"/>
    <s v="PICH1Bco"/>
    <n v="600"/>
    <m/>
    <n v="180"/>
    <m/>
    <n v="3200"/>
    <m/>
    <n v="12780"/>
    <m/>
    <n v="10800"/>
    <m/>
    <n v="0"/>
    <m/>
    <m/>
    <m/>
    <n v="498"/>
    <m/>
    <n v="330"/>
    <m/>
    <n v="828"/>
    <m/>
    <n v="255"/>
    <m/>
    <n v="60"/>
    <m/>
    <n v="315"/>
    <m/>
    <n v="127"/>
    <m/>
    <m/>
    <m/>
    <n v="28440"/>
    <m/>
    <n v="390"/>
    <m/>
    <n v="28830"/>
    <n v="2.8720083246618105E-2"/>
    <n v="4.5999999999999996"/>
    <n v="1.0926118626430802E-2"/>
    <n v="1.75"/>
    <n v="4.4051335414498783E-3"/>
    <n v="0.7055555555555556"/>
  </r>
  <r>
    <x v="1"/>
    <s v="PICH2BCO1"/>
    <x v="0"/>
    <s v="Pichidegua"/>
    <s v="color"/>
    <x v="0"/>
    <s v="PICH2BCO"/>
    <n v="10440"/>
    <m/>
    <n v="16560"/>
    <m/>
    <n v="23220"/>
    <m/>
    <n v="12420"/>
    <m/>
    <n v="540"/>
    <m/>
    <n v="0"/>
    <m/>
    <m/>
    <m/>
    <n v="1548"/>
    <m/>
    <n v="1260"/>
    <m/>
    <n v="2808"/>
    <m/>
    <n v="1650"/>
    <m/>
    <n v="750"/>
    <m/>
    <n v="2400"/>
    <m/>
    <n v="2372"/>
    <m/>
    <m/>
    <m/>
    <n v="68750"/>
    <m/>
    <n v="2010"/>
    <m/>
    <n v="70760"/>
    <n v="3.9683436970039572E-2"/>
    <n v="15.6"/>
    <n v="3.3917467495760314E-2"/>
    <n v="13.333333333333334"/>
    <n v="3.3521763708309782E-2"/>
    <n v="13.177777777777777"/>
  </r>
  <r>
    <x v="1"/>
    <s v="PICH4Bco1"/>
    <x v="0"/>
    <s v="Pichidegua"/>
    <s v="color"/>
    <x v="3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5Aco1"/>
    <x v="0"/>
    <s v="Pichidegua"/>
    <s v="color"/>
    <x v="4"/>
    <s v="PICH5Aco"/>
    <n v="7200"/>
    <m/>
    <n v="12960"/>
    <m/>
    <n v="23760"/>
    <m/>
    <n v="58680"/>
    <m/>
    <n v="28260"/>
    <m/>
    <n v="1260"/>
    <m/>
    <m/>
    <m/>
    <n v="4950"/>
    <m/>
    <n v="0"/>
    <m/>
    <n v="4950"/>
    <m/>
    <n v="2160"/>
    <m/>
    <n v="0"/>
    <m/>
    <n v="2160"/>
    <m/>
    <n v="500"/>
    <m/>
    <m/>
    <m/>
    <n v="139730"/>
    <m/>
    <n v="0"/>
    <m/>
    <n v="139730"/>
    <n v="3.542546339368783E-2"/>
    <n v="27.5"/>
    <n v="1.5458384026336506E-2"/>
    <n v="12"/>
    <n v="3.5783296357260429E-3"/>
    <n v="2.7777777777777777"/>
  </r>
  <r>
    <x v="1"/>
    <s v="PICH5Bco1"/>
    <x v="0"/>
    <s v="Pichidegua"/>
    <s v="color"/>
    <x v="4"/>
    <s v="PICH5Bco"/>
    <n v="3960"/>
    <m/>
    <n v="13860"/>
    <m/>
    <n v="15480"/>
    <m/>
    <n v="56160"/>
    <m/>
    <n v="0"/>
    <m/>
    <n v="0"/>
    <m/>
    <m/>
    <m/>
    <n v="5490"/>
    <m/>
    <n v="0"/>
    <m/>
    <n v="5490"/>
    <m/>
    <n v="1800"/>
    <m/>
    <n v="0"/>
    <m/>
    <n v="1800"/>
    <m/>
    <n v="640"/>
    <m/>
    <m/>
    <m/>
    <n v="97390"/>
    <m/>
    <n v="0"/>
    <m/>
    <n v="97390"/>
    <n v="5.6371290686928845E-2"/>
    <n v="30.5"/>
    <n v="1.8482390389156996E-2"/>
    <n v="10"/>
    <n v="6.5715165828113768E-3"/>
    <n v="3.5555555555555554"/>
  </r>
  <r>
    <x v="1"/>
    <s v="PICH5Cco1"/>
    <x v="0"/>
    <s v="Pichidegua"/>
    <s v="color"/>
    <x v="4"/>
    <s v="PICH5Cco"/>
    <n v="0"/>
    <m/>
    <n v="0"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2"/>
    <s v="Lavado1"/>
    <x v="0"/>
    <m/>
    <m/>
    <x v="5"/>
    <s v="Lavado"/>
    <n v="5040"/>
    <m/>
    <n v="14760"/>
    <m/>
    <n v="41040"/>
    <m/>
    <n v="34200"/>
    <m/>
    <n v="13680"/>
    <m/>
    <n v="1800"/>
    <m/>
    <m/>
    <m/>
    <m/>
    <m/>
    <m/>
    <m/>
    <m/>
    <m/>
    <m/>
    <m/>
    <m/>
    <m/>
    <m/>
    <m/>
    <m/>
    <m/>
    <m/>
    <m/>
    <n v="110520"/>
    <m/>
    <m/>
    <m/>
    <n v="110520"/>
    <n v="0"/>
    <n v="0"/>
    <n v="0"/>
    <n v="0"/>
    <n v="0"/>
    <n v="0"/>
  </r>
  <r>
    <x v="3"/>
    <s v="CA3A2"/>
    <x v="1"/>
    <s v="Calera"/>
    <s v="color"/>
    <x v="0"/>
    <s v="CA3A"/>
    <n v="3000"/>
    <m/>
    <n v="12060"/>
    <m/>
    <n v="15480"/>
    <m/>
    <n v="16920"/>
    <m/>
    <n v="360"/>
    <m/>
    <n v="0"/>
    <m/>
    <m/>
    <m/>
    <n v="1320"/>
    <m/>
    <n v="630"/>
    <m/>
    <n v="1950"/>
    <m/>
    <n v="540"/>
    <m/>
    <n v="840"/>
    <m/>
    <n v="1380"/>
    <m/>
    <n v="80"/>
    <m/>
    <m/>
    <m/>
    <n v="49760"/>
    <m/>
    <n v="1470"/>
    <m/>
    <n v="51230"/>
    <n v="3.8063634589107942E-2"/>
    <n v="10.833333333333334"/>
    <n v="2.6937341401522544E-2"/>
    <n v="7.666666666666667"/>
    <n v="1.5615850087839158E-3"/>
    <n v="0.44444444444444442"/>
  </r>
  <r>
    <x v="3"/>
    <s v="CA3B2"/>
    <x v="1"/>
    <s v="Calera"/>
    <s v="color"/>
    <x v="0"/>
    <s v="CA3B"/>
    <n v="600"/>
    <m/>
    <n v="6480"/>
    <m/>
    <n v="0"/>
    <m/>
    <n v="39060"/>
    <m/>
    <n v="2160"/>
    <m/>
    <n v="0"/>
    <m/>
    <m/>
    <m/>
    <n v="2676"/>
    <m/>
    <n v="810"/>
    <m/>
    <n v="3486"/>
    <m/>
    <n v="702"/>
    <m/>
    <n v="840"/>
    <m/>
    <n v="1542"/>
    <m/>
    <n v="762"/>
    <m/>
    <m/>
    <m/>
    <n v="52440"/>
    <m/>
    <n v="1650"/>
    <m/>
    <n v="54090"/>
    <n v="6.4448141985579591E-2"/>
    <n v="19.366666666666667"/>
    <n v="2.8508042151968942E-2"/>
    <n v="8.5666666666666664"/>
    <n v="1.408763172490294E-2"/>
    <n v="4.2333333333333334"/>
  </r>
  <r>
    <x v="3"/>
    <s v="CA3BB2"/>
    <x v="1"/>
    <s v="Calera"/>
    <s v="blanco"/>
    <x v="0"/>
    <s v="CA3BB"/>
    <n v="480"/>
    <m/>
    <n v="1260"/>
    <m/>
    <n v="1080"/>
    <m/>
    <n v="900"/>
    <m/>
    <n v="0"/>
    <m/>
    <n v="0"/>
    <m/>
    <m/>
    <m/>
    <n v="183"/>
    <m/>
    <n v="120"/>
    <m/>
    <n v="303"/>
    <m/>
    <n v="78"/>
    <m/>
    <n v="60"/>
    <m/>
    <n v="138"/>
    <m/>
    <n v="39"/>
    <m/>
    <m/>
    <m/>
    <n v="4020"/>
    <m/>
    <n v="180"/>
    <m/>
    <n v="4200"/>
    <n v="7.2142857142857147E-2"/>
    <n v="1.6833333333333333"/>
    <n v="3.2857142857142856E-2"/>
    <n v="0.76666666666666672"/>
    <n v="9.285714285714286E-3"/>
    <n v="0.21666666666666667"/>
  </r>
  <r>
    <x v="3"/>
    <s v="CAP1A2"/>
    <x v="1"/>
    <s v="Calera"/>
    <s v="color"/>
    <x v="0"/>
    <s v="CAP1A"/>
    <n v="840"/>
    <m/>
    <n v="0"/>
    <m/>
    <n v="4000"/>
    <m/>
    <n v="10980"/>
    <m/>
    <n v="5400"/>
    <m/>
    <n v="0"/>
    <m/>
    <m/>
    <m/>
    <n v="1170"/>
    <m/>
    <n v="930"/>
    <m/>
    <n v="2100"/>
    <m/>
    <n v="228"/>
    <m/>
    <n v="0"/>
    <m/>
    <n v="228"/>
    <m/>
    <n v="602"/>
    <m/>
    <m/>
    <m/>
    <n v="23220"/>
    <m/>
    <n v="930"/>
    <m/>
    <n v="24150"/>
    <n v="8.6956521739130432E-2"/>
    <n v="11.666666666666666"/>
    <n v="9.4409937888198757E-3"/>
    <n v="1.2666666666666666"/>
    <n v="2.4927536231884057E-2"/>
    <n v="3.3444444444444446"/>
  </r>
  <r>
    <x v="3"/>
    <s v="CAP1B2"/>
    <x v="1"/>
    <s v="Calera"/>
    <s v="color"/>
    <x v="0"/>
    <s v="CAP1B"/>
    <n v="1200"/>
    <m/>
    <n v="900"/>
    <m/>
    <n v="12640"/>
    <m/>
    <n v="19080"/>
    <m/>
    <n v="1260"/>
    <m/>
    <n v="0"/>
    <m/>
    <m/>
    <m/>
    <n v="954"/>
    <m/>
    <n v="270"/>
    <m/>
    <n v="1224"/>
    <m/>
    <n v="300"/>
    <m/>
    <n v="0"/>
    <m/>
    <n v="300"/>
    <m/>
    <n v="146"/>
    <m/>
    <m/>
    <m/>
    <n v="36480"/>
    <m/>
    <n v="270"/>
    <m/>
    <n v="36750"/>
    <n v="3.330612244897959E-2"/>
    <n v="6.8"/>
    <n v="8.1632653061224497E-3"/>
    <n v="1.6666666666666667"/>
    <n v="3.9727891156462582E-3"/>
    <n v="0.81111111111111112"/>
  </r>
  <r>
    <x v="3"/>
    <s v="CAP1c2"/>
    <x v="1"/>
    <s v="Calera"/>
    <s v="color"/>
    <x v="0"/>
    <s v="CAP1c"/>
    <n v="1680"/>
    <m/>
    <n v="360"/>
    <m/>
    <n v="8240"/>
    <m/>
    <n v="8820"/>
    <m/>
    <n v="5040"/>
    <m/>
    <n v="180"/>
    <m/>
    <m/>
    <m/>
    <n v="1419"/>
    <m/>
    <n v="510"/>
    <m/>
    <n v="1929"/>
    <m/>
    <n v="309"/>
    <m/>
    <n v="0"/>
    <m/>
    <n v="309"/>
    <m/>
    <n v="0"/>
    <m/>
    <m/>
    <m/>
    <n v="26048"/>
    <m/>
    <n v="510"/>
    <m/>
    <n v="26558"/>
    <n v="7.2633481436855191E-2"/>
    <n v="10.716666666666667"/>
    <n v="1.1634912267490022E-2"/>
    <n v="1.7166666666666666"/>
    <n v="0"/>
    <n v="0"/>
  </r>
  <r>
    <x v="4"/>
    <s v="PICH1A2"/>
    <x v="1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PICH2A2"/>
    <x v="1"/>
    <s v="Pichidegua"/>
    <s v="color"/>
    <x v="1"/>
    <s v="PICH2A"/>
    <n v="2760"/>
    <m/>
    <n v="41520"/>
    <m/>
    <n v="243920"/>
    <m/>
    <n v="173700"/>
    <m/>
    <n v="9540"/>
    <m/>
    <n v="0"/>
    <m/>
    <n v="0"/>
    <m/>
    <n v="22584"/>
    <m/>
    <n v="0"/>
    <m/>
    <n v="22584"/>
    <m/>
    <n v="6921"/>
    <m/>
    <n v="0"/>
    <m/>
    <n v="6921"/>
    <m/>
    <n v="1315"/>
    <m/>
    <m/>
    <m/>
    <n v="502260"/>
    <m/>
    <n v="0"/>
    <m/>
    <n v="502260"/>
    <n v="4.4964759288018158E-2"/>
    <n v="125.46666666666667"/>
    <n v="1.3779715685103333E-2"/>
    <n v="38.450000000000003"/>
    <n v="2.6181658901764026E-3"/>
    <n v="7.3055555555555554"/>
  </r>
  <r>
    <x v="4"/>
    <s v="PICH3A2"/>
    <x v="1"/>
    <s v="Pichidegua"/>
    <s v="blanco"/>
    <x v="2"/>
    <s v="PICH3A"/>
    <n v="2280"/>
    <m/>
    <n v="20520"/>
    <m/>
    <n v="159400"/>
    <m/>
    <n v="115380"/>
    <m/>
    <n v="6480"/>
    <m/>
    <n v="0"/>
    <m/>
    <n v="0"/>
    <m/>
    <n v="20340"/>
    <m/>
    <n v="0"/>
    <m/>
    <n v="20340"/>
    <m/>
    <n v="2160"/>
    <m/>
    <n v="0"/>
    <m/>
    <n v="2160"/>
    <m/>
    <n v="280"/>
    <m/>
    <m/>
    <m/>
    <n v="326840"/>
    <m/>
    <n v="0"/>
    <m/>
    <n v="326840"/>
    <n v="6.223228491004773E-2"/>
    <n v="113"/>
    <n v="6.608738220536042E-3"/>
    <n v="12"/>
    <n v="8.5668828784726467E-4"/>
    <n v="1.5555555555555556"/>
  </r>
  <r>
    <x v="4"/>
    <s v="PICH4A2"/>
    <x v="1"/>
    <s v="Pichidegua"/>
    <s v="blanco"/>
    <x v="3"/>
    <s v="PICH4A"/>
    <n v="3000"/>
    <m/>
    <n v="15660"/>
    <m/>
    <n v="33300"/>
    <m/>
    <n v="13860"/>
    <m/>
    <n v="3060"/>
    <m/>
    <n v="0"/>
    <m/>
    <n v="0"/>
    <m/>
    <n v="23940"/>
    <m/>
    <n v="0"/>
    <m/>
    <n v="23940"/>
    <m/>
    <n v="42120"/>
    <m/>
    <n v="0"/>
    <m/>
    <n v="42120"/>
    <m/>
    <n v="520"/>
    <m/>
    <m/>
    <m/>
    <n v="135460"/>
    <m/>
    <n v="0"/>
    <m/>
    <n v="135460"/>
    <n v="0.17673113834342241"/>
    <n v="133"/>
    <n v="0.31094049904030713"/>
    <n v="234"/>
    <n v="3.838771593090211E-3"/>
    <n v="2.8888888888888888"/>
  </r>
  <r>
    <x v="4"/>
    <s v="PICH5A2"/>
    <x v="1"/>
    <s v="Pichidegua"/>
    <s v="blanco"/>
    <x v="4"/>
    <s v="PICH5A"/>
    <n v="10440"/>
    <m/>
    <n v="6120"/>
    <m/>
    <n v="9000"/>
    <m/>
    <n v="157860"/>
    <m/>
    <n v="121680"/>
    <m/>
    <n v="5040"/>
    <m/>
    <n v="0"/>
    <m/>
    <n v="8640"/>
    <m/>
    <n v="0"/>
    <m/>
    <n v="8640"/>
    <m/>
    <n v="2520"/>
    <m/>
    <n v="0"/>
    <m/>
    <n v="2520"/>
    <m/>
    <n v="620"/>
    <m/>
    <m/>
    <m/>
    <n v="321920"/>
    <m/>
    <n v="0"/>
    <m/>
    <n v="321920"/>
    <n v="2.6838966202783299E-2"/>
    <n v="48"/>
    <n v="7.8280318091451286E-3"/>
    <n v="14"/>
    <n v="1.9259443339960239E-3"/>
    <n v="3.4444444444444446"/>
  </r>
  <r>
    <x v="4"/>
    <s v="PICH1B2"/>
    <x v="1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PICH2B2"/>
    <x v="1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PICH3B2"/>
    <x v="1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PICH4B2"/>
    <x v="1"/>
    <s v="Pichidegua"/>
    <s v="blanco"/>
    <x v="3"/>
    <s v="PICH4B"/>
    <n v="2040"/>
    <m/>
    <n v="9800"/>
    <m/>
    <n v="16500"/>
    <m/>
    <n v="8640"/>
    <m/>
    <n v="1800"/>
    <m/>
    <n v="0"/>
    <m/>
    <m/>
    <m/>
    <n v="10800"/>
    <m/>
    <n v="0"/>
    <m/>
    <n v="10800"/>
    <m/>
    <n v="1080"/>
    <m/>
    <n v="0"/>
    <m/>
    <n v="1080"/>
    <m/>
    <n v="340"/>
    <m/>
    <m/>
    <m/>
    <n v="51000"/>
    <m/>
    <n v="0"/>
    <m/>
    <n v="51000"/>
    <n v="0.21176470588235294"/>
    <n v="60"/>
    <n v="2.1176470588235293E-2"/>
    <n v="6"/>
    <n v="6.6666666666666671E-3"/>
    <n v="1.8888888888888888"/>
  </r>
  <r>
    <x v="4"/>
    <s v="PICH5B2"/>
    <x v="1"/>
    <s v="Pichidegua"/>
    <s v="blanco"/>
    <x v="4"/>
    <s v="PICH5B"/>
    <n v="8160"/>
    <m/>
    <n v="54360"/>
    <m/>
    <n v="87480"/>
    <m/>
    <n v="52740"/>
    <m/>
    <n v="4140"/>
    <m/>
    <n v="0"/>
    <m/>
    <n v="0"/>
    <m/>
    <n v="24300"/>
    <m/>
    <n v="0"/>
    <m/>
    <n v="24300"/>
    <m/>
    <n v="4860"/>
    <m/>
    <n v="0"/>
    <m/>
    <n v="4860"/>
    <m/>
    <n v="700"/>
    <m/>
    <m/>
    <m/>
    <n v="236740"/>
    <m/>
    <n v="0"/>
    <m/>
    <n v="236740"/>
    <n v="0.10264425107713103"/>
    <n v="135"/>
    <n v="2.0528850215426206E-2"/>
    <n v="27"/>
    <n v="2.9568302779420462E-3"/>
    <n v="3.8888888888888888"/>
  </r>
  <r>
    <x v="4"/>
    <s v="PICH3C2"/>
    <x v="1"/>
    <s v="Pichidegua"/>
    <s v="blanco"/>
    <x v="2"/>
    <s v="PICH3C"/>
    <n v="8280"/>
    <m/>
    <n v="18540"/>
    <m/>
    <n v="114800"/>
    <m/>
    <n v="41220"/>
    <m/>
    <n v="2340"/>
    <m/>
    <n v="0"/>
    <m/>
    <n v="0"/>
    <m/>
    <n v="27000"/>
    <m/>
    <n v="0"/>
    <m/>
    <n v="27000"/>
    <m/>
    <n v="4140"/>
    <m/>
    <n v="0"/>
    <m/>
    <n v="4140"/>
    <m/>
    <n v="420"/>
    <m/>
    <m/>
    <m/>
    <n v="216740"/>
    <m/>
    <n v="0"/>
    <m/>
    <n v="216740"/>
    <n v="0.1245732213712282"/>
    <n v="150"/>
    <n v="1.9101227276921658E-2"/>
    <n v="23"/>
    <n v="1.9378056657746608E-3"/>
    <n v="2.3333333333333335"/>
  </r>
  <r>
    <x v="4"/>
    <s v="PICH5C2"/>
    <x v="1"/>
    <s v="Pichidegua"/>
    <s v="blanco"/>
    <x v="4"/>
    <s v="PICH5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PICH5D2"/>
    <x v="1"/>
    <s v="Pichidegua"/>
    <s v="blanco"/>
    <x v="4"/>
    <s v="PICH5D"/>
    <n v="5400"/>
    <m/>
    <n v="5940"/>
    <m/>
    <n v="79920"/>
    <m/>
    <n v="204660"/>
    <m/>
    <n v="20880"/>
    <m/>
    <n v="0"/>
    <m/>
    <n v="0"/>
    <m/>
    <n v="19980"/>
    <m/>
    <n v="0"/>
    <m/>
    <n v="19980"/>
    <m/>
    <n v="3600"/>
    <m/>
    <n v="0"/>
    <m/>
    <n v="3600"/>
    <m/>
    <n v="580"/>
    <m/>
    <m/>
    <m/>
    <n v="340960"/>
    <m/>
    <n v="0"/>
    <m/>
    <n v="340960"/>
    <n v="5.8599249178789302E-2"/>
    <n v="111"/>
    <n v="1.0558423275457531E-2"/>
    <n v="20"/>
    <n v="1.70107930549038E-3"/>
    <n v="3.2222222222222223"/>
  </r>
  <r>
    <x v="4"/>
    <s v="PICH1Aco2"/>
    <x v="1"/>
    <s v="Pichidegua"/>
    <s v="color"/>
    <x v="0"/>
    <s v="PICH1Aco"/>
    <n v="0"/>
    <m/>
    <n v="5220"/>
    <m/>
    <n v="0"/>
    <m/>
    <n v="28620"/>
    <m/>
    <n v="0"/>
    <m/>
    <n v="0"/>
    <m/>
    <n v="0"/>
    <m/>
    <n v="1620"/>
    <m/>
    <n v="1710"/>
    <m/>
    <n v="3330"/>
    <m/>
    <n v="390"/>
    <m/>
    <n v="750"/>
    <m/>
    <n v="1140"/>
    <m/>
    <n v="370"/>
    <m/>
    <m/>
    <m/>
    <n v="36220"/>
    <m/>
    <n v="2460"/>
    <m/>
    <n v="38680"/>
    <n v="8.6091003102378494E-2"/>
    <n v="18.5"/>
    <n v="2.9472595656670115E-2"/>
    <n v="6.333333333333333"/>
    <n v="9.5656670113753884E-3"/>
    <n v="2.0555555555555554"/>
  </r>
  <r>
    <x v="4"/>
    <s v="PICH1Aco22"/>
    <x v="1"/>
    <s v="Pichidegua"/>
    <s v="color"/>
    <x v="0"/>
    <s v="PICH1Aco2"/>
    <n v="5280"/>
    <m/>
    <n v="21060"/>
    <m/>
    <n v="24300"/>
    <m/>
    <n v="32580"/>
    <m/>
    <n v="540"/>
    <m/>
    <n v="0"/>
    <m/>
    <n v="0"/>
    <m/>
    <n v="2982"/>
    <m/>
    <n v="3660"/>
    <m/>
    <n v="6642"/>
    <m/>
    <n v="1071"/>
    <m/>
    <n v="840"/>
    <m/>
    <n v="1911"/>
    <m/>
    <n v="1427"/>
    <m/>
    <m/>
    <m/>
    <n v="89240"/>
    <m/>
    <n v="4500"/>
    <m/>
    <n v="93740"/>
    <n v="7.0855557926178786E-2"/>
    <n v="36.9"/>
    <n v="2.0386174525282696E-2"/>
    <n v="10.616666666666667"/>
    <n v="1.5222957115425645E-2"/>
    <n v="7.927777777777778"/>
  </r>
  <r>
    <x v="4"/>
    <s v="PICH1Bco2"/>
    <x v="1"/>
    <s v="Pichidegua"/>
    <s v="color"/>
    <x v="0"/>
    <s v="PICH1Bco"/>
    <n v="3000"/>
    <m/>
    <n v="540"/>
    <m/>
    <n v="10380"/>
    <m/>
    <n v="31680"/>
    <m/>
    <n v="18360"/>
    <m/>
    <n v="720"/>
    <m/>
    <n v="360"/>
    <m/>
    <n v="1377"/>
    <m/>
    <n v="810"/>
    <m/>
    <n v="2187"/>
    <m/>
    <n v="486"/>
    <m/>
    <n v="90"/>
    <m/>
    <n v="576"/>
    <m/>
    <n v="237"/>
    <m/>
    <m/>
    <m/>
    <n v="67140"/>
    <m/>
    <n v="900"/>
    <m/>
    <n v="68040"/>
    <n v="3.214285714285714E-2"/>
    <n v="12.15"/>
    <n v="8.4656084656084662E-3"/>
    <n v="3.2"/>
    <n v="3.4832451499118167E-3"/>
    <n v="1.3166666666666667"/>
  </r>
  <r>
    <x v="4"/>
    <s v="PICH2BCO2"/>
    <x v="1"/>
    <s v="Pichidegua"/>
    <s v="color"/>
    <x v="0"/>
    <s v="PICH2BCO"/>
    <n v="12240"/>
    <m/>
    <n v="28260"/>
    <m/>
    <n v="47160"/>
    <m/>
    <n v="19080"/>
    <m/>
    <n v="1980"/>
    <m/>
    <n v="0"/>
    <m/>
    <n v="0"/>
    <m/>
    <n v="1611"/>
    <m/>
    <n v="690"/>
    <m/>
    <n v="2301"/>
    <m/>
    <n v="1311"/>
    <m/>
    <n v="600"/>
    <m/>
    <n v="1911"/>
    <m/>
    <n v="2378"/>
    <m/>
    <m/>
    <m/>
    <n v="114020"/>
    <m/>
    <n v="1290"/>
    <m/>
    <n v="115310"/>
    <n v="1.9954904171364148E-2"/>
    <n v="12.783333333333333"/>
    <n v="1.6572717023675309E-2"/>
    <n v="10.616666666666667"/>
    <n v="2.0622669326164252E-2"/>
    <n v="13.21111111111111"/>
  </r>
  <r>
    <x v="4"/>
    <s v="PICH4Bco2"/>
    <x v="1"/>
    <s v="Pichidegua"/>
    <s v="color"/>
    <x v="3"/>
    <s v="PICH4Bco"/>
    <n v="1440"/>
    <m/>
    <n v="4500"/>
    <m/>
    <n v="8820"/>
    <m/>
    <n v="4320"/>
    <m/>
    <n v="0"/>
    <m/>
    <n v="0"/>
    <m/>
    <m/>
    <m/>
    <n v="3060"/>
    <m/>
    <n v="0"/>
    <m/>
    <n v="3060"/>
    <m/>
    <n v="1800"/>
    <m/>
    <n v="0"/>
    <m/>
    <n v="1800"/>
    <m/>
    <n v="40"/>
    <m/>
    <m/>
    <m/>
    <n v="23980"/>
    <m/>
    <n v="0"/>
    <m/>
    <n v="23980"/>
    <n v="0.12760633861551293"/>
    <n v="17"/>
    <n v="7.5062552126772306E-2"/>
    <n v="10"/>
    <n v="1.6680567139282735E-3"/>
    <n v="0.22222222222222221"/>
  </r>
  <r>
    <x v="4"/>
    <s v="PICH5Aco2"/>
    <x v="1"/>
    <s v="Pichidegua"/>
    <s v="color"/>
    <x v="4"/>
    <s v="PICH5Aco"/>
    <n v="4560"/>
    <m/>
    <n v="10260"/>
    <m/>
    <n v="19620"/>
    <m/>
    <n v="76140"/>
    <m/>
    <n v="18360"/>
    <m/>
    <n v="540"/>
    <m/>
    <n v="0"/>
    <m/>
    <n v="5400"/>
    <m/>
    <n v="0"/>
    <m/>
    <n v="5400"/>
    <m/>
    <n v="1980"/>
    <m/>
    <n v="0"/>
    <m/>
    <n v="1980"/>
    <m/>
    <n v="280"/>
    <m/>
    <m/>
    <m/>
    <n v="137140"/>
    <m/>
    <n v="0"/>
    <m/>
    <n v="137140"/>
    <n v="3.9375820329590201E-2"/>
    <n v="30"/>
    <n v="1.4437800787516407E-2"/>
    <n v="11"/>
    <n v="2.0417092022750475E-3"/>
    <n v="1.5555555555555556"/>
  </r>
  <r>
    <x v="4"/>
    <s v="PICH5Bco2"/>
    <x v="1"/>
    <s v="Pichidegua"/>
    <s v="color"/>
    <x v="4"/>
    <s v="PICH5Bco"/>
    <n v="3840"/>
    <m/>
    <n v="9540"/>
    <m/>
    <n v="16380"/>
    <m/>
    <n v="56700"/>
    <m/>
    <n v="4860"/>
    <m/>
    <n v="0"/>
    <m/>
    <n v="0"/>
    <m/>
    <n v="5040"/>
    <m/>
    <n v="0"/>
    <m/>
    <n v="5040"/>
    <m/>
    <n v="1800"/>
    <m/>
    <n v="0"/>
    <m/>
    <n v="1800"/>
    <m/>
    <n v="320"/>
    <m/>
    <m/>
    <m/>
    <n v="98480"/>
    <m/>
    <n v="0"/>
    <m/>
    <n v="98480"/>
    <n v="5.1177904142973192E-2"/>
    <n v="28"/>
    <n v="1.8277822908204712E-2"/>
    <n v="10"/>
    <n v="3.249390739236393E-3"/>
    <n v="1.7777777777777777"/>
  </r>
  <r>
    <x v="4"/>
    <s v="PICH5Cco2"/>
    <x v="1"/>
    <s v="Pichidegua"/>
    <s v="color"/>
    <x v="4"/>
    <s v="PICH5C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5"/>
    <s v="Lavado2"/>
    <x v="1"/>
    <m/>
    <m/>
    <x v="5"/>
    <s v="Lavado"/>
    <n v="6600"/>
    <m/>
    <n v="27360"/>
    <m/>
    <n v="93600"/>
    <m/>
    <n v="82620"/>
    <m/>
    <n v="15660"/>
    <m/>
    <n v="1620"/>
    <m/>
    <m/>
    <m/>
    <m/>
    <m/>
    <m/>
    <m/>
    <m/>
    <m/>
    <m/>
    <m/>
    <m/>
    <m/>
    <m/>
    <m/>
    <m/>
    <m/>
    <m/>
    <m/>
    <n v="227460"/>
    <m/>
    <m/>
    <m/>
    <n v="227460"/>
    <n v="0"/>
    <n v="0"/>
    <n v="0"/>
    <n v="0"/>
    <n v="0"/>
    <n v="0"/>
  </r>
  <r>
    <x v="6"/>
    <s v="CA3A3"/>
    <x v="2"/>
    <s v="Calera"/>
    <s v="color"/>
    <x v="0"/>
    <s v="CA3A"/>
    <n v="3000"/>
    <m/>
    <n v="14220"/>
    <m/>
    <n v="0"/>
    <m/>
    <n v="45180"/>
    <m/>
    <n v="360"/>
    <m/>
    <n v="0"/>
    <m/>
    <m/>
    <m/>
    <n v="1527"/>
    <m/>
    <n v="450"/>
    <m/>
    <n v="1977"/>
    <m/>
    <n v="891"/>
    <m/>
    <n v="840"/>
    <m/>
    <n v="1431"/>
    <m/>
    <n v="80"/>
    <m/>
    <m/>
    <m/>
    <n v="65214"/>
    <m/>
    <n v="990"/>
    <m/>
    <n v="66204"/>
    <n v="2.9862243973173826E-2"/>
    <n v="10.983333333333333"/>
    <n v="2.1615008156606851E-2"/>
    <n v="7.95"/>
    <n v="1.2083862002295934E-3"/>
    <n v="0.44444444444444442"/>
  </r>
  <r>
    <x v="6"/>
    <s v="CA3B3"/>
    <x v="2"/>
    <s v="Calera"/>
    <s v="color"/>
    <x v="0"/>
    <s v="CA3B"/>
    <n v="840"/>
    <m/>
    <n v="8640"/>
    <m/>
    <n v="0"/>
    <m/>
    <n v="38700"/>
    <m/>
    <n v="16380"/>
    <m/>
    <n v="0"/>
    <m/>
    <m/>
    <m/>
    <n v="2217"/>
    <m/>
    <n v="450"/>
    <m/>
    <n v="2667"/>
    <m/>
    <n v="1221"/>
    <m/>
    <n v="840"/>
    <m/>
    <n v="1791"/>
    <m/>
    <n v="762"/>
    <m/>
    <m/>
    <m/>
    <n v="68700"/>
    <m/>
    <n v="1020"/>
    <m/>
    <n v="69720"/>
    <n v="3.8253012048192772E-2"/>
    <n v="14.816666666666666"/>
    <n v="2.5688468158347678E-2"/>
    <n v="9.9499999999999993"/>
    <n v="1.0929432013769363E-2"/>
    <n v="4.2333333333333334"/>
  </r>
  <r>
    <x v="6"/>
    <s v="CA3BB3"/>
    <x v="2"/>
    <s v="Calera"/>
    <s v="blanco"/>
    <x v="0"/>
    <s v="CA3BB"/>
    <n v="480"/>
    <m/>
    <n v="1260"/>
    <m/>
    <n v="2700"/>
    <m/>
    <n v="720"/>
    <m/>
    <n v="0"/>
    <m/>
    <n v="0"/>
    <m/>
    <m/>
    <m/>
    <n v="186"/>
    <m/>
    <n v="90"/>
    <m/>
    <n v="276"/>
    <m/>
    <n v="129"/>
    <m/>
    <n v="60"/>
    <m/>
    <n v="189"/>
    <m/>
    <n v="39"/>
    <m/>
    <m/>
    <m/>
    <n v="5550"/>
    <m/>
    <n v="150"/>
    <m/>
    <n v="5700"/>
    <n v="4.8421052631578948E-2"/>
    <n v="1.5333333333333334"/>
    <n v="3.3157894736842108E-2"/>
    <n v="1.05"/>
    <n v="6.842105263157895E-3"/>
    <n v="0.21666666666666667"/>
  </r>
  <r>
    <x v="6"/>
    <s v="CAP1A3"/>
    <x v="2"/>
    <s v="Calera"/>
    <s v="color"/>
    <x v="0"/>
    <s v="CAP1A"/>
    <n v="1080"/>
    <m/>
    <n v="0"/>
    <m/>
    <n v="5400"/>
    <m/>
    <n v="16920"/>
    <m/>
    <n v="5220"/>
    <m/>
    <n v="0"/>
    <m/>
    <m/>
    <m/>
    <n v="1419"/>
    <m/>
    <n v="570"/>
    <m/>
    <n v="1989"/>
    <m/>
    <n v="210"/>
    <m/>
    <n v="0"/>
    <m/>
    <n v="210"/>
    <m/>
    <n v="602"/>
    <m/>
    <m/>
    <m/>
    <n v="30480"/>
    <m/>
    <n v="570"/>
    <m/>
    <n v="31050"/>
    <n v="6.4057971014492759E-2"/>
    <n v="11.05"/>
    <n v="6.7632850241545897E-3"/>
    <n v="1.1666666666666667"/>
    <n v="1.9388083735909823E-2"/>
    <n v="3.3444444444444446"/>
  </r>
  <r>
    <x v="6"/>
    <s v="CAP1B3"/>
    <x v="2"/>
    <s v="Calera"/>
    <s v="color"/>
    <x v="0"/>
    <s v="CAP1B"/>
    <n v="1080"/>
    <m/>
    <n v="2520"/>
    <m/>
    <n v="540"/>
    <m/>
    <n v="20160"/>
    <m/>
    <n v="540"/>
    <m/>
    <n v="0"/>
    <m/>
    <m/>
    <m/>
    <n v="1206"/>
    <m/>
    <n v="180"/>
    <m/>
    <n v="1386"/>
    <m/>
    <n v="183"/>
    <m/>
    <n v="0"/>
    <m/>
    <n v="183"/>
    <m/>
    <n v="146"/>
    <m/>
    <m/>
    <m/>
    <n v="26730"/>
    <m/>
    <n v="180"/>
    <m/>
    <n v="26910"/>
    <n v="5.150501672240803E-2"/>
    <n v="7.7"/>
    <n v="6.8004459308807132E-3"/>
    <n v="1.0166666666666666"/>
    <n v="5.4254923820141214E-3"/>
    <n v="0.81111111111111112"/>
  </r>
  <r>
    <x v="6"/>
    <s v="CAP1c3"/>
    <x v="2"/>
    <s v="Calera"/>
    <s v="color"/>
    <x v="0"/>
    <s v="CAP1c"/>
    <n v="720"/>
    <m/>
    <n v="0"/>
    <m/>
    <n v="4360"/>
    <m/>
    <n v="15300"/>
    <m/>
    <n v="5400"/>
    <m/>
    <n v="180"/>
    <m/>
    <m/>
    <m/>
    <n v="1503"/>
    <m/>
    <n v="330"/>
    <m/>
    <n v="1833"/>
    <m/>
    <n v="105"/>
    <m/>
    <n v="0"/>
    <m/>
    <n v="105"/>
    <m/>
    <n v="0"/>
    <m/>
    <m/>
    <m/>
    <n v="28042"/>
    <m/>
    <n v="330"/>
    <m/>
    <n v="28372"/>
    <n v="6.4605949527703363E-2"/>
    <n v="10.183333333333334"/>
    <n v="3.7008318060059212E-3"/>
    <n v="0.58333333333333337"/>
    <n v="0"/>
    <n v="0"/>
  </r>
  <r>
    <x v="7"/>
    <s v="PICH1A3"/>
    <x v="2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"/>
    <s v="PICH2A3"/>
    <x v="2"/>
    <s v="Pichidegua"/>
    <s v="color"/>
    <x v="1"/>
    <s v="PICH2A"/>
    <n v="2640"/>
    <m/>
    <n v="47520"/>
    <m/>
    <n v="200520"/>
    <m/>
    <n v="114120"/>
    <m/>
    <n v="8640"/>
    <m/>
    <n v="0"/>
    <m/>
    <m/>
    <m/>
    <n v="25380"/>
    <m/>
    <n v="0"/>
    <m/>
    <n v="25380"/>
    <m/>
    <n v="5760"/>
    <m/>
    <n v="0"/>
    <m/>
    <n v="5760"/>
    <m/>
    <n v="860"/>
    <m/>
    <m/>
    <m/>
    <n v="405440"/>
    <m/>
    <n v="0"/>
    <m/>
    <n v="405440"/>
    <n v="6.2598658247829522E-2"/>
    <n v="141"/>
    <n v="1.4206787687450671E-2"/>
    <n v="32"/>
    <n v="2.1211523283346488E-3"/>
    <n v="4.7777777777777777"/>
  </r>
  <r>
    <x v="7"/>
    <s v="PICH3A3"/>
    <x v="2"/>
    <s v="Pichidegua"/>
    <s v="blanco"/>
    <x v="2"/>
    <s v="PICH3A"/>
    <n v="2040"/>
    <m/>
    <n v="16740"/>
    <m/>
    <n v="145980"/>
    <m/>
    <n v="128520"/>
    <m/>
    <n v="7740"/>
    <m/>
    <n v="0"/>
    <m/>
    <m/>
    <m/>
    <n v="20340"/>
    <m/>
    <n v="0"/>
    <m/>
    <n v="20340"/>
    <m/>
    <n v="1980"/>
    <m/>
    <n v="0"/>
    <m/>
    <n v="1980"/>
    <m/>
    <n v="300"/>
    <m/>
    <m/>
    <m/>
    <n v="323640"/>
    <m/>
    <n v="0"/>
    <m/>
    <n v="323640"/>
    <n v="6.2847608453837592E-2"/>
    <n v="113"/>
    <n v="6.1179087875417133E-3"/>
    <n v="11"/>
    <n v="9.2695587690025958E-4"/>
    <n v="1.6666666666666667"/>
  </r>
  <r>
    <x v="7"/>
    <s v="PICH4A3"/>
    <x v="2"/>
    <s v="Pichidegua"/>
    <s v="blanco"/>
    <x v="3"/>
    <s v="PICH4A"/>
    <n v="0"/>
    <m/>
    <n v="0"/>
    <m/>
    <n v="0"/>
    <m/>
    <n v="0"/>
    <m/>
    <n v="0"/>
    <m/>
    <n v="0"/>
    <m/>
    <m/>
    <m/>
    <n v="0"/>
    <m/>
    <n v="0"/>
    <m/>
    <n v="0"/>
    <m/>
    <n v="1980"/>
    <m/>
    <n v="0"/>
    <m/>
    <n v="1980"/>
    <m/>
    <n v="0"/>
    <m/>
    <m/>
    <m/>
    <n v="1980"/>
    <m/>
    <n v="0"/>
    <m/>
    <n v="1980"/>
    <n v="0"/>
    <n v="0"/>
    <n v="1"/>
    <n v="11"/>
    <n v="0"/>
    <n v="0"/>
  </r>
  <r>
    <x v="7"/>
    <s v="PICH5A3"/>
    <x v="2"/>
    <s v="Pichidegua"/>
    <s v="blanco"/>
    <x v="4"/>
    <s v="PICH5A"/>
    <n v="10560"/>
    <m/>
    <n v="3600"/>
    <m/>
    <n v="18540"/>
    <m/>
    <n v="188280"/>
    <m/>
    <n v="89820"/>
    <m/>
    <n v="2340"/>
    <m/>
    <m/>
    <m/>
    <n v="8280"/>
    <m/>
    <n v="0"/>
    <m/>
    <n v="8280"/>
    <m/>
    <n v="1260"/>
    <m/>
    <n v="0"/>
    <m/>
    <n v="1260"/>
    <m/>
    <n v="620"/>
    <m/>
    <m/>
    <m/>
    <n v="323300"/>
    <m/>
    <n v="0"/>
    <m/>
    <n v="323300"/>
    <n v="2.5610887720383543E-2"/>
    <n v="46"/>
    <n v="3.8973090009279308E-3"/>
    <n v="7"/>
    <n v="1.9177234766470769E-3"/>
    <n v="3.4444444444444446"/>
  </r>
  <r>
    <x v="7"/>
    <s v="PICH1B3"/>
    <x v="2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"/>
    <s v="PICH2B3"/>
    <x v="2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"/>
    <s v="PICH3B3"/>
    <x v="2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"/>
    <s v="PICH4B3"/>
    <x v="2"/>
    <s v="Pichidegua"/>
    <s v="blanco"/>
    <x v="3"/>
    <s v="PICH4B"/>
    <n v="8040"/>
    <m/>
    <n v="27480"/>
    <m/>
    <n v="48280"/>
    <m/>
    <n v="22140"/>
    <m/>
    <n v="6480"/>
    <m/>
    <n v="0"/>
    <m/>
    <m/>
    <m/>
    <n v="21780"/>
    <m/>
    <n v="0"/>
    <m/>
    <n v="21780"/>
    <m/>
    <n v="3420"/>
    <m/>
    <n v="0"/>
    <m/>
    <n v="3420"/>
    <m/>
    <n v="625"/>
    <m/>
    <m/>
    <m/>
    <n v="138245"/>
    <m/>
    <n v="0"/>
    <m/>
    <n v="138245"/>
    <n v="0.15754638504105031"/>
    <n v="121"/>
    <n v="2.4738688560164923E-2"/>
    <n v="19"/>
    <n v="4.5209591666968063E-3"/>
    <n v="3.4722222222222223"/>
  </r>
  <r>
    <x v="7"/>
    <s v="PICH5B3"/>
    <x v="2"/>
    <s v="Pichidegua"/>
    <s v="blanco"/>
    <x v="4"/>
    <s v="PICH5B"/>
    <n v="7320"/>
    <m/>
    <n v="47340"/>
    <m/>
    <n v="96660"/>
    <m/>
    <n v="36360"/>
    <m/>
    <n v="5040"/>
    <m/>
    <n v="0"/>
    <m/>
    <m/>
    <m/>
    <n v="27180"/>
    <m/>
    <n v="0"/>
    <m/>
    <n v="27180"/>
    <m/>
    <n v="5400"/>
    <m/>
    <n v="0"/>
    <m/>
    <n v="5400"/>
    <m/>
    <n v="740"/>
    <m/>
    <m/>
    <m/>
    <n v="226040"/>
    <m/>
    <n v="0"/>
    <m/>
    <n v="226040"/>
    <n v="0.12024420456556362"/>
    <n v="151"/>
    <n v="2.3889577066006015E-2"/>
    <n v="30"/>
    <n v="3.273756857193417E-3"/>
    <n v="4.1111111111111107"/>
  </r>
  <r>
    <x v="7"/>
    <s v="PICH3C3"/>
    <x v="2"/>
    <s v="Pichidegua"/>
    <s v="blanco"/>
    <x v="2"/>
    <s v="PICH3C"/>
    <n v="8880"/>
    <m/>
    <n v="24660"/>
    <m/>
    <n v="116460"/>
    <m/>
    <n v="38340"/>
    <m/>
    <n v="1260"/>
    <m/>
    <n v="0"/>
    <m/>
    <m/>
    <m/>
    <n v="23760"/>
    <m/>
    <n v="0"/>
    <m/>
    <n v="23760"/>
    <m/>
    <n v="3600"/>
    <m/>
    <n v="0"/>
    <m/>
    <n v="3600"/>
    <m/>
    <n v="400"/>
    <m/>
    <m/>
    <m/>
    <n v="217360"/>
    <m/>
    <n v="0"/>
    <m/>
    <n v="217360"/>
    <n v="0.10931174089068826"/>
    <n v="132"/>
    <n v="1.6562384983437616E-2"/>
    <n v="20"/>
    <n v="1.8402649981597351E-3"/>
    <n v="2.2222222222222223"/>
  </r>
  <r>
    <x v="7"/>
    <s v="PICH5C3"/>
    <x v="2"/>
    <s v="Pichidegua"/>
    <s v="blanco"/>
    <x v="4"/>
    <s v="PICH5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"/>
    <s v="PICH5D3"/>
    <x v="2"/>
    <s v="Pichidegua"/>
    <s v="blanco"/>
    <x v="4"/>
    <s v="PICH5D"/>
    <n v="4800"/>
    <m/>
    <n v="9180"/>
    <m/>
    <n v="93960"/>
    <m/>
    <n v="208800"/>
    <m/>
    <n v="24660"/>
    <m/>
    <n v="0"/>
    <m/>
    <m/>
    <m/>
    <n v="21240"/>
    <m/>
    <n v="0"/>
    <m/>
    <n v="21240"/>
    <m/>
    <n v="3240"/>
    <m/>
    <n v="0"/>
    <m/>
    <n v="3240"/>
    <m/>
    <n v="700"/>
    <m/>
    <m/>
    <m/>
    <n v="366580"/>
    <m/>
    <n v="0"/>
    <m/>
    <n v="366580"/>
    <n v="5.7940967865131761E-2"/>
    <n v="118"/>
    <n v="8.8384527251895908E-3"/>
    <n v="18"/>
    <n v="1.9095422554421954E-3"/>
    <n v="3.8888888888888888"/>
  </r>
  <r>
    <x v="7"/>
    <s v="PICH1Aco3"/>
    <x v="2"/>
    <s v="Pichidegua"/>
    <s v="color"/>
    <x v="0"/>
    <s v="PICH1Aco"/>
    <n v="1320"/>
    <m/>
    <n v="7740"/>
    <m/>
    <n v="14660"/>
    <m/>
    <n v="24300"/>
    <m/>
    <n v="720"/>
    <m/>
    <n v="0"/>
    <m/>
    <m/>
    <m/>
    <n v="2931"/>
    <m/>
    <n v="0"/>
    <m/>
    <n v="2931"/>
    <m/>
    <n v="1086"/>
    <m/>
    <n v="0"/>
    <m/>
    <n v="1086"/>
    <m/>
    <n v="703"/>
    <m/>
    <m/>
    <m/>
    <n v="53460"/>
    <m/>
    <n v="2460"/>
    <m/>
    <n v="53460"/>
    <n v="5.4826038159371496E-2"/>
    <n v="16.283333333333335"/>
    <n v="2.0314253647586981E-2"/>
    <n v="6.0333333333333332"/>
    <n v="1.3150018705574262E-2"/>
    <n v="3.9055555555555554"/>
  </r>
  <r>
    <x v="7"/>
    <s v="PICH1Aco23"/>
    <x v="2"/>
    <s v="Pichidegua"/>
    <s v="color"/>
    <x v="0"/>
    <s v="PICH1Aco2"/>
    <n v="3960"/>
    <m/>
    <n v="16020"/>
    <m/>
    <n v="32940"/>
    <m/>
    <n v="11880"/>
    <m/>
    <n v="540"/>
    <m/>
    <n v="0"/>
    <m/>
    <m/>
    <m/>
    <n v="6120"/>
    <m/>
    <n v="3150"/>
    <m/>
    <n v="9270"/>
    <m/>
    <n v="1353"/>
    <m/>
    <n v="960"/>
    <m/>
    <n v="2313"/>
    <m/>
    <n v="3027"/>
    <m/>
    <m/>
    <m/>
    <n v="75840"/>
    <m/>
    <n v="4500"/>
    <m/>
    <n v="79950"/>
    <n v="0.11594746716697936"/>
    <n v="51.5"/>
    <n v="2.8930581613508442E-2"/>
    <n v="12.85"/>
    <n v="3.7861163227016888E-2"/>
    <n v="16.816666666666666"/>
  </r>
  <r>
    <x v="7"/>
    <s v="PICH1Bco3"/>
    <x v="2"/>
    <s v="Pichidegua"/>
    <s v="color"/>
    <x v="0"/>
    <s v="PICH1Bco"/>
    <n v="1200"/>
    <m/>
    <n v="0"/>
    <m/>
    <n v="5700"/>
    <m/>
    <n v="21780"/>
    <m/>
    <n v="11160"/>
    <m/>
    <n v="720"/>
    <m/>
    <m/>
    <m/>
    <n v="1029"/>
    <m/>
    <n v="600"/>
    <m/>
    <n v="1629"/>
    <m/>
    <n v="180"/>
    <m/>
    <n v="30"/>
    <m/>
    <n v="210"/>
    <m/>
    <n v="81"/>
    <m/>
    <m/>
    <m/>
    <n v="41850"/>
    <m/>
    <n v="900"/>
    <m/>
    <n v="42480"/>
    <n v="3.8347457627118643E-2"/>
    <n v="9.0500000000000007"/>
    <n v="4.9435028248587575E-3"/>
    <n v="1.1666666666666667"/>
    <n v="1.9067796610169492E-3"/>
    <n v="0.45"/>
  </r>
  <r>
    <x v="7"/>
    <s v="PICH2BCO3"/>
    <x v="2"/>
    <s v="Pichidegua"/>
    <s v="color"/>
    <x v="0"/>
    <s v="PICH2BCO"/>
    <n v="8040"/>
    <m/>
    <n v="13680"/>
    <m/>
    <n v="29340"/>
    <m/>
    <n v="12600"/>
    <m/>
    <n v="720"/>
    <m/>
    <n v="0"/>
    <m/>
    <m/>
    <m/>
    <n v="2925"/>
    <m/>
    <n v="960"/>
    <m/>
    <n v="3885"/>
    <m/>
    <n v="1758"/>
    <m/>
    <n v="630"/>
    <m/>
    <n v="2388"/>
    <m/>
    <n v="2115"/>
    <m/>
    <m/>
    <m/>
    <n v="71178"/>
    <m/>
    <n v="1290"/>
    <m/>
    <n v="72768"/>
    <n v="5.3388852242744061E-2"/>
    <n v="21.583333333333332"/>
    <n v="3.2816622691292874E-2"/>
    <n v="13.266666666666667"/>
    <n v="2.9064973614775724E-2"/>
    <n v="11.75"/>
  </r>
  <r>
    <x v="7"/>
    <s v="PICH4Bco3"/>
    <x v="2"/>
    <s v="Pichidegua"/>
    <s v="color"/>
    <x v="3"/>
    <s v="PICH4Bco"/>
    <n v="5640"/>
    <m/>
    <n v="12780"/>
    <m/>
    <n v="16740"/>
    <m/>
    <n v="6480"/>
    <m/>
    <n v="0"/>
    <m/>
    <n v="0"/>
    <m/>
    <m/>
    <m/>
    <n v="4680"/>
    <m/>
    <n v="0"/>
    <m/>
    <n v="4680"/>
    <m/>
    <n v="2340"/>
    <m/>
    <n v="0"/>
    <m/>
    <n v="2340"/>
    <m/>
    <n v="240"/>
    <m/>
    <m/>
    <m/>
    <n v="48900"/>
    <m/>
    <n v="0"/>
    <m/>
    <n v="48900"/>
    <n v="9.5705521472392641E-2"/>
    <n v="26"/>
    <n v="4.785276073619632E-2"/>
    <n v="13"/>
    <n v="4.9079754601226997E-3"/>
    <n v="1.3333333333333333"/>
  </r>
  <r>
    <x v="7"/>
    <s v="PICH5Aco3"/>
    <x v="2"/>
    <s v="Pichidegua"/>
    <s v="color"/>
    <x v="4"/>
    <s v="PICH5Aco"/>
    <n v="3840"/>
    <m/>
    <n v="9360"/>
    <m/>
    <n v="14580"/>
    <m/>
    <n v="104580"/>
    <m/>
    <n v="16020"/>
    <m/>
    <n v="1980"/>
    <m/>
    <m/>
    <m/>
    <n v="4680"/>
    <m/>
    <n v="0"/>
    <m/>
    <n v="4680"/>
    <m/>
    <n v="2340"/>
    <m/>
    <n v="0"/>
    <m/>
    <n v="2340"/>
    <m/>
    <n v="600"/>
    <m/>
    <m/>
    <m/>
    <n v="157980"/>
    <m/>
    <n v="0"/>
    <m/>
    <n v="157980"/>
    <n v="2.9624003038359287E-2"/>
    <n v="26"/>
    <n v="1.4812001519179644E-2"/>
    <n v="13"/>
    <n v="3.7979491074819596E-3"/>
    <n v="3.3333333333333335"/>
  </r>
  <r>
    <x v="7"/>
    <s v="PICH5Bco3"/>
    <x v="2"/>
    <s v="Pichidegua"/>
    <s v="color"/>
    <x v="4"/>
    <s v="PICH5Bco"/>
    <n v="4800"/>
    <m/>
    <n v="10440"/>
    <m/>
    <n v="18720"/>
    <m/>
    <n v="65340"/>
    <m/>
    <n v="0"/>
    <m/>
    <n v="0"/>
    <m/>
    <m/>
    <m/>
    <n v="5400"/>
    <m/>
    <n v="0"/>
    <m/>
    <n v="5400"/>
    <m/>
    <n v="3060"/>
    <m/>
    <n v="0"/>
    <m/>
    <n v="3060"/>
    <m/>
    <n v="720"/>
    <m/>
    <m/>
    <m/>
    <n v="108480"/>
    <m/>
    <n v="0"/>
    <m/>
    <n v="108480"/>
    <n v="4.9778761061946904E-2"/>
    <n v="30"/>
    <n v="2.820796460176991E-2"/>
    <n v="17"/>
    <n v="6.6371681415929203E-3"/>
    <n v="4"/>
  </r>
  <r>
    <x v="7"/>
    <s v="PICH5Cco3"/>
    <x v="2"/>
    <s v="Pichidegua"/>
    <s v="color"/>
    <x v="4"/>
    <s v="PICH5Cco"/>
    <n v="0"/>
    <m/>
    <n v="0"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8"/>
    <s v="Lavado3"/>
    <x v="2"/>
    <m/>
    <m/>
    <x v="5"/>
    <s v="Lavado"/>
    <n v="5400"/>
    <m/>
    <n v="21240"/>
    <m/>
    <n v="72720"/>
    <m/>
    <n v="63360"/>
    <m/>
    <n v="14040"/>
    <m/>
    <n v="900"/>
    <m/>
    <m/>
    <m/>
    <m/>
    <m/>
    <m/>
    <m/>
    <m/>
    <m/>
    <m/>
    <m/>
    <m/>
    <m/>
    <m/>
    <m/>
    <m/>
    <m/>
    <m/>
    <m/>
    <n v="177660"/>
    <m/>
    <m/>
    <m/>
    <n v="177660"/>
    <n v="0"/>
    <n v="0"/>
    <n v="0"/>
    <n v="0"/>
    <n v="0"/>
    <n v="0"/>
  </r>
  <r>
    <x v="9"/>
    <s v="CA3A4"/>
    <x v="3"/>
    <s v="Calera"/>
    <s v="color"/>
    <x v="0"/>
    <s v="CA3A"/>
    <n v="4320"/>
    <m/>
    <n v="19440"/>
    <m/>
    <n v="12600"/>
    <m/>
    <n v="51120"/>
    <m/>
    <n v="360"/>
    <m/>
    <n v="180"/>
    <m/>
    <m/>
    <m/>
    <n v="1848"/>
    <m/>
    <n v="780"/>
    <m/>
    <n v="2628"/>
    <m/>
    <n v="987"/>
    <m/>
    <n v="780"/>
    <m/>
    <n v="1767"/>
    <m/>
    <n v="555"/>
    <m/>
    <m/>
    <m/>
    <n v="91410"/>
    <m/>
    <n v="1560"/>
    <m/>
    <n v="92970"/>
    <n v="2.8267182962245885E-2"/>
    <n v="14.6"/>
    <n v="1.9006131010003226E-2"/>
    <n v="9.8166666666666664"/>
    <n v="5.969667634720878E-3"/>
    <n v="3.0833333333333335"/>
  </r>
  <r>
    <x v="9"/>
    <s v="CA3B4"/>
    <x v="3"/>
    <s v="Calera"/>
    <s v="color"/>
    <x v="0"/>
    <s v="CA3B"/>
    <n v="480"/>
    <m/>
    <n v="900"/>
    <m/>
    <n v="1800"/>
    <m/>
    <n v="720"/>
    <m/>
    <n v="0"/>
    <m/>
    <n v="0"/>
    <m/>
    <m/>
    <m/>
    <n v="156"/>
    <m/>
    <n v="120"/>
    <m/>
    <n v="276"/>
    <m/>
    <n v="69"/>
    <m/>
    <n v="90"/>
    <m/>
    <n v="159"/>
    <m/>
    <n v="45"/>
    <m/>
    <m/>
    <m/>
    <n v="4170"/>
    <m/>
    <n v="210"/>
    <m/>
    <n v="4380"/>
    <n v="6.3013698630136991E-2"/>
    <n v="1.5333333333333334"/>
    <n v="3.6301369863013695E-2"/>
    <n v="0.8833333333333333"/>
    <n v="1.0273972602739725E-2"/>
    <n v="0.25"/>
  </r>
  <r>
    <x v="9"/>
    <s v="CA3BB4"/>
    <x v="3"/>
    <s v="Calera"/>
    <s v="blanco"/>
    <x v="0"/>
    <s v="CA3BB"/>
    <n v="840"/>
    <m/>
    <n v="6300"/>
    <m/>
    <n v="6480"/>
    <m/>
    <n v="22680"/>
    <m/>
    <n v="11520"/>
    <m/>
    <n v="0"/>
    <m/>
    <m/>
    <m/>
    <n v="945"/>
    <m/>
    <n v="120"/>
    <m/>
    <n v="1065"/>
    <m/>
    <n v="1014"/>
    <m/>
    <n v="330"/>
    <m/>
    <n v="1344"/>
    <m/>
    <n v="1131"/>
    <m/>
    <m/>
    <m/>
    <n v="50910"/>
    <m/>
    <n v="450"/>
    <m/>
    <n v="51360"/>
    <n v="2.0735981308411214E-2"/>
    <n v="5.916666666666667"/>
    <n v="2.6168224299065422E-2"/>
    <n v="7.4666666666666668"/>
    <n v="2.2021028037383178E-2"/>
    <n v="6.2833333333333332"/>
  </r>
  <r>
    <x v="9"/>
    <s v="CAP1A4"/>
    <x v="3"/>
    <s v="Calera"/>
    <s v="color"/>
    <x v="0"/>
    <s v="CAP1A"/>
    <n v="240"/>
    <m/>
    <n v="180"/>
    <m/>
    <n v="2400"/>
    <m/>
    <n v="13320"/>
    <m/>
    <n v="4320"/>
    <m/>
    <n v="180"/>
    <m/>
    <m/>
    <m/>
    <n v="390"/>
    <m/>
    <n v="630"/>
    <m/>
    <n v="1020"/>
    <m/>
    <n v="150"/>
    <m/>
    <n v="0"/>
    <m/>
    <n v="150"/>
    <m/>
    <n v="390"/>
    <m/>
    <m/>
    <m/>
    <n v="21570"/>
    <m/>
    <n v="630"/>
    <m/>
    <n v="22200"/>
    <n v="4.5945945945945948E-2"/>
    <n v="5.666666666666667"/>
    <n v="6.7567567567567571E-3"/>
    <n v="0.83333333333333337"/>
    <n v="1.7567567567567569E-2"/>
    <n v="2.1666666666666665"/>
  </r>
  <r>
    <x v="9"/>
    <s v="CAP1B4"/>
    <x v="3"/>
    <s v="Calera"/>
    <s v="color"/>
    <x v="0"/>
    <s v="CAP1B"/>
    <n v="720"/>
    <m/>
    <n v="3600"/>
    <m/>
    <n v="2700"/>
    <m/>
    <n v="13500"/>
    <m/>
    <n v="180"/>
    <m/>
    <n v="360"/>
    <m/>
    <m/>
    <m/>
    <n v="630"/>
    <m/>
    <n v="270"/>
    <m/>
    <n v="900"/>
    <m/>
    <n v="210"/>
    <m/>
    <n v="0"/>
    <m/>
    <n v="210"/>
    <m/>
    <n v="240"/>
    <m/>
    <m/>
    <m/>
    <n v="22140"/>
    <m/>
    <n v="270"/>
    <m/>
    <n v="22410"/>
    <n v="4.0160642570281124E-2"/>
    <n v="5"/>
    <n v="9.3708165997322627E-3"/>
    <n v="1.1666666666666667"/>
    <n v="1.0709504685408299E-2"/>
    <n v="1.3333333333333333"/>
  </r>
  <r>
    <x v="9"/>
    <s v="CAP1c4"/>
    <x v="3"/>
    <s v="Calera"/>
    <s v="color"/>
    <x v="0"/>
    <s v="CAP1c"/>
    <n v="840"/>
    <m/>
    <n v="0"/>
    <m/>
    <n v="3200"/>
    <m/>
    <n v="22500"/>
    <m/>
    <n v="5580"/>
    <m/>
    <n v="0"/>
    <m/>
    <m/>
    <m/>
    <n v="315"/>
    <m/>
    <n v="570"/>
    <m/>
    <n v="885"/>
    <m/>
    <n v="153"/>
    <m/>
    <n v="0"/>
    <m/>
    <n v="153"/>
    <m/>
    <n v="102"/>
    <m/>
    <m/>
    <m/>
    <n v="32690"/>
    <m/>
    <n v="570"/>
    <m/>
    <n v="33260"/>
    <n v="2.6608538785327721E-2"/>
    <n v="4.916666666666667"/>
    <n v="4.6001202645820803E-3"/>
    <n v="0.85"/>
    <n v="3.0667468430547202E-3"/>
    <n v="0.56666666666666665"/>
  </r>
  <r>
    <x v="10"/>
    <s v="PICH1A4"/>
    <x v="3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2A4"/>
    <x v="3"/>
    <s v="Pichidegua"/>
    <s v="color"/>
    <x v="1"/>
    <s v="PICH2A"/>
    <n v="1800"/>
    <m/>
    <n v="42120"/>
    <m/>
    <n v="179940"/>
    <m/>
    <n v="93420"/>
    <m/>
    <n v="5040"/>
    <m/>
    <n v="0"/>
    <m/>
    <m/>
    <m/>
    <n v="17460"/>
    <m/>
    <n v="0"/>
    <m/>
    <n v="17460"/>
    <m/>
    <n v="4140"/>
    <m/>
    <n v="0"/>
    <m/>
    <n v="4140"/>
    <m/>
    <n v="640"/>
    <m/>
    <m/>
    <m/>
    <n v="344560"/>
    <m/>
    <n v="0"/>
    <m/>
    <n v="344560"/>
    <n v="5.0673322498258649E-2"/>
    <n v="97"/>
    <n v="1.2015323891339679E-2"/>
    <n v="23"/>
    <n v="1.8574413745066172E-3"/>
    <n v="3.5555555555555554"/>
  </r>
  <r>
    <x v="10"/>
    <s v="PICH3A4"/>
    <x v="3"/>
    <s v="Pichidegua"/>
    <s v="blanco"/>
    <x v="2"/>
    <s v="PICH3A"/>
    <n v="1680"/>
    <m/>
    <n v="16020"/>
    <m/>
    <n v="149920"/>
    <m/>
    <n v="132300"/>
    <m/>
    <n v="9720"/>
    <m/>
    <n v="0"/>
    <m/>
    <m/>
    <m/>
    <n v="16020"/>
    <m/>
    <n v="0"/>
    <m/>
    <n v="16020"/>
    <m/>
    <n v="1980"/>
    <m/>
    <n v="0"/>
    <m/>
    <n v="1980"/>
    <m/>
    <n v="300"/>
    <m/>
    <m/>
    <m/>
    <n v="327940"/>
    <m/>
    <n v="0"/>
    <m/>
    <n v="327940"/>
    <n v="4.8850399463316457E-2"/>
    <n v="89"/>
    <n v="6.0376898213087759E-3"/>
    <n v="11"/>
    <n v="9.1480148807708724E-4"/>
    <n v="1.6666666666666667"/>
  </r>
  <r>
    <x v="10"/>
    <s v="PICH4A4"/>
    <x v="3"/>
    <s v="Pichidegua"/>
    <s v="blanco"/>
    <x v="3"/>
    <s v="PICH4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5A4"/>
    <x v="3"/>
    <s v="Pichidegua"/>
    <s v="blanco"/>
    <x v="4"/>
    <s v="PICH5A"/>
    <n v="10560"/>
    <m/>
    <n v="2340"/>
    <m/>
    <n v="29160"/>
    <m/>
    <n v="192060"/>
    <m/>
    <n v="74520"/>
    <m/>
    <n v="1260"/>
    <m/>
    <m/>
    <m/>
    <n v="8280"/>
    <m/>
    <n v="0"/>
    <m/>
    <n v="8280"/>
    <m/>
    <n v="1260"/>
    <m/>
    <n v="0"/>
    <m/>
    <n v="1260"/>
    <m/>
    <n v="580"/>
    <m/>
    <m/>
    <m/>
    <n v="320020"/>
    <m/>
    <n v="0"/>
    <m/>
    <n v="320020"/>
    <n v="2.5873382913567902E-2"/>
    <n v="46"/>
    <n v="3.9372539216298982E-3"/>
    <n v="7"/>
    <n v="1.8123867258296356E-3"/>
    <n v="3.2222222222222223"/>
  </r>
  <r>
    <x v="10"/>
    <s v="PICH1B4"/>
    <x v="3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2B4"/>
    <x v="3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3B4"/>
    <x v="3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4B4"/>
    <x v="3"/>
    <s v="Pichidegua"/>
    <s v="blanco"/>
    <x v="3"/>
    <s v="PICH4B"/>
    <n v="11400"/>
    <m/>
    <n v="30780"/>
    <m/>
    <n v="49860"/>
    <m/>
    <n v="19080"/>
    <m/>
    <n v="5580"/>
    <m/>
    <n v="0"/>
    <m/>
    <m/>
    <m/>
    <n v="19800"/>
    <m/>
    <n v="0"/>
    <m/>
    <n v="19800"/>
    <m/>
    <n v="3780"/>
    <m/>
    <n v="0"/>
    <m/>
    <n v="3780"/>
    <m/>
    <n v="740"/>
    <m/>
    <m/>
    <m/>
    <n v="141020"/>
    <m/>
    <n v="0"/>
    <m/>
    <n v="141020"/>
    <n v="0.14040561622464898"/>
    <n v="110"/>
    <n v="2.6804708551978442E-2"/>
    <n v="21"/>
    <n v="5.24748262657779E-3"/>
    <n v="4.1111111111111107"/>
  </r>
  <r>
    <x v="10"/>
    <s v="PICH5B4"/>
    <x v="3"/>
    <s v="Pichidegua"/>
    <s v="blanco"/>
    <x v="4"/>
    <s v="PICH5B"/>
    <n v="7080"/>
    <m/>
    <n v="44280"/>
    <m/>
    <n v="94140"/>
    <m/>
    <n v="39420"/>
    <m/>
    <n v="4500"/>
    <m/>
    <n v="0"/>
    <m/>
    <m/>
    <m/>
    <n v="24480"/>
    <m/>
    <n v="0"/>
    <m/>
    <n v="24480"/>
    <m/>
    <n v="4140"/>
    <m/>
    <n v="0"/>
    <m/>
    <n v="4140"/>
    <m/>
    <n v="780"/>
    <m/>
    <m/>
    <m/>
    <n v="218820"/>
    <m/>
    <n v="0"/>
    <m/>
    <n v="218820"/>
    <n v="0.11187277214148615"/>
    <n v="136"/>
    <n v="1.8919659994516041E-2"/>
    <n v="23"/>
    <n v="3.564573622155196E-3"/>
    <n v="4.333333333333333"/>
  </r>
  <r>
    <x v="10"/>
    <s v="PICH3C4"/>
    <x v="3"/>
    <s v="Pichidegua"/>
    <s v="blanco"/>
    <x v="2"/>
    <s v="PICH3C"/>
    <n v="8760"/>
    <m/>
    <n v="27900"/>
    <m/>
    <n v="119960"/>
    <m/>
    <n v="37620"/>
    <m/>
    <n v="1620"/>
    <m/>
    <n v="0"/>
    <m/>
    <m/>
    <m/>
    <n v="19440"/>
    <m/>
    <n v="0"/>
    <m/>
    <n v="19440"/>
    <m/>
    <n v="4320"/>
    <m/>
    <n v="0"/>
    <m/>
    <n v="4320"/>
    <m/>
    <n v="400"/>
    <m/>
    <m/>
    <m/>
    <n v="220020"/>
    <m/>
    <n v="0"/>
    <m/>
    <n v="220020"/>
    <n v="8.8355604035996724E-2"/>
    <n v="108"/>
    <n v="1.9634578674665941E-2"/>
    <n v="24"/>
    <n v="1.81801654395055E-3"/>
    <n v="2.2222222222222223"/>
  </r>
  <r>
    <x v="10"/>
    <s v="PICH5C4"/>
    <x v="3"/>
    <s v="Pichidegua"/>
    <s v="blanco"/>
    <x v="4"/>
    <s v="PICH5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5D4"/>
    <x v="3"/>
    <s v="Pichidegua"/>
    <s v="blanco"/>
    <x v="4"/>
    <s v="PICH5D"/>
    <n v="3480"/>
    <m/>
    <n v="6840"/>
    <m/>
    <n v="104220"/>
    <m/>
    <n v="176400"/>
    <m/>
    <n v="15300"/>
    <m/>
    <n v="0"/>
    <m/>
    <m/>
    <m/>
    <n v="22680"/>
    <m/>
    <n v="0"/>
    <m/>
    <n v="22680"/>
    <m/>
    <n v="2880"/>
    <m/>
    <n v="0"/>
    <m/>
    <n v="2880"/>
    <m/>
    <n v="660"/>
    <m/>
    <m/>
    <m/>
    <n v="332460"/>
    <m/>
    <n v="0"/>
    <m/>
    <n v="332460"/>
    <n v="6.8218733080671362E-2"/>
    <n v="126"/>
    <n v="8.6626962642122364E-3"/>
    <n v="16"/>
    <n v="1.9852012272153041E-3"/>
    <n v="3.6666666666666665"/>
  </r>
  <r>
    <x v="10"/>
    <s v="PICH1Aco4"/>
    <x v="3"/>
    <s v="Pichidegua"/>
    <s v="color"/>
    <x v="0"/>
    <s v="PICH1A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1Aco24"/>
    <x v="3"/>
    <s v="Pichidegua"/>
    <s v="color"/>
    <x v="0"/>
    <s v="PICH1Aco2"/>
    <n v="7680"/>
    <m/>
    <n v="26640"/>
    <m/>
    <n v="63180"/>
    <m/>
    <n v="25380"/>
    <m/>
    <n v="720"/>
    <m/>
    <n v="0"/>
    <m/>
    <m/>
    <m/>
    <n v="6240"/>
    <m/>
    <n v="4620"/>
    <m/>
    <n v="10860"/>
    <m/>
    <n v="1818"/>
    <m/>
    <n v="1110"/>
    <m/>
    <n v="2928"/>
    <m/>
    <n v="3542"/>
    <m/>
    <m/>
    <m/>
    <n v="135200"/>
    <m/>
    <n v="5730"/>
    <m/>
    <n v="140930"/>
    <n v="7.7059533101539776E-2"/>
    <n v="60.333333333333336"/>
    <n v="2.0776271908039452E-2"/>
    <n v="16.266666666666666"/>
    <n v="2.5133044774001276E-2"/>
    <n v="19.677777777777777"/>
  </r>
  <r>
    <x v="10"/>
    <s v="PICH1Bco4"/>
    <x v="3"/>
    <s v="Pichidegua"/>
    <s v="color"/>
    <x v="0"/>
    <s v="PICH1Bco"/>
    <n v="480"/>
    <m/>
    <n v="540"/>
    <m/>
    <n v="7100"/>
    <m/>
    <n v="27540"/>
    <m/>
    <n v="17280"/>
    <m/>
    <n v="1080"/>
    <m/>
    <m/>
    <m/>
    <n v="1020"/>
    <m/>
    <n v="930"/>
    <m/>
    <n v="1950"/>
    <m/>
    <n v="381"/>
    <m/>
    <n v="60"/>
    <m/>
    <n v="441"/>
    <m/>
    <n v="327"/>
    <m/>
    <m/>
    <m/>
    <n v="55748"/>
    <m/>
    <n v="990"/>
    <m/>
    <n v="56738"/>
    <n v="3.4368500828368995E-2"/>
    <n v="10.833333333333334"/>
    <n v="7.7725686488772953E-3"/>
    <n v="2.4500000000000002"/>
    <n v="5.7633332158341854E-3"/>
    <n v="1.8166666666666667"/>
  </r>
  <r>
    <x v="10"/>
    <s v="PICH2BCO4"/>
    <x v="3"/>
    <s v="Pichidegua"/>
    <s v="color"/>
    <x v="0"/>
    <s v="PICH2BCO"/>
    <n v="8400"/>
    <m/>
    <n v="21960"/>
    <m/>
    <n v="42840"/>
    <m/>
    <n v="17280"/>
    <m/>
    <n v="1080"/>
    <m/>
    <n v="0"/>
    <m/>
    <m/>
    <m/>
    <n v="1671"/>
    <m/>
    <n v="930"/>
    <m/>
    <n v="2601"/>
    <m/>
    <n v="1020"/>
    <m/>
    <n v="540"/>
    <m/>
    <n v="1560"/>
    <m/>
    <n v="2529"/>
    <m/>
    <m/>
    <m/>
    <n v="96780"/>
    <m/>
    <n v="1470"/>
    <m/>
    <n v="98250"/>
    <n v="2.6473282442748092E-2"/>
    <n v="14.45"/>
    <n v="1.5877862595419848E-2"/>
    <n v="8.6666666666666661"/>
    <n v="2.5740458015267177E-2"/>
    <n v="14.05"/>
  </r>
  <r>
    <x v="10"/>
    <s v="PICH4Bco4"/>
    <x v="3"/>
    <s v="Pichidegua"/>
    <s v="color"/>
    <x v="3"/>
    <s v="PICH4Bco"/>
    <n v="7920"/>
    <m/>
    <n v="15480"/>
    <m/>
    <n v="20880"/>
    <m/>
    <n v="6120"/>
    <m/>
    <n v="0"/>
    <m/>
    <n v="0"/>
    <m/>
    <m/>
    <m/>
    <n v="4680"/>
    <m/>
    <n v="0"/>
    <m/>
    <n v="4680"/>
    <m/>
    <n v="3600"/>
    <m/>
    <n v="0"/>
    <m/>
    <n v="3600"/>
    <m/>
    <n v="480"/>
    <m/>
    <m/>
    <m/>
    <n v="59160"/>
    <m/>
    <n v="0"/>
    <m/>
    <n v="59160"/>
    <n v="7.9107505070993914E-2"/>
    <n v="26"/>
    <n v="6.0851926977687626E-2"/>
    <n v="20"/>
    <n v="8.1135902636916835E-3"/>
    <n v="2.6666666666666665"/>
  </r>
  <r>
    <x v="10"/>
    <s v="PICH5Aco4"/>
    <x v="3"/>
    <s v="Pichidegua"/>
    <s v="color"/>
    <x v="4"/>
    <s v="PICH5Aco"/>
    <n v="3480"/>
    <m/>
    <n v="9540"/>
    <m/>
    <n v="4680"/>
    <m/>
    <n v="100440"/>
    <m/>
    <n v="11160"/>
    <m/>
    <n v="0"/>
    <m/>
    <m/>
    <m/>
    <n v="5940"/>
    <m/>
    <n v="0"/>
    <m/>
    <n v="5940"/>
    <m/>
    <n v="1620"/>
    <m/>
    <n v="0"/>
    <m/>
    <n v="1620"/>
    <m/>
    <n v="500"/>
    <m/>
    <m/>
    <m/>
    <n v="137360"/>
    <m/>
    <n v="0"/>
    <m/>
    <n v="137360"/>
    <n v="4.3244030285381478E-2"/>
    <n v="33"/>
    <n v="1.1793826441467677E-2"/>
    <n v="9"/>
    <n v="3.6400698893418754E-3"/>
    <n v="2.7777777777777777"/>
  </r>
  <r>
    <x v="10"/>
    <s v="PICH5Bco4"/>
    <x v="3"/>
    <s v="Pichidegua"/>
    <s v="color"/>
    <x v="4"/>
    <s v="PICH5Bco"/>
    <n v="3480"/>
    <m/>
    <n v="11700"/>
    <m/>
    <n v="10260"/>
    <m/>
    <n v="59580"/>
    <m/>
    <n v="0"/>
    <m/>
    <n v="0"/>
    <m/>
    <m/>
    <m/>
    <n v="7380"/>
    <m/>
    <n v="0"/>
    <m/>
    <n v="7380"/>
    <m/>
    <n v="1980"/>
    <m/>
    <n v="0"/>
    <m/>
    <n v="1980"/>
    <m/>
    <n v="620"/>
    <m/>
    <m/>
    <m/>
    <n v="95000"/>
    <m/>
    <n v="0"/>
    <m/>
    <n v="95000"/>
    <n v="7.7684210526315786E-2"/>
    <n v="41"/>
    <n v="2.0842105263157894E-2"/>
    <n v="11"/>
    <n v="6.5263157894736839E-3"/>
    <n v="3.4444444444444446"/>
  </r>
  <r>
    <x v="10"/>
    <s v="PICH5Cco4"/>
    <x v="3"/>
    <s v="Pichidegua"/>
    <s v="color"/>
    <x v="4"/>
    <s v="PICH5Cco"/>
    <n v="0"/>
    <m/>
    <n v="0"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"/>
    <s v="Lavado4"/>
    <x v="3"/>
    <m/>
    <m/>
    <x v="5"/>
    <s v="Lavado"/>
    <n v="6720"/>
    <m/>
    <n v="24480"/>
    <m/>
    <n v="79740"/>
    <m/>
    <n v="71640"/>
    <m/>
    <n v="12960"/>
    <m/>
    <n v="1080"/>
    <m/>
    <m/>
    <m/>
    <m/>
    <m/>
    <m/>
    <m/>
    <m/>
    <m/>
    <m/>
    <m/>
    <m/>
    <m/>
    <m/>
    <m/>
    <m/>
    <m/>
    <m/>
    <m/>
    <n v="196620"/>
    <m/>
    <m/>
    <m/>
    <n v="196620"/>
    <n v="0"/>
    <n v="0"/>
    <n v="0"/>
    <n v="0"/>
    <n v="0"/>
    <n v="0"/>
  </r>
  <r>
    <x v="12"/>
    <s v="CA3A5"/>
    <x v="4"/>
    <s v="Calera"/>
    <s v="color"/>
    <x v="0"/>
    <s v="CA3A"/>
    <n v="2640"/>
    <m/>
    <n v="11520"/>
    <m/>
    <n v="12420"/>
    <m/>
    <n v="28440"/>
    <m/>
    <n v="180"/>
    <m/>
    <n v="0"/>
    <m/>
    <n v="0"/>
    <m/>
    <n v="1446"/>
    <m/>
    <n v="510"/>
    <m/>
    <n v="1956"/>
    <m/>
    <n v="633"/>
    <m/>
    <n v="690"/>
    <m/>
    <n v="1323"/>
    <m/>
    <n v="621"/>
    <m/>
    <m/>
    <m/>
    <n v="57900"/>
    <m/>
    <n v="1200"/>
    <m/>
    <n v="59100"/>
    <n v="3.3096446700507612E-2"/>
    <n v="10.866666666666667"/>
    <n v="2.2385786802030457E-2"/>
    <n v="7.35"/>
    <n v="1.050761421319797E-2"/>
    <n v="3.45"/>
  </r>
  <r>
    <x v="12"/>
    <s v="CA3B5"/>
    <x v="4"/>
    <s v="Calera"/>
    <s v="color"/>
    <x v="0"/>
    <s v="CA3B"/>
    <n v="1440"/>
    <m/>
    <n v="12060"/>
    <m/>
    <n v="11160"/>
    <m/>
    <n v="47880"/>
    <m/>
    <n v="3780"/>
    <m/>
    <n v="0"/>
    <m/>
    <n v="180"/>
    <m/>
    <n v="2379"/>
    <m/>
    <n v="240"/>
    <m/>
    <n v="2619"/>
    <m/>
    <n v="1122"/>
    <m/>
    <n v="420"/>
    <m/>
    <n v="1542"/>
    <m/>
    <n v="279"/>
    <m/>
    <m/>
    <m/>
    <n v="80280"/>
    <m/>
    <n v="660"/>
    <m/>
    <n v="80940"/>
    <n v="3.2357301704966639E-2"/>
    <n v="14.55"/>
    <n v="1.9051148999258711E-2"/>
    <n v="8.5666666666666664"/>
    <n v="3.446997776130467E-3"/>
    <n v="1.55"/>
  </r>
  <r>
    <x v="12"/>
    <s v="CA3BB5"/>
    <x v="4"/>
    <s v="Calera"/>
    <s v="blanco"/>
    <x v="0"/>
    <s v="CA3BB"/>
    <n v="240"/>
    <m/>
    <n v="2880"/>
    <m/>
    <n v="2160"/>
    <m/>
    <n v="720"/>
    <m/>
    <n v="180"/>
    <m/>
    <n v="0"/>
    <m/>
    <n v="0"/>
    <m/>
    <n v="300"/>
    <m/>
    <n v="90"/>
    <m/>
    <n v="390"/>
    <m/>
    <n v="96"/>
    <m/>
    <n v="0"/>
    <m/>
    <n v="96"/>
    <m/>
    <n v="264"/>
    <m/>
    <m/>
    <m/>
    <n v="6840"/>
    <m/>
    <n v="90"/>
    <m/>
    <n v="6930"/>
    <n v="5.627705627705628E-2"/>
    <n v="2.1666666666666665"/>
    <n v="1.3852813852813853E-2"/>
    <n v="0.53333333333333333"/>
    <n v="3.8095238095238099E-2"/>
    <n v="1.4666666666666666"/>
  </r>
  <r>
    <x v="12"/>
    <s v="CAP1A5"/>
    <x v="4"/>
    <s v="Calera"/>
    <s v="color"/>
    <x v="0"/>
    <s v="CAP1A"/>
    <n v="480"/>
    <m/>
    <n v="360"/>
    <m/>
    <n v="2920"/>
    <m/>
    <n v="21240"/>
    <m/>
    <n v="4680"/>
    <m/>
    <n v="180"/>
    <m/>
    <n v="0"/>
    <m/>
    <n v="345"/>
    <m/>
    <n v="420"/>
    <m/>
    <n v="765"/>
    <m/>
    <n v="108"/>
    <m/>
    <n v="0"/>
    <m/>
    <n v="108"/>
    <m/>
    <n v="197"/>
    <m/>
    <m/>
    <m/>
    <n v="30510"/>
    <m/>
    <n v="420"/>
    <m/>
    <n v="30930"/>
    <n v="2.4733268671193017E-2"/>
    <n v="4.25"/>
    <n v="3.4917555771096023E-3"/>
    <n v="0.6"/>
    <n v="6.3692208212091823E-3"/>
    <n v="1.0944444444444446"/>
  </r>
  <r>
    <x v="12"/>
    <s v="CAP1B5"/>
    <x v="4"/>
    <s v="Calera"/>
    <s v="color"/>
    <x v="0"/>
    <s v="CAP1B"/>
    <n v="1440"/>
    <m/>
    <n v="4140"/>
    <m/>
    <n v="1800"/>
    <m/>
    <n v="22860"/>
    <m/>
    <n v="180"/>
    <m/>
    <n v="0"/>
    <m/>
    <n v="0"/>
    <m/>
    <n v="636"/>
    <m/>
    <n v="120"/>
    <m/>
    <n v="756"/>
    <m/>
    <n v="288"/>
    <m/>
    <n v="0"/>
    <m/>
    <n v="288"/>
    <m/>
    <n v="186"/>
    <m/>
    <m/>
    <m/>
    <n v="31530"/>
    <m/>
    <n v="120"/>
    <m/>
    <n v="31650"/>
    <n v="2.3886255924170617E-2"/>
    <n v="4.2"/>
    <n v="9.0995260663507115E-3"/>
    <n v="1.6"/>
    <n v="5.8767772511848339E-3"/>
    <n v="1.0333333333333334"/>
  </r>
  <r>
    <x v="12"/>
    <s v="CAP1c5"/>
    <x v="4"/>
    <s v="Calera"/>
    <s v="color"/>
    <x v="0"/>
    <s v="CAP1c"/>
    <n v="600"/>
    <m/>
    <n v="1080"/>
    <m/>
    <n v="3480"/>
    <m/>
    <n v="18000"/>
    <m/>
    <n v="2340"/>
    <m/>
    <n v="180"/>
    <m/>
    <n v="0"/>
    <m/>
    <n v="939"/>
    <m/>
    <n v="240"/>
    <m/>
    <n v="1179"/>
    <m/>
    <n v="90"/>
    <m/>
    <n v="0"/>
    <m/>
    <n v="90"/>
    <m/>
    <n v="351"/>
    <m/>
    <m/>
    <m/>
    <n v="27060"/>
    <m/>
    <n v="240"/>
    <m/>
    <n v="27300"/>
    <n v="4.3186813186813187E-2"/>
    <n v="6.55"/>
    <n v="3.2967032967032967E-3"/>
    <n v="0.5"/>
    <n v="1.2857142857142857E-2"/>
    <n v="1.95"/>
  </r>
  <r>
    <x v="13"/>
    <s v="PICH1A5"/>
    <x v="4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3"/>
    <s v="PICH2A5"/>
    <x v="4"/>
    <s v="Pichidegua"/>
    <s v="color"/>
    <x v="1"/>
    <s v="PICH2A"/>
    <n v="2520"/>
    <m/>
    <n v="42120"/>
    <m/>
    <n v="177960"/>
    <m/>
    <n v="95400"/>
    <m/>
    <n v="7740"/>
    <m/>
    <n v="0"/>
    <m/>
    <m/>
    <m/>
    <n v="16200"/>
    <m/>
    <n v="0"/>
    <m/>
    <n v="16200"/>
    <m/>
    <n v="3330"/>
    <m/>
    <n v="0"/>
    <m/>
    <n v="3330"/>
    <m/>
    <n v="550"/>
    <m/>
    <m/>
    <m/>
    <n v="312340"/>
    <m/>
    <n v="0"/>
    <m/>
    <n v="312340"/>
    <n v="5.1866555676506373E-2"/>
    <n v="90"/>
    <n v="1.0661458666837421E-2"/>
    <n v="18.5"/>
    <n v="1.7609015816097843E-3"/>
    <n v="3.0555555555555554"/>
  </r>
  <r>
    <x v="13"/>
    <s v="PICH3A5"/>
    <x v="4"/>
    <s v="Pichidegua"/>
    <s v="blanco"/>
    <x v="2"/>
    <s v="PICH3A"/>
    <n v="2040"/>
    <m/>
    <n v="16020"/>
    <m/>
    <n v="163140"/>
    <m/>
    <n v="118440"/>
    <m/>
    <n v="7020"/>
    <m/>
    <n v="0"/>
    <m/>
    <m/>
    <m/>
    <n v="14400"/>
    <m/>
    <n v="0"/>
    <m/>
    <n v="14400"/>
    <m/>
    <n v="1980"/>
    <m/>
    <n v="0"/>
    <m/>
    <n v="1980"/>
    <m/>
    <n v="340"/>
    <m/>
    <m/>
    <m/>
    <n v="328600"/>
    <m/>
    <n v="0"/>
    <m/>
    <n v="328600"/>
    <n v="4.3822276323797933E-2"/>
    <n v="80"/>
    <n v="6.0255629945222154E-3"/>
    <n v="11"/>
    <n v="1.0346926354230068E-3"/>
    <n v="1.8888888888888888"/>
  </r>
  <r>
    <x v="13"/>
    <s v="PICH4A5"/>
    <x v="4"/>
    <s v="Pichidegua"/>
    <s v="blanco"/>
    <x v="3"/>
    <s v="PICH4A"/>
    <n v="960"/>
    <m/>
    <m/>
    <m/>
    <n v="21960"/>
    <m/>
    <n v="14040"/>
    <m/>
    <n v="3960"/>
    <m/>
    <n v="0"/>
    <m/>
    <m/>
    <m/>
    <n v="6480"/>
    <m/>
    <n v="0"/>
    <m/>
    <n v="6480"/>
    <m/>
    <n v="720"/>
    <m/>
    <n v="0"/>
    <m/>
    <n v="720"/>
    <m/>
    <n v="200"/>
    <m/>
    <m/>
    <m/>
    <n v="54800"/>
    <m/>
    <n v="0"/>
    <m/>
    <n v="54800"/>
    <n v="0.11824817518248175"/>
    <n v="36"/>
    <n v="1.3138686131386862E-2"/>
    <n v="4"/>
    <n v="3.6496350364963502E-3"/>
    <n v="1.1111111111111112"/>
  </r>
  <r>
    <x v="13"/>
    <s v="PICH5A5"/>
    <x v="4"/>
    <s v="Pichidegua"/>
    <s v="blanco"/>
    <x v="4"/>
    <s v="PICH5A"/>
    <n v="11040"/>
    <m/>
    <n v="2340"/>
    <m/>
    <n v="43920"/>
    <m/>
    <n v="198720"/>
    <m/>
    <n v="70200"/>
    <m/>
    <n v="180"/>
    <m/>
    <m/>
    <m/>
    <n v="6300"/>
    <m/>
    <n v="0"/>
    <m/>
    <n v="6300"/>
    <m/>
    <n v="1440"/>
    <m/>
    <n v="0"/>
    <m/>
    <n v="1440"/>
    <m/>
    <n v="700"/>
    <m/>
    <m/>
    <m/>
    <n v="335020"/>
    <m/>
    <n v="0"/>
    <m/>
    <n v="335020"/>
    <n v="1.8804847471792729E-2"/>
    <n v="35"/>
    <n v="4.2982508506954811E-3"/>
    <n v="8"/>
    <n v="2.0894274968658588E-3"/>
    <n v="3.8888888888888888"/>
  </r>
  <r>
    <x v="13"/>
    <s v="PICH1B5"/>
    <x v="4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3"/>
    <s v="PICH2B5"/>
    <x v="4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3"/>
    <s v="PICH3B5"/>
    <x v="4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3"/>
    <s v="PICH4B5"/>
    <x v="4"/>
    <s v="Pichidegua"/>
    <s v="blanco"/>
    <x v="3"/>
    <s v="PICH4B"/>
    <n v="9120"/>
    <m/>
    <n v="30780"/>
    <m/>
    <n v="44820"/>
    <m/>
    <n v="16380"/>
    <m/>
    <n v="4320"/>
    <m/>
    <n v="0"/>
    <m/>
    <m/>
    <m/>
    <n v="19800"/>
    <m/>
    <n v="0"/>
    <m/>
    <n v="19800"/>
    <m/>
    <n v="3780"/>
    <m/>
    <n v="0"/>
    <m/>
    <n v="3780"/>
    <m/>
    <n v="860"/>
    <m/>
    <m/>
    <m/>
    <n v="124100"/>
    <m/>
    <n v="0"/>
    <m/>
    <n v="124100"/>
    <n v="0.15954875100725222"/>
    <n v="110"/>
    <n v="3.0459307010475424E-2"/>
    <n v="21"/>
    <n v="6.9298952457695403E-3"/>
    <n v="4.7777777777777777"/>
  </r>
  <r>
    <x v="13"/>
    <s v="PICH5B5"/>
    <x v="4"/>
    <s v="Pichidegua"/>
    <s v="blanco"/>
    <x v="4"/>
    <s v="PICH5B"/>
    <n v="7440"/>
    <m/>
    <n v="44280"/>
    <m/>
    <n v="100440"/>
    <m/>
    <n v="40290"/>
    <m/>
    <n v="4320"/>
    <m/>
    <n v="0"/>
    <m/>
    <m/>
    <m/>
    <n v="19410"/>
    <m/>
    <n v="0"/>
    <m/>
    <n v="19410"/>
    <m/>
    <n v="3240"/>
    <m/>
    <n v="0"/>
    <m/>
    <n v="3240"/>
    <m/>
    <n v="760"/>
    <m/>
    <m/>
    <m/>
    <n v="225040"/>
    <m/>
    <n v="0"/>
    <m/>
    <n v="225040"/>
    <n v="8.6251333096338423E-2"/>
    <n v="107.83333333333333"/>
    <n v="1.4397440455030218E-2"/>
    <n v="18"/>
    <n v="3.3771773906861001E-3"/>
    <n v="4.2222222222222223"/>
  </r>
  <r>
    <x v="13"/>
    <s v="PICH3C5"/>
    <x v="4"/>
    <s v="Pichidegua"/>
    <s v="blanco"/>
    <x v="2"/>
    <s v="PICH3C"/>
    <n v="9840"/>
    <m/>
    <n v="27900"/>
    <m/>
    <n v="119160"/>
    <m/>
    <n v="37080"/>
    <m/>
    <n v="1080"/>
    <m/>
    <n v="0"/>
    <m/>
    <m/>
    <m/>
    <n v="18720"/>
    <m/>
    <n v="0"/>
    <m/>
    <n v="18720"/>
    <m/>
    <n v="3060"/>
    <m/>
    <n v="0"/>
    <m/>
    <n v="3060"/>
    <m/>
    <n v="400"/>
    <m/>
    <m/>
    <m/>
    <n v="245500"/>
    <m/>
    <n v="0"/>
    <m/>
    <n v="245500"/>
    <n v="7.6252545824847251E-2"/>
    <n v="104"/>
    <n v="1.2464358452138493E-2"/>
    <n v="17"/>
    <n v="1.6293279022403259E-3"/>
    <n v="2.2222222222222223"/>
  </r>
  <r>
    <x v="13"/>
    <s v="PICH5C5"/>
    <x v="4"/>
    <s v="Pichidegua"/>
    <s v="blanco"/>
    <x v="4"/>
    <s v="PICH5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3"/>
    <s v="PICH5D5"/>
    <x v="4"/>
    <s v="Pichidegua"/>
    <s v="blanco"/>
    <x v="4"/>
    <s v="PICH5D"/>
    <n v="3840"/>
    <m/>
    <n v="6840"/>
    <m/>
    <n v="97200"/>
    <m/>
    <n v="183960"/>
    <m/>
    <n v="14940"/>
    <m/>
    <n v="0"/>
    <m/>
    <m/>
    <m/>
    <n v="17460"/>
    <m/>
    <n v="0"/>
    <m/>
    <n v="17460"/>
    <m/>
    <n v="3060"/>
    <m/>
    <n v="0"/>
    <m/>
    <n v="3060"/>
    <m/>
    <n v="640"/>
    <m/>
    <m/>
    <m/>
    <n v="332080"/>
    <m/>
    <n v="0"/>
    <m/>
    <n v="332080"/>
    <n v="5.257769212238015E-2"/>
    <n v="97"/>
    <n v="9.2146470729944589E-3"/>
    <n v="17"/>
    <n v="1.927246446639364E-3"/>
    <n v="3.5555555555555554"/>
  </r>
  <r>
    <x v="13"/>
    <s v="PICH1Aco5"/>
    <x v="4"/>
    <s v="Pichidegua"/>
    <s v="color"/>
    <x v="0"/>
    <s v="PICH1A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3"/>
    <s v="PICH1Aco25"/>
    <x v="4"/>
    <s v="Pichidegua"/>
    <s v="color"/>
    <x v="0"/>
    <s v="PICH1Aco2"/>
    <n v="4080"/>
    <m/>
    <n v="26640"/>
    <m/>
    <n v="33300"/>
    <m/>
    <n v="21420"/>
    <m/>
    <n v="6750"/>
    <m/>
    <n v="360"/>
    <m/>
    <m/>
    <m/>
    <n v="3441"/>
    <m/>
    <n v="2820"/>
    <m/>
    <n v="6261"/>
    <m/>
    <n v="1284"/>
    <m/>
    <n v="1020"/>
    <m/>
    <n v="2304"/>
    <m/>
    <n v="1765"/>
    <m/>
    <m/>
    <m/>
    <n v="86620"/>
    <m/>
    <n v="3840"/>
    <m/>
    <n v="90460"/>
    <n v="6.9212911784214015E-2"/>
    <n v="34.783333333333331"/>
    <n v="2.5469820915321691E-2"/>
    <n v="12.8"/>
    <n v="1.9511386248065442E-2"/>
    <n v="9.8055555555555554"/>
  </r>
  <r>
    <x v="13"/>
    <s v="PICH1Bco5"/>
    <x v="4"/>
    <s v="Pichidegua"/>
    <s v="color"/>
    <x v="0"/>
    <s v="PICH1Bco"/>
    <n v="1560"/>
    <m/>
    <n v="540"/>
    <m/>
    <n v="12600"/>
    <m/>
    <n v="22500"/>
    <m/>
    <n v="8820"/>
    <m/>
    <n v="540"/>
    <m/>
    <m/>
    <m/>
    <n v="630"/>
    <m/>
    <n v="840"/>
    <m/>
    <n v="1470"/>
    <m/>
    <n v="261"/>
    <m/>
    <n v="30"/>
    <m/>
    <n v="291"/>
    <m/>
    <n v="609"/>
    <m/>
    <m/>
    <m/>
    <n v="51840"/>
    <m/>
    <n v="870"/>
    <m/>
    <n v="52710"/>
    <n v="2.7888446215139442E-2"/>
    <n v="8.1666666666666661"/>
    <n v="5.5207740466704609E-3"/>
    <n v="1.6166666666666667"/>
    <n v="1.1553784860557768E-2"/>
    <n v="3.3833333333333333"/>
  </r>
  <r>
    <x v="13"/>
    <s v="PICH2BCO5"/>
    <x v="4"/>
    <s v="Pichidegua"/>
    <s v="color"/>
    <x v="0"/>
    <s v="PICH2BCO"/>
    <n v="6120"/>
    <m/>
    <n v="21960"/>
    <m/>
    <n v="29340"/>
    <m/>
    <n v="15120"/>
    <m/>
    <n v="1980"/>
    <m/>
    <n v="0"/>
    <m/>
    <m/>
    <m/>
    <n v="1695"/>
    <m/>
    <n v="810"/>
    <m/>
    <n v="2505"/>
    <m/>
    <n v="2658"/>
    <m/>
    <n v="600"/>
    <m/>
    <n v="3258"/>
    <m/>
    <n v="2307"/>
    <m/>
    <m/>
    <m/>
    <n v="81360"/>
    <m/>
    <n v="1410"/>
    <m/>
    <n v="82770"/>
    <n v="3.0264588619064878E-2"/>
    <n v="13.916666666666666"/>
    <n v="3.9362087712939468E-2"/>
    <n v="18.100000000000001"/>
    <n v="2.7872417542587895E-2"/>
    <n v="12.816666666666666"/>
  </r>
  <r>
    <x v="13"/>
    <s v="PICH4Bco5"/>
    <x v="4"/>
    <s v="Pichidegua"/>
    <s v="color"/>
    <x v="3"/>
    <s v="PICH4Bco"/>
    <n v="6840"/>
    <m/>
    <n v="15480"/>
    <m/>
    <n v="19800"/>
    <m/>
    <n v="6660"/>
    <m/>
    <n v="0"/>
    <m/>
    <n v="0"/>
    <m/>
    <m/>
    <m/>
    <n v="4860"/>
    <m/>
    <n v="0"/>
    <m/>
    <n v="4860"/>
    <m/>
    <n v="3390"/>
    <m/>
    <n v="0"/>
    <m/>
    <n v="3390"/>
    <m/>
    <n v="460"/>
    <m/>
    <m/>
    <m/>
    <n v="57490"/>
    <m/>
    <n v="0"/>
    <m/>
    <n v="57490"/>
    <n v="8.4536441120194816E-2"/>
    <n v="27"/>
    <n v="5.8966776830753173E-2"/>
    <n v="18.833333333333332"/>
    <n v="8.0013915463558877E-3"/>
    <n v="2.5555555555555554"/>
  </r>
  <r>
    <x v="13"/>
    <s v="PICH5Aco5"/>
    <x v="4"/>
    <s v="Pichidegua"/>
    <s v="color"/>
    <x v="4"/>
    <s v="PICH5Aco"/>
    <n v="2280"/>
    <m/>
    <n v="9540"/>
    <m/>
    <n v="0"/>
    <m/>
    <n v="75060"/>
    <m/>
    <n v="1800"/>
    <m/>
    <n v="0"/>
    <m/>
    <m/>
    <m/>
    <n v="1539"/>
    <m/>
    <n v="0"/>
    <m/>
    <n v="1539"/>
    <m/>
    <n v="1212"/>
    <m/>
    <n v="0"/>
    <m/>
    <n v="1212"/>
    <m/>
    <n v="729"/>
    <m/>
    <m/>
    <m/>
    <n v="88380"/>
    <m/>
    <n v="0"/>
    <m/>
    <n v="88380"/>
    <n v="1.7413441955193482E-2"/>
    <n v="8.5500000000000007"/>
    <n v="1.3713509843856076E-2"/>
    <n v="6.7333333333333334"/>
    <n v="8.2484725050916505E-3"/>
    <n v="4.05"/>
  </r>
  <r>
    <x v="13"/>
    <s v="PICH5Bco5"/>
    <x v="4"/>
    <s v="Pichidegua"/>
    <s v="color"/>
    <x v="4"/>
    <s v="PICH5Bco"/>
    <n v="3840"/>
    <m/>
    <n v="11700"/>
    <m/>
    <n v="16740"/>
    <m/>
    <n v="19080"/>
    <m/>
    <n v="900"/>
    <m/>
    <n v="180"/>
    <m/>
    <m/>
    <m/>
    <n v="1350"/>
    <m/>
    <n v="0"/>
    <m/>
    <n v="1350"/>
    <m/>
    <n v="1470"/>
    <m/>
    <n v="0"/>
    <m/>
    <n v="1470"/>
    <m/>
    <n v="360"/>
    <m/>
    <m/>
    <m/>
    <n v="50580"/>
    <m/>
    <n v="0"/>
    <m/>
    <n v="50580"/>
    <n v="2.6690391459074734E-2"/>
    <n v="7.5"/>
    <n v="2.9062870699881376E-2"/>
    <n v="8.1666666666666661"/>
    <n v="7.1174377224199285E-3"/>
    <n v="2"/>
  </r>
  <r>
    <x v="13"/>
    <s v="PICH5Cco5"/>
    <x v="4"/>
    <s v="Pichidegua"/>
    <s v="color"/>
    <x v="4"/>
    <s v="PICH5Cco"/>
    <n v="0"/>
    <m/>
    <n v="0"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4"/>
    <s v="Lavado5"/>
    <x v="4"/>
    <m/>
    <m/>
    <x v="5"/>
    <s v="Lavado"/>
    <n v="3600"/>
    <m/>
    <n v="14400"/>
    <m/>
    <n v="50940"/>
    <m/>
    <n v="41580"/>
    <m/>
    <n v="6480"/>
    <m/>
    <n v="1080"/>
    <m/>
    <m/>
    <m/>
    <m/>
    <m/>
    <m/>
    <m/>
    <m/>
    <m/>
    <m/>
    <m/>
    <m/>
    <m/>
    <m/>
    <m/>
    <m/>
    <m/>
    <m/>
    <m/>
    <n v="117540"/>
    <m/>
    <m/>
    <m/>
    <n v="117540"/>
    <n v="0"/>
    <n v="0"/>
    <n v="0"/>
    <n v="0"/>
    <n v="0"/>
    <n v="0"/>
  </r>
  <r>
    <x v="15"/>
    <s v="CA3A6"/>
    <x v="5"/>
    <s v="Calera"/>
    <s v="color"/>
    <x v="0"/>
    <s v="CA3A"/>
    <n v="2400"/>
    <m/>
    <n v="11160"/>
    <m/>
    <n v="10980"/>
    <m/>
    <n v="23040"/>
    <m/>
    <n v="360"/>
    <m/>
    <n v="0"/>
    <m/>
    <m/>
    <m/>
    <n v="1086"/>
    <m/>
    <n v="930"/>
    <m/>
    <n v="2016"/>
    <m/>
    <n v="1227"/>
    <m/>
    <n v="990"/>
    <m/>
    <n v="2217"/>
    <m/>
    <n v="747"/>
    <m/>
    <m/>
    <m/>
    <n v="51000"/>
    <m/>
    <n v="1920"/>
    <m/>
    <n v="52920"/>
    <n v="3.8095238095238099E-2"/>
    <n v="11.2"/>
    <n v="4.1893424036281178E-2"/>
    <n v="12.316666666666666"/>
    <n v="1.4115646258503402E-2"/>
    <n v="4.1500000000000004"/>
  </r>
  <r>
    <x v="15"/>
    <s v="CA3B6"/>
    <x v="5"/>
    <s v="Calera"/>
    <s v="color"/>
    <x v="0"/>
    <s v="CA3B"/>
    <n v="360"/>
    <m/>
    <n v="1080"/>
    <m/>
    <n v="2160"/>
    <m/>
    <n v="720"/>
    <m/>
    <n v="0"/>
    <m/>
    <n v="0"/>
    <m/>
    <m/>
    <m/>
    <n v="90"/>
    <m/>
    <n v="90"/>
    <m/>
    <n v="180"/>
    <m/>
    <n v="60"/>
    <m/>
    <n v="90"/>
    <m/>
    <n v="150"/>
    <m/>
    <n v="90"/>
    <m/>
    <m/>
    <m/>
    <n v="4560"/>
    <m/>
    <n v="180"/>
    <m/>
    <n v="4740"/>
    <n v="3.7974683544303799E-2"/>
    <n v="1"/>
    <n v="3.1645569620253167E-2"/>
    <n v="0.83333333333333337"/>
    <n v="1.8987341772151899E-2"/>
    <n v="0.5"/>
  </r>
  <r>
    <x v="15"/>
    <s v="CA3BB6"/>
    <x v="5"/>
    <s v="Calera"/>
    <s v="blanco"/>
    <x v="0"/>
    <s v="CA3BB"/>
    <n v="1080"/>
    <m/>
    <n v="7020"/>
    <m/>
    <n v="21600"/>
    <m/>
    <n v="19260"/>
    <m/>
    <n v="360"/>
    <m/>
    <n v="0"/>
    <m/>
    <m/>
    <m/>
    <n v="858"/>
    <m/>
    <n v="870"/>
    <m/>
    <n v="1728"/>
    <m/>
    <n v="543"/>
    <m/>
    <n v="930"/>
    <m/>
    <n v="1473"/>
    <m/>
    <n v="639"/>
    <m/>
    <m/>
    <m/>
    <n v="51360"/>
    <m/>
    <n v="1800"/>
    <m/>
    <n v="53160"/>
    <n v="3.2505643340857787E-2"/>
    <n v="9.6"/>
    <n v="2.770880361173815E-2"/>
    <n v="8.1833333333333336"/>
    <n v="1.2020316027088036E-2"/>
    <n v="3.55"/>
  </r>
  <r>
    <x v="15"/>
    <s v="CAP1A6"/>
    <x v="5"/>
    <s v="Calera"/>
    <s v="color"/>
    <x v="0"/>
    <s v="CAP1A"/>
    <n v="360"/>
    <m/>
    <n v="180"/>
    <m/>
    <n v="5900"/>
    <m/>
    <n v="18900"/>
    <m/>
    <n v="1800"/>
    <m/>
    <n v="360"/>
    <m/>
    <m/>
    <m/>
    <n v="630"/>
    <m/>
    <n v="510"/>
    <m/>
    <n v="1140"/>
    <m/>
    <n v="198"/>
    <m/>
    <n v="0"/>
    <m/>
    <n v="198"/>
    <m/>
    <n v="322"/>
    <m/>
    <m/>
    <m/>
    <n v="28650"/>
    <m/>
    <n v="510"/>
    <m/>
    <n v="29160"/>
    <n v="3.9094650205761319E-2"/>
    <n v="6.333333333333333"/>
    <n v="6.7901234567901234E-3"/>
    <n v="1.1000000000000001"/>
    <n v="1.1042524005486968E-2"/>
    <n v="1.788888888888889"/>
  </r>
  <r>
    <x v="15"/>
    <s v="CAP1B6"/>
    <x v="5"/>
    <s v="Calera"/>
    <s v="color"/>
    <x v="0"/>
    <s v="CAP1B"/>
    <n v="1080"/>
    <m/>
    <n v="4680"/>
    <m/>
    <n v="640"/>
    <m/>
    <n v="20700"/>
    <m/>
    <n v="180"/>
    <m/>
    <n v="0"/>
    <m/>
    <m/>
    <m/>
    <n v="750"/>
    <m/>
    <n v="240"/>
    <m/>
    <n v="990"/>
    <m/>
    <n v="120"/>
    <m/>
    <n v="0"/>
    <m/>
    <n v="120"/>
    <m/>
    <n v="80"/>
    <m/>
    <m/>
    <m/>
    <n v="28230"/>
    <m/>
    <n v="240"/>
    <m/>
    <n v="28470"/>
    <n v="3.4773445732349841E-2"/>
    <n v="5.5"/>
    <n v="4.2149631190727078E-3"/>
    <n v="0.66666666666666663"/>
    <n v="2.8099754127151387E-3"/>
    <n v="0.44444444444444442"/>
  </r>
  <r>
    <x v="15"/>
    <s v="CAP1c6"/>
    <x v="5"/>
    <s v="Calera"/>
    <s v="color"/>
    <x v="0"/>
    <s v="CAP1c"/>
    <n v="960"/>
    <m/>
    <n v="360"/>
    <m/>
    <n v="5800"/>
    <m/>
    <n v="20340"/>
    <m/>
    <n v="2700"/>
    <m/>
    <n v="0"/>
    <m/>
    <m/>
    <m/>
    <n v="510"/>
    <m/>
    <n v="390"/>
    <m/>
    <n v="900"/>
    <m/>
    <n v="93"/>
    <m/>
    <n v="0"/>
    <m/>
    <n v="93"/>
    <m/>
    <n v="197"/>
    <m/>
    <m/>
    <m/>
    <n v="30960"/>
    <m/>
    <n v="390"/>
    <m/>
    <n v="31350"/>
    <n v="2.8708133971291867E-2"/>
    <n v="5"/>
    <n v="2.9665071770334926E-3"/>
    <n v="0.51666666666666672"/>
    <n v="6.283891547049442E-3"/>
    <n v="1.0944444444444446"/>
  </r>
  <r>
    <x v="16"/>
    <s v="PICH1A6"/>
    <x v="5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6"/>
    <s v="PICH2A6"/>
    <x v="5"/>
    <s v="Pichidegua"/>
    <s v="color"/>
    <x v="1"/>
    <s v="PICH2A"/>
    <n v="2280"/>
    <m/>
    <n v="14400"/>
    <m/>
    <n v="144360"/>
    <m/>
    <n v="78120"/>
    <m/>
    <n v="9720"/>
    <m/>
    <n v="0"/>
    <m/>
    <m/>
    <m/>
    <n v="19440"/>
    <m/>
    <n v="0"/>
    <m/>
    <n v="19440"/>
    <m/>
    <n v="4140"/>
    <m/>
    <n v="0"/>
    <m/>
    <n v="4140"/>
    <m/>
    <n v="0"/>
    <m/>
    <m/>
    <m/>
    <n v="272460"/>
    <m/>
    <n v="0"/>
    <m/>
    <n v="272460"/>
    <n v="7.1349922924465972E-2"/>
    <n v="108"/>
    <n v="1.519489099317331E-2"/>
    <n v="23"/>
    <n v="0"/>
    <n v="0"/>
  </r>
  <r>
    <x v="16"/>
    <s v="PICH3A6"/>
    <x v="5"/>
    <s v="Pichidegua"/>
    <s v="blanco"/>
    <x v="2"/>
    <s v="PICH3A"/>
    <n v="2040"/>
    <m/>
    <n v="23580"/>
    <m/>
    <n v="166560"/>
    <m/>
    <n v="111060"/>
    <m/>
    <n v="5760"/>
    <m/>
    <n v="0"/>
    <m/>
    <m/>
    <m/>
    <n v="15480"/>
    <m/>
    <n v="0"/>
    <m/>
    <n v="15480"/>
    <m/>
    <n v="1620"/>
    <m/>
    <n v="0"/>
    <m/>
    <n v="1620"/>
    <m/>
    <n v="300"/>
    <m/>
    <m/>
    <m/>
    <n v="326400"/>
    <m/>
    <n v="0"/>
    <m/>
    <n v="326400"/>
    <n v="4.7426470588235292E-2"/>
    <n v="86"/>
    <n v="4.9632352941176468E-3"/>
    <n v="9"/>
    <n v="9.1911764705882352E-4"/>
    <n v="1.6666666666666667"/>
  </r>
  <r>
    <x v="16"/>
    <s v="PICH4A6"/>
    <x v="5"/>
    <s v="Pichidegua"/>
    <s v="blanco"/>
    <x v="3"/>
    <s v="PICH4A"/>
    <n v="5280"/>
    <m/>
    <n v="18900"/>
    <m/>
    <n v="43560"/>
    <m/>
    <n v="21600"/>
    <m/>
    <n v="3240"/>
    <m/>
    <n v="0"/>
    <m/>
    <m/>
    <m/>
    <n v="11340"/>
    <m/>
    <n v="0"/>
    <m/>
    <n v="11340"/>
    <m/>
    <n v="1620"/>
    <m/>
    <n v="0"/>
    <m/>
    <n v="1620"/>
    <m/>
    <n v="300"/>
    <m/>
    <m/>
    <m/>
    <n v="105840"/>
    <m/>
    <n v="0"/>
    <m/>
    <n v="105840"/>
    <n v="0.10714285714285714"/>
    <n v="63"/>
    <n v="1.5306122448979591E-2"/>
    <n v="9"/>
    <n v="2.8344671201814059E-3"/>
    <n v="1.6666666666666667"/>
  </r>
  <r>
    <x v="16"/>
    <s v="PICH5A6"/>
    <x v="5"/>
    <s v="Pichidegua"/>
    <s v="blanco"/>
    <x v="4"/>
    <s v="PICH5A"/>
    <n v="10320"/>
    <m/>
    <n v="8820"/>
    <m/>
    <n v="41400"/>
    <m/>
    <n v="210780"/>
    <m/>
    <n v="57420"/>
    <m/>
    <n v="0"/>
    <m/>
    <m/>
    <m/>
    <n v="6300"/>
    <m/>
    <n v="0"/>
    <m/>
    <n v="6300"/>
    <m/>
    <n v="1980"/>
    <m/>
    <n v="0"/>
    <m/>
    <n v="1980"/>
    <m/>
    <n v="700"/>
    <m/>
    <m/>
    <m/>
    <n v="337720"/>
    <m/>
    <n v="0"/>
    <m/>
    <n v="337720"/>
    <n v="1.8654506691934147E-2"/>
    <n v="35"/>
    <n v="5.8628449603221602E-3"/>
    <n v="11"/>
    <n v="2.0727229657704609E-3"/>
    <n v="3.8888888888888888"/>
  </r>
  <r>
    <x v="16"/>
    <s v="PICH1B6"/>
    <x v="5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6"/>
    <s v="PICH2B6"/>
    <x v="5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6"/>
    <s v="PICH3B6"/>
    <x v="5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6"/>
    <s v="PICH4B6"/>
    <x v="5"/>
    <s v="Pichidegua"/>
    <s v="blanco"/>
    <x v="3"/>
    <s v="PICH4B"/>
    <n v="10560"/>
    <m/>
    <n v="35460"/>
    <m/>
    <n v="60660"/>
    <m/>
    <n v="20520"/>
    <m/>
    <n v="5220"/>
    <m/>
    <n v="0"/>
    <m/>
    <m/>
    <m/>
    <n v="23580"/>
    <m/>
    <n v="0"/>
    <m/>
    <n v="23580"/>
    <m/>
    <n v="3960"/>
    <m/>
    <n v="0"/>
    <m/>
    <n v="3960"/>
    <m/>
    <n v="160"/>
    <m/>
    <m/>
    <m/>
    <n v="160120"/>
    <m/>
    <n v="0"/>
    <m/>
    <n v="160120"/>
    <n v="0.14726455158631027"/>
    <n v="131"/>
    <n v="2.4731451411441421E-2"/>
    <n v="22"/>
    <n v="9.9925056207844122E-4"/>
    <n v="0.88888888888888884"/>
  </r>
  <r>
    <x v="16"/>
    <s v="PICH5B6"/>
    <x v="5"/>
    <s v="Pichidegua"/>
    <s v="blanco"/>
    <x v="4"/>
    <s v="PICH5B"/>
    <n v="9240"/>
    <m/>
    <n v="52920"/>
    <m/>
    <n v="93060"/>
    <m/>
    <n v="39780"/>
    <m/>
    <n v="4860"/>
    <m/>
    <n v="0"/>
    <m/>
    <m/>
    <m/>
    <n v="15660"/>
    <m/>
    <n v="0"/>
    <m/>
    <n v="15660"/>
    <m/>
    <n v="3420"/>
    <m/>
    <n v="0"/>
    <m/>
    <n v="3420"/>
    <m/>
    <n v="700"/>
    <m/>
    <m/>
    <m/>
    <n v="219640"/>
    <m/>
    <n v="0"/>
    <m/>
    <n v="219640"/>
    <n v="7.1298488435621921E-2"/>
    <n v="87"/>
    <n v="1.5570934256055362E-2"/>
    <n v="19"/>
    <n v="3.1870333272627938E-3"/>
    <n v="3.8888888888888888"/>
  </r>
  <r>
    <x v="16"/>
    <s v="PICH3C6"/>
    <x v="5"/>
    <s v="Pichidegua"/>
    <s v="blanco"/>
    <x v="2"/>
    <s v="PICH3C"/>
    <n v="8880"/>
    <m/>
    <n v="52920"/>
    <m/>
    <n v="118080"/>
    <m/>
    <n v="38340"/>
    <m/>
    <n v="1620"/>
    <m/>
    <n v="0"/>
    <m/>
    <m/>
    <m/>
    <n v="20160"/>
    <m/>
    <n v="0"/>
    <m/>
    <n v="20160"/>
    <m/>
    <n v="4140"/>
    <m/>
    <n v="0"/>
    <m/>
    <n v="4140"/>
    <m/>
    <n v="340"/>
    <m/>
    <m/>
    <m/>
    <n v="244480"/>
    <m/>
    <n v="0"/>
    <m/>
    <n v="244480"/>
    <n v="8.2460732984293197E-2"/>
    <n v="112"/>
    <n v="1.6933900523560211E-2"/>
    <n v="23"/>
    <n v="1.3907068062827225E-3"/>
    <n v="1.8888888888888888"/>
  </r>
  <r>
    <x v="16"/>
    <s v="PICH5C6"/>
    <x v="5"/>
    <s v="Pichidegua"/>
    <s v="blanco"/>
    <x v="4"/>
    <s v="PICH5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6"/>
    <s v="PICH5D6"/>
    <x v="5"/>
    <s v="Pichidegua"/>
    <s v="blanco"/>
    <x v="4"/>
    <s v="PICH5D"/>
    <n v="3120"/>
    <m/>
    <n v="8820"/>
    <m/>
    <n v="74340"/>
    <m/>
    <n v="167040"/>
    <m/>
    <n v="11880"/>
    <m/>
    <n v="0"/>
    <m/>
    <m/>
    <m/>
    <n v="14580"/>
    <m/>
    <n v="0"/>
    <m/>
    <n v="14580"/>
    <m/>
    <n v="2700"/>
    <m/>
    <n v="0"/>
    <m/>
    <n v="2700"/>
    <m/>
    <n v="300"/>
    <m/>
    <m/>
    <m/>
    <n v="282780"/>
    <m/>
    <n v="0"/>
    <m/>
    <n v="282780"/>
    <n v="5.1559516231699555E-2"/>
    <n v="81"/>
    <n v="9.5480585614258432E-3"/>
    <n v="15"/>
    <n v="1.0608953957139827E-3"/>
    <n v="1.6666666666666667"/>
  </r>
  <r>
    <x v="16"/>
    <s v="PICH1Aco6"/>
    <x v="5"/>
    <s v="Pichidegua"/>
    <s v="color"/>
    <x v="0"/>
    <s v="PICH1Aco"/>
    <n v="0"/>
    <m/>
    <n v="0"/>
    <m/>
    <n v="0"/>
    <m/>
    <n v="0"/>
    <m/>
    <n v="0"/>
    <m/>
    <n v="0"/>
    <m/>
    <m/>
    <m/>
    <n v="0"/>
    <m/>
    <n v="90"/>
    <m/>
    <n v="90"/>
    <m/>
    <n v="0"/>
    <m/>
    <n v="180"/>
    <m/>
    <n v="180"/>
    <m/>
    <n v="0"/>
    <m/>
    <m/>
    <m/>
    <n v="0"/>
    <m/>
    <n v="270"/>
    <m/>
    <n v="270"/>
    <n v="0.33333333333333331"/>
    <n v="0.5"/>
    <n v="0.66666666666666663"/>
    <n v="1"/>
    <n v="0"/>
    <n v="0"/>
  </r>
  <r>
    <x v="16"/>
    <s v="PICH1Aco26"/>
    <x v="5"/>
    <s v="Pichidegua"/>
    <s v="color"/>
    <x v="0"/>
    <s v="PICH1Aco2"/>
    <n v="3240"/>
    <m/>
    <n v="11520"/>
    <m/>
    <n v="19080"/>
    <m/>
    <n v="6840"/>
    <m/>
    <n v="180"/>
    <m/>
    <n v="180"/>
    <m/>
    <m/>
    <m/>
    <n v="900"/>
    <m/>
    <n v="1170"/>
    <m/>
    <n v="2070"/>
    <m/>
    <n v="594"/>
    <m/>
    <n v="840"/>
    <m/>
    <n v="1434"/>
    <m/>
    <n v="926"/>
    <m/>
    <m/>
    <m/>
    <n v="43460"/>
    <m/>
    <n v="2010"/>
    <m/>
    <n v="45470"/>
    <n v="4.5524521662634702E-2"/>
    <n v="11.5"/>
    <n v="3.1537277325709261E-2"/>
    <n v="7.9666666666666668"/>
    <n v="2.0365075874202773E-2"/>
    <n v="5.1444444444444448"/>
  </r>
  <r>
    <x v="16"/>
    <s v="PICH1Bco6"/>
    <x v="5"/>
    <s v="Pichidegua"/>
    <s v="color"/>
    <x v="0"/>
    <s v="PICH1Bco"/>
    <n v="1680"/>
    <m/>
    <n v="0"/>
    <m/>
    <n v="5480"/>
    <m/>
    <n v="34740"/>
    <m/>
    <n v="5040"/>
    <m/>
    <n v="0"/>
    <m/>
    <m/>
    <m/>
    <n v="810"/>
    <m/>
    <n v="600"/>
    <m/>
    <n v="1410"/>
    <m/>
    <n v="441"/>
    <m/>
    <n v="30"/>
    <m/>
    <n v="471"/>
    <m/>
    <n v="229"/>
    <m/>
    <m/>
    <m/>
    <n v="48420"/>
    <m/>
    <n v="630"/>
    <m/>
    <n v="49050"/>
    <n v="2.874617737003058E-2"/>
    <n v="7.833333333333333"/>
    <n v="9.6024464831804286E-3"/>
    <n v="2.6166666666666667"/>
    <n v="4.6687054026503571E-3"/>
    <n v="1.2722222222222221"/>
  </r>
  <r>
    <x v="16"/>
    <s v="PICH2BCO6"/>
    <x v="5"/>
    <s v="Pichidegua"/>
    <s v="color"/>
    <x v="0"/>
    <s v="PICH2BCO"/>
    <n v="4800"/>
    <m/>
    <n v="16020"/>
    <m/>
    <n v="31680"/>
    <m/>
    <n v="12420"/>
    <m/>
    <n v="900"/>
    <m/>
    <n v="0"/>
    <m/>
    <m/>
    <m/>
    <n v="1161"/>
    <m/>
    <n v="1260"/>
    <m/>
    <n v="2421"/>
    <m/>
    <n v="1263"/>
    <m/>
    <n v="630"/>
    <m/>
    <n v="1893"/>
    <m/>
    <n v="2236"/>
    <m/>
    <m/>
    <m/>
    <n v="70480"/>
    <m/>
    <n v="1890"/>
    <m/>
    <n v="72370"/>
    <n v="3.3453088296255352E-2"/>
    <n v="13.45"/>
    <n v="2.6157247478236837E-2"/>
    <n v="10.516666666666667"/>
    <n v="3.0896780433881443E-2"/>
    <n v="12.422222222222222"/>
  </r>
  <r>
    <x v="16"/>
    <s v="PICH4Bco6"/>
    <x v="5"/>
    <s v="Pichidegua"/>
    <s v="color"/>
    <x v="3"/>
    <s v="PICH4Bco"/>
    <n v="7800"/>
    <m/>
    <n v="17460"/>
    <m/>
    <n v="24120"/>
    <m/>
    <n v="7560"/>
    <m/>
    <n v="0"/>
    <m/>
    <n v="0"/>
    <m/>
    <m/>
    <m/>
    <n v="5220"/>
    <m/>
    <n v="0"/>
    <m/>
    <n v="5220"/>
    <m/>
    <n v="2760"/>
    <m/>
    <n v="0"/>
    <m/>
    <n v="2760"/>
    <m/>
    <n v="320"/>
    <m/>
    <m/>
    <m/>
    <n v="65240"/>
    <m/>
    <n v="0"/>
    <m/>
    <n v="65240"/>
    <n v="8.0012262415695895E-2"/>
    <n v="29"/>
    <n v="4.2305334150827711E-2"/>
    <n v="15.333333333333334"/>
    <n v="4.904966278356836E-3"/>
    <n v="1.7777777777777777"/>
  </r>
  <r>
    <x v="16"/>
    <s v="PICH5Aco6"/>
    <x v="5"/>
    <s v="Pichidegua"/>
    <s v="color"/>
    <x v="4"/>
    <s v="PICH5Aco"/>
    <n v="5160"/>
    <m/>
    <n v="10620"/>
    <m/>
    <n v="27180"/>
    <m/>
    <n v="91800"/>
    <m/>
    <n v="3180"/>
    <m/>
    <n v="180"/>
    <m/>
    <m/>
    <m/>
    <n v="2469"/>
    <m/>
    <n v="0"/>
    <m/>
    <n v="2469"/>
    <m/>
    <n v="2307"/>
    <m/>
    <n v="0"/>
    <m/>
    <n v="2307"/>
    <m/>
    <n v="384"/>
    <m/>
    <m/>
    <m/>
    <n v="143280"/>
    <m/>
    <n v="0"/>
    <m/>
    <n v="143280"/>
    <n v="1.7231993299832497E-2"/>
    <n v="13.716666666666667"/>
    <n v="1.6101340033500836E-2"/>
    <n v="12.816666666666666"/>
    <n v="2.680067001675042E-3"/>
    <n v="2.1333333333333333"/>
  </r>
  <r>
    <x v="16"/>
    <s v="PICH5Bco6"/>
    <x v="5"/>
    <s v="Pichidegua"/>
    <s v="color"/>
    <x v="4"/>
    <s v="PICH5Bco"/>
    <n v="4920"/>
    <m/>
    <n v="19080"/>
    <m/>
    <n v="41940"/>
    <m/>
    <n v="17460"/>
    <m/>
    <n v="2520"/>
    <m/>
    <n v="0"/>
    <m/>
    <m/>
    <m/>
    <n v="2781"/>
    <m/>
    <n v="0"/>
    <m/>
    <n v="2781"/>
    <m/>
    <n v="3306"/>
    <m/>
    <n v="0"/>
    <m/>
    <n v="3306"/>
    <m/>
    <n v="2493"/>
    <m/>
    <m/>
    <m/>
    <n v="94500"/>
    <m/>
    <n v="0"/>
    <m/>
    <n v="94500"/>
    <n v="2.9428571428571429E-2"/>
    <n v="15.45"/>
    <n v="3.4984126984126986E-2"/>
    <n v="18.366666666666667"/>
    <n v="2.638095238095238E-2"/>
    <n v="13.85"/>
  </r>
  <r>
    <x v="16"/>
    <s v="PICH5Cco6"/>
    <x v="5"/>
    <s v="Pichidegua"/>
    <s v="color"/>
    <x v="4"/>
    <s v="PICH5Cco"/>
    <n v="0"/>
    <m/>
    <n v="0"/>
    <m/>
    <n v="0"/>
    <m/>
    <n v="0"/>
    <m/>
    <n v="0"/>
    <m/>
    <n v="0"/>
    <m/>
    <m/>
    <m/>
    <n v="0"/>
    <m/>
    <n v="0"/>
    <m/>
    <n v="0"/>
    <m/>
    <n v="1620"/>
    <m/>
    <n v="0"/>
    <m/>
    <n v="1620"/>
    <m/>
    <n v="0"/>
    <m/>
    <m/>
    <m/>
    <n v="1620"/>
    <m/>
    <n v="0"/>
    <m/>
    <n v="1620"/>
    <n v="0"/>
    <n v="0"/>
    <n v="1"/>
    <n v="9"/>
    <n v="0"/>
    <n v="0"/>
  </r>
  <r>
    <x v="17"/>
    <s v="Lavado6"/>
    <x v="5"/>
    <m/>
    <m/>
    <x v="5"/>
    <s v="Lavado"/>
    <n v="3480"/>
    <m/>
    <n v="11880"/>
    <m/>
    <n v="64620"/>
    <m/>
    <n v="43560"/>
    <m/>
    <n v="4140"/>
    <m/>
    <n v="720"/>
    <m/>
    <m/>
    <m/>
    <m/>
    <m/>
    <m/>
    <m/>
    <m/>
    <m/>
    <m/>
    <m/>
    <m/>
    <m/>
    <m/>
    <m/>
    <m/>
    <m/>
    <m/>
    <m/>
    <n v="128400"/>
    <m/>
    <m/>
    <m/>
    <n v="128400"/>
    <n v="0"/>
    <n v="0"/>
    <n v="0"/>
    <n v="0"/>
    <n v="0"/>
    <n v="0"/>
  </r>
  <r>
    <x v="18"/>
    <s v="CA3A7"/>
    <x v="6"/>
    <s v="Calera"/>
    <s v="color"/>
    <x v="0"/>
    <s v="CA3A"/>
    <n v="3360"/>
    <m/>
    <n v="15300"/>
    <m/>
    <n v="27360"/>
    <m/>
    <n v="19440"/>
    <m/>
    <n v="360"/>
    <m/>
    <n v="0"/>
    <m/>
    <m/>
    <m/>
    <n v="873"/>
    <m/>
    <n v="1170"/>
    <m/>
    <n v="2043"/>
    <m/>
    <n v="705"/>
    <m/>
    <n v="1170"/>
    <m/>
    <n v="1875"/>
    <m/>
    <n v="912"/>
    <m/>
    <m/>
    <m/>
    <n v="68310"/>
    <m/>
    <n v="2340"/>
    <m/>
    <n v="70650"/>
    <n v="2.8917197452229298E-2"/>
    <n v="11.35"/>
    <n v="2.6539278131634821E-2"/>
    <n v="10.416666666666666"/>
    <n v="1.2908704883227175E-2"/>
    <n v="5.0666666666666664"/>
  </r>
  <r>
    <x v="18"/>
    <s v="CA3B7"/>
    <x v="6"/>
    <s v="Calera"/>
    <s v="color"/>
    <x v="0"/>
    <s v="CA3B"/>
    <n v="240"/>
    <m/>
    <n v="1080"/>
    <m/>
    <n v="1620"/>
    <m/>
    <n v="540"/>
    <m/>
    <n v="0"/>
    <m/>
    <n v="0"/>
    <m/>
    <m/>
    <m/>
    <n v="210"/>
    <m/>
    <n v="180"/>
    <m/>
    <n v="390"/>
    <m/>
    <n v="30"/>
    <m/>
    <n v="60"/>
    <m/>
    <n v="90"/>
    <m/>
    <n v="150"/>
    <m/>
    <m/>
    <m/>
    <n v="3870"/>
    <m/>
    <n v="240"/>
    <m/>
    <n v="4110"/>
    <n v="9.4890510948905105E-2"/>
    <n v="2.1666666666666665"/>
    <n v="2.1897810218978103E-2"/>
    <n v="0.5"/>
    <n v="3.6496350364963501E-2"/>
    <n v="0.83333333333333337"/>
  </r>
  <r>
    <x v="18"/>
    <s v="CA3BB7"/>
    <x v="6"/>
    <s v="Calera"/>
    <s v="blanco"/>
    <x v="0"/>
    <s v="CA3BB"/>
    <n v="1320"/>
    <m/>
    <n v="10980"/>
    <m/>
    <n v="22500"/>
    <m/>
    <n v="26820"/>
    <m/>
    <n v="7020"/>
    <m/>
    <n v="0"/>
    <m/>
    <m/>
    <m/>
    <n v="1281"/>
    <m/>
    <n v="1500"/>
    <m/>
    <n v="2781"/>
    <m/>
    <n v="768"/>
    <m/>
    <n v="1200"/>
    <m/>
    <n v="1968"/>
    <m/>
    <n v="831"/>
    <m/>
    <m/>
    <m/>
    <n v="71520"/>
    <m/>
    <n v="2700"/>
    <m/>
    <n v="74220"/>
    <n v="3.7469684721099433E-2"/>
    <n v="15.45"/>
    <n v="2.6515763945028293E-2"/>
    <n v="10.933333333333334"/>
    <n v="1.1196443007275667E-2"/>
    <n v="4.6166666666666663"/>
  </r>
  <r>
    <x v="18"/>
    <s v="CAP1A7"/>
    <x v="6"/>
    <s v="Calera"/>
    <s v="color"/>
    <x v="0"/>
    <s v="CAP1A"/>
    <n v="960"/>
    <m/>
    <n v="0"/>
    <m/>
    <n v="7900"/>
    <m/>
    <n v="16920"/>
    <m/>
    <n v="1620"/>
    <m/>
    <n v="0"/>
    <m/>
    <m/>
    <m/>
    <n v="870"/>
    <m/>
    <n v="390"/>
    <m/>
    <n v="1260"/>
    <m/>
    <n v="240"/>
    <m/>
    <n v="0"/>
    <m/>
    <n v="240"/>
    <m/>
    <n v="320"/>
    <m/>
    <m/>
    <m/>
    <n v="28830"/>
    <m/>
    <n v="390"/>
    <m/>
    <n v="29220"/>
    <n v="4.3121149897330596E-2"/>
    <n v="7"/>
    <n v="8.2135523613963042E-3"/>
    <n v="1.3333333333333333"/>
    <n v="1.0951403148528405E-2"/>
    <n v="1.7777777777777777"/>
  </r>
  <r>
    <x v="18"/>
    <s v="CAP1B7"/>
    <x v="6"/>
    <s v="Calera"/>
    <s v="color"/>
    <x v="0"/>
    <s v="CAP1B"/>
    <n v="360"/>
    <m/>
    <n v="2340"/>
    <m/>
    <n v="0"/>
    <m/>
    <n v="9180"/>
    <m/>
    <n v="0"/>
    <m/>
    <n v="180"/>
    <m/>
    <m/>
    <m/>
    <n v="30"/>
    <m/>
    <n v="90"/>
    <m/>
    <n v="120"/>
    <m/>
    <n v="30"/>
    <m/>
    <n v="0"/>
    <m/>
    <n v="30"/>
    <m/>
    <n v="30"/>
    <m/>
    <m/>
    <m/>
    <n v="12150"/>
    <m/>
    <n v="90"/>
    <m/>
    <n v="12240"/>
    <n v="9.8039215686274508E-3"/>
    <n v="0.66666666666666663"/>
    <n v="2.4509803921568627E-3"/>
    <n v="0.16666666666666666"/>
    <n v="2.4509803921568627E-3"/>
    <n v="0.16666666666666666"/>
  </r>
  <r>
    <x v="18"/>
    <s v="CAP1c7"/>
    <x v="6"/>
    <s v="Calera"/>
    <s v="color"/>
    <x v="0"/>
    <s v="CAP1c"/>
    <n v="360"/>
    <m/>
    <n v="360"/>
    <m/>
    <n v="7960"/>
    <m/>
    <n v="16920"/>
    <m/>
    <n v="1980"/>
    <m/>
    <n v="180"/>
    <m/>
    <m/>
    <m/>
    <n v="900"/>
    <m/>
    <n v="480"/>
    <m/>
    <n v="1380"/>
    <m/>
    <n v="132"/>
    <m/>
    <n v="0"/>
    <m/>
    <n v="132"/>
    <m/>
    <n v="428"/>
    <m/>
    <m/>
    <m/>
    <n v="29220"/>
    <m/>
    <n v="480"/>
    <m/>
    <n v="29700"/>
    <n v="4.6464646464646465E-2"/>
    <n v="7.666666666666667"/>
    <n v="4.4444444444444444E-3"/>
    <n v="0.73333333333333328"/>
    <n v="1.441077441077441E-2"/>
    <n v="2.3777777777777778"/>
  </r>
  <r>
    <x v="19"/>
    <s v="PICH1A7"/>
    <x v="6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9"/>
    <s v="PICH2A7"/>
    <x v="6"/>
    <s v="Pichidegua"/>
    <s v="color"/>
    <x v="1"/>
    <s v="PICH2A"/>
    <n v="2760"/>
    <m/>
    <n v="18360"/>
    <m/>
    <n v="191320"/>
    <m/>
    <n v="104220"/>
    <m/>
    <n v="9000"/>
    <m/>
    <m/>
    <m/>
    <m/>
    <m/>
    <n v="21060"/>
    <m/>
    <n v="0"/>
    <m/>
    <n v="21060"/>
    <m/>
    <n v="4140"/>
    <m/>
    <n v="0"/>
    <m/>
    <n v="4140"/>
    <m/>
    <n v="420"/>
    <m/>
    <m/>
    <m/>
    <n v="351280"/>
    <m/>
    <n v="0"/>
    <m/>
    <n v="351280"/>
    <n v="5.9952174903211114E-2"/>
    <n v="117"/>
    <n v="1.1785470280118424E-2"/>
    <n v="23"/>
    <n v="1.195627419722159E-3"/>
    <n v="2.3333333333333335"/>
  </r>
  <r>
    <x v="19"/>
    <s v="PICH3A7"/>
    <x v="6"/>
    <s v="Pichidegua"/>
    <s v="blanco"/>
    <x v="2"/>
    <s v="PICH3A"/>
    <n v="1800"/>
    <m/>
    <n v="20340"/>
    <m/>
    <n v="162720"/>
    <m/>
    <n v="118620"/>
    <m/>
    <n v="7200"/>
    <m/>
    <m/>
    <m/>
    <m/>
    <m/>
    <n v="14040"/>
    <m/>
    <n v="0"/>
    <m/>
    <n v="14040"/>
    <m/>
    <n v="2160"/>
    <m/>
    <n v="0"/>
    <m/>
    <n v="2160"/>
    <m/>
    <n v="320"/>
    <m/>
    <m/>
    <m/>
    <n v="327200"/>
    <m/>
    <n v="0"/>
    <m/>
    <n v="327200"/>
    <n v="4.290953545232274E-2"/>
    <n v="78"/>
    <n v="6.6014669926650364E-3"/>
    <n v="12"/>
    <n v="9.7799511002444979E-4"/>
    <n v="1.7777777777777777"/>
  </r>
  <r>
    <x v="19"/>
    <s v="PICH4A7"/>
    <x v="6"/>
    <s v="Pichidegua"/>
    <s v="blanco"/>
    <x v="3"/>
    <s v="PICH4A"/>
    <n v="10080"/>
    <m/>
    <n v="36720"/>
    <m/>
    <n v="61920"/>
    <m/>
    <n v="31680"/>
    <m/>
    <n v="2100"/>
    <m/>
    <m/>
    <m/>
    <m/>
    <m/>
    <n v="16560"/>
    <m/>
    <n v="0"/>
    <m/>
    <n v="16560"/>
    <m/>
    <n v="2400"/>
    <m/>
    <n v="0"/>
    <m/>
    <n v="2400"/>
    <m/>
    <n v="440"/>
    <m/>
    <m/>
    <m/>
    <n v="161900"/>
    <m/>
    <n v="0"/>
    <m/>
    <n v="161900"/>
    <n v="0.10228536133415689"/>
    <n v="92"/>
    <n v="1.4823965410747375E-2"/>
    <n v="13.333333333333334"/>
    <n v="2.7177269919703519E-3"/>
    <n v="2.4444444444444446"/>
  </r>
  <r>
    <x v="19"/>
    <s v="PICH5A7"/>
    <x v="6"/>
    <s v="Pichidegua"/>
    <s v="blanco"/>
    <x v="4"/>
    <s v="PICH5A"/>
    <n v="9360"/>
    <m/>
    <n v="3240"/>
    <m/>
    <n v="61020"/>
    <m/>
    <n v="212940"/>
    <m/>
    <n v="40320"/>
    <m/>
    <m/>
    <m/>
    <m/>
    <m/>
    <n v="5940"/>
    <m/>
    <n v="0"/>
    <m/>
    <n v="5940"/>
    <m/>
    <n v="2340"/>
    <m/>
    <n v="0"/>
    <m/>
    <n v="2340"/>
    <m/>
    <n v="400"/>
    <m/>
    <m/>
    <m/>
    <n v="335560"/>
    <m/>
    <n v="0"/>
    <m/>
    <n v="335560"/>
    <n v="1.7701752294671594E-2"/>
    <n v="33"/>
    <n v="6.9734175706282035E-3"/>
    <n v="13"/>
    <n v="1.1920371915603767E-3"/>
    <n v="2.2222222222222223"/>
  </r>
  <r>
    <x v="19"/>
    <s v="PICH1B7"/>
    <x v="6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9"/>
    <s v="PICH2B7"/>
    <x v="6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9"/>
    <s v="PICH3B7"/>
    <x v="6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9"/>
    <s v="PICH4B7"/>
    <x v="6"/>
    <s v="Pichidegua"/>
    <s v="blanco"/>
    <x v="3"/>
    <s v="PICH4B"/>
    <n v="7200"/>
    <m/>
    <n v="26460"/>
    <m/>
    <n v="48780"/>
    <m/>
    <n v="19260"/>
    <m/>
    <n v="3120"/>
    <m/>
    <m/>
    <m/>
    <m/>
    <m/>
    <n v="16200"/>
    <m/>
    <n v="0"/>
    <m/>
    <n v="16200"/>
    <m/>
    <n v="3240"/>
    <m/>
    <n v="0"/>
    <m/>
    <n v="3240"/>
    <m/>
    <n v="560"/>
    <m/>
    <m/>
    <m/>
    <n v="124820"/>
    <m/>
    <n v="0"/>
    <m/>
    <n v="124820"/>
    <n v="0.12978689312610159"/>
    <n v="90"/>
    <n v="2.5957378625220316E-2"/>
    <n v="18"/>
    <n v="4.4864605031244989E-3"/>
    <n v="3.1111111111111112"/>
  </r>
  <r>
    <x v="19"/>
    <s v="PICH5B7"/>
    <x v="6"/>
    <s v="Pichidegua"/>
    <s v="blanco"/>
    <x v="4"/>
    <s v="PICH5B"/>
    <n v="9960"/>
    <m/>
    <n v="53640"/>
    <m/>
    <n v="93960"/>
    <m/>
    <n v="34560"/>
    <m/>
    <n v="4500"/>
    <m/>
    <m/>
    <m/>
    <m/>
    <m/>
    <n v="19620"/>
    <m/>
    <n v="0"/>
    <m/>
    <n v="19620"/>
    <m/>
    <n v="3600"/>
    <m/>
    <n v="0"/>
    <m/>
    <n v="3600"/>
    <m/>
    <n v="500"/>
    <m/>
    <m/>
    <m/>
    <n v="220340"/>
    <m/>
    <n v="0"/>
    <m/>
    <n v="220340"/>
    <n v="8.904420441136425E-2"/>
    <n v="109"/>
    <n v="1.6338386130525552E-2"/>
    <n v="20"/>
    <n v="2.2692202959063265E-3"/>
    <n v="2.7777777777777777"/>
  </r>
  <r>
    <x v="19"/>
    <s v="PICH3C7"/>
    <x v="6"/>
    <s v="Pichidegua"/>
    <s v="blanco"/>
    <x v="2"/>
    <s v="PICH3C"/>
    <n v="8640"/>
    <m/>
    <n v="50580"/>
    <m/>
    <n v="118980"/>
    <m/>
    <n v="40140"/>
    <m/>
    <n v="1440"/>
    <m/>
    <m/>
    <m/>
    <m/>
    <m/>
    <n v="16200"/>
    <m/>
    <n v="0"/>
    <m/>
    <n v="16200"/>
    <m/>
    <n v="4140"/>
    <m/>
    <n v="0"/>
    <m/>
    <n v="4140"/>
    <m/>
    <n v="440"/>
    <m/>
    <m/>
    <m/>
    <n v="240560"/>
    <m/>
    <n v="0"/>
    <m/>
    <n v="240560"/>
    <n v="6.734286664449618E-2"/>
    <n v="90"/>
    <n v="1.7209843698037911E-2"/>
    <n v="23"/>
    <n v="1.8290655138011307E-3"/>
    <n v="2.4444444444444446"/>
  </r>
  <r>
    <x v="19"/>
    <s v="PICH5C7"/>
    <x v="6"/>
    <s v="Pichidegua"/>
    <s v="blanco"/>
    <x v="4"/>
    <s v="PICH5C"/>
    <n v="0"/>
    <m/>
    <n v="0"/>
    <m/>
    <n v="0"/>
    <m/>
    <n v="0"/>
    <m/>
    <n v="0"/>
    <m/>
    <m/>
    <m/>
    <m/>
    <m/>
    <n v="2700"/>
    <m/>
    <n v="0"/>
    <m/>
    <n v="2700"/>
    <m/>
    <n v="900"/>
    <m/>
    <n v="0"/>
    <m/>
    <n v="900"/>
    <m/>
    <n v="0"/>
    <m/>
    <m/>
    <m/>
    <n v="3600"/>
    <m/>
    <n v="0"/>
    <m/>
    <n v="3600"/>
    <n v="0.75"/>
    <n v="15"/>
    <n v="0.25"/>
    <n v="5"/>
    <n v="0"/>
    <n v="0"/>
  </r>
  <r>
    <x v="19"/>
    <s v="PICH5D7"/>
    <x v="6"/>
    <s v="Pichidegua"/>
    <s v="blanco"/>
    <x v="4"/>
    <s v="PICH5D"/>
    <n v="3240"/>
    <m/>
    <n v="11340"/>
    <m/>
    <n v="107460"/>
    <m/>
    <n v="215280"/>
    <m/>
    <n v="18360"/>
    <m/>
    <m/>
    <m/>
    <m/>
    <m/>
    <n v="16200"/>
    <m/>
    <n v="0"/>
    <m/>
    <n v="16200"/>
    <m/>
    <n v="3780"/>
    <m/>
    <n v="0"/>
    <m/>
    <n v="3780"/>
    <m/>
    <n v="300"/>
    <m/>
    <m/>
    <m/>
    <n v="375960"/>
    <m/>
    <n v="0"/>
    <m/>
    <n v="375960"/>
    <n v="4.3089690392594956E-2"/>
    <n v="90"/>
    <n v="1.0054261091605491E-2"/>
    <n v="21"/>
    <n v="7.9795722949249919E-4"/>
    <n v="1.6666666666666667"/>
  </r>
  <r>
    <x v="19"/>
    <s v="PICH1Aco7"/>
    <x v="6"/>
    <s v="Pichidegua"/>
    <s v="color"/>
    <x v="0"/>
    <s v="PICH1Aco"/>
    <n v="4080"/>
    <m/>
    <n v="6840"/>
    <m/>
    <n v="6660"/>
    <m/>
    <n v="25020"/>
    <m/>
    <n v="1260"/>
    <m/>
    <m/>
    <m/>
    <m/>
    <m/>
    <n v="819"/>
    <m/>
    <n v="600"/>
    <m/>
    <n v="1419"/>
    <m/>
    <n v="705"/>
    <m/>
    <n v="990"/>
    <m/>
    <n v="1695"/>
    <m/>
    <n v="1056"/>
    <m/>
    <m/>
    <m/>
    <n v="46440"/>
    <m/>
    <n v="1590"/>
    <m/>
    <n v="48030"/>
    <n v="2.9544034978138664E-2"/>
    <n v="7.8833333333333337"/>
    <n v="3.5290443472829482E-2"/>
    <n v="9.4166666666666661"/>
    <n v="2.1986258588382261E-2"/>
    <n v="5.8666666666666663"/>
  </r>
  <r>
    <x v="19"/>
    <s v="PICH1Aco27"/>
    <x v="6"/>
    <s v="Pichidegua"/>
    <s v="color"/>
    <x v="0"/>
    <s v="PICH1Aco2"/>
    <n v="2400"/>
    <m/>
    <n v="14040"/>
    <m/>
    <n v="17460"/>
    <m/>
    <n v="4500"/>
    <m/>
    <n v="180"/>
    <m/>
    <m/>
    <m/>
    <m/>
    <m/>
    <n v="2628"/>
    <m/>
    <n v="1230"/>
    <m/>
    <n v="3858"/>
    <m/>
    <n v="1173"/>
    <m/>
    <n v="1050"/>
    <m/>
    <n v="2223"/>
    <m/>
    <n v="1239"/>
    <m/>
    <m/>
    <m/>
    <n v="43620"/>
    <m/>
    <n v="2280"/>
    <m/>
    <n v="45900"/>
    <n v="8.4052287581699345E-2"/>
    <n v="21.433333333333334"/>
    <n v="4.8431372549019608E-2"/>
    <n v="12.35"/>
    <n v="2.6993464052287582E-2"/>
    <n v="6.8833333333333337"/>
  </r>
  <r>
    <x v="19"/>
    <s v="PICH1Bco7"/>
    <x v="6"/>
    <s v="Pichidegua"/>
    <s v="color"/>
    <x v="0"/>
    <s v="PICH1Bco"/>
    <n v="600"/>
    <m/>
    <n v="0"/>
    <m/>
    <n v="4620"/>
    <m/>
    <n v="8820"/>
    <m/>
    <n v="1620"/>
    <m/>
    <m/>
    <m/>
    <m/>
    <m/>
    <n v="240"/>
    <m/>
    <n v="450"/>
    <m/>
    <n v="690"/>
    <m/>
    <n v="105"/>
    <m/>
    <n v="60"/>
    <m/>
    <n v="165"/>
    <m/>
    <n v="195"/>
    <m/>
    <m/>
    <m/>
    <n v="16200"/>
    <m/>
    <n v="510"/>
    <m/>
    <n v="16710"/>
    <n v="4.1292639138240578E-2"/>
    <n v="3.8333333333333335"/>
    <n v="9.8743267504488325E-3"/>
    <n v="0.91666666666666663"/>
    <n v="1.1669658886894075E-2"/>
    <n v="1.0833333333333333"/>
  </r>
  <r>
    <x v="19"/>
    <s v="PICH2BCO7"/>
    <x v="6"/>
    <s v="Pichidegua"/>
    <s v="color"/>
    <x v="0"/>
    <s v="PICH2BCO"/>
    <n v="4920"/>
    <m/>
    <n v="14760"/>
    <m/>
    <n v="26640"/>
    <m/>
    <n v="8820"/>
    <m/>
    <n v="720"/>
    <m/>
    <m/>
    <m/>
    <m/>
    <m/>
    <n v="2208"/>
    <m/>
    <n v="1260"/>
    <m/>
    <n v="3468"/>
    <m/>
    <n v="675"/>
    <m/>
    <n v="900"/>
    <m/>
    <n v="1575"/>
    <m/>
    <n v="937"/>
    <m/>
    <m/>
    <m/>
    <n v="59680"/>
    <m/>
    <n v="2160"/>
    <m/>
    <n v="61840"/>
    <n v="5.608020698576973E-2"/>
    <n v="19.266666666666666"/>
    <n v="2.546895213454075E-2"/>
    <n v="8.75"/>
    <n v="1.5152005174644243E-2"/>
    <n v="5.2055555555555557"/>
  </r>
  <r>
    <x v="19"/>
    <s v="PICH4Bco7"/>
    <x v="6"/>
    <s v="Pichidegua"/>
    <s v="color"/>
    <x v="3"/>
    <s v="PICH4Bco"/>
    <n v="6960"/>
    <m/>
    <n v="14580"/>
    <m/>
    <n v="21960"/>
    <m/>
    <n v="6480"/>
    <m/>
    <n v="0"/>
    <m/>
    <m/>
    <m/>
    <m/>
    <m/>
    <n v="3060"/>
    <m/>
    <n v="0"/>
    <m/>
    <n v="3060"/>
    <m/>
    <n v="2340"/>
    <m/>
    <n v="0"/>
    <m/>
    <n v="2340"/>
    <m/>
    <n v="600"/>
    <m/>
    <m/>
    <m/>
    <n v="55980"/>
    <m/>
    <n v="0"/>
    <m/>
    <n v="55980"/>
    <n v="5.4662379421221867E-2"/>
    <n v="17"/>
    <n v="4.1800643086816719E-2"/>
    <n v="13"/>
    <n v="1.0718113612004287E-2"/>
    <n v="3.3333333333333335"/>
  </r>
  <r>
    <x v="19"/>
    <s v="PICH5Aco7"/>
    <x v="6"/>
    <s v="Pichidegua"/>
    <s v="color"/>
    <x v="4"/>
    <s v="PICH5Aco"/>
    <n v="4800"/>
    <m/>
    <n v="7020"/>
    <m/>
    <n v="34920"/>
    <m/>
    <n v="86940"/>
    <m/>
    <n v="2340"/>
    <m/>
    <m/>
    <m/>
    <m/>
    <m/>
    <n v="4533"/>
    <m/>
    <n v="0"/>
    <m/>
    <n v="4533"/>
    <m/>
    <n v="2517"/>
    <m/>
    <n v="0"/>
    <m/>
    <n v="2517"/>
    <m/>
    <n v="1470"/>
    <m/>
    <m/>
    <m/>
    <n v="144540"/>
    <m/>
    <n v="0"/>
    <m/>
    <n v="144540"/>
    <n v="3.1361560813615609E-2"/>
    <n v="25.183333333333334"/>
    <n v="1.7413864674138645E-2"/>
    <n v="13.983333333333333"/>
    <n v="1.0170195101701951E-2"/>
    <n v="8.1666666666666661"/>
  </r>
  <r>
    <x v="19"/>
    <s v="PICH5Bco7"/>
    <x v="6"/>
    <s v="Pichidegua"/>
    <s v="color"/>
    <x v="4"/>
    <s v="PICH5Bco"/>
    <n v="1920"/>
    <m/>
    <n v="8460"/>
    <m/>
    <n v="16020"/>
    <m/>
    <n v="7560"/>
    <m/>
    <n v="900"/>
    <m/>
    <m/>
    <m/>
    <m/>
    <m/>
    <n v="1440"/>
    <m/>
    <n v="0"/>
    <m/>
    <n v="1440"/>
    <m/>
    <n v="2880"/>
    <m/>
    <n v="0"/>
    <m/>
    <n v="2880"/>
    <m/>
    <n v="960"/>
    <m/>
    <m/>
    <m/>
    <n v="40140"/>
    <m/>
    <n v="0"/>
    <m/>
    <n v="40140"/>
    <n v="3.5874439461883408E-2"/>
    <n v="8"/>
    <n v="7.1748878923766815E-2"/>
    <n v="16"/>
    <n v="2.391629297458894E-2"/>
    <n v="5.333333333333333"/>
  </r>
  <r>
    <x v="19"/>
    <s v="PICH5Cco7"/>
    <x v="6"/>
    <s v="Pichidegua"/>
    <s v="color"/>
    <x v="4"/>
    <s v="PICH5Cco"/>
    <n v="0"/>
    <m/>
    <n v="0"/>
    <m/>
    <n v="0"/>
    <m/>
    <n v="0"/>
    <m/>
    <n v="0"/>
    <m/>
    <m/>
    <m/>
    <m/>
    <m/>
    <n v="180"/>
    <m/>
    <n v="0"/>
    <m/>
    <n v="180"/>
    <m/>
    <n v="1260"/>
    <m/>
    <n v="0"/>
    <m/>
    <n v="1260"/>
    <m/>
    <n v="0"/>
    <m/>
    <m/>
    <m/>
    <n v="1440"/>
    <m/>
    <n v="0"/>
    <m/>
    <n v="1440"/>
    <n v="0.125"/>
    <n v="1"/>
    <n v="0.875"/>
    <n v="7"/>
    <n v="0"/>
    <n v="0"/>
  </r>
  <r>
    <x v="20"/>
    <s v="Lavado7"/>
    <x v="6"/>
    <m/>
    <m/>
    <x v="5"/>
    <s v="Lavado"/>
    <n v="1560"/>
    <m/>
    <n v="8820"/>
    <m/>
    <n v="31860"/>
    <m/>
    <n v="26460"/>
    <m/>
    <n v="4860"/>
    <m/>
    <n v="1080"/>
    <m/>
    <m/>
    <m/>
    <m/>
    <m/>
    <m/>
    <m/>
    <m/>
    <m/>
    <m/>
    <m/>
    <m/>
    <m/>
    <m/>
    <m/>
    <m/>
    <m/>
    <m/>
    <m/>
    <n v="74640"/>
    <m/>
    <m/>
    <m/>
    <n v="74640"/>
    <n v="0"/>
    <n v="0"/>
    <n v="0"/>
    <n v="0"/>
    <n v="0"/>
    <n v="0"/>
  </r>
  <r>
    <x v="21"/>
    <s v="CA3A8"/>
    <x v="7"/>
    <s v="Calera"/>
    <s v="color"/>
    <x v="0"/>
    <s v="CA3A"/>
    <n v="2400"/>
    <m/>
    <n v="9360"/>
    <m/>
    <n v="16380"/>
    <m/>
    <n v="10800"/>
    <m/>
    <n v="0"/>
    <m/>
    <n v="0"/>
    <m/>
    <m/>
    <m/>
    <n v="1089"/>
    <m/>
    <n v="900"/>
    <m/>
    <n v="1989"/>
    <m/>
    <n v="375"/>
    <m/>
    <n v="900"/>
    <m/>
    <n v="1275"/>
    <m/>
    <n v="666"/>
    <m/>
    <m/>
    <m/>
    <n v="41070"/>
    <m/>
    <n v="1800"/>
    <m/>
    <n v="42870"/>
    <n v="4.6396081175647308E-2"/>
    <n v="11.05"/>
    <n v="2.9741077676696991E-2"/>
    <n v="7.083333333333333"/>
    <n v="1.5535339398180546E-2"/>
    <n v="3.7"/>
  </r>
  <r>
    <x v="21"/>
    <s v="CA3B8"/>
    <x v="7"/>
    <s v="Calera"/>
    <s v="color"/>
    <x v="0"/>
    <s v="CA3B"/>
    <n v="360"/>
    <m/>
    <n v="1080"/>
    <m/>
    <n v="1620"/>
    <m/>
    <n v="1080"/>
    <m/>
    <n v="0"/>
    <m/>
    <n v="0"/>
    <m/>
    <m/>
    <m/>
    <n v="90"/>
    <m/>
    <n v="120"/>
    <m/>
    <n v="210"/>
    <m/>
    <n v="60"/>
    <m/>
    <n v="180"/>
    <m/>
    <n v="240"/>
    <m/>
    <n v="30"/>
    <m/>
    <m/>
    <m/>
    <n v="4320"/>
    <m/>
    <n v="300"/>
    <m/>
    <n v="4620"/>
    <n v="4.5454545454545456E-2"/>
    <n v="1.1666666666666667"/>
    <n v="5.1948051948051951E-2"/>
    <n v="1.3333333333333333"/>
    <n v="6.4935064935064939E-3"/>
    <n v="0.16666666666666666"/>
  </r>
  <r>
    <x v="21"/>
    <s v="CA3BB8"/>
    <x v="7"/>
    <s v="Calera"/>
    <s v="blanco"/>
    <x v="0"/>
    <s v="CA3BB"/>
    <n v="1200"/>
    <m/>
    <n v="9180"/>
    <m/>
    <n v="5940"/>
    <m/>
    <n v="32940"/>
    <m/>
    <n v="360"/>
    <m/>
    <n v="0"/>
    <m/>
    <m/>
    <m/>
    <n v="1656"/>
    <m/>
    <n v="1290"/>
    <m/>
    <n v="2946"/>
    <m/>
    <n v="345"/>
    <m/>
    <n v="1080"/>
    <m/>
    <n v="1425"/>
    <m/>
    <n v="549"/>
    <m/>
    <m/>
    <m/>
    <n v="52170"/>
    <m/>
    <n v="2370"/>
    <m/>
    <n v="54540"/>
    <n v="5.4015401540154016E-2"/>
    <n v="16.366666666666667"/>
    <n v="2.6127612761276127E-2"/>
    <n v="7.916666666666667"/>
    <n v="1.0066006600660066E-2"/>
    <n v="3.05"/>
  </r>
  <r>
    <x v="21"/>
    <s v="CAP1A8"/>
    <x v="7"/>
    <s v="Calera"/>
    <s v="color"/>
    <x v="0"/>
    <s v="CAP1A"/>
    <n v="840"/>
    <m/>
    <n v="0"/>
    <m/>
    <n v="6480"/>
    <m/>
    <n v="12600"/>
    <m/>
    <n v="720"/>
    <m/>
    <n v="0"/>
    <m/>
    <m/>
    <m/>
    <n v="276"/>
    <m/>
    <n v="180"/>
    <m/>
    <n v="456"/>
    <m/>
    <n v="228"/>
    <m/>
    <n v="0"/>
    <m/>
    <n v="228"/>
    <m/>
    <n v="96"/>
    <m/>
    <m/>
    <m/>
    <n v="21240"/>
    <m/>
    <n v="180"/>
    <m/>
    <n v="21420"/>
    <n v="2.1288515406162466E-2"/>
    <n v="2.5333333333333332"/>
    <n v="1.0644257703081233E-2"/>
    <n v="1.2666666666666666"/>
    <n v="4.4817927170868344E-3"/>
    <n v="0.53333333333333333"/>
  </r>
  <r>
    <x v="21"/>
    <s v="CAP1B8"/>
    <x v="7"/>
    <s v="Calera"/>
    <s v="color"/>
    <x v="0"/>
    <s v="CAP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1"/>
    <s v="CAP1c8"/>
    <x v="7"/>
    <s v="Calera"/>
    <s v="color"/>
    <x v="0"/>
    <s v="CAP1c"/>
    <n v="360"/>
    <m/>
    <n v="0"/>
    <m/>
    <n v="6660"/>
    <m/>
    <n v="13230"/>
    <m/>
    <n v="840"/>
    <m/>
    <n v="180"/>
    <m/>
    <m/>
    <m/>
    <n v="240"/>
    <m/>
    <n v="240"/>
    <m/>
    <n v="480"/>
    <m/>
    <n v="90"/>
    <m/>
    <n v="0"/>
    <m/>
    <n v="90"/>
    <m/>
    <n v="30"/>
    <m/>
    <m/>
    <m/>
    <n v="21630"/>
    <m/>
    <n v="240"/>
    <m/>
    <n v="21870"/>
    <n v="2.194787379972565E-2"/>
    <n v="2.6666666666666665"/>
    <n v="4.11522633744856E-3"/>
    <n v="0.5"/>
    <n v="1.3717421124828531E-3"/>
    <n v="0.16666666666666666"/>
  </r>
  <r>
    <x v="22"/>
    <s v="PICH1A8"/>
    <x v="7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2"/>
    <s v="PICH2A8"/>
    <x v="7"/>
    <s v="Pichidegua"/>
    <s v="color"/>
    <x v="1"/>
    <s v="PICH2A"/>
    <n v="2400"/>
    <m/>
    <n v="16620"/>
    <m/>
    <n v="151800"/>
    <m/>
    <n v="86580"/>
    <m/>
    <n v="4860"/>
    <m/>
    <n v="0"/>
    <m/>
    <n v="0"/>
    <m/>
    <n v="14760"/>
    <m/>
    <n v="0"/>
    <m/>
    <n v="14760"/>
    <m/>
    <n v="3420"/>
    <m/>
    <n v="0"/>
    <m/>
    <n v="3420"/>
    <m/>
    <n v="160"/>
    <m/>
    <m/>
    <m/>
    <n v="280600"/>
    <m/>
    <n v="0"/>
    <m/>
    <n v="280600"/>
    <n v="5.2601568068424802E-2"/>
    <n v="82"/>
    <n v="1.2188168210976479E-2"/>
    <n v="19"/>
    <n v="5.7020669992872421E-4"/>
    <n v="0.88888888888888884"/>
  </r>
  <r>
    <x v="22"/>
    <s v="PICH3A8"/>
    <x v="7"/>
    <s v="Pichidegua"/>
    <s v="blanco"/>
    <x v="2"/>
    <s v="PICH3A"/>
    <n v="2160"/>
    <m/>
    <n v="20520"/>
    <m/>
    <n v="158220"/>
    <m/>
    <n v="113760"/>
    <m/>
    <n v="6300"/>
    <m/>
    <n v="0"/>
    <m/>
    <n v="0"/>
    <m/>
    <n v="15300"/>
    <m/>
    <n v="0"/>
    <m/>
    <n v="15300"/>
    <m/>
    <n v="2340"/>
    <m/>
    <n v="0"/>
    <m/>
    <n v="2340"/>
    <m/>
    <n v="340"/>
    <m/>
    <m/>
    <m/>
    <n v="318940"/>
    <m/>
    <n v="0"/>
    <m/>
    <n v="318940"/>
    <n v="4.7971405279989963E-2"/>
    <n v="85"/>
    <n v="7.3368031604690541E-3"/>
    <n v="13"/>
    <n v="1.0660312284442215E-3"/>
    <n v="1.8888888888888888"/>
  </r>
  <r>
    <x v="22"/>
    <s v="PICH4A8"/>
    <x v="7"/>
    <s v="Pichidegua"/>
    <s v="blanco"/>
    <x v="3"/>
    <s v="PICH4A"/>
    <n v="10440"/>
    <m/>
    <n v="36460"/>
    <m/>
    <n v="75780"/>
    <m/>
    <n v="29340"/>
    <m/>
    <n v="2700"/>
    <m/>
    <n v="0"/>
    <m/>
    <n v="0"/>
    <m/>
    <n v="16020"/>
    <m/>
    <n v="0"/>
    <m/>
    <n v="16020"/>
    <m/>
    <n v="2160"/>
    <m/>
    <n v="0"/>
    <m/>
    <n v="2160"/>
    <m/>
    <n v="380"/>
    <m/>
    <m/>
    <m/>
    <n v="173280"/>
    <m/>
    <n v="0"/>
    <m/>
    <n v="173280"/>
    <n v="9.2451523545706377E-2"/>
    <n v="89"/>
    <n v="1.2465373961218837E-2"/>
    <n v="12"/>
    <n v="2.1929824561403508E-3"/>
    <n v="2.1111111111111112"/>
  </r>
  <r>
    <x v="22"/>
    <s v="PICH5A8"/>
    <x v="7"/>
    <s v="Pichidegua"/>
    <s v="blanco"/>
    <x v="4"/>
    <s v="PICH5A"/>
    <n v="8040"/>
    <m/>
    <n v="1980"/>
    <m/>
    <n v="73800"/>
    <m/>
    <n v="208980"/>
    <m/>
    <n v="31320"/>
    <m/>
    <n v="0"/>
    <m/>
    <n v="0"/>
    <m/>
    <n v="5940"/>
    <m/>
    <n v="0"/>
    <m/>
    <n v="5940"/>
    <m/>
    <n v="2160"/>
    <m/>
    <n v="0"/>
    <m/>
    <n v="2160"/>
    <m/>
    <n v="200"/>
    <m/>
    <m/>
    <m/>
    <n v="332420"/>
    <m/>
    <n v="0"/>
    <m/>
    <n v="332420"/>
    <n v="1.7868960953011249E-2"/>
    <n v="33"/>
    <n v="6.4978039829131822E-3"/>
    <n v="12"/>
    <n v="6.0164851693640577E-4"/>
    <n v="1.1111111111111112"/>
  </r>
  <r>
    <x v="22"/>
    <s v="PICH1B8"/>
    <x v="7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2"/>
    <s v="PICH2B8"/>
    <x v="7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2"/>
    <s v="PICH3B8"/>
    <x v="7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2"/>
    <s v="PICH4B8"/>
    <x v="7"/>
    <s v="Pichidegua"/>
    <s v="blanco"/>
    <x v="3"/>
    <s v="PICH4B"/>
    <n v="10320"/>
    <m/>
    <n v="31320"/>
    <m/>
    <n v="55620"/>
    <m/>
    <n v="18900"/>
    <m/>
    <n v="2700"/>
    <m/>
    <n v="0"/>
    <m/>
    <n v="0"/>
    <m/>
    <n v="20340"/>
    <m/>
    <n v="0"/>
    <m/>
    <n v="20340"/>
    <m/>
    <n v="4140"/>
    <m/>
    <n v="0"/>
    <m/>
    <n v="4140"/>
    <m/>
    <n v="860"/>
    <m/>
    <m/>
    <m/>
    <n v="144200"/>
    <m/>
    <n v="0"/>
    <m/>
    <n v="144200"/>
    <n v="0.14105409153952844"/>
    <n v="113"/>
    <n v="2.8710124826629681E-2"/>
    <n v="23"/>
    <n v="5.9639389736477113E-3"/>
    <n v="4.7777777777777777"/>
  </r>
  <r>
    <x v="22"/>
    <s v="PICH5B8"/>
    <x v="7"/>
    <s v="Pichidegua"/>
    <s v="blanco"/>
    <x v="4"/>
    <s v="PICH5B"/>
    <n v="8400"/>
    <m/>
    <n v="54900"/>
    <m/>
    <n v="89640"/>
    <m/>
    <n v="30600"/>
    <m/>
    <n v="9720"/>
    <m/>
    <n v="0"/>
    <m/>
    <n v="0"/>
    <m/>
    <n v="17640"/>
    <m/>
    <n v="0"/>
    <m/>
    <n v="17640"/>
    <m/>
    <n v="5040"/>
    <m/>
    <n v="0"/>
    <m/>
    <n v="5040"/>
    <m/>
    <n v="200"/>
    <m/>
    <m/>
    <m/>
    <n v="216140"/>
    <m/>
    <n v="0"/>
    <m/>
    <n v="216140"/>
    <n v="8.1613768853520868E-2"/>
    <n v="98"/>
    <n v="2.3318219672434533E-2"/>
    <n v="28"/>
    <n v="9.2532617747756083E-4"/>
    <n v="1.1111111111111112"/>
  </r>
  <r>
    <x v="22"/>
    <s v="PICH3C8"/>
    <x v="7"/>
    <s v="Pichidegua"/>
    <s v="blanco"/>
    <x v="2"/>
    <s v="PICH3C"/>
    <n v="9240"/>
    <m/>
    <n v="52560"/>
    <m/>
    <n v="114660"/>
    <m/>
    <n v="36000"/>
    <m/>
    <n v="1440"/>
    <m/>
    <n v="0"/>
    <m/>
    <n v="0"/>
    <m/>
    <n v="19080"/>
    <m/>
    <n v="0"/>
    <m/>
    <n v="19080"/>
    <m/>
    <n v="4680"/>
    <m/>
    <n v="0"/>
    <m/>
    <n v="4680"/>
    <m/>
    <n v="460"/>
    <m/>
    <m/>
    <m/>
    <n v="238120"/>
    <m/>
    <n v="0"/>
    <m/>
    <n v="238120"/>
    <n v="8.0127666722660848E-2"/>
    <n v="106"/>
    <n v="1.965395598857719E-2"/>
    <n v="26"/>
    <n v="1.931799092894339E-3"/>
    <n v="2.5555555555555554"/>
  </r>
  <r>
    <x v="22"/>
    <s v="PICH5C8"/>
    <x v="7"/>
    <s v="Pichidegua"/>
    <s v="blanco"/>
    <x v="4"/>
    <s v="PICH5C"/>
    <n v="0"/>
    <m/>
    <n v="0"/>
    <m/>
    <n v="0"/>
    <m/>
    <n v="0"/>
    <m/>
    <n v="0"/>
    <m/>
    <n v="0"/>
    <m/>
    <n v="0"/>
    <m/>
    <n v="5760"/>
    <m/>
    <n v="0"/>
    <m/>
    <n v="5760"/>
    <m/>
    <n v="1440"/>
    <m/>
    <n v="0"/>
    <m/>
    <n v="1440"/>
    <m/>
    <n v="0"/>
    <m/>
    <m/>
    <m/>
    <n v="7200"/>
    <m/>
    <n v="0"/>
    <m/>
    <n v="7200"/>
    <n v="0.8"/>
    <n v="32"/>
    <n v="0.2"/>
    <n v="8"/>
    <n v="0"/>
    <n v="0"/>
  </r>
  <r>
    <x v="22"/>
    <s v="PICH5D8"/>
    <x v="7"/>
    <s v="Pichidegua"/>
    <s v="blanco"/>
    <x v="4"/>
    <s v="PICH5D"/>
    <n v="3000"/>
    <m/>
    <n v="9000"/>
    <m/>
    <n v="93780"/>
    <m/>
    <n v="187380"/>
    <m/>
    <n v="14040"/>
    <m/>
    <n v="0"/>
    <m/>
    <n v="0"/>
    <m/>
    <n v="13500"/>
    <m/>
    <n v="0"/>
    <m/>
    <n v="13500"/>
    <m/>
    <n v="4140"/>
    <m/>
    <n v="0"/>
    <m/>
    <n v="4140"/>
    <m/>
    <n v="100"/>
    <m/>
    <m/>
    <m/>
    <n v="324940"/>
    <m/>
    <n v="0"/>
    <m/>
    <n v="324940"/>
    <n v="4.1546131593524958E-2"/>
    <n v="75"/>
    <n v="1.2740813688680987E-2"/>
    <n v="23"/>
    <n v="3.077491229149997E-4"/>
    <n v="0.55555555555555558"/>
  </r>
  <r>
    <x v="22"/>
    <s v="PICH1Aco8"/>
    <x v="7"/>
    <s v="Pichidegua"/>
    <s v="color"/>
    <x v="0"/>
    <s v="PICH1Aco"/>
    <n v="5880"/>
    <m/>
    <n v="12600"/>
    <m/>
    <n v="0"/>
    <m/>
    <n v="17280"/>
    <m/>
    <n v="360"/>
    <m/>
    <n v="0"/>
    <m/>
    <n v="0"/>
    <m/>
    <n v="1158"/>
    <m/>
    <n v="900"/>
    <m/>
    <n v="2058"/>
    <m/>
    <n v="210"/>
    <m/>
    <n v="870"/>
    <m/>
    <n v="1080"/>
    <m/>
    <n v="672"/>
    <m/>
    <m/>
    <m/>
    <n v="38160"/>
    <m/>
    <n v="1770"/>
    <m/>
    <n v="39930"/>
    <n v="5.1540195341848234E-2"/>
    <n v="11.433333333333334"/>
    <n v="2.7047332832456798E-2"/>
    <n v="6"/>
    <n v="1.6829451540195342E-2"/>
    <n v="3.7333333333333334"/>
  </r>
  <r>
    <x v="22"/>
    <s v="PICH1Aco28"/>
    <x v="7"/>
    <s v="Pichidegua"/>
    <s v="color"/>
    <x v="0"/>
    <s v="PICH1Aco2"/>
    <n v="6360"/>
    <m/>
    <n v="20520"/>
    <m/>
    <n v="35100"/>
    <m/>
    <n v="10260"/>
    <m/>
    <n v="180"/>
    <m/>
    <n v="0"/>
    <m/>
    <n v="0"/>
    <m/>
    <n v="1227"/>
    <m/>
    <n v="1140"/>
    <m/>
    <n v="2367"/>
    <m/>
    <n v="693"/>
    <m/>
    <n v="1470"/>
    <m/>
    <n v="2163"/>
    <m/>
    <n v="1580"/>
    <m/>
    <m/>
    <m/>
    <n v="75920"/>
    <m/>
    <n v="2610"/>
    <m/>
    <n v="78530"/>
    <n v="3.01413472558258E-2"/>
    <n v="13.15"/>
    <n v="2.7543613905513815E-2"/>
    <n v="12.016666666666667"/>
    <n v="2.0119699477906532E-2"/>
    <n v="8.7777777777777786"/>
  </r>
  <r>
    <x v="22"/>
    <s v="PICH1Bco8"/>
    <x v="7"/>
    <s v="Pichidegua"/>
    <s v="color"/>
    <x v="0"/>
    <s v="PICH1Bco"/>
    <n v="2880"/>
    <m/>
    <n v="0"/>
    <m/>
    <n v="35000"/>
    <m/>
    <n v="37440"/>
    <m/>
    <n v="5400"/>
    <m/>
    <n v="360"/>
    <m/>
    <n v="0"/>
    <m/>
    <n v="2220"/>
    <m/>
    <n v="600"/>
    <m/>
    <n v="2820"/>
    <m/>
    <n v="327"/>
    <m/>
    <n v="60"/>
    <m/>
    <n v="387"/>
    <m/>
    <n v="973"/>
    <m/>
    <m/>
    <m/>
    <n v="84600"/>
    <m/>
    <n v="660"/>
    <m/>
    <n v="85260"/>
    <n v="3.3075299085151305E-2"/>
    <n v="15.666666666666666"/>
    <n v="4.5390570021111897E-3"/>
    <n v="2.15"/>
    <n v="1.1412151067323481E-2"/>
    <n v="5.4055555555555559"/>
  </r>
  <r>
    <x v="22"/>
    <s v="PICH2BCO8"/>
    <x v="7"/>
    <s v="Pichidegua"/>
    <s v="color"/>
    <x v="0"/>
    <s v="PICH2BCO"/>
    <n v="5400"/>
    <m/>
    <n v="15840"/>
    <m/>
    <n v="27540"/>
    <m/>
    <n v="10980"/>
    <m/>
    <n v="540"/>
    <m/>
    <n v="0"/>
    <m/>
    <n v="0"/>
    <m/>
    <n v="1953"/>
    <m/>
    <n v="1350"/>
    <m/>
    <n v="3303"/>
    <m/>
    <n v="726"/>
    <m/>
    <n v="1110"/>
    <m/>
    <n v="1836"/>
    <m/>
    <n v="2041"/>
    <m/>
    <m/>
    <m/>
    <n v="65020"/>
    <m/>
    <n v="2460"/>
    <m/>
    <n v="67480"/>
    <n v="4.8947836395969176E-2"/>
    <n v="18.350000000000001"/>
    <n v="2.7208061647895673E-2"/>
    <n v="10.199999999999999"/>
    <n v="3.0245998814463545E-2"/>
    <n v="11.338888888888889"/>
  </r>
  <r>
    <x v="22"/>
    <s v="PICH4Bco8"/>
    <x v="7"/>
    <s v="Pichidegua"/>
    <s v="color"/>
    <x v="3"/>
    <s v="PICH4Bco"/>
    <n v="7320"/>
    <m/>
    <n v="15300"/>
    <m/>
    <n v="20700"/>
    <m/>
    <n v="6660"/>
    <m/>
    <n v="0"/>
    <m/>
    <n v="0"/>
    <m/>
    <n v="0"/>
    <m/>
    <n v="4680"/>
    <m/>
    <n v="0"/>
    <m/>
    <n v="4680"/>
    <m/>
    <n v="2340"/>
    <m/>
    <n v="0"/>
    <m/>
    <n v="2340"/>
    <m/>
    <n v="140"/>
    <m/>
    <m/>
    <m/>
    <n v="57140"/>
    <m/>
    <n v="0"/>
    <m/>
    <n v="57140"/>
    <n v="8.1904095204760233E-2"/>
    <n v="26"/>
    <n v="4.0952047602380116E-2"/>
    <n v="13"/>
    <n v="2.4501225061253061E-3"/>
    <n v="0.77777777777777779"/>
  </r>
  <r>
    <x v="22"/>
    <s v="PICH5Aco8"/>
    <x v="7"/>
    <s v="Pichidegua"/>
    <s v="color"/>
    <x v="4"/>
    <s v="PICH5Aco"/>
    <n v="3480"/>
    <m/>
    <n v="12240"/>
    <m/>
    <n v="0"/>
    <m/>
    <n v="128520"/>
    <m/>
    <n v="2700"/>
    <m/>
    <n v="180"/>
    <m/>
    <n v="0"/>
    <m/>
    <n v="2397"/>
    <m/>
    <n v="0"/>
    <m/>
    <n v="2397"/>
    <m/>
    <n v="1971"/>
    <m/>
    <n v="0"/>
    <m/>
    <n v="1971"/>
    <m/>
    <n v="1152"/>
    <m/>
    <m/>
    <m/>
    <n v="152640"/>
    <m/>
    <n v="0"/>
    <m/>
    <n v="152640"/>
    <n v="1.5703616352201258E-2"/>
    <n v="13.316666666666666"/>
    <n v="1.2912735849056604E-2"/>
    <n v="10.95"/>
    <n v="7.5471698113207548E-3"/>
    <n v="6.4"/>
  </r>
  <r>
    <x v="22"/>
    <s v="PICH5Bco8"/>
    <x v="7"/>
    <s v="Pichidegua"/>
    <s v="color"/>
    <x v="4"/>
    <s v="PICH5Bco"/>
    <n v="7800"/>
    <m/>
    <n v="26640"/>
    <m/>
    <n v="29520"/>
    <m/>
    <n v="31860"/>
    <m/>
    <n v="720"/>
    <m/>
    <n v="180"/>
    <m/>
    <n v="0"/>
    <m/>
    <n v="4362"/>
    <m/>
    <n v="0"/>
    <m/>
    <n v="4362"/>
    <m/>
    <n v="2946"/>
    <m/>
    <n v="0"/>
    <m/>
    <n v="2946"/>
    <m/>
    <n v="1632"/>
    <m/>
    <m/>
    <m/>
    <n v="105660"/>
    <m/>
    <n v="0"/>
    <m/>
    <n v="105660"/>
    <n v="4.1283361726291878E-2"/>
    <n v="24.233333333333334"/>
    <n v="2.7881885292447475E-2"/>
    <n v="16.366666666666667"/>
    <n v="1.5445769449176604E-2"/>
    <n v="9.0666666666666664"/>
  </r>
  <r>
    <x v="22"/>
    <s v="PICH5Cco8"/>
    <x v="7"/>
    <s v="Pichidegua"/>
    <s v="color"/>
    <x v="4"/>
    <s v="PICH5Cco"/>
    <n v="0"/>
    <m/>
    <n v="180"/>
    <m/>
    <n v="390"/>
    <m/>
    <n v="300"/>
    <m/>
    <n v="2070"/>
    <m/>
    <n v="1980"/>
    <m/>
    <n v="180"/>
    <m/>
    <n v="273"/>
    <m/>
    <n v="0"/>
    <m/>
    <n v="273"/>
    <m/>
    <n v="2010"/>
    <m/>
    <n v="0"/>
    <m/>
    <n v="2010"/>
    <m/>
    <n v="177"/>
    <m/>
    <m/>
    <m/>
    <n v="7560"/>
    <m/>
    <n v="0"/>
    <m/>
    <n v="7560"/>
    <n v="3.6111111111111108E-2"/>
    <n v="1.5166666666666666"/>
    <n v="0.26587301587301587"/>
    <n v="11.166666666666666"/>
    <n v="2.3412698412698413E-2"/>
    <n v="0.98333333333333328"/>
  </r>
  <r>
    <x v="23"/>
    <s v="Lavado8"/>
    <x v="7"/>
    <m/>
    <m/>
    <x v="5"/>
    <s v="Lavad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4"/>
    <s v="CA3A9"/>
    <x v="8"/>
    <s v="Calera"/>
    <s v="color"/>
    <x v="0"/>
    <s v="CA3A"/>
    <n v="2280"/>
    <m/>
    <n v="9720"/>
    <m/>
    <n v="19800"/>
    <m/>
    <n v="6480"/>
    <m/>
    <n v="180"/>
    <m/>
    <m/>
    <m/>
    <m/>
    <m/>
    <n v="822"/>
    <m/>
    <n v="450"/>
    <m/>
    <n v="1272"/>
    <m/>
    <n v="369"/>
    <m/>
    <n v="960"/>
    <m/>
    <n v="1329"/>
    <m/>
    <n v="429"/>
    <m/>
    <m/>
    <m/>
    <n v="40080"/>
    <m/>
    <n v="1410"/>
    <m/>
    <n v="41490"/>
    <n v="3.0657989877078816E-2"/>
    <n v="7.0666666666666664"/>
    <n v="3.2031814895155462E-2"/>
    <n v="7.3833333333333337"/>
    <n v="1.0339840925524223E-2"/>
    <n v="2.3833333333333333"/>
  </r>
  <r>
    <x v="24"/>
    <s v="CA3B9"/>
    <x v="8"/>
    <s v="Calera"/>
    <s v="color"/>
    <x v="0"/>
    <s v="CA3B"/>
    <n v="840"/>
    <m/>
    <n v="5940"/>
    <m/>
    <n v="14400"/>
    <m/>
    <n v="9180"/>
    <m/>
    <n v="180"/>
    <m/>
    <m/>
    <m/>
    <m/>
    <m/>
    <n v="1242"/>
    <m/>
    <n v="720"/>
    <m/>
    <n v="1962"/>
    <m/>
    <n v="195"/>
    <m/>
    <n v="1560"/>
    <m/>
    <n v="1755"/>
    <m/>
    <n v="3"/>
    <m/>
    <m/>
    <m/>
    <n v="31980"/>
    <m/>
    <n v="2280"/>
    <m/>
    <n v="34260"/>
    <n v="5.7267950963222417E-2"/>
    <n v="10.9"/>
    <n v="5.1225919439579687E-2"/>
    <n v="9.75"/>
    <n v="8.7565674255691772E-5"/>
    <n v="1.6666666666666666E-2"/>
  </r>
  <r>
    <x v="24"/>
    <s v="CA3BB9"/>
    <x v="8"/>
    <s v="Calera"/>
    <s v="blanco"/>
    <x v="0"/>
    <s v="CA3BB"/>
    <n v="240"/>
    <m/>
    <n v="900"/>
    <m/>
    <n v="900"/>
    <m/>
    <n v="180"/>
    <m/>
    <n v="0"/>
    <m/>
    <m/>
    <m/>
    <m/>
    <m/>
    <n v="30"/>
    <m/>
    <n v="30"/>
    <m/>
    <n v="60"/>
    <m/>
    <n v="30"/>
    <m/>
    <n v="30"/>
    <m/>
    <n v="60"/>
    <m/>
    <n v="30"/>
    <m/>
    <m/>
    <m/>
    <n v="2310"/>
    <m/>
    <n v="60"/>
    <m/>
    <n v="2370"/>
    <n v="2.5316455696202531E-2"/>
    <n v="0.33333333333333331"/>
    <n v="2.5316455696202531E-2"/>
    <n v="0.33333333333333331"/>
    <n v="1.2658227848101266E-2"/>
    <n v="0.16666666666666666"/>
  </r>
  <r>
    <x v="24"/>
    <s v="CAP1A9"/>
    <x v="8"/>
    <s v="Calera"/>
    <s v="color"/>
    <x v="0"/>
    <s v="CAP1A"/>
    <n v="840"/>
    <m/>
    <n v="720"/>
    <m/>
    <n v="2520"/>
    <m/>
    <n v="16740"/>
    <m/>
    <n v="540"/>
    <m/>
    <m/>
    <m/>
    <m/>
    <m/>
    <n v="750"/>
    <m/>
    <n v="180"/>
    <m/>
    <n v="930"/>
    <m/>
    <n v="42"/>
    <m/>
    <n v="0"/>
    <m/>
    <n v="42"/>
    <m/>
    <n v="558"/>
    <m/>
    <m/>
    <m/>
    <n v="22710"/>
    <m/>
    <n v="180"/>
    <m/>
    <n v="22890"/>
    <n v="4.0629095674967232E-2"/>
    <n v="5.166666666666667"/>
    <n v="1.834862385321101E-3"/>
    <n v="0.23333333333333334"/>
    <n v="2.4377457404980339E-2"/>
    <n v="3.1"/>
  </r>
  <r>
    <x v="24"/>
    <s v="CAP1B9"/>
    <x v="8"/>
    <s v="Calera"/>
    <s v="color"/>
    <x v="0"/>
    <s v="CAP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4"/>
    <s v="CAP1c9"/>
    <x v="8"/>
    <s v="Calera"/>
    <s v="color"/>
    <x v="0"/>
    <s v="CAP1c"/>
    <n v="0"/>
    <m/>
    <n v="0"/>
    <m/>
    <n v="0"/>
    <m/>
    <n v="0"/>
    <m/>
    <n v="0"/>
    <m/>
    <m/>
    <m/>
    <m/>
    <m/>
    <n v="0"/>
    <m/>
    <n v="90"/>
    <m/>
    <n v="90"/>
    <m/>
    <n v="0"/>
    <m/>
    <n v="0"/>
    <m/>
    <n v="0"/>
    <m/>
    <n v="0"/>
    <m/>
    <m/>
    <m/>
    <n v="0"/>
    <m/>
    <n v="90"/>
    <m/>
    <n v="90"/>
    <n v="1"/>
    <n v="0.5"/>
    <n v="0"/>
    <n v="0"/>
    <n v="0"/>
    <n v="0"/>
  </r>
  <r>
    <x v="25"/>
    <s v="PICH1A9"/>
    <x v="8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5"/>
    <s v="PICH2A9"/>
    <x v="8"/>
    <s v="Pichidegua"/>
    <s v="color"/>
    <x v="1"/>
    <s v="PICH2A"/>
    <n v="4920"/>
    <m/>
    <n v="34800"/>
    <m/>
    <n v="197720"/>
    <m/>
    <n v="81180"/>
    <m/>
    <n v="5760"/>
    <m/>
    <n v="0"/>
    <m/>
    <n v="0"/>
    <m/>
    <n v="20970"/>
    <m/>
    <n v="0"/>
    <m/>
    <n v="20970"/>
    <m/>
    <n v="4500"/>
    <m/>
    <n v="0"/>
    <m/>
    <n v="4500"/>
    <m/>
    <n v="200"/>
    <m/>
    <m/>
    <m/>
    <n v="350050"/>
    <m/>
    <n v="0"/>
    <m/>
    <n v="350050"/>
    <n v="5.9905727753178116E-2"/>
    <n v="116.5"/>
    <n v="1.2855306384802171E-2"/>
    <n v="25"/>
    <n v="5.7134695043565208E-4"/>
    <n v="1.1111111111111112"/>
  </r>
  <r>
    <x v="25"/>
    <s v="PICH3A9"/>
    <x v="8"/>
    <s v="Pichidegua"/>
    <s v="blanco"/>
    <x v="2"/>
    <s v="PICH3A"/>
    <n v="1560"/>
    <m/>
    <n v="22140"/>
    <m/>
    <n v="157860"/>
    <m/>
    <n v="114300"/>
    <m/>
    <n v="6300"/>
    <m/>
    <n v="0"/>
    <m/>
    <n v="0"/>
    <m/>
    <n v="14220"/>
    <m/>
    <n v="0"/>
    <m/>
    <n v="14220"/>
    <m/>
    <n v="2340"/>
    <m/>
    <n v="0"/>
    <m/>
    <n v="2340"/>
    <m/>
    <n v="380"/>
    <m/>
    <m/>
    <m/>
    <n v="319100"/>
    <m/>
    <n v="0"/>
    <m/>
    <n v="319100"/>
    <n v="4.4562832967721719E-2"/>
    <n v="79"/>
    <n v="7.333124412409903E-3"/>
    <n v="13"/>
    <n v="1.1908492635537449E-3"/>
    <n v="2.1111111111111112"/>
  </r>
  <r>
    <x v="25"/>
    <s v="PICH4A9"/>
    <x v="8"/>
    <s v="Pichidegua"/>
    <s v="blanco"/>
    <x v="3"/>
    <s v="PICH4A"/>
    <n v="8760"/>
    <m/>
    <n v="35060"/>
    <m/>
    <n v="91680"/>
    <m/>
    <n v="33660"/>
    <m/>
    <n v="3960"/>
    <m/>
    <n v="0"/>
    <m/>
    <n v="0"/>
    <m/>
    <n v="19440"/>
    <m/>
    <n v="0"/>
    <m/>
    <n v="19440"/>
    <m/>
    <n v="2160"/>
    <m/>
    <n v="0"/>
    <m/>
    <n v="2160"/>
    <m/>
    <n v="340"/>
    <m/>
    <m/>
    <m/>
    <n v="195060"/>
    <m/>
    <n v="0"/>
    <m/>
    <n v="195060"/>
    <n v="9.9661642571516454E-2"/>
    <n v="108"/>
    <n v="1.1073515841279606E-2"/>
    <n v="12"/>
    <n v="1.7430534194606787E-3"/>
    <n v="1.8888888888888888"/>
  </r>
  <r>
    <x v="25"/>
    <s v="PICH5A9"/>
    <x v="8"/>
    <s v="Pichidegua"/>
    <s v="blanco"/>
    <x v="4"/>
    <s v="PICH5A"/>
    <n v="7680"/>
    <m/>
    <n v="7560"/>
    <m/>
    <n v="100080"/>
    <m/>
    <n v="174780"/>
    <m/>
    <n v="30060"/>
    <m/>
    <n v="0"/>
    <m/>
    <n v="0"/>
    <m/>
    <n v="12240"/>
    <m/>
    <n v="0"/>
    <m/>
    <n v="12240"/>
    <m/>
    <n v="1980"/>
    <m/>
    <n v="0"/>
    <m/>
    <n v="1980"/>
    <m/>
    <n v="260"/>
    <m/>
    <m/>
    <m/>
    <n v="334640"/>
    <m/>
    <n v="0"/>
    <m/>
    <n v="334640"/>
    <n v="3.6576619650968208E-2"/>
    <n v="68"/>
    <n v="5.9168061200095623E-3"/>
    <n v="11"/>
    <n v="7.7695433899115465E-4"/>
    <n v="1.4444444444444444"/>
  </r>
  <r>
    <x v="25"/>
    <s v="PICH1B9"/>
    <x v="8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5"/>
    <s v="PICH2B9"/>
    <x v="8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5"/>
    <s v="PICH3B9"/>
    <x v="8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5"/>
    <s v="PICH4B9"/>
    <x v="8"/>
    <s v="Pichidegua"/>
    <s v="blanco"/>
    <x v="3"/>
    <s v="PICH4B"/>
    <n v="11040"/>
    <m/>
    <n v="37080"/>
    <m/>
    <n v="62280"/>
    <m/>
    <n v="23580"/>
    <m/>
    <n v="4140"/>
    <m/>
    <n v="0"/>
    <m/>
    <n v="0"/>
    <m/>
    <n v="24120"/>
    <m/>
    <n v="0"/>
    <m/>
    <n v="24120"/>
    <m/>
    <n v="5940"/>
    <m/>
    <n v="0"/>
    <m/>
    <n v="5940"/>
    <m/>
    <n v="940"/>
    <m/>
    <m/>
    <m/>
    <n v="169120"/>
    <m/>
    <n v="0"/>
    <m/>
    <n v="169120"/>
    <n v="0.14262062440870388"/>
    <n v="134"/>
    <n v="3.512298959318827E-2"/>
    <n v="33"/>
    <n v="5.5581835383159885E-3"/>
    <n v="5.2222222222222223"/>
  </r>
  <r>
    <x v="25"/>
    <s v="PICH5B9"/>
    <x v="8"/>
    <s v="Pichidegua"/>
    <s v="blanco"/>
    <x v="4"/>
    <s v="PICH5B"/>
    <n v="10080"/>
    <m/>
    <n v="50040"/>
    <m/>
    <n v="88560"/>
    <m/>
    <n v="27900"/>
    <m/>
    <n v="6300"/>
    <m/>
    <n v="0"/>
    <m/>
    <n v="0"/>
    <m/>
    <n v="19800"/>
    <m/>
    <n v="0"/>
    <m/>
    <n v="19800"/>
    <m/>
    <n v="4680"/>
    <m/>
    <n v="0"/>
    <m/>
    <n v="4680"/>
    <m/>
    <n v="340"/>
    <m/>
    <m/>
    <m/>
    <n v="207700"/>
    <m/>
    <n v="0"/>
    <m/>
    <n v="207700"/>
    <n v="9.5329802599903701E-2"/>
    <n v="110"/>
    <n v="2.2532498796340877E-2"/>
    <n v="26"/>
    <n v="1.6369764082811748E-3"/>
    <n v="1.8888888888888888"/>
  </r>
  <r>
    <x v="25"/>
    <s v="PICH3C9"/>
    <x v="8"/>
    <s v="Pichidegua"/>
    <s v="blanco"/>
    <x v="2"/>
    <s v="PICH3C"/>
    <n v="9600"/>
    <m/>
    <n v="52020"/>
    <m/>
    <n v="95400"/>
    <m/>
    <n v="38160"/>
    <m/>
    <n v="1800"/>
    <m/>
    <n v="0"/>
    <m/>
    <n v="0"/>
    <m/>
    <n v="19080"/>
    <m/>
    <n v="0"/>
    <m/>
    <n v="19080"/>
    <m/>
    <n v="3960"/>
    <m/>
    <n v="0"/>
    <m/>
    <n v="3960"/>
    <m/>
    <n v="460"/>
    <m/>
    <m/>
    <m/>
    <n v="220480"/>
    <m/>
    <n v="0"/>
    <m/>
    <n v="220480"/>
    <n v="8.6538461538461536E-2"/>
    <n v="106"/>
    <n v="1.7960812772133527E-2"/>
    <n v="22"/>
    <n v="2.0863570391872277E-3"/>
    <n v="2.5555555555555554"/>
  </r>
  <r>
    <x v="25"/>
    <s v="PICH5C9"/>
    <x v="8"/>
    <s v="Pichidegua"/>
    <s v="blanco"/>
    <x v="4"/>
    <s v="PICH5C"/>
    <n v="0"/>
    <m/>
    <n v="2880"/>
    <m/>
    <n v="1980"/>
    <m/>
    <n v="16740"/>
    <m/>
    <n v="39780"/>
    <m/>
    <n v="7920"/>
    <m/>
    <n v="540"/>
    <m/>
    <n v="11160"/>
    <m/>
    <n v="0"/>
    <m/>
    <n v="11160"/>
    <m/>
    <n v="1440"/>
    <m/>
    <n v="0"/>
    <m/>
    <n v="1440"/>
    <m/>
    <n v="60"/>
    <m/>
    <m/>
    <m/>
    <n v="82500"/>
    <m/>
    <n v="0"/>
    <m/>
    <n v="82500"/>
    <n v="0.13527272727272727"/>
    <n v="62"/>
    <n v="1.7454545454545455E-2"/>
    <n v="8"/>
    <n v="7.2727272727272723E-4"/>
    <n v="0.33333333333333331"/>
  </r>
  <r>
    <x v="25"/>
    <s v="PICH5D9"/>
    <x v="8"/>
    <s v="Pichidegua"/>
    <s v="blanco"/>
    <x v="4"/>
    <s v="PICH5D"/>
    <n v="3360"/>
    <m/>
    <n v="22320"/>
    <m/>
    <n v="101340"/>
    <m/>
    <n v="171900"/>
    <m/>
    <n v="13500"/>
    <m/>
    <n v="0"/>
    <m/>
    <n v="0"/>
    <m/>
    <n v="14940"/>
    <m/>
    <n v="0"/>
    <m/>
    <n v="14940"/>
    <m/>
    <n v="2340"/>
    <m/>
    <n v="0"/>
    <m/>
    <n v="2340"/>
    <m/>
    <n v="280"/>
    <m/>
    <m/>
    <m/>
    <n v="329980"/>
    <m/>
    <n v="0"/>
    <m/>
    <n v="329980"/>
    <n v="4.527547124068125E-2"/>
    <n v="83"/>
    <n v="7.0913388690223653E-3"/>
    <n v="13"/>
    <n v="8.4853627492575306E-4"/>
    <n v="1.5555555555555556"/>
  </r>
  <r>
    <x v="25"/>
    <s v="PICH1Aco9"/>
    <x v="8"/>
    <s v="Pichidegua"/>
    <s v="color"/>
    <x v="0"/>
    <s v="PICH1Aco"/>
    <n v="11400"/>
    <m/>
    <n v="14580"/>
    <m/>
    <n v="4200"/>
    <m/>
    <n v="34560"/>
    <m/>
    <n v="360"/>
    <m/>
    <n v="0"/>
    <m/>
    <n v="0"/>
    <m/>
    <n v="2154"/>
    <m/>
    <n v="450"/>
    <m/>
    <n v="2604"/>
    <m/>
    <n v="711"/>
    <m/>
    <n v="630"/>
    <m/>
    <n v="1341"/>
    <m/>
    <n v="2235"/>
    <m/>
    <m/>
    <m/>
    <n v="70200"/>
    <m/>
    <n v="1080"/>
    <m/>
    <n v="71280"/>
    <n v="3.6531986531986534E-2"/>
    <n v="14.466666666666667"/>
    <n v="1.8813131313131313E-2"/>
    <n v="7.45"/>
    <n v="3.1355218855218858E-2"/>
    <n v="12.416666666666666"/>
  </r>
  <r>
    <x v="25"/>
    <s v="PICH1Aco29"/>
    <x v="8"/>
    <s v="Pichidegua"/>
    <s v="color"/>
    <x v="0"/>
    <s v="PICH1Aco2"/>
    <n v="4920"/>
    <m/>
    <n v="13320"/>
    <m/>
    <n v="21240"/>
    <m/>
    <n v="7740"/>
    <m/>
    <n v="720"/>
    <m/>
    <n v="0"/>
    <m/>
    <n v="0"/>
    <m/>
    <n v="1230"/>
    <m/>
    <n v="270"/>
    <m/>
    <n v="1500"/>
    <m/>
    <n v="831"/>
    <m/>
    <n v="480"/>
    <m/>
    <n v="1311"/>
    <m/>
    <n v="2289"/>
    <m/>
    <m/>
    <m/>
    <n v="52290"/>
    <m/>
    <n v="750"/>
    <m/>
    <n v="53040"/>
    <n v="2.828054298642534E-2"/>
    <n v="8.3333333333333339"/>
    <n v="2.4717194570135746E-2"/>
    <n v="7.2833333333333332"/>
    <n v="4.3156108597285067E-2"/>
    <n v="12.716666666666667"/>
  </r>
  <r>
    <x v="25"/>
    <s v="PICH1Bco9"/>
    <x v="8"/>
    <s v="Pichidegua"/>
    <s v="color"/>
    <x v="0"/>
    <s v="PICH1Bco"/>
    <n v="1200"/>
    <m/>
    <n v="360"/>
    <m/>
    <n v="1000"/>
    <m/>
    <n v="29700"/>
    <m/>
    <n v="1950"/>
    <m/>
    <n v="0"/>
    <m/>
    <n v="0"/>
    <m/>
    <n v="546"/>
    <m/>
    <n v="390"/>
    <m/>
    <n v="936"/>
    <m/>
    <n v="135"/>
    <m/>
    <n v="30"/>
    <m/>
    <n v="165"/>
    <m/>
    <n v="29"/>
    <m/>
    <m/>
    <m/>
    <n v="34920"/>
    <m/>
    <n v="420"/>
    <m/>
    <n v="35340"/>
    <n v="2.6485568760611207E-2"/>
    <n v="5.2"/>
    <n v="4.6689303904923598E-3"/>
    <n v="0.91666666666666663"/>
    <n v="8.2059988681380867E-4"/>
    <n v="0.16111111111111112"/>
  </r>
  <r>
    <x v="25"/>
    <s v="PICH2BCO9"/>
    <x v="8"/>
    <s v="Pichidegua"/>
    <s v="color"/>
    <x v="0"/>
    <s v="PICH2BCO"/>
    <n v="4080"/>
    <m/>
    <n v="11340"/>
    <m/>
    <n v="21420"/>
    <m/>
    <n v="7920"/>
    <m/>
    <n v="540"/>
    <m/>
    <n v="0"/>
    <m/>
    <n v="0"/>
    <m/>
    <n v="1911"/>
    <m/>
    <n v="1080"/>
    <m/>
    <n v="2991"/>
    <m/>
    <n v="495"/>
    <m/>
    <n v="840"/>
    <m/>
    <n v="1335"/>
    <m/>
    <n v="1254"/>
    <m/>
    <m/>
    <m/>
    <n v="48960"/>
    <m/>
    <n v="1920"/>
    <m/>
    <n v="50880"/>
    <n v="5.8785377358490563E-2"/>
    <n v="16.616666666666667"/>
    <n v="2.6238207547169812E-2"/>
    <n v="7.416666666666667"/>
    <n v="2.4646226415094341E-2"/>
    <n v="6.9666666666666668"/>
  </r>
  <r>
    <x v="25"/>
    <s v="PICH4Bco9"/>
    <x v="8"/>
    <s v="Pichidegua"/>
    <s v="color"/>
    <x v="3"/>
    <s v="PICH4Bco"/>
    <n v="6120"/>
    <m/>
    <n v="12780"/>
    <m/>
    <n v="18360"/>
    <m/>
    <n v="5760"/>
    <m/>
    <n v="0"/>
    <m/>
    <n v="0"/>
    <m/>
    <n v="0"/>
    <m/>
    <n v="3960"/>
    <m/>
    <n v="0"/>
    <m/>
    <n v="3960"/>
    <m/>
    <n v="1260"/>
    <m/>
    <n v="0"/>
    <m/>
    <n v="1260"/>
    <m/>
    <n v="460"/>
    <m/>
    <m/>
    <m/>
    <n v="48700"/>
    <m/>
    <n v="0"/>
    <m/>
    <n v="48700"/>
    <n v="8.1314168377823404E-2"/>
    <n v="22"/>
    <n v="2.5872689938398356E-2"/>
    <n v="7"/>
    <n v="9.4455852156057497E-3"/>
    <n v="2.5555555555555554"/>
  </r>
  <r>
    <x v="25"/>
    <s v="PICH5Aco9"/>
    <x v="8"/>
    <s v="Pichidegua"/>
    <s v="color"/>
    <x v="4"/>
    <s v="PICH5Aco"/>
    <n v="3120"/>
    <m/>
    <n v="14760"/>
    <m/>
    <n v="0"/>
    <m/>
    <n v="116640"/>
    <m/>
    <n v="1980"/>
    <m/>
    <n v="0"/>
    <m/>
    <n v="0"/>
    <m/>
    <n v="3441"/>
    <m/>
    <n v="0"/>
    <m/>
    <n v="3441"/>
    <m/>
    <n v="1545"/>
    <m/>
    <n v="0"/>
    <m/>
    <n v="1545"/>
    <m/>
    <n v="1614"/>
    <m/>
    <m/>
    <m/>
    <n v="143100"/>
    <m/>
    <n v="0"/>
    <m/>
    <n v="143100"/>
    <n v="2.4046121593291406E-2"/>
    <n v="19.116666666666667"/>
    <n v="1.079664570230608E-2"/>
    <n v="8.5833333333333339"/>
    <n v="1.1278825995807129E-2"/>
    <n v="8.9666666666666668"/>
  </r>
  <r>
    <x v="25"/>
    <s v="PICH5Bco9"/>
    <x v="8"/>
    <s v="Pichidegua"/>
    <s v="color"/>
    <x v="4"/>
    <s v="PICH5Bco"/>
    <n v="2880"/>
    <m/>
    <n v="12060"/>
    <m/>
    <n v="15120"/>
    <m/>
    <n v="15120"/>
    <m/>
    <n v="360"/>
    <m/>
    <n v="0"/>
    <m/>
    <n v="0"/>
    <m/>
    <n v="3429"/>
    <m/>
    <n v="0"/>
    <m/>
    <n v="3429"/>
    <m/>
    <n v="2391"/>
    <m/>
    <n v="0"/>
    <m/>
    <n v="2391"/>
    <m/>
    <n v="1020"/>
    <m/>
    <m/>
    <m/>
    <n v="52380"/>
    <m/>
    <n v="0"/>
    <m/>
    <n v="52380"/>
    <n v="6.5463917525773199E-2"/>
    <n v="19.05"/>
    <n v="4.5647193585337913E-2"/>
    <n v="13.283333333333333"/>
    <n v="1.9473081328751432E-2"/>
    <n v="5.666666666666667"/>
  </r>
  <r>
    <x v="25"/>
    <s v="PICH5Cco9"/>
    <x v="8"/>
    <s v="Pichidegua"/>
    <s v="color"/>
    <x v="4"/>
    <s v="PICH5Cco"/>
    <n v="2400"/>
    <m/>
    <n v="2880"/>
    <m/>
    <n v="0"/>
    <m/>
    <n v="13500"/>
    <m/>
    <n v="16200"/>
    <m/>
    <n v="3060"/>
    <m/>
    <n v="0"/>
    <m/>
    <n v="1353"/>
    <m/>
    <n v="0"/>
    <m/>
    <n v="1353"/>
    <m/>
    <n v="1950"/>
    <m/>
    <n v="0"/>
    <m/>
    <n v="1950"/>
    <m/>
    <n v="597"/>
    <m/>
    <m/>
    <m/>
    <n v="41940"/>
    <m/>
    <n v="0"/>
    <m/>
    <n v="41940"/>
    <n v="3.2260371959942774E-2"/>
    <n v="7.5166666666666666"/>
    <n v="4.6494992846924176E-2"/>
    <n v="10.833333333333334"/>
    <n v="1.4234620886981401E-2"/>
    <n v="3.3166666666666669"/>
  </r>
  <r>
    <x v="26"/>
    <s v="Lavado9"/>
    <x v="8"/>
    <m/>
    <m/>
    <x v="5"/>
    <s v="Lavado"/>
    <n v="4200"/>
    <m/>
    <n v="17640"/>
    <m/>
    <n v="59580"/>
    <m/>
    <n v="45000"/>
    <m/>
    <n v="6840"/>
    <m/>
    <n v="2340"/>
    <m/>
    <m/>
    <m/>
    <m/>
    <m/>
    <m/>
    <m/>
    <m/>
    <m/>
    <m/>
    <m/>
    <m/>
    <m/>
    <m/>
    <m/>
    <m/>
    <m/>
    <m/>
    <m/>
    <n v="135600"/>
    <m/>
    <m/>
    <m/>
    <n v="135600"/>
    <n v="0"/>
    <n v="0"/>
    <n v="0"/>
    <n v="0"/>
    <n v="0"/>
    <n v="0"/>
  </r>
  <r>
    <x v="27"/>
    <s v="CA3A10"/>
    <x v="9"/>
    <s v="Calera"/>
    <s v="color"/>
    <x v="0"/>
    <s v="CA3A"/>
    <n v="0"/>
    <m/>
    <n v="0"/>
    <m/>
    <n v="0"/>
    <m/>
    <n v="0"/>
    <m/>
    <n v="0"/>
    <m/>
    <n v="0"/>
    <m/>
    <m/>
    <m/>
    <n v="0"/>
    <m/>
    <n v="0"/>
    <m/>
    <n v="0"/>
    <m/>
    <n v="0"/>
    <m/>
    <n v="30"/>
    <m/>
    <n v="30"/>
    <m/>
    <n v="0"/>
    <m/>
    <m/>
    <m/>
    <n v="0"/>
    <m/>
    <n v="30"/>
    <m/>
    <n v="30"/>
    <n v="0"/>
    <n v="0"/>
    <n v="1"/>
    <n v="0.16666666666666666"/>
    <n v="0"/>
    <n v="0"/>
  </r>
  <r>
    <x v="27"/>
    <s v="CA3B10"/>
    <x v="9"/>
    <s v="Calera"/>
    <s v="color"/>
    <x v="0"/>
    <s v="CA3B"/>
    <n v="0"/>
    <m/>
    <n v="0"/>
    <m/>
    <n v="0"/>
    <m/>
    <n v="0"/>
    <m/>
    <n v="0"/>
    <m/>
    <n v="0"/>
    <m/>
    <m/>
    <m/>
    <n v="0"/>
    <m/>
    <n v="0"/>
    <m/>
    <n v="0"/>
    <m/>
    <n v="0"/>
    <m/>
    <n v="30"/>
    <m/>
    <n v="30"/>
    <m/>
    <n v="0"/>
    <m/>
    <m/>
    <m/>
    <n v="0"/>
    <m/>
    <n v="30"/>
    <m/>
    <n v="30"/>
    <n v="0"/>
    <n v="0"/>
    <n v="1"/>
    <n v="0.16666666666666666"/>
    <n v="0"/>
    <n v="0"/>
  </r>
  <r>
    <x v="27"/>
    <s v="CA3BB10"/>
    <x v="9"/>
    <s v="Calera"/>
    <s v="blanco"/>
    <x v="0"/>
    <s v="CA3B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7"/>
    <s v="CAP1A10"/>
    <x v="9"/>
    <s v="Calera"/>
    <s v="color"/>
    <x v="0"/>
    <s v="CAP1A"/>
    <n v="1080"/>
    <m/>
    <n v="0"/>
    <m/>
    <n v="0"/>
    <m/>
    <n v="36540"/>
    <m/>
    <n v="1080"/>
    <m/>
    <n v="180"/>
    <m/>
    <m/>
    <m/>
    <n v="1440"/>
    <m/>
    <n v="120"/>
    <m/>
    <n v="1560"/>
    <m/>
    <n v="72"/>
    <m/>
    <n v="0"/>
    <m/>
    <n v="72"/>
    <m/>
    <n v="138"/>
    <m/>
    <m/>
    <m/>
    <n v="40530"/>
    <m/>
    <n v="120"/>
    <m/>
    <n v="40650"/>
    <n v="3.8376383763837639E-2"/>
    <n v="8.6666666666666661"/>
    <n v="1.7712177121771218E-3"/>
    <n v="0.4"/>
    <n v="3.3948339483394832E-3"/>
    <n v="0.76666666666666672"/>
  </r>
  <r>
    <x v="27"/>
    <s v="CAP1B10"/>
    <x v="9"/>
    <s v="Calera"/>
    <s v="color"/>
    <x v="0"/>
    <s v="CAP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7"/>
    <s v="CAP1c10"/>
    <x v="9"/>
    <s v="Calera"/>
    <s v="color"/>
    <x v="0"/>
    <s v="CAP1c"/>
    <n v="1200"/>
    <m/>
    <n v="360"/>
    <m/>
    <n v="1080"/>
    <m/>
    <n v="33660"/>
    <m/>
    <n v="1260"/>
    <m/>
    <n v="0"/>
    <m/>
    <m/>
    <m/>
    <n v="933"/>
    <m/>
    <n v="390"/>
    <m/>
    <n v="1323"/>
    <m/>
    <n v="183"/>
    <m/>
    <n v="0"/>
    <m/>
    <n v="183"/>
    <m/>
    <n v="174"/>
    <m/>
    <m/>
    <m/>
    <n v="38850"/>
    <m/>
    <n v="390"/>
    <m/>
    <n v="39240"/>
    <n v="3.3715596330275231E-2"/>
    <n v="7.35"/>
    <n v="4.6636085626911312E-3"/>
    <n v="1.0166666666666666"/>
    <n v="4.4342507645259936E-3"/>
    <n v="0.96666666666666667"/>
  </r>
  <r>
    <x v="28"/>
    <s v="PICH1A10"/>
    <x v="9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8"/>
    <s v="PICH2A10"/>
    <x v="9"/>
    <s v="Pichidegua"/>
    <s v="color"/>
    <x v="1"/>
    <s v="PICH2A"/>
    <n v="4560"/>
    <m/>
    <n v="26100"/>
    <m/>
    <n v="172680"/>
    <m/>
    <n v="69300"/>
    <m/>
    <n v="4500"/>
    <m/>
    <n v="0"/>
    <m/>
    <n v="0"/>
    <m/>
    <n v="17280"/>
    <m/>
    <n v="0"/>
    <m/>
    <n v="17280"/>
    <m/>
    <n v="3600"/>
    <m/>
    <n v="0"/>
    <m/>
    <n v="3600"/>
    <m/>
    <n v="180"/>
    <m/>
    <m/>
    <m/>
    <n v="298200"/>
    <m/>
    <n v="0"/>
    <m/>
    <n v="298200"/>
    <n v="5.7947686116700203E-2"/>
    <n v="96"/>
    <n v="1.2072434607645875E-2"/>
    <n v="20"/>
    <n v="6.0362173038229375E-4"/>
    <n v="1"/>
  </r>
  <r>
    <x v="28"/>
    <s v="PICH3A10"/>
    <x v="9"/>
    <s v="Pichidegua"/>
    <s v="blanco"/>
    <x v="2"/>
    <s v="PICH3A"/>
    <n v="1680"/>
    <m/>
    <n v="19440"/>
    <m/>
    <n v="154140"/>
    <m/>
    <n v="119700"/>
    <m/>
    <n v="7380"/>
    <m/>
    <n v="0"/>
    <m/>
    <n v="0"/>
    <m/>
    <n v="16560"/>
    <m/>
    <n v="0"/>
    <m/>
    <n v="16560"/>
    <m/>
    <n v="2520"/>
    <m/>
    <n v="0"/>
    <m/>
    <n v="2520"/>
    <m/>
    <n v="380"/>
    <m/>
    <m/>
    <m/>
    <n v="321800"/>
    <m/>
    <n v="0"/>
    <m/>
    <n v="321800"/>
    <n v="5.1460534493474208E-2"/>
    <n v="92"/>
    <n v="7.8309509011808571E-3"/>
    <n v="14"/>
    <n v="1.1808576755748912E-3"/>
    <n v="2.1111111111111112"/>
  </r>
  <r>
    <x v="28"/>
    <s v="PICH4A10"/>
    <x v="9"/>
    <s v="Pichidegua"/>
    <s v="blanco"/>
    <x v="3"/>
    <s v="PICH4A"/>
    <n v="8640"/>
    <m/>
    <n v="33660"/>
    <m/>
    <n v="81080"/>
    <m/>
    <n v="42300"/>
    <m/>
    <n v="5040"/>
    <m/>
    <n v="0"/>
    <m/>
    <n v="0"/>
    <m/>
    <n v="22500"/>
    <m/>
    <n v="0"/>
    <m/>
    <n v="22500"/>
    <m/>
    <n v="2880"/>
    <m/>
    <n v="0"/>
    <m/>
    <n v="2880"/>
    <m/>
    <n v="800"/>
    <m/>
    <m/>
    <m/>
    <n v="196900"/>
    <m/>
    <n v="0"/>
    <m/>
    <n v="196900"/>
    <n v="0.11427120365667852"/>
    <n v="125"/>
    <n v="1.4626714068054851E-2"/>
    <n v="16"/>
    <n v="4.0629761300152358E-3"/>
    <n v="4.4444444444444446"/>
  </r>
  <r>
    <x v="28"/>
    <s v="PICH5A10"/>
    <x v="9"/>
    <s v="Pichidegua"/>
    <s v="blanco"/>
    <x v="4"/>
    <s v="PICH5A"/>
    <n v="6600"/>
    <m/>
    <n v="6840"/>
    <m/>
    <n v="97740"/>
    <m/>
    <n v="196740"/>
    <m/>
    <n v="17460"/>
    <m/>
    <n v="0"/>
    <m/>
    <n v="0"/>
    <m/>
    <n v="9600"/>
    <m/>
    <n v="0"/>
    <m/>
    <n v="9600"/>
    <m/>
    <n v="1440"/>
    <m/>
    <n v="0"/>
    <m/>
    <n v="1440"/>
    <m/>
    <n v="600"/>
    <m/>
    <m/>
    <m/>
    <n v="337020"/>
    <m/>
    <n v="0"/>
    <m/>
    <n v="337020"/>
    <n v="2.848495638241054E-2"/>
    <n v="53.333333333333336"/>
    <n v="4.2727434573615808E-3"/>
    <n v="8"/>
    <n v="1.7803097739006587E-3"/>
    <n v="3.3333333333333335"/>
  </r>
  <r>
    <x v="28"/>
    <s v="PICH1B10"/>
    <x v="9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8"/>
    <s v="PICH2B10"/>
    <x v="9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8"/>
    <s v="PICH3B10"/>
    <x v="9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8"/>
    <s v="PICH4B10"/>
    <x v="9"/>
    <s v="Pichidegua"/>
    <s v="blanco"/>
    <x v="3"/>
    <s v="PICH4B"/>
    <n v="9840"/>
    <m/>
    <n v="25740"/>
    <m/>
    <n v="53100"/>
    <m/>
    <n v="21060"/>
    <m/>
    <n v="3420"/>
    <m/>
    <n v="0"/>
    <m/>
    <n v="0"/>
    <m/>
    <n v="24300"/>
    <m/>
    <n v="0"/>
    <m/>
    <n v="24300"/>
    <m/>
    <n v="4320"/>
    <m/>
    <n v="0"/>
    <m/>
    <n v="4320"/>
    <m/>
    <n v="940"/>
    <m/>
    <m/>
    <m/>
    <n v="142720"/>
    <m/>
    <n v="0"/>
    <m/>
    <n v="142720"/>
    <n v="0.17026345291479822"/>
    <n v="135"/>
    <n v="3.0269058295964126E-2"/>
    <n v="24"/>
    <n v="6.5863228699551569E-3"/>
    <n v="5.2222222222222223"/>
  </r>
  <r>
    <x v="28"/>
    <s v="PICH5B10"/>
    <x v="9"/>
    <s v="Pichidegua"/>
    <s v="blanco"/>
    <x v="4"/>
    <s v="PICH5B"/>
    <n v="8160"/>
    <m/>
    <n v="48960"/>
    <m/>
    <n v="85860"/>
    <m/>
    <n v="35640"/>
    <m/>
    <n v="4320"/>
    <m/>
    <n v="0"/>
    <m/>
    <n v="0"/>
    <m/>
    <n v="23160"/>
    <m/>
    <n v="0"/>
    <m/>
    <n v="23160"/>
    <m/>
    <n v="4680"/>
    <m/>
    <n v="0"/>
    <m/>
    <n v="4680"/>
    <m/>
    <n v="780"/>
    <m/>
    <m/>
    <m/>
    <n v="211560"/>
    <m/>
    <n v="0"/>
    <m/>
    <n v="211560"/>
    <n v="0.10947249007373795"/>
    <n v="128.66666666666666"/>
    <n v="2.2121384004537718E-2"/>
    <n v="26"/>
    <n v="3.6868973340896199E-3"/>
    <n v="4.333333333333333"/>
  </r>
  <r>
    <x v="28"/>
    <s v="PICH3C10"/>
    <x v="9"/>
    <s v="Pichidegua"/>
    <s v="blanco"/>
    <x v="2"/>
    <s v="PICH3C"/>
    <n v="6840"/>
    <m/>
    <n v="39420"/>
    <m/>
    <n v="97020"/>
    <m/>
    <n v="37260"/>
    <m/>
    <n v="2520"/>
    <m/>
    <n v="0"/>
    <m/>
    <n v="0"/>
    <m/>
    <n v="18000"/>
    <m/>
    <n v="0"/>
    <m/>
    <n v="18000"/>
    <m/>
    <n v="3600"/>
    <m/>
    <n v="0"/>
    <m/>
    <n v="3600"/>
    <m/>
    <n v="440"/>
    <m/>
    <m/>
    <m/>
    <n v="205100"/>
    <m/>
    <n v="0"/>
    <m/>
    <n v="205100"/>
    <n v="8.776206728425158E-2"/>
    <n v="100"/>
    <n v="1.7552413456850317E-2"/>
    <n v="20"/>
    <n v="2.1452949780594831E-3"/>
    <n v="2.4444444444444446"/>
  </r>
  <r>
    <x v="28"/>
    <s v="PICH5C10"/>
    <x v="9"/>
    <s v="Pichidegua"/>
    <s v="blanco"/>
    <x v="4"/>
    <s v="PICH5C"/>
    <n v="0"/>
    <m/>
    <n v="10620"/>
    <m/>
    <n v="6660"/>
    <m/>
    <n v="79560"/>
    <m/>
    <n v="190440"/>
    <m/>
    <n v="22860"/>
    <m/>
    <n v="1080"/>
    <m/>
    <n v="11880"/>
    <m/>
    <n v="0"/>
    <m/>
    <n v="11880"/>
    <m/>
    <n v="2160"/>
    <m/>
    <n v="0"/>
    <m/>
    <n v="2160"/>
    <m/>
    <n v="360"/>
    <m/>
    <m/>
    <m/>
    <n v="325620"/>
    <m/>
    <n v="0"/>
    <m/>
    <n v="325620"/>
    <n v="3.6484245439469321E-2"/>
    <n v="66"/>
    <n v="6.6334991708126038E-3"/>
    <n v="12"/>
    <n v="1.1055831951354339E-3"/>
    <n v="2"/>
  </r>
  <r>
    <x v="28"/>
    <s v="PICH5D10"/>
    <x v="9"/>
    <s v="Pichidegua"/>
    <s v="blanco"/>
    <x v="4"/>
    <s v="PICH5D"/>
    <n v="1920"/>
    <m/>
    <n v="10260"/>
    <m/>
    <n v="94860"/>
    <m/>
    <n v="178560"/>
    <m/>
    <n v="13140"/>
    <m/>
    <n v="0"/>
    <m/>
    <n v="0"/>
    <m/>
    <n v="11880"/>
    <m/>
    <n v="0"/>
    <m/>
    <n v="11880"/>
    <m/>
    <n v="1620"/>
    <m/>
    <n v="0"/>
    <m/>
    <n v="1620"/>
    <m/>
    <n v="620"/>
    <m/>
    <m/>
    <m/>
    <n v="312860"/>
    <m/>
    <n v="0"/>
    <m/>
    <n v="312860"/>
    <n v="3.7972255961132774E-2"/>
    <n v="66"/>
    <n v="5.1780349037908327E-3"/>
    <n v="9"/>
    <n v="1.98171706194464E-3"/>
    <n v="3.4444444444444446"/>
  </r>
  <r>
    <x v="28"/>
    <s v="PICH1Aco10"/>
    <x v="9"/>
    <s v="Pichidegua"/>
    <s v="color"/>
    <x v="0"/>
    <s v="PICH1Aco"/>
    <n v="16920"/>
    <m/>
    <n v="30060"/>
    <m/>
    <n v="17340"/>
    <m/>
    <n v="33660"/>
    <m/>
    <n v="360"/>
    <m/>
    <n v="0"/>
    <m/>
    <n v="0"/>
    <m/>
    <n v="2676"/>
    <m/>
    <n v="750"/>
    <m/>
    <n v="3426"/>
    <m/>
    <n v="1008"/>
    <m/>
    <n v="1380"/>
    <m/>
    <n v="2388"/>
    <m/>
    <n v="576"/>
    <m/>
    <m/>
    <m/>
    <n v="102600"/>
    <m/>
    <n v="2130"/>
    <m/>
    <n v="104730"/>
    <n v="3.2712689773703812E-2"/>
    <n v="19.033333333333335"/>
    <n v="2.280148954454311E-2"/>
    <n v="13.266666666666667"/>
    <n v="5.4998567745631628E-3"/>
    <n v="3.2"/>
  </r>
  <r>
    <x v="28"/>
    <s v="PICH1Aco210"/>
    <x v="9"/>
    <s v="Pichidegua"/>
    <s v="color"/>
    <x v="0"/>
    <s v="PICH1Aco2"/>
    <n v="720"/>
    <m/>
    <n v="2340"/>
    <m/>
    <n v="4680"/>
    <m/>
    <n v="2340"/>
    <m/>
    <n v="0"/>
    <m/>
    <n v="0"/>
    <m/>
    <n v="0"/>
    <m/>
    <n v="480"/>
    <m/>
    <n v="1350"/>
    <m/>
    <n v="1830"/>
    <m/>
    <n v="45"/>
    <m/>
    <n v="1080"/>
    <m/>
    <n v="1125"/>
    <m/>
    <n v="655"/>
    <m/>
    <m/>
    <m/>
    <n v="11260"/>
    <m/>
    <n v="2430"/>
    <m/>
    <n v="13690"/>
    <n v="0.13367421475529584"/>
    <n v="10.166666666666666"/>
    <n v="8.2176771365960549E-2"/>
    <n v="6.25"/>
    <n v="4.7845142439737032E-2"/>
    <n v="3.6388888888888888"/>
  </r>
  <r>
    <x v="28"/>
    <s v="PICH1Bco10"/>
    <x v="9"/>
    <s v="Pichidegua"/>
    <s v="color"/>
    <x v="0"/>
    <s v="PICH1Bco"/>
    <n v="1920"/>
    <m/>
    <n v="180"/>
    <m/>
    <n v="22160"/>
    <m/>
    <n v="26100"/>
    <m/>
    <n v="1980"/>
    <m/>
    <n v="0"/>
    <m/>
    <n v="0"/>
    <m/>
    <n v="1020"/>
    <m/>
    <n v="240"/>
    <m/>
    <n v="1260"/>
    <m/>
    <n v="225"/>
    <m/>
    <n v="30"/>
    <m/>
    <n v="255"/>
    <m/>
    <n v="415"/>
    <m/>
    <m/>
    <m/>
    <n v="54000"/>
    <m/>
    <n v="270"/>
    <m/>
    <n v="54270"/>
    <n v="2.3217247097844111E-2"/>
    <n v="7"/>
    <n v="4.6987285793255945E-3"/>
    <n v="1.4166666666666667"/>
    <n v="7.6469504330200846E-3"/>
    <n v="2.3055555555555554"/>
  </r>
  <r>
    <x v="28"/>
    <s v="PICH2BCO10"/>
    <x v="9"/>
    <s v="Pichidegua"/>
    <s v="color"/>
    <x v="0"/>
    <s v="PICH2BCO"/>
    <n v="5040"/>
    <m/>
    <n v="14400"/>
    <m/>
    <n v="23040"/>
    <m/>
    <n v="9900"/>
    <m/>
    <n v="1260"/>
    <m/>
    <n v="0"/>
    <m/>
    <n v="0"/>
    <m/>
    <n v="2355"/>
    <m/>
    <n v="1410"/>
    <m/>
    <n v="3765"/>
    <m/>
    <n v="627"/>
    <m/>
    <n v="1080"/>
    <m/>
    <n v="1707"/>
    <m/>
    <n v="3558"/>
    <m/>
    <m/>
    <m/>
    <n v="60180"/>
    <m/>
    <n v="2490"/>
    <m/>
    <n v="62670"/>
    <n v="6.0076591670655814E-2"/>
    <n v="20.916666666666668"/>
    <n v="2.7237912876974628E-2"/>
    <n v="9.4833333333333325"/>
    <n v="5.6773575873623743E-2"/>
    <n v="19.766666666666666"/>
  </r>
  <r>
    <x v="28"/>
    <s v="PICH4Bco10"/>
    <x v="9"/>
    <s v="Pichidegua"/>
    <s v="color"/>
    <x v="3"/>
    <s v="PICH4Bco"/>
    <n v="6480"/>
    <m/>
    <n v="13680"/>
    <m/>
    <n v="22140"/>
    <m/>
    <n v="7740"/>
    <m/>
    <n v="0"/>
    <m/>
    <n v="0"/>
    <m/>
    <n v="0"/>
    <m/>
    <n v="4320"/>
    <m/>
    <n v="0"/>
    <m/>
    <n v="4320"/>
    <m/>
    <n v="2520"/>
    <m/>
    <n v="0"/>
    <m/>
    <n v="2520"/>
    <m/>
    <n v="340"/>
    <m/>
    <m/>
    <m/>
    <n v="57220"/>
    <m/>
    <n v="0"/>
    <m/>
    <n v="57220"/>
    <n v="7.5498077595246418E-2"/>
    <n v="24"/>
    <n v="4.4040545263893741E-2"/>
    <n v="14"/>
    <n v="5.9419783292555053E-3"/>
    <n v="1.8888888888888888"/>
  </r>
  <r>
    <x v="28"/>
    <s v="PICH5Aco10"/>
    <x v="9"/>
    <s v="Pichidegua"/>
    <s v="color"/>
    <x v="4"/>
    <s v="PICH5Aco"/>
    <n v="2760"/>
    <m/>
    <n v="14940"/>
    <m/>
    <n v="3420"/>
    <m/>
    <n v="122850"/>
    <m/>
    <n v="2310"/>
    <m/>
    <n v="0"/>
    <m/>
    <n v="0"/>
    <m/>
    <n v="3018"/>
    <m/>
    <n v="0"/>
    <m/>
    <n v="3018"/>
    <m/>
    <n v="3048"/>
    <m/>
    <n v="0"/>
    <m/>
    <n v="3048"/>
    <m/>
    <n v="1374"/>
    <m/>
    <m/>
    <m/>
    <n v="153720"/>
    <m/>
    <n v="0"/>
    <m/>
    <n v="153720"/>
    <n v="1.9633099141295862E-2"/>
    <n v="16.766666666666666"/>
    <n v="1.9828259172521467E-2"/>
    <n v="16.933333333333334"/>
    <n v="8.938329430132709E-3"/>
    <n v="7.6333333333333337"/>
  </r>
  <r>
    <x v="28"/>
    <s v="PICH5Bco10"/>
    <x v="9"/>
    <s v="Pichidegua"/>
    <s v="color"/>
    <x v="4"/>
    <s v="PICH5Bco"/>
    <n v="5520"/>
    <m/>
    <n v="21240"/>
    <m/>
    <n v="20880"/>
    <m/>
    <n v="39780"/>
    <m/>
    <n v="720"/>
    <m/>
    <n v="0"/>
    <m/>
    <n v="0"/>
    <m/>
    <n v="2370"/>
    <m/>
    <n v="0"/>
    <m/>
    <n v="2370"/>
    <m/>
    <n v="2220"/>
    <m/>
    <n v="0"/>
    <m/>
    <n v="2220"/>
    <m/>
    <n v="870"/>
    <m/>
    <m/>
    <m/>
    <n v="93600"/>
    <m/>
    <n v="0"/>
    <m/>
    <n v="93600"/>
    <n v="2.5320512820512821E-2"/>
    <n v="13.166666666666666"/>
    <n v="2.3717948717948717E-2"/>
    <n v="12.333333333333334"/>
    <n v="9.2948717948717948E-3"/>
    <n v="4.833333333333333"/>
  </r>
  <r>
    <x v="28"/>
    <s v="PICH5Cco10"/>
    <x v="9"/>
    <s v="Pichidegua"/>
    <s v="color"/>
    <x v="4"/>
    <s v="PICH5Cco"/>
    <n v="5880"/>
    <m/>
    <n v="3960"/>
    <m/>
    <n v="0"/>
    <m/>
    <n v="45360"/>
    <m/>
    <n v="24270"/>
    <m/>
    <n v="2520"/>
    <m/>
    <n v="0"/>
    <m/>
    <n v="2760"/>
    <m/>
    <n v="0"/>
    <m/>
    <n v="2760"/>
    <m/>
    <n v="1656"/>
    <m/>
    <n v="0"/>
    <m/>
    <n v="1656"/>
    <m/>
    <n v="894"/>
    <m/>
    <m/>
    <m/>
    <n v="87300"/>
    <m/>
    <n v="0"/>
    <m/>
    <n v="87300"/>
    <n v="3.1615120274914088E-2"/>
    <n v="15.333333333333334"/>
    <n v="1.8969072164948454E-2"/>
    <n v="9.1999999999999993"/>
    <n v="1.0240549828178694E-2"/>
    <n v="4.9666666666666668"/>
  </r>
  <r>
    <x v="29"/>
    <s v="Lavado10"/>
    <x v="9"/>
    <m/>
    <m/>
    <x v="5"/>
    <s v="Lavado"/>
    <n v="4560"/>
    <m/>
    <n v="22860"/>
    <m/>
    <n v="65520"/>
    <m/>
    <n v="46440"/>
    <m/>
    <n v="14760"/>
    <m/>
    <n v="3240"/>
    <m/>
    <m/>
    <m/>
    <m/>
    <m/>
    <m/>
    <m/>
    <m/>
    <m/>
    <m/>
    <m/>
    <m/>
    <m/>
    <m/>
    <m/>
    <m/>
    <m/>
    <m/>
    <m/>
    <n v="135600"/>
    <m/>
    <m/>
    <m/>
    <n v="135600"/>
    <n v="0"/>
    <n v="0"/>
    <n v="0"/>
    <n v="0"/>
    <n v="0"/>
    <n v="0"/>
  </r>
  <r>
    <x v="30"/>
    <s v="CA3A11"/>
    <x v="10"/>
    <s v="Calera"/>
    <s v="color"/>
    <x v="0"/>
    <s v="CA3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0"/>
    <s v="CA3B11"/>
    <x v="10"/>
    <s v="Calera"/>
    <s v="color"/>
    <x v="0"/>
    <s v="CA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0"/>
    <s v="CA3BB11"/>
    <x v="10"/>
    <s v="Calera"/>
    <s v="blanco"/>
    <x v="0"/>
    <s v="CA3B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0"/>
    <s v="CAP1A11"/>
    <x v="10"/>
    <s v="Calera"/>
    <s v="color"/>
    <x v="0"/>
    <s v="CAP1A"/>
    <n v="720"/>
    <m/>
    <n v="0"/>
    <m/>
    <n v="14300"/>
    <m/>
    <n v="14760"/>
    <m/>
    <n v="360"/>
    <m/>
    <m/>
    <m/>
    <m/>
    <m/>
    <n v="1050"/>
    <m/>
    <n v="150"/>
    <m/>
    <n v="1200"/>
    <m/>
    <n v="96"/>
    <m/>
    <m/>
    <m/>
    <n v="96"/>
    <m/>
    <n v="214"/>
    <m/>
    <m/>
    <m/>
    <n v="31500"/>
    <m/>
    <n v="150"/>
    <m/>
    <n v="31650"/>
    <n v="3.7914691943127965E-2"/>
    <n v="6.666666666666667"/>
    <n v="3.0331753554502369E-3"/>
    <n v="0.53333333333333333"/>
    <n v="6.7614533965244866E-3"/>
    <n v="1.1888888888888889"/>
  </r>
  <r>
    <x v="30"/>
    <s v="CAP1B11"/>
    <x v="10"/>
    <s v="Calera"/>
    <s v="color"/>
    <x v="0"/>
    <s v="CAP1B"/>
    <n v="0"/>
    <m/>
    <n v="0"/>
    <m/>
    <n v="0"/>
    <m/>
    <n v="0"/>
    <m/>
    <n v="0"/>
    <m/>
    <m/>
    <m/>
    <m/>
    <m/>
    <n v="0"/>
    <m/>
    <n v="120"/>
    <m/>
    <n v="120"/>
    <m/>
    <n v="0"/>
    <m/>
    <m/>
    <m/>
    <n v="0"/>
    <m/>
    <n v="0"/>
    <m/>
    <m/>
    <m/>
    <n v="0"/>
    <m/>
    <n v="120"/>
    <m/>
    <n v="120"/>
    <n v="1"/>
    <n v="0.66666666666666663"/>
    <n v="0"/>
    <n v="0"/>
    <n v="0"/>
    <n v="0"/>
  </r>
  <r>
    <x v="30"/>
    <s v="CAP1c11"/>
    <x v="10"/>
    <s v="Calera"/>
    <s v="color"/>
    <x v="0"/>
    <s v="CAP1c"/>
    <n v="960"/>
    <m/>
    <n v="1260"/>
    <m/>
    <n v="16820"/>
    <m/>
    <n v="13860"/>
    <m/>
    <n v="600"/>
    <m/>
    <m/>
    <m/>
    <m/>
    <m/>
    <n v="1359"/>
    <m/>
    <n v="240"/>
    <m/>
    <n v="1599"/>
    <m/>
    <n v="174"/>
    <m/>
    <m/>
    <m/>
    <n v="174"/>
    <m/>
    <n v="247"/>
    <m/>
    <m/>
    <m/>
    <n v="35280"/>
    <m/>
    <n v="240"/>
    <m/>
    <n v="35520"/>
    <n v="4.501689189189189E-2"/>
    <n v="8.8833333333333329"/>
    <n v="4.8986486486486489E-3"/>
    <n v="0.96666666666666667"/>
    <n v="6.9538288288288289E-3"/>
    <n v="1.3722222222222222"/>
  </r>
  <r>
    <x v="31"/>
    <s v="PICH1A11"/>
    <x v="10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1"/>
    <s v="PICH2A11"/>
    <x v="10"/>
    <s v="Pichidegua"/>
    <s v="color"/>
    <x v="1"/>
    <s v="PICH2A"/>
    <n v="5520"/>
    <m/>
    <n v="34020"/>
    <m/>
    <n v="172680"/>
    <m/>
    <n v="67140"/>
    <m/>
    <n v="3240"/>
    <m/>
    <n v="0"/>
    <m/>
    <m/>
    <m/>
    <n v="17460"/>
    <m/>
    <n v="0"/>
    <m/>
    <n v="17460"/>
    <m/>
    <n v="4020"/>
    <m/>
    <n v="0"/>
    <m/>
    <n v="4020"/>
    <m/>
    <n v="120"/>
    <m/>
    <m/>
    <m/>
    <n v="312780"/>
    <m/>
    <n v="0"/>
    <m/>
    <n v="312780"/>
    <n v="5.582198350278151E-2"/>
    <n v="97"/>
    <n v="1.2852484174179935E-2"/>
    <n v="22.333333333333332"/>
    <n v="3.8365624400537121E-4"/>
    <n v="0.66666666666666663"/>
  </r>
  <r>
    <x v="31"/>
    <s v="PICH3A11"/>
    <x v="10"/>
    <s v="Pichidegua"/>
    <s v="blanco"/>
    <x v="2"/>
    <s v="PICH3A"/>
    <n v="1920"/>
    <m/>
    <n v="22320"/>
    <m/>
    <n v="154140"/>
    <m/>
    <n v="113760"/>
    <m/>
    <n v="7740"/>
    <m/>
    <n v="0"/>
    <m/>
    <m/>
    <m/>
    <n v="18900"/>
    <m/>
    <n v="0"/>
    <m/>
    <n v="18900"/>
    <m/>
    <n v="1980"/>
    <m/>
    <n v="0"/>
    <m/>
    <n v="1980"/>
    <m/>
    <n v="320"/>
    <m/>
    <m/>
    <m/>
    <n v="323060"/>
    <m/>
    <n v="0"/>
    <m/>
    <n v="323060"/>
    <n v="5.8503064446232898E-2"/>
    <n v="105"/>
    <n v="6.1288924657958276E-3"/>
    <n v="11"/>
    <n v="9.9052807528013376E-4"/>
    <n v="1.7777777777777777"/>
  </r>
  <r>
    <x v="31"/>
    <s v="PICH4A11"/>
    <x v="10"/>
    <s v="Pichidegua"/>
    <s v="blanco"/>
    <x v="3"/>
    <s v="PICH4A"/>
    <n v="8640"/>
    <m/>
    <n v="30600"/>
    <m/>
    <n v="81080"/>
    <m/>
    <n v="39600"/>
    <m/>
    <n v="3780"/>
    <m/>
    <n v="0"/>
    <m/>
    <m/>
    <m/>
    <n v="14580"/>
    <m/>
    <n v="0"/>
    <m/>
    <n v="14580"/>
    <m/>
    <n v="2520"/>
    <m/>
    <n v="0"/>
    <m/>
    <n v="2520"/>
    <m/>
    <n v="920"/>
    <m/>
    <m/>
    <m/>
    <n v="185460"/>
    <m/>
    <n v="0"/>
    <m/>
    <n v="185460"/>
    <n v="7.8615334843092854E-2"/>
    <n v="81"/>
    <n v="1.3587835651892591E-2"/>
    <n v="14"/>
    <n v="4.9606384125957083E-3"/>
    <n v="5.1111111111111107"/>
  </r>
  <r>
    <x v="31"/>
    <s v="PICH5A11"/>
    <x v="10"/>
    <s v="Pichidegua"/>
    <s v="blanco"/>
    <x v="4"/>
    <s v="PICH5A"/>
    <n v="4800"/>
    <m/>
    <n v="9900"/>
    <m/>
    <n v="97740"/>
    <m/>
    <n v="194940"/>
    <m/>
    <n v="16380"/>
    <m/>
    <n v="0"/>
    <m/>
    <m/>
    <m/>
    <n v="9180"/>
    <m/>
    <n v="0"/>
    <m/>
    <n v="9180"/>
    <m/>
    <n v="1980"/>
    <m/>
    <n v="0"/>
    <m/>
    <n v="1980"/>
    <m/>
    <n v="620"/>
    <m/>
    <m/>
    <m/>
    <n v="337700"/>
    <m/>
    <n v="0"/>
    <m/>
    <n v="337700"/>
    <n v="2.7183891027539236E-2"/>
    <n v="51"/>
    <n v="5.8631921824104233E-3"/>
    <n v="11"/>
    <n v="1.8359490672194255E-3"/>
    <n v="3.4444444444444446"/>
  </r>
  <r>
    <x v="31"/>
    <s v="PICH1B11"/>
    <x v="10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1"/>
    <s v="PICH2B11"/>
    <x v="10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1"/>
    <s v="PICH3B11"/>
    <x v="10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1"/>
    <s v="PICH4B11"/>
    <x v="10"/>
    <s v="Pichidegua"/>
    <s v="blanco"/>
    <x v="3"/>
    <s v="PICH4B"/>
    <n v="12120"/>
    <m/>
    <n v="32400"/>
    <m/>
    <n v="53100"/>
    <m/>
    <n v="19980"/>
    <m/>
    <n v="3060"/>
    <m/>
    <n v="0"/>
    <m/>
    <m/>
    <m/>
    <n v="17820"/>
    <m/>
    <n v="0"/>
    <m/>
    <n v="17820"/>
    <m/>
    <n v="4320"/>
    <m/>
    <n v="0"/>
    <m/>
    <n v="4320"/>
    <m/>
    <n v="1020"/>
    <m/>
    <m/>
    <m/>
    <n v="145980"/>
    <m/>
    <n v="0"/>
    <m/>
    <n v="145980"/>
    <n v="0.1220715166461159"/>
    <n v="99"/>
    <n v="2.9593094944512947E-2"/>
    <n v="24"/>
    <n v="6.9872585285655573E-3"/>
    <n v="5.666666666666667"/>
  </r>
  <r>
    <x v="31"/>
    <s v="PICH5B11"/>
    <x v="10"/>
    <s v="Pichidegua"/>
    <s v="blanco"/>
    <x v="4"/>
    <s v="PICH5B"/>
    <n v="7800"/>
    <m/>
    <n v="46080"/>
    <m/>
    <n v="85860"/>
    <m/>
    <n v="37440"/>
    <m/>
    <n v="3960"/>
    <m/>
    <n v="0"/>
    <m/>
    <m/>
    <m/>
    <n v="25200"/>
    <m/>
    <n v="0"/>
    <m/>
    <n v="25200"/>
    <m/>
    <n v="5040"/>
    <m/>
    <n v="0"/>
    <m/>
    <n v="5040"/>
    <m/>
    <n v="900"/>
    <m/>
    <m/>
    <m/>
    <n v="210120"/>
    <m/>
    <n v="0"/>
    <m/>
    <n v="210120"/>
    <n v="0.11993146773272416"/>
    <n v="140"/>
    <n v="2.3986293546544833E-2"/>
    <n v="28"/>
    <n v="4.2832667047401482E-3"/>
    <n v="5"/>
  </r>
  <r>
    <x v="31"/>
    <s v="PICH3C11"/>
    <x v="10"/>
    <s v="Pichidegua"/>
    <s v="blanco"/>
    <x v="2"/>
    <s v="PICH3C"/>
    <n v="10200"/>
    <m/>
    <n v="55260"/>
    <m/>
    <n v="97020"/>
    <m/>
    <n v="45360"/>
    <m/>
    <n v="1620"/>
    <m/>
    <n v="0"/>
    <m/>
    <m/>
    <m/>
    <n v="19800"/>
    <m/>
    <n v="0"/>
    <m/>
    <n v="19800"/>
    <m/>
    <n v="4320"/>
    <m/>
    <n v="0"/>
    <m/>
    <n v="4320"/>
    <m/>
    <n v="380"/>
    <m/>
    <m/>
    <m/>
    <n v="261680"/>
    <m/>
    <n v="0"/>
    <m/>
    <n v="261680"/>
    <n v="7.5664934270865181E-2"/>
    <n v="110"/>
    <n v="1.6508712931825129E-2"/>
    <n v="24"/>
    <n v="1.4521553041883216E-3"/>
    <n v="2.1111111111111112"/>
  </r>
  <r>
    <x v="31"/>
    <s v="PICH5C11"/>
    <x v="10"/>
    <s v="Pichidegua"/>
    <s v="blanco"/>
    <x v="4"/>
    <s v="PICH5C"/>
    <n v="2880"/>
    <m/>
    <n v="9360"/>
    <m/>
    <n v="6660"/>
    <m/>
    <n v="95940"/>
    <m/>
    <n v="167760"/>
    <m/>
    <n v="7560"/>
    <m/>
    <m/>
    <m/>
    <n v="10260"/>
    <m/>
    <n v="0"/>
    <m/>
    <n v="10260"/>
    <m/>
    <n v="2160"/>
    <m/>
    <n v="0"/>
    <m/>
    <n v="2160"/>
    <m/>
    <n v="380"/>
    <m/>
    <m/>
    <m/>
    <n v="300620"/>
    <m/>
    <n v="0"/>
    <m/>
    <n v="300620"/>
    <n v="3.4129465770740469E-2"/>
    <n v="57"/>
    <n v="7.1851506885769406E-3"/>
    <n v="12"/>
    <n v="1.2640542878052025E-3"/>
    <n v="2.1111111111111112"/>
  </r>
  <r>
    <x v="31"/>
    <s v="PICH5D11"/>
    <x v="10"/>
    <s v="Pichidegua"/>
    <s v="blanco"/>
    <x v="4"/>
    <s v="PICH5D"/>
    <n v="2160"/>
    <m/>
    <n v="14940"/>
    <m/>
    <n v="94860"/>
    <m/>
    <n v="172080"/>
    <m/>
    <n v="12240"/>
    <m/>
    <n v="0"/>
    <m/>
    <m/>
    <m/>
    <n v="15120"/>
    <m/>
    <n v="0"/>
    <m/>
    <n v="15120"/>
    <m/>
    <n v="2160"/>
    <m/>
    <n v="0"/>
    <m/>
    <n v="2160"/>
    <m/>
    <n v="700"/>
    <m/>
    <m/>
    <m/>
    <n v="325960"/>
    <m/>
    <n v="0"/>
    <m/>
    <n v="325960"/>
    <n v="4.6386059639219539E-2"/>
    <n v="84"/>
    <n v="6.6265799484599335E-3"/>
    <n v="12"/>
    <n v="2.1475027610749786E-3"/>
    <n v="3.8888888888888888"/>
  </r>
  <r>
    <x v="31"/>
    <s v="PICH1Aco11"/>
    <x v="10"/>
    <s v="Pichidegua"/>
    <s v="color"/>
    <x v="0"/>
    <s v="PICH1Aco"/>
    <n v="15480"/>
    <m/>
    <n v="24660"/>
    <m/>
    <n v="17340"/>
    <m/>
    <n v="19980"/>
    <m/>
    <n v="360"/>
    <m/>
    <n v="0"/>
    <m/>
    <m/>
    <m/>
    <n v="1203"/>
    <m/>
    <n v="660"/>
    <m/>
    <n v="1863"/>
    <m/>
    <n v="1875"/>
    <m/>
    <n v="780"/>
    <m/>
    <n v="2655"/>
    <m/>
    <n v="1602"/>
    <m/>
    <m/>
    <m/>
    <n v="69840"/>
    <m/>
    <n v="1440"/>
    <m/>
    <n v="71280"/>
    <n v="2.6136363636363635E-2"/>
    <n v="10.35"/>
    <n v="3.7247474747474744E-2"/>
    <n v="14.75"/>
    <n v="2.2474747474747474E-2"/>
    <n v="8.9"/>
  </r>
  <r>
    <x v="31"/>
    <s v="PICH1Aco211"/>
    <x v="10"/>
    <s v="Pichidegua"/>
    <s v="color"/>
    <x v="0"/>
    <s v="PICH1Aco2"/>
    <n v="12840"/>
    <m/>
    <n v="25380"/>
    <m/>
    <n v="4680"/>
    <m/>
    <n v="4320"/>
    <m/>
    <n v="240"/>
    <m/>
    <n v="0"/>
    <m/>
    <m/>
    <m/>
    <n v="900"/>
    <m/>
    <n v="1020"/>
    <m/>
    <n v="1920"/>
    <m/>
    <n v="675"/>
    <m/>
    <n v="1020"/>
    <m/>
    <n v="1695"/>
    <m/>
    <n v="4255"/>
    <m/>
    <m/>
    <m/>
    <n v="70570"/>
    <m/>
    <n v="2040"/>
    <m/>
    <n v="72610"/>
    <n v="2.6442638754992424E-2"/>
    <n v="10.666666666666666"/>
    <n v="2.3343892025891752E-2"/>
    <n v="9.4166666666666661"/>
    <n v="5.8600743699214981E-2"/>
    <n v="23.638888888888889"/>
  </r>
  <r>
    <x v="31"/>
    <s v="PICH1Bco11"/>
    <x v="10"/>
    <s v="Pichidegua"/>
    <s v="color"/>
    <x v="0"/>
    <s v="PICH1Bco"/>
    <n v="2760"/>
    <m/>
    <n v="2520"/>
    <m/>
    <n v="22160"/>
    <m/>
    <n v="54900"/>
    <m/>
    <n v="900"/>
    <m/>
    <n v="180"/>
    <m/>
    <m/>
    <m/>
    <n v="1539"/>
    <m/>
    <n v="450"/>
    <m/>
    <n v="1989"/>
    <m/>
    <n v="354"/>
    <m/>
    <n v="240"/>
    <m/>
    <n v="594"/>
    <m/>
    <n v="747"/>
    <m/>
    <m/>
    <m/>
    <n v="66780"/>
    <m/>
    <n v="690"/>
    <m/>
    <n v="67470"/>
    <n v="2.9479768786127167E-2"/>
    <n v="11.05"/>
    <n v="8.8039128501556253E-3"/>
    <n v="3.3"/>
    <n v="1.1071587372165407E-2"/>
    <n v="4.1500000000000004"/>
  </r>
  <r>
    <x v="31"/>
    <s v="PICH2BCO11"/>
    <x v="10"/>
    <s v="Pichidegua"/>
    <s v="color"/>
    <x v="0"/>
    <s v="PICH2BCO"/>
    <n v="3840"/>
    <m/>
    <n v="13500"/>
    <m/>
    <n v="23040"/>
    <m/>
    <n v="8640"/>
    <m/>
    <n v="360"/>
    <m/>
    <n v="180"/>
    <m/>
    <m/>
    <m/>
    <n v="1629"/>
    <m/>
    <n v="1350"/>
    <m/>
    <n v="2979"/>
    <m/>
    <n v="1062"/>
    <m/>
    <n v="720"/>
    <m/>
    <n v="1782"/>
    <m/>
    <n v="1929"/>
    <m/>
    <m/>
    <m/>
    <n v="53820"/>
    <m/>
    <n v="2070"/>
    <m/>
    <n v="55890"/>
    <n v="5.3301127214170692E-2"/>
    <n v="16.55"/>
    <n v="3.1884057971014491E-2"/>
    <n v="9.9"/>
    <n v="3.4514224369296832E-2"/>
    <n v="10.716666666666667"/>
  </r>
  <r>
    <x v="31"/>
    <s v="PICH4Bco11"/>
    <x v="10"/>
    <s v="Pichidegua"/>
    <s v="color"/>
    <x v="3"/>
    <s v="PICH4Bco"/>
    <n v="6960"/>
    <m/>
    <n v="14940"/>
    <m/>
    <n v="22140"/>
    <m/>
    <n v="5940"/>
    <m/>
    <n v="0"/>
    <m/>
    <n v="0"/>
    <m/>
    <m/>
    <m/>
    <n v="3420"/>
    <m/>
    <n v="0"/>
    <m/>
    <n v="3420"/>
    <m/>
    <n v="3060"/>
    <m/>
    <n v="0"/>
    <m/>
    <n v="3060"/>
    <m/>
    <n v="520"/>
    <m/>
    <m/>
    <m/>
    <n v="56980"/>
    <m/>
    <n v="0"/>
    <m/>
    <n v="56980"/>
    <n v="6.0021060021060023E-2"/>
    <n v="19"/>
    <n v="5.3703053703053706E-2"/>
    <n v="17"/>
    <n v="9.1260091260091259E-3"/>
    <n v="2.8888888888888888"/>
  </r>
  <r>
    <x v="31"/>
    <s v="PICH5Aco11"/>
    <x v="10"/>
    <s v="Pichidegua"/>
    <s v="color"/>
    <x v="4"/>
    <s v="PICH5Aco"/>
    <n v="2280"/>
    <m/>
    <n v="17460"/>
    <m/>
    <n v="3420"/>
    <m/>
    <n v="86940"/>
    <m/>
    <n v="2160"/>
    <m/>
    <n v="0"/>
    <m/>
    <m/>
    <m/>
    <n v="2730"/>
    <m/>
    <n v="0"/>
    <m/>
    <n v="2730"/>
    <m/>
    <n v="3342"/>
    <m/>
    <n v="0"/>
    <m/>
    <n v="3342"/>
    <m/>
    <n v="1188"/>
    <m/>
    <m/>
    <m/>
    <n v="121320"/>
    <m/>
    <n v="0"/>
    <m/>
    <n v="121320"/>
    <n v="2.2502472799208705E-2"/>
    <n v="15.166666666666666"/>
    <n v="2.754698318496538E-2"/>
    <n v="18.566666666666666"/>
    <n v="9.7922848664688429E-3"/>
    <n v="6.6"/>
  </r>
  <r>
    <x v="31"/>
    <s v="PICH5Bco11"/>
    <x v="10"/>
    <s v="Pichidegua"/>
    <s v="color"/>
    <x v="4"/>
    <s v="PICH5Bco"/>
    <n v="6000"/>
    <m/>
    <n v="24480"/>
    <m/>
    <n v="20880"/>
    <m/>
    <n v="35460"/>
    <m/>
    <n v="1260"/>
    <m/>
    <n v="180"/>
    <m/>
    <m/>
    <m/>
    <n v="6864"/>
    <m/>
    <n v="0"/>
    <m/>
    <n v="6864"/>
    <m/>
    <n v="3306"/>
    <m/>
    <n v="0"/>
    <m/>
    <n v="3306"/>
    <m/>
    <n v="2190"/>
    <m/>
    <m/>
    <m/>
    <n v="128160"/>
    <m/>
    <n v="0"/>
    <m/>
    <n v="128160"/>
    <n v="5.3558052434456931E-2"/>
    <n v="38.133333333333333"/>
    <n v="2.5795880149812735E-2"/>
    <n v="18.366666666666667"/>
    <n v="1.7088014981273408E-2"/>
    <n v="12.166666666666666"/>
  </r>
  <r>
    <x v="31"/>
    <s v="PICH5Cco11"/>
    <x v="10"/>
    <s v="Pichidegua"/>
    <s v="color"/>
    <x v="4"/>
    <s v="PICH5Cco"/>
    <n v="7680"/>
    <m/>
    <n v="3780"/>
    <m/>
    <n v="0"/>
    <m/>
    <n v="90540"/>
    <m/>
    <n v="34560"/>
    <m/>
    <n v="1260"/>
    <m/>
    <m/>
    <m/>
    <n v="2706"/>
    <m/>
    <n v="0"/>
    <m/>
    <n v="2706"/>
    <m/>
    <n v="2169"/>
    <m/>
    <n v="0"/>
    <m/>
    <n v="2169"/>
    <m/>
    <n v="675"/>
    <m/>
    <m/>
    <m/>
    <n v="148950"/>
    <m/>
    <n v="0"/>
    <m/>
    <n v="148950"/>
    <n v="1.8167170191339375E-2"/>
    <n v="15.033333333333333"/>
    <n v="1.4561933534743202E-2"/>
    <n v="12.05"/>
    <n v="4.5317220543806651E-3"/>
    <n v="3.75"/>
  </r>
  <r>
    <x v="32"/>
    <s v="Lavado11"/>
    <x v="10"/>
    <m/>
    <m/>
    <x v="5"/>
    <s v="Lavado"/>
    <n v="4680"/>
    <m/>
    <n v="16740"/>
    <m/>
    <n v="53460"/>
    <m/>
    <n v="39960"/>
    <m/>
    <n v="9360"/>
    <m/>
    <n v="900"/>
    <m/>
    <m/>
    <m/>
    <m/>
    <m/>
    <m/>
    <m/>
    <m/>
    <m/>
    <m/>
    <m/>
    <m/>
    <m/>
    <m/>
    <m/>
    <m/>
    <m/>
    <m/>
    <m/>
    <n v="125100"/>
    <m/>
    <m/>
    <m/>
    <n v="125100"/>
    <n v="0"/>
    <n v="0"/>
    <n v="0"/>
    <n v="0"/>
    <n v="0"/>
    <n v="0"/>
  </r>
  <r>
    <x v="33"/>
    <s v="CA3A12"/>
    <x v="11"/>
    <s v="Calera"/>
    <s v="color"/>
    <x v="0"/>
    <s v="CA3A"/>
    <n v="0"/>
    <m/>
    <n v="0"/>
    <m/>
    <n v="0"/>
    <m/>
    <n v="0"/>
    <m/>
    <n v="0"/>
    <m/>
    <m/>
    <m/>
    <m/>
    <m/>
    <n v="0"/>
    <m/>
    <n v="0"/>
    <m/>
    <n v="0"/>
    <m/>
    <n v="0"/>
    <m/>
    <n v="60"/>
    <m/>
    <n v="60"/>
    <m/>
    <n v="0"/>
    <m/>
    <m/>
    <m/>
    <n v="0"/>
    <m/>
    <n v="60"/>
    <m/>
    <n v="60"/>
    <n v="0"/>
    <n v="0"/>
    <n v="1"/>
    <n v="0.33333333333333331"/>
    <n v="0"/>
    <n v="0"/>
  </r>
  <r>
    <x v="33"/>
    <s v="CA3B12"/>
    <x v="11"/>
    <s v="Calera"/>
    <s v="color"/>
    <x v="0"/>
    <s v="CA3B"/>
    <n v="0"/>
    <m/>
    <n v="0"/>
    <m/>
    <n v="0"/>
    <m/>
    <n v="0"/>
    <m/>
    <n v="0"/>
    <m/>
    <m/>
    <m/>
    <m/>
    <m/>
    <n v="0"/>
    <m/>
    <n v="90"/>
    <m/>
    <n v="90"/>
    <m/>
    <n v="0"/>
    <m/>
    <n v="30"/>
    <m/>
    <n v="30"/>
    <m/>
    <n v="0"/>
    <m/>
    <m/>
    <m/>
    <n v="0"/>
    <m/>
    <n v="120"/>
    <m/>
    <n v="120"/>
    <n v="0.75"/>
    <n v="0.5"/>
    <n v="0.25"/>
    <n v="0.16666666666666666"/>
    <n v="0"/>
    <n v="0"/>
  </r>
  <r>
    <x v="33"/>
    <s v="CA3BB12"/>
    <x v="11"/>
    <s v="Calera"/>
    <s v="blanco"/>
    <x v="0"/>
    <s v="CA3B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3"/>
    <s v="CAP1A12"/>
    <x v="11"/>
    <s v="Calera"/>
    <s v="color"/>
    <x v="0"/>
    <s v="CAP1A"/>
    <n v="720"/>
    <m/>
    <n v="0"/>
    <m/>
    <n v="8700"/>
    <m/>
    <n v="18360"/>
    <m/>
    <n v="180"/>
    <m/>
    <m/>
    <m/>
    <m/>
    <m/>
    <n v="951"/>
    <m/>
    <n v="180"/>
    <m/>
    <n v="1131"/>
    <m/>
    <n v="66"/>
    <m/>
    <n v="0"/>
    <m/>
    <n v="66"/>
    <m/>
    <n v="573"/>
    <m/>
    <m/>
    <m/>
    <n v="29550"/>
    <m/>
    <n v="180"/>
    <m/>
    <n v="29730"/>
    <n v="3.8042381432896066E-2"/>
    <n v="6.2833333333333332"/>
    <n v="2.2199798183652874E-3"/>
    <n v="0.36666666666666664"/>
    <n v="1.927346115035318E-2"/>
    <n v="3.1833333333333331"/>
  </r>
  <r>
    <x v="33"/>
    <s v="CAP1B12"/>
    <x v="11"/>
    <s v="Calera"/>
    <s v="color"/>
    <x v="0"/>
    <s v="CAP1B"/>
    <n v="2880"/>
    <m/>
    <n v="3960"/>
    <m/>
    <n v="0"/>
    <m/>
    <n v="15300"/>
    <m/>
    <n v="720"/>
    <m/>
    <m/>
    <m/>
    <m/>
    <m/>
    <n v="1095"/>
    <m/>
    <n v="270"/>
    <m/>
    <n v="1365"/>
    <m/>
    <n v="165"/>
    <m/>
    <n v="0"/>
    <m/>
    <n v="165"/>
    <m/>
    <n v="180"/>
    <m/>
    <m/>
    <m/>
    <n v="24300"/>
    <m/>
    <n v="270"/>
    <m/>
    <n v="24570"/>
    <n v="5.5555555555555552E-2"/>
    <n v="7.583333333333333"/>
    <n v="6.7155067155067159E-3"/>
    <n v="0.91666666666666663"/>
    <n v="7.326007326007326E-3"/>
    <n v="1"/>
  </r>
  <r>
    <x v="33"/>
    <s v="CAP1c12"/>
    <x v="11"/>
    <s v="Calera"/>
    <s v="color"/>
    <x v="0"/>
    <s v="CAP1c"/>
    <n v="600"/>
    <m/>
    <n v="0"/>
    <m/>
    <n v="8700"/>
    <m/>
    <n v="7020"/>
    <m/>
    <n v="0"/>
    <m/>
    <m/>
    <m/>
    <m/>
    <m/>
    <n v="669"/>
    <m/>
    <n v="270"/>
    <m/>
    <n v="939"/>
    <m/>
    <n v="102"/>
    <m/>
    <n v="0"/>
    <m/>
    <n v="102"/>
    <m/>
    <n v="219"/>
    <m/>
    <m/>
    <m/>
    <n v="17310"/>
    <m/>
    <n v="270"/>
    <m/>
    <n v="17580"/>
    <n v="5.3412969283276449E-2"/>
    <n v="5.2166666666666668"/>
    <n v="5.8020477815699661E-3"/>
    <n v="0.56666666666666665"/>
    <n v="1.2457337883959044E-2"/>
    <n v="1.2166666666666666"/>
  </r>
  <r>
    <x v="34"/>
    <s v="PICH1A12"/>
    <x v="11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4"/>
    <s v="PICH2A12"/>
    <x v="11"/>
    <s v="Pichidegua"/>
    <s v="color"/>
    <x v="1"/>
    <s v="PICH2A"/>
    <n v="6720"/>
    <m/>
    <n v="52020"/>
    <m/>
    <n v="168060"/>
    <m/>
    <n v="59940"/>
    <m/>
    <n v="7020"/>
    <m/>
    <n v="0"/>
    <m/>
    <m/>
    <m/>
    <n v="18180"/>
    <m/>
    <n v="0"/>
    <m/>
    <n v="18180"/>
    <m/>
    <n v="4140"/>
    <m/>
    <n v="0"/>
    <m/>
    <n v="4140"/>
    <m/>
    <n v="0"/>
    <m/>
    <m/>
    <m/>
    <n v="316080"/>
    <m/>
    <n v="0"/>
    <m/>
    <n v="316080"/>
    <n v="5.7517084282460135E-2"/>
    <n v="101"/>
    <n v="1.3097949886104784E-2"/>
    <n v="23"/>
    <n v="0"/>
    <n v="0"/>
  </r>
  <r>
    <x v="34"/>
    <s v="PICH3A12"/>
    <x v="11"/>
    <s v="Pichidegua"/>
    <s v="blanco"/>
    <x v="2"/>
    <s v="PICH3A"/>
    <n v="2280"/>
    <m/>
    <n v="26640"/>
    <m/>
    <n v="160200"/>
    <m/>
    <n v="100800"/>
    <m/>
    <n v="5760"/>
    <m/>
    <n v="0"/>
    <m/>
    <m/>
    <m/>
    <n v="18180"/>
    <m/>
    <n v="0"/>
    <m/>
    <n v="18180"/>
    <m/>
    <n v="2160"/>
    <m/>
    <n v="0"/>
    <m/>
    <n v="2160"/>
    <m/>
    <n v="420"/>
    <m/>
    <m/>
    <m/>
    <n v="316440"/>
    <m/>
    <n v="0"/>
    <m/>
    <n v="316440"/>
    <n v="5.7451649601820247E-2"/>
    <n v="101"/>
    <n v="6.8259385665529011E-3"/>
    <n v="12"/>
    <n v="1.3272658323852863E-3"/>
    <n v="2.3333333333333335"/>
  </r>
  <r>
    <x v="34"/>
    <s v="PICH4A12"/>
    <x v="11"/>
    <s v="Pichidegua"/>
    <s v="blanco"/>
    <x v="3"/>
    <s v="PICH4A"/>
    <n v="8640"/>
    <m/>
    <n v="16200"/>
    <m/>
    <n v="77400"/>
    <m/>
    <n v="34380"/>
    <m/>
    <n v="3420"/>
    <m/>
    <n v="0"/>
    <m/>
    <m/>
    <m/>
    <n v="13680"/>
    <m/>
    <n v="0"/>
    <m/>
    <n v="13680"/>
    <m/>
    <n v="2520"/>
    <m/>
    <n v="0"/>
    <m/>
    <n v="2520"/>
    <m/>
    <n v="500"/>
    <m/>
    <m/>
    <m/>
    <n v="156740"/>
    <m/>
    <n v="0"/>
    <m/>
    <n v="156740"/>
    <n v="8.7278295266045677E-2"/>
    <n v="76"/>
    <n v="1.6077580706903152E-2"/>
    <n v="14"/>
    <n v="3.1899961720045938E-3"/>
    <n v="2.7777777777777777"/>
  </r>
  <r>
    <x v="34"/>
    <s v="PICH5A12"/>
    <x v="11"/>
    <s v="Pichidegua"/>
    <s v="blanco"/>
    <x v="4"/>
    <s v="PICH5A"/>
    <n v="4560"/>
    <m/>
    <n v="12420"/>
    <m/>
    <n v="110520"/>
    <m/>
    <n v="186660"/>
    <m/>
    <n v="11160"/>
    <m/>
    <n v="0"/>
    <m/>
    <m/>
    <m/>
    <n v="9540"/>
    <m/>
    <n v="0"/>
    <m/>
    <n v="9540"/>
    <m/>
    <n v="2340"/>
    <m/>
    <n v="0"/>
    <m/>
    <n v="2340"/>
    <m/>
    <n v="620"/>
    <m/>
    <m/>
    <m/>
    <n v="337820"/>
    <m/>
    <n v="0"/>
    <m/>
    <n v="337820"/>
    <n v="2.8239891066248298E-2"/>
    <n v="53"/>
    <n v="6.9267657332307145E-3"/>
    <n v="13"/>
    <n v="1.8352969036765142E-3"/>
    <n v="3.4444444444444446"/>
  </r>
  <r>
    <x v="34"/>
    <s v="PICH1B12"/>
    <x v="11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4"/>
    <s v="PICH2B12"/>
    <x v="11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4"/>
    <s v="PICH3B12"/>
    <x v="11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4"/>
    <s v="PICH4B12"/>
    <x v="11"/>
    <s v="Pichidegua"/>
    <s v="blanco"/>
    <x v="3"/>
    <s v="PICH4B"/>
    <n v="11280"/>
    <m/>
    <n v="33300"/>
    <m/>
    <n v="55980"/>
    <m/>
    <n v="18540"/>
    <m/>
    <n v="3240"/>
    <m/>
    <n v="0"/>
    <m/>
    <m/>
    <m/>
    <n v="19440"/>
    <m/>
    <n v="0"/>
    <m/>
    <n v="19440"/>
    <m/>
    <n v="5940"/>
    <m/>
    <n v="0"/>
    <m/>
    <n v="5940"/>
    <m/>
    <n v="940"/>
    <m/>
    <m/>
    <m/>
    <n v="148660"/>
    <m/>
    <n v="0"/>
    <m/>
    <n v="148660"/>
    <n v="0.13076819588322347"/>
    <n v="108"/>
    <n v="3.9956948742096057E-2"/>
    <n v="33"/>
    <n v="6.3231535046414638E-3"/>
    <n v="5.2222222222222223"/>
  </r>
  <r>
    <x v="34"/>
    <s v="PICH5B12"/>
    <x v="11"/>
    <s v="Pichidegua"/>
    <s v="blanco"/>
    <x v="4"/>
    <s v="PICH5B"/>
    <n v="8160"/>
    <m/>
    <n v="46620"/>
    <m/>
    <n v="84420"/>
    <m/>
    <n v="34200"/>
    <m/>
    <n v="4860"/>
    <m/>
    <n v="0"/>
    <m/>
    <m/>
    <m/>
    <n v="23400"/>
    <m/>
    <n v="0"/>
    <m/>
    <n v="23400"/>
    <m/>
    <n v="5580"/>
    <m/>
    <n v="0"/>
    <m/>
    <n v="5580"/>
    <m/>
    <n v="800"/>
    <m/>
    <m/>
    <m/>
    <n v="208040"/>
    <m/>
    <n v="0"/>
    <m/>
    <n v="208040"/>
    <n v="0.1124783695443184"/>
    <n v="130"/>
    <n v="2.6821765045183618E-2"/>
    <n v="31"/>
    <n v="3.845414343395501E-3"/>
    <n v="4.4444444444444446"/>
  </r>
  <r>
    <x v="34"/>
    <s v="PICH3C12"/>
    <x v="11"/>
    <s v="Pichidegua"/>
    <s v="blanco"/>
    <x v="2"/>
    <s v="PICH3C"/>
    <n v="9360"/>
    <m/>
    <n v="51480"/>
    <m/>
    <n v="108180"/>
    <m/>
    <n v="35820"/>
    <m/>
    <n v="1440"/>
    <m/>
    <n v="5040"/>
    <m/>
    <m/>
    <m/>
    <n v="20340"/>
    <m/>
    <n v="0"/>
    <m/>
    <n v="20340"/>
    <m/>
    <n v="3960"/>
    <m/>
    <n v="0"/>
    <m/>
    <n v="3960"/>
    <m/>
    <n v="600"/>
    <m/>
    <m/>
    <m/>
    <n v="231180"/>
    <m/>
    <n v="0"/>
    <m/>
    <n v="231180"/>
    <n v="8.7983389566571507E-2"/>
    <n v="113"/>
    <n v="1.7129509473137815E-2"/>
    <n v="22"/>
    <n v="2.5953802232026994E-3"/>
    <n v="3.3333333333333335"/>
  </r>
  <r>
    <x v="34"/>
    <s v="PICH5C12"/>
    <x v="11"/>
    <s v="Pichidegua"/>
    <s v="blanco"/>
    <x v="4"/>
    <s v="PICH5C"/>
    <n v="6360"/>
    <m/>
    <n v="720"/>
    <m/>
    <n v="7920"/>
    <m/>
    <n v="111960"/>
    <m/>
    <n v="124560"/>
    <m/>
    <n v="0"/>
    <m/>
    <m/>
    <m/>
    <n v="9540"/>
    <m/>
    <n v="0"/>
    <m/>
    <n v="9540"/>
    <m/>
    <n v="1980"/>
    <m/>
    <n v="0"/>
    <m/>
    <n v="1980"/>
    <m/>
    <n v="360"/>
    <m/>
    <m/>
    <m/>
    <n v="268440"/>
    <m/>
    <n v="0"/>
    <m/>
    <n v="268440"/>
    <n v="3.5538667858739381E-2"/>
    <n v="53"/>
    <n v="7.3759499329459095E-3"/>
    <n v="11"/>
    <n v="1.3410818059901655E-3"/>
    <n v="2"/>
  </r>
  <r>
    <x v="34"/>
    <s v="PICH5D12"/>
    <x v="11"/>
    <s v="Pichidegua"/>
    <s v="blanco"/>
    <x v="4"/>
    <s v="PICH5D"/>
    <n v="1680"/>
    <m/>
    <n v="13500"/>
    <m/>
    <n v="99900"/>
    <m/>
    <n v="138600"/>
    <m/>
    <n v="8820"/>
    <m/>
    <n v="0"/>
    <m/>
    <m/>
    <m/>
    <n v="12240"/>
    <m/>
    <n v="0"/>
    <m/>
    <n v="12240"/>
    <m/>
    <n v="1800"/>
    <m/>
    <n v="0"/>
    <m/>
    <n v="1800"/>
    <m/>
    <n v="580"/>
    <m/>
    <m/>
    <m/>
    <n v="277120"/>
    <m/>
    <n v="0"/>
    <m/>
    <n v="277120"/>
    <n v="4.4168591224018477E-2"/>
    <n v="68"/>
    <n v="6.4953810623556586E-3"/>
    <n v="10"/>
    <n v="2.0929561200923787E-3"/>
    <n v="3.2222222222222223"/>
  </r>
  <r>
    <x v="34"/>
    <s v="PICH1Aco12"/>
    <x v="11"/>
    <s v="Pichidegua"/>
    <s v="color"/>
    <x v="0"/>
    <s v="PICH1Aco"/>
    <n v="18480"/>
    <m/>
    <n v="34560"/>
    <m/>
    <n v="2700"/>
    <m/>
    <n v="38340"/>
    <m/>
    <n v="1110"/>
    <m/>
    <n v="0"/>
    <m/>
    <m/>
    <m/>
    <n v="2505"/>
    <m/>
    <n v="1110"/>
    <m/>
    <n v="3615"/>
    <m/>
    <n v="1434"/>
    <m/>
    <n v="690"/>
    <m/>
    <n v="2124"/>
    <m/>
    <n v="2571"/>
    <m/>
    <m/>
    <m/>
    <n v="101700"/>
    <m/>
    <n v="1800"/>
    <m/>
    <n v="103500"/>
    <n v="3.4927536231884056E-2"/>
    <n v="20.083333333333332"/>
    <n v="2.0521739130434782E-2"/>
    <n v="11.8"/>
    <n v="2.4840579710144927E-2"/>
    <n v="14.283333333333333"/>
  </r>
  <r>
    <x v="34"/>
    <s v="PICH1Aco212"/>
    <x v="11"/>
    <s v="Pichidegua"/>
    <s v="color"/>
    <x v="0"/>
    <s v="PICH1Aco2"/>
    <n v="0"/>
    <m/>
    <n v="0"/>
    <m/>
    <n v="0"/>
    <m/>
    <n v="0"/>
    <m/>
    <n v="0"/>
    <m/>
    <n v="0"/>
    <m/>
    <m/>
    <m/>
    <n v="240"/>
    <m/>
    <n v="1530"/>
    <m/>
    <n v="1770"/>
    <m/>
    <n v="690"/>
    <m/>
    <n v="1320"/>
    <m/>
    <n v="2010"/>
    <m/>
    <n v="1520"/>
    <m/>
    <m/>
    <m/>
    <n v="2450"/>
    <m/>
    <n v="2850"/>
    <m/>
    <n v="5300"/>
    <n v="0.33396226415094338"/>
    <n v="9.8333333333333339"/>
    <n v="0.37924528301886795"/>
    <n v="11.166666666666666"/>
    <n v="0.28679245283018867"/>
    <n v="8.4444444444444446"/>
  </r>
  <r>
    <x v="34"/>
    <s v="PICH1Bco12"/>
    <x v="11"/>
    <s v="Pichidegua"/>
    <s v="color"/>
    <x v="0"/>
    <s v="PICH1Bco"/>
    <n v="2160"/>
    <m/>
    <n v="2340"/>
    <m/>
    <n v="28200"/>
    <m/>
    <n v="22140"/>
    <m/>
    <n v="540"/>
    <m/>
    <n v="0"/>
    <m/>
    <m/>
    <m/>
    <n v="1779"/>
    <m/>
    <n v="480"/>
    <m/>
    <n v="2259"/>
    <m/>
    <n v="240"/>
    <m/>
    <n v="60"/>
    <m/>
    <n v="300"/>
    <m/>
    <n v="561"/>
    <m/>
    <m/>
    <m/>
    <n v="57960"/>
    <m/>
    <n v="540"/>
    <m/>
    <n v="58500"/>
    <n v="3.8615384615384614E-2"/>
    <n v="12.55"/>
    <n v="5.1282051282051282E-3"/>
    <n v="1.6666666666666667"/>
    <n v="9.5897435897435903E-3"/>
    <n v="3.1166666666666667"/>
  </r>
  <r>
    <x v="34"/>
    <s v="PICH2BCO12"/>
    <x v="11"/>
    <s v="Pichidegua"/>
    <s v="color"/>
    <x v="0"/>
    <s v="PICH2BCO"/>
    <n v="6600"/>
    <m/>
    <n v="17820"/>
    <m/>
    <n v="31320"/>
    <m/>
    <n v="12780"/>
    <m/>
    <n v="900"/>
    <m/>
    <n v="0"/>
    <m/>
    <m/>
    <m/>
    <n v="2793"/>
    <m/>
    <n v="1230"/>
    <m/>
    <n v="4023"/>
    <m/>
    <n v="852"/>
    <m/>
    <n v="900"/>
    <m/>
    <n v="1752"/>
    <m/>
    <n v="2875"/>
    <m/>
    <m/>
    <m/>
    <n v="75940"/>
    <m/>
    <n v="2130"/>
    <m/>
    <n v="78070"/>
    <n v="5.1530677597028306E-2"/>
    <n v="22.35"/>
    <n v="2.244139874471628E-2"/>
    <n v="9.7333333333333325"/>
    <n v="3.6825925451517867E-2"/>
    <n v="15.972222222222221"/>
  </r>
  <r>
    <x v="34"/>
    <s v="PICH4Bco12"/>
    <x v="11"/>
    <s v="Pichidegua"/>
    <s v="color"/>
    <x v="3"/>
    <s v="PICH4Bco"/>
    <n v="7320"/>
    <m/>
    <n v="16560"/>
    <m/>
    <n v="24300"/>
    <m/>
    <n v="7920"/>
    <m/>
    <n v="0"/>
    <m/>
    <n v="0"/>
    <m/>
    <m/>
    <m/>
    <n v="4680"/>
    <m/>
    <n v="0"/>
    <m/>
    <n v="4680"/>
    <m/>
    <n v="3780"/>
    <m/>
    <n v="0"/>
    <m/>
    <n v="3780"/>
    <m/>
    <n v="620"/>
    <m/>
    <m/>
    <m/>
    <n v="65180"/>
    <m/>
    <n v="0"/>
    <m/>
    <n v="65180"/>
    <n v="7.1801166001841055E-2"/>
    <n v="26"/>
    <n v="5.7993249463025469E-2"/>
    <n v="21"/>
    <n v="9.5121202822951827E-3"/>
    <n v="3.4444444444444446"/>
  </r>
  <r>
    <x v="34"/>
    <s v="PICH5Aco12"/>
    <x v="11"/>
    <s v="Pichidegua"/>
    <s v="color"/>
    <x v="4"/>
    <s v="PICH5Aco"/>
    <n v="3480"/>
    <m/>
    <n v="26640"/>
    <m/>
    <n v="0"/>
    <m/>
    <n v="123840"/>
    <m/>
    <n v="2520"/>
    <m/>
    <n v="0"/>
    <m/>
    <m/>
    <m/>
    <n v="3429"/>
    <m/>
    <n v="0"/>
    <m/>
    <n v="3429"/>
    <m/>
    <n v="3075"/>
    <m/>
    <n v="0"/>
    <m/>
    <n v="3075"/>
    <m/>
    <n v="1536"/>
    <m/>
    <m/>
    <m/>
    <n v="164520"/>
    <m/>
    <n v="0"/>
    <m/>
    <n v="164520"/>
    <n v="2.0842450765864332E-2"/>
    <n v="19.05"/>
    <n v="1.8690736688548506E-2"/>
    <n v="17.083333333333332"/>
    <n v="9.3362509117432529E-3"/>
    <n v="8.5333333333333332"/>
  </r>
  <r>
    <x v="34"/>
    <s v="PICH5Bco12"/>
    <x v="11"/>
    <s v="Pichidegua"/>
    <s v="color"/>
    <x v="4"/>
    <s v="PICH5Bco"/>
    <n v="2880"/>
    <m/>
    <n v="12060"/>
    <m/>
    <n v="28800"/>
    <m/>
    <n v="11700"/>
    <m/>
    <n v="720"/>
    <m/>
    <m/>
    <m/>
    <m/>
    <m/>
    <n v="3066"/>
    <m/>
    <n v="0"/>
    <m/>
    <n v="3066"/>
    <m/>
    <n v="2289"/>
    <m/>
    <n v="0"/>
    <m/>
    <n v="2289"/>
    <m/>
    <n v="765"/>
    <m/>
    <m/>
    <m/>
    <n v="62280"/>
    <m/>
    <n v="0"/>
    <m/>
    <n v="62280"/>
    <n v="4.9229287090558765E-2"/>
    <n v="17.033333333333335"/>
    <n v="3.6753371868978806E-2"/>
    <n v="12.716666666666667"/>
    <n v="1.2283236994219654E-2"/>
    <n v="4.25"/>
  </r>
  <r>
    <x v="34"/>
    <s v="PICH5Cco12"/>
    <x v="11"/>
    <s v="Pichidegua"/>
    <s v="color"/>
    <x v="4"/>
    <s v="PICH5Cco"/>
    <n v="8040"/>
    <m/>
    <n v="2160"/>
    <m/>
    <n v="12330"/>
    <m/>
    <n v="94680"/>
    <m/>
    <n v="20760"/>
    <m/>
    <n v="540"/>
    <m/>
    <m/>
    <m/>
    <n v="2868"/>
    <m/>
    <n v="0"/>
    <m/>
    <n v="2868"/>
    <m/>
    <n v="1863"/>
    <m/>
    <n v="0"/>
    <m/>
    <n v="1863"/>
    <m/>
    <n v="1209"/>
    <m/>
    <m/>
    <m/>
    <n v="144450"/>
    <m/>
    <n v="0"/>
    <m/>
    <n v="144450"/>
    <n v="1.9854620976116302E-2"/>
    <n v="15.933333333333334"/>
    <n v="1.2897196261682243E-2"/>
    <n v="10.35"/>
    <n v="8.3696780893042569E-3"/>
    <n v="6.7166666666666668"/>
  </r>
  <r>
    <x v="35"/>
    <s v="Lavado12"/>
    <x v="11"/>
    <m/>
    <m/>
    <x v="5"/>
    <s v="Lavado"/>
    <n v="7320"/>
    <m/>
    <n v="26460"/>
    <m/>
    <n v="83700"/>
    <m/>
    <n v="58500"/>
    <m/>
    <n v="12960"/>
    <m/>
    <n v="1080"/>
    <m/>
    <m/>
    <m/>
    <m/>
    <m/>
    <m/>
    <m/>
    <m/>
    <m/>
    <m/>
    <m/>
    <m/>
    <m/>
    <m/>
    <m/>
    <m/>
    <m/>
    <m/>
    <m/>
    <n v="190020"/>
    <m/>
    <m/>
    <m/>
    <n v="190020"/>
    <n v="0"/>
    <n v="0"/>
    <n v="0"/>
    <n v="0"/>
    <n v="0"/>
    <n v="0"/>
  </r>
  <r>
    <x v="36"/>
    <s v="CA3A13"/>
    <x v="12"/>
    <s v="Calera"/>
    <s v="color"/>
    <x v="0"/>
    <s v="CA3A"/>
    <n v="4320"/>
    <m/>
    <n v="9720"/>
    <m/>
    <n v="360"/>
    <m/>
    <n v="14940"/>
    <m/>
    <n v="540"/>
    <m/>
    <n v="180"/>
    <m/>
    <m/>
    <m/>
    <n v="1116"/>
    <m/>
    <n v="510"/>
    <m/>
    <n v="1626"/>
    <m/>
    <n v="348"/>
    <m/>
    <n v="660"/>
    <m/>
    <n v="1008"/>
    <m/>
    <n v="396"/>
    <m/>
    <m/>
    <m/>
    <n v="31920"/>
    <m/>
    <n v="1170"/>
    <m/>
    <n v="33090"/>
    <n v="4.9138712601994559E-2"/>
    <n v="9.0333333333333332"/>
    <n v="3.0462375339981869E-2"/>
    <n v="5.6"/>
    <n v="1.1967361740707162E-2"/>
    <n v="2.2000000000000002"/>
  </r>
  <r>
    <x v="36"/>
    <s v="CA3B13"/>
    <x v="12"/>
    <s v="Calera"/>
    <s v="color"/>
    <x v="0"/>
    <s v="CA3B"/>
    <n v="960"/>
    <m/>
    <n v="5940"/>
    <m/>
    <n v="9020"/>
    <m/>
    <n v="16200"/>
    <m/>
    <n v="540"/>
    <m/>
    <n v="0"/>
    <m/>
    <m/>
    <m/>
    <n v="1749"/>
    <m/>
    <n v="1020"/>
    <m/>
    <n v="2769"/>
    <m/>
    <n v="354"/>
    <m/>
    <n v="570"/>
    <m/>
    <n v="924"/>
    <m/>
    <n v="445"/>
    <m/>
    <m/>
    <m/>
    <n v="35208"/>
    <m/>
    <n v="1590"/>
    <m/>
    <n v="36798"/>
    <n v="7.5248654818196647E-2"/>
    <n v="15.383333333333333"/>
    <n v="2.5110060329365726E-2"/>
    <n v="5.1333333333333337"/>
    <n v="1.2093048535246481E-2"/>
    <n v="2.4722222222222223"/>
  </r>
  <r>
    <x v="36"/>
    <s v="CA3BB13"/>
    <x v="12"/>
    <s v="Calera"/>
    <s v="blanco"/>
    <x v="0"/>
    <s v="CA3BB"/>
    <n v="0"/>
    <m/>
    <n v="0"/>
    <m/>
    <n v="0"/>
    <m/>
    <n v="0"/>
    <m/>
    <n v="0"/>
    <m/>
    <n v="0"/>
    <m/>
    <m/>
    <m/>
    <n v="0"/>
    <m/>
    <n v="60"/>
    <m/>
    <n v="60"/>
    <m/>
    <n v="0"/>
    <m/>
    <n v="30"/>
    <m/>
    <n v="30"/>
    <m/>
    <n v="0"/>
    <m/>
    <m/>
    <m/>
    <n v="0"/>
    <m/>
    <n v="90"/>
    <m/>
    <n v="90"/>
    <n v="0.66666666666666663"/>
    <n v="0.33333333333333331"/>
    <n v="0.33333333333333331"/>
    <n v="0.16666666666666666"/>
    <n v="0"/>
    <n v="0"/>
  </r>
  <r>
    <x v="36"/>
    <s v="CAP1A13"/>
    <x v="12"/>
    <s v="Calera"/>
    <s v="color"/>
    <x v="0"/>
    <s v="CAP1A"/>
    <n v="720"/>
    <m/>
    <n v="0"/>
    <m/>
    <n v="1900"/>
    <m/>
    <n v="22320"/>
    <m/>
    <n v="0"/>
    <m/>
    <n v="0"/>
    <m/>
    <m/>
    <m/>
    <n v="270"/>
    <m/>
    <n v="360"/>
    <m/>
    <n v="630"/>
    <m/>
    <n v="96"/>
    <m/>
    <n v="0"/>
    <m/>
    <n v="96"/>
    <m/>
    <n v="224"/>
    <m/>
    <m/>
    <m/>
    <n v="25530"/>
    <m/>
    <n v="360"/>
    <m/>
    <n v="25890"/>
    <n v="2.4333719582850522E-2"/>
    <n v="3.5"/>
    <n v="3.7079953650057938E-3"/>
    <n v="0.53333333333333333"/>
    <n v="8.6519891850135189E-3"/>
    <n v="1.2444444444444445"/>
  </r>
  <r>
    <x v="36"/>
    <s v="CAP1B13"/>
    <x v="12"/>
    <s v="Calera"/>
    <s v="color"/>
    <x v="0"/>
    <s v="CAP1B"/>
    <n v="1320"/>
    <m/>
    <n v="0"/>
    <m/>
    <n v="0"/>
    <m/>
    <n v="7200"/>
    <m/>
    <n v="720"/>
    <m/>
    <n v="0"/>
    <m/>
    <m/>
    <m/>
    <n v="240"/>
    <m/>
    <n v="810"/>
    <m/>
    <n v="1050"/>
    <m/>
    <n v="90"/>
    <m/>
    <n v="0"/>
    <m/>
    <n v="90"/>
    <m/>
    <n v="60"/>
    <m/>
    <m/>
    <m/>
    <n v="9630"/>
    <m/>
    <n v="810"/>
    <m/>
    <n v="10440"/>
    <n v="0.10057471264367816"/>
    <n v="5.833333333333333"/>
    <n v="8.6206896551724137E-3"/>
    <n v="0.5"/>
    <n v="5.7471264367816091E-3"/>
    <n v="0.33333333333333331"/>
  </r>
  <r>
    <x v="36"/>
    <s v="CAP1c13"/>
    <x v="12"/>
    <s v="Calera"/>
    <s v="color"/>
    <x v="0"/>
    <s v="CAP1c"/>
    <n v="1560"/>
    <m/>
    <n v="180"/>
    <m/>
    <n v="3720"/>
    <m/>
    <n v="36900"/>
    <m/>
    <n v="180"/>
    <m/>
    <n v="0"/>
    <m/>
    <m/>
    <m/>
    <n v="903"/>
    <m/>
    <n v="480"/>
    <m/>
    <n v="1383"/>
    <m/>
    <n v="228"/>
    <m/>
    <n v="0"/>
    <m/>
    <n v="228"/>
    <m/>
    <n v="249"/>
    <m/>
    <m/>
    <m/>
    <n v="43920"/>
    <m/>
    <n v="480"/>
    <m/>
    <n v="44400"/>
    <n v="3.114864864864865E-2"/>
    <n v="7.6833333333333336"/>
    <n v="5.1351351351351347E-3"/>
    <n v="1.2666666666666666"/>
    <n v="5.6081081081081081E-3"/>
    <n v="1.3833333333333333"/>
  </r>
  <r>
    <x v="37"/>
    <s v="PICH1A13"/>
    <x v="12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7"/>
    <s v="PICH2A13"/>
    <x v="12"/>
    <s v="Pichidegua"/>
    <s v="color"/>
    <x v="1"/>
    <s v="PICH2A"/>
    <n v="4440"/>
    <m/>
    <n v="47340"/>
    <m/>
    <n v="173160"/>
    <m/>
    <n v="71280"/>
    <m/>
    <n v="4140"/>
    <m/>
    <n v="0"/>
    <m/>
    <m/>
    <m/>
    <n v="15840"/>
    <m/>
    <n v="0"/>
    <m/>
    <n v="15840"/>
    <m/>
    <n v="4500"/>
    <m/>
    <n v="0"/>
    <m/>
    <n v="4500"/>
    <m/>
    <n v="140"/>
    <m/>
    <m/>
    <m/>
    <n v="320840"/>
    <m/>
    <n v="0"/>
    <m/>
    <n v="320840"/>
    <n v="4.9370402692931054E-2"/>
    <n v="88"/>
    <n v="1.4025682583219051E-2"/>
    <n v="25"/>
    <n v="4.3635456925570379E-4"/>
    <n v="0.77777777777777779"/>
  </r>
  <r>
    <x v="37"/>
    <s v="PICH3A13"/>
    <x v="12"/>
    <s v="Pichidegua"/>
    <s v="blanco"/>
    <x v="2"/>
    <s v="PICH3A"/>
    <n v="2280"/>
    <m/>
    <n v="25560"/>
    <m/>
    <n v="156060"/>
    <m/>
    <n v="101160"/>
    <m/>
    <n v="6480"/>
    <m/>
    <n v="0"/>
    <m/>
    <m/>
    <m/>
    <n v="20340"/>
    <m/>
    <n v="0"/>
    <m/>
    <n v="20340"/>
    <m/>
    <n v="2700"/>
    <m/>
    <n v="0"/>
    <m/>
    <n v="2700"/>
    <m/>
    <n v="420"/>
    <m/>
    <m/>
    <m/>
    <n v="315000"/>
    <m/>
    <n v="0"/>
    <m/>
    <n v="315000"/>
    <n v="6.4571428571428571E-2"/>
    <n v="113"/>
    <n v="8.5714285714285719E-3"/>
    <n v="15"/>
    <n v="1.3333333333333333E-3"/>
    <n v="2.3333333333333335"/>
  </r>
  <r>
    <x v="37"/>
    <s v="PICH4A13"/>
    <x v="12"/>
    <s v="Pichidegua"/>
    <s v="blanco"/>
    <x v="3"/>
    <s v="PICH4A"/>
    <n v="9000"/>
    <m/>
    <n v="18720"/>
    <m/>
    <n v="91560"/>
    <m/>
    <n v="43200"/>
    <m/>
    <n v="5040"/>
    <m/>
    <n v="0"/>
    <m/>
    <m/>
    <m/>
    <n v="20160"/>
    <m/>
    <n v="0"/>
    <m/>
    <n v="20160"/>
    <m/>
    <n v="2700"/>
    <m/>
    <n v="0"/>
    <m/>
    <n v="2700"/>
    <m/>
    <n v="900"/>
    <m/>
    <m/>
    <m/>
    <n v="191280"/>
    <m/>
    <n v="0"/>
    <m/>
    <n v="191280"/>
    <n v="0.1053952321204517"/>
    <n v="112"/>
    <n v="1.4115432873274781E-2"/>
    <n v="15"/>
    <n v="4.7051442910915932E-3"/>
    <n v="5"/>
  </r>
  <r>
    <x v="37"/>
    <s v="PICH5A13"/>
    <x v="12"/>
    <s v="Pichidegua"/>
    <s v="blanco"/>
    <x v="4"/>
    <s v="PICH5A"/>
    <n v="4080"/>
    <m/>
    <n v="16380"/>
    <m/>
    <n v="87840"/>
    <m/>
    <n v="201600"/>
    <m/>
    <n v="10980"/>
    <m/>
    <n v="0"/>
    <m/>
    <m/>
    <m/>
    <n v="9000"/>
    <m/>
    <n v="0"/>
    <m/>
    <n v="9000"/>
    <m/>
    <n v="1980"/>
    <m/>
    <n v="0"/>
    <m/>
    <n v="1980"/>
    <m/>
    <n v="640"/>
    <m/>
    <m/>
    <m/>
    <n v="332500"/>
    <m/>
    <n v="0"/>
    <m/>
    <n v="332500"/>
    <n v="2.7067669172932331E-2"/>
    <n v="50"/>
    <n v="5.9548872180451131E-3"/>
    <n v="11"/>
    <n v="1.9248120300751879E-3"/>
    <n v="3.5555555555555554"/>
  </r>
  <r>
    <x v="37"/>
    <s v="PICH1B13"/>
    <x v="12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7"/>
    <s v="PICH2B13"/>
    <x v="12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7"/>
    <s v="PICH3B13"/>
    <x v="12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7"/>
    <s v="PICH4B13"/>
    <x v="12"/>
    <s v="Pichidegua"/>
    <s v="blanco"/>
    <x v="3"/>
    <s v="PICH4B"/>
    <n v="8520"/>
    <m/>
    <n v="32040"/>
    <m/>
    <n v="56880"/>
    <m/>
    <n v="22500"/>
    <m/>
    <n v="3600"/>
    <m/>
    <n v="0"/>
    <m/>
    <m/>
    <m/>
    <n v="15120"/>
    <m/>
    <n v="0"/>
    <m/>
    <n v="15120"/>
    <m/>
    <n v="5940"/>
    <m/>
    <n v="0"/>
    <m/>
    <n v="5940"/>
    <m/>
    <n v="1180"/>
    <m/>
    <m/>
    <m/>
    <n v="145780"/>
    <m/>
    <n v="0"/>
    <m/>
    <n v="145780"/>
    <n v="0.10371793112909865"/>
    <n v="84"/>
    <n v="4.0746330086431609E-2"/>
    <n v="33"/>
    <n v="8.094388805048704E-3"/>
    <n v="6.5555555555555554"/>
  </r>
  <r>
    <x v="37"/>
    <s v="PICH5B13"/>
    <x v="12"/>
    <s v="Pichidegua"/>
    <s v="blanco"/>
    <x v="4"/>
    <s v="PICH5B"/>
    <n v="8880"/>
    <m/>
    <n v="47880"/>
    <m/>
    <n v="85500"/>
    <m/>
    <n v="35280"/>
    <m/>
    <n v="3060"/>
    <m/>
    <n v="0"/>
    <m/>
    <m/>
    <m/>
    <n v="27000"/>
    <m/>
    <n v="0"/>
    <m/>
    <n v="27000"/>
    <m/>
    <n v="7200"/>
    <m/>
    <n v="0"/>
    <m/>
    <n v="7200"/>
    <m/>
    <n v="800"/>
    <m/>
    <m/>
    <m/>
    <n v="215600"/>
    <m/>
    <n v="0"/>
    <m/>
    <n v="215600"/>
    <n v="0.12523191094619665"/>
    <n v="150"/>
    <n v="3.3395176252319109E-2"/>
    <n v="40"/>
    <n v="3.7105751391465678E-3"/>
    <n v="4.4444444444444446"/>
  </r>
  <r>
    <x v="37"/>
    <s v="PICH3C13"/>
    <x v="12"/>
    <s v="Pichidegua"/>
    <s v="blanco"/>
    <x v="2"/>
    <s v="PICH3C"/>
    <n v="7560"/>
    <m/>
    <n v="45360"/>
    <m/>
    <n v="111060"/>
    <m/>
    <n v="42840"/>
    <m/>
    <n v="2160"/>
    <m/>
    <n v="0"/>
    <m/>
    <m/>
    <m/>
    <n v="19620"/>
    <m/>
    <n v="0"/>
    <m/>
    <n v="19620"/>
    <m/>
    <n v="3420"/>
    <m/>
    <n v="0"/>
    <m/>
    <n v="3420"/>
    <m/>
    <n v="560"/>
    <m/>
    <m/>
    <m/>
    <n v="232580"/>
    <m/>
    <n v="0"/>
    <m/>
    <n v="232580"/>
    <n v="8.4358070341387911E-2"/>
    <n v="109"/>
    <n v="1.4704617765930003E-2"/>
    <n v="19"/>
    <n v="2.4077736692750882E-3"/>
    <n v="3.1111111111111112"/>
  </r>
  <r>
    <x v="37"/>
    <s v="PICH5C13"/>
    <x v="12"/>
    <s v="Pichidegua"/>
    <s v="blanco"/>
    <x v="4"/>
    <s v="PICH5C"/>
    <n v="8640"/>
    <m/>
    <n v="2160"/>
    <m/>
    <n v="12420"/>
    <m/>
    <n v="164880"/>
    <m/>
    <n v="95940"/>
    <m/>
    <n v="3600"/>
    <m/>
    <m/>
    <m/>
    <n v="10080"/>
    <m/>
    <n v="0"/>
    <m/>
    <n v="10080"/>
    <m/>
    <n v="2040"/>
    <m/>
    <n v="0"/>
    <m/>
    <n v="2040"/>
    <m/>
    <n v="440"/>
    <m/>
    <m/>
    <m/>
    <n v="300200"/>
    <m/>
    <n v="0"/>
    <m/>
    <n v="300200"/>
    <n v="3.3577614923384409E-2"/>
    <n v="56"/>
    <n v="6.7954696868754161E-3"/>
    <n v="11.333333333333334"/>
    <n v="1.4656895403064624E-3"/>
    <n v="2.4444444444444446"/>
  </r>
  <r>
    <x v="37"/>
    <s v="PICH5D13"/>
    <x v="12"/>
    <s v="Pichidegua"/>
    <s v="blanco"/>
    <x v="4"/>
    <s v="PICH5D"/>
    <n v="1680"/>
    <m/>
    <n v="17280"/>
    <m/>
    <n v="109080"/>
    <m/>
    <n v="201240"/>
    <m/>
    <n v="18540"/>
    <m/>
    <n v="0"/>
    <m/>
    <m/>
    <m/>
    <n v="18900"/>
    <m/>
    <n v="0"/>
    <m/>
    <n v="18900"/>
    <m/>
    <n v="3060"/>
    <m/>
    <n v="0"/>
    <m/>
    <n v="3060"/>
    <m/>
    <n v="780"/>
    <m/>
    <m/>
    <m/>
    <n v="370560"/>
    <m/>
    <n v="0"/>
    <m/>
    <n v="370560"/>
    <n v="5.1003886010362695E-2"/>
    <n v="105"/>
    <n v="8.2577720207253884E-3"/>
    <n v="17"/>
    <n v="2.1049222797927462E-3"/>
    <n v="4.333333333333333"/>
  </r>
  <r>
    <x v="37"/>
    <s v="PICH1Aco13"/>
    <x v="12"/>
    <s v="Pichidegua"/>
    <s v="color"/>
    <x v="0"/>
    <s v="PICH1Aco"/>
    <n v="8160"/>
    <m/>
    <n v="0"/>
    <m/>
    <n v="0"/>
    <m/>
    <n v="42300"/>
    <m/>
    <n v="0"/>
    <m/>
    <n v="0"/>
    <m/>
    <m/>
    <m/>
    <n v="1410"/>
    <m/>
    <n v="900"/>
    <m/>
    <n v="2310"/>
    <m/>
    <n v="660"/>
    <m/>
    <n v="750"/>
    <m/>
    <n v="1410"/>
    <m/>
    <n v="1470"/>
    <m/>
    <m/>
    <m/>
    <n v="54000"/>
    <m/>
    <n v="1650"/>
    <m/>
    <n v="55650"/>
    <n v="4.1509433962264149E-2"/>
    <n v="12.833333333333334"/>
    <n v="2.5336927223719677E-2"/>
    <n v="7.833333333333333"/>
    <n v="2.6415094339622643E-2"/>
    <n v="8.1666666666666661"/>
  </r>
  <r>
    <x v="37"/>
    <s v="PICH1Aco213"/>
    <x v="12"/>
    <s v="Pichidegua"/>
    <s v="color"/>
    <x v="0"/>
    <s v="PICH1Aco2"/>
    <n v="0"/>
    <m/>
    <n v="0"/>
    <m/>
    <n v="1420"/>
    <m/>
    <n v="0"/>
    <m/>
    <n v="0"/>
    <m/>
    <n v="0"/>
    <m/>
    <m/>
    <m/>
    <n v="0"/>
    <m/>
    <n v="1320"/>
    <m/>
    <n v="1320"/>
    <m/>
    <n v="0"/>
    <m/>
    <n v="990"/>
    <m/>
    <n v="990"/>
    <m/>
    <n v="480"/>
    <m/>
    <m/>
    <m/>
    <n v="1900"/>
    <m/>
    <n v="2310"/>
    <m/>
    <n v="4210"/>
    <n v="0.31353919239904987"/>
    <n v="7.333333333333333"/>
    <n v="0.23515439429928742"/>
    <n v="5.5"/>
    <n v="0.11401425178147269"/>
    <n v="2.6666666666666665"/>
  </r>
  <r>
    <x v="37"/>
    <s v="PICH1Bco13"/>
    <x v="12"/>
    <s v="Pichidegua"/>
    <s v="color"/>
    <x v="0"/>
    <s v="PICH1Bco"/>
    <n v="1920"/>
    <m/>
    <n v="0"/>
    <m/>
    <n v="11400"/>
    <m/>
    <n v="32940"/>
    <m/>
    <n v="2340"/>
    <m/>
    <n v="0"/>
    <m/>
    <m/>
    <m/>
    <n v="1230"/>
    <m/>
    <n v="420"/>
    <m/>
    <n v="1650"/>
    <m/>
    <n v="300"/>
    <m/>
    <n v="60"/>
    <m/>
    <n v="360"/>
    <m/>
    <n v="195"/>
    <m/>
    <m/>
    <m/>
    <n v="50325"/>
    <m/>
    <n v="480"/>
    <m/>
    <n v="50805"/>
    <n v="3.2477118393858875E-2"/>
    <n v="9.1666666666666661"/>
    <n v="7.0859167404782996E-3"/>
    <n v="2"/>
    <n v="3.8382049010924121E-3"/>
    <n v="1.0833333333333333"/>
  </r>
  <r>
    <x v="37"/>
    <s v="PICH2BCO13"/>
    <x v="12"/>
    <s v="Pichidegua"/>
    <s v="color"/>
    <x v="0"/>
    <s v="PICH2BCO"/>
    <n v="0"/>
    <m/>
    <n v="0"/>
    <m/>
    <n v="0"/>
    <m/>
    <n v="0"/>
    <m/>
    <n v="0"/>
    <m/>
    <n v="0"/>
    <m/>
    <m/>
    <m/>
    <n v="0"/>
    <m/>
    <n v="1080"/>
    <m/>
    <n v="1080"/>
    <m/>
    <n v="0"/>
    <m/>
    <n v="840"/>
    <m/>
    <n v="840"/>
    <m/>
    <n v="340"/>
    <m/>
    <m/>
    <m/>
    <n v="340"/>
    <m/>
    <n v="1920"/>
    <m/>
    <n v="2260"/>
    <n v="0.47787610619469029"/>
    <n v="6"/>
    <n v="0.37168141592920356"/>
    <n v="4.666666666666667"/>
    <n v="0.15044247787610621"/>
    <n v="1.8888888888888888"/>
  </r>
  <r>
    <x v="37"/>
    <s v="PICH4Bco13"/>
    <x v="12"/>
    <s v="Pichidegua"/>
    <s v="color"/>
    <x v="3"/>
    <s v="PICH4Bco"/>
    <n v="5280"/>
    <m/>
    <n v="12780"/>
    <m/>
    <n v="22320"/>
    <m/>
    <n v="8100"/>
    <m/>
    <n v="0"/>
    <m/>
    <n v="0"/>
    <m/>
    <m/>
    <m/>
    <n v="3420"/>
    <m/>
    <n v="0"/>
    <m/>
    <n v="3420"/>
    <m/>
    <n v="3240"/>
    <m/>
    <n v="0"/>
    <m/>
    <n v="3240"/>
    <m/>
    <n v="680"/>
    <m/>
    <m/>
    <m/>
    <n v="55820"/>
    <m/>
    <n v="0"/>
    <m/>
    <n v="55820"/>
    <n v="6.1268362594052314E-2"/>
    <n v="19"/>
    <n v="5.8043711931207449E-2"/>
    <n v="18"/>
    <n v="1.2182013615191688E-2"/>
    <n v="3.7777777777777777"/>
  </r>
  <r>
    <x v="37"/>
    <s v="PICH5Aco13"/>
    <x v="12"/>
    <s v="Pichidegua"/>
    <s v="color"/>
    <x v="4"/>
    <s v="PICH5Aco"/>
    <n v="2640"/>
    <m/>
    <n v="20340"/>
    <m/>
    <n v="0"/>
    <m/>
    <n v="102060"/>
    <m/>
    <n v="2160"/>
    <m/>
    <n v="0"/>
    <m/>
    <m/>
    <m/>
    <n v="2790"/>
    <m/>
    <n v="0"/>
    <m/>
    <n v="2790"/>
    <m/>
    <n v="4230"/>
    <m/>
    <n v="0"/>
    <m/>
    <n v="4230"/>
    <m/>
    <n v="550"/>
    <m/>
    <m/>
    <m/>
    <n v="134770"/>
    <m/>
    <n v="0"/>
    <m/>
    <n v="134770"/>
    <n v="2.0701936632781776E-2"/>
    <n v="15.5"/>
    <n v="3.1386807152927208E-2"/>
    <n v="23.5"/>
    <n v="4.0810269347777697E-3"/>
    <n v="3.0555555555555554"/>
  </r>
  <r>
    <x v="37"/>
    <s v="PICH5Bco13"/>
    <x v="12"/>
    <s v="Pichidegua"/>
    <s v="color"/>
    <x v="4"/>
    <s v="PICH5Bco"/>
    <n v="4920"/>
    <m/>
    <n v="20520"/>
    <m/>
    <n v="46800"/>
    <m/>
    <n v="19080"/>
    <m/>
    <n v="1080"/>
    <m/>
    <n v="0"/>
    <m/>
    <m/>
    <m/>
    <n v="5466"/>
    <m/>
    <n v="0"/>
    <m/>
    <n v="5466"/>
    <m/>
    <n v="2934"/>
    <m/>
    <n v="0"/>
    <m/>
    <n v="2934"/>
    <m/>
    <n v="900"/>
    <m/>
    <m/>
    <m/>
    <n v="101700"/>
    <m/>
    <n v="0"/>
    <m/>
    <n v="101700"/>
    <n v="5.3746312684365784E-2"/>
    <n v="30.366666666666667"/>
    <n v="2.8849557522123894E-2"/>
    <n v="16.3"/>
    <n v="8.8495575221238937E-3"/>
    <n v="5"/>
  </r>
  <r>
    <x v="37"/>
    <s v="PICH5Cco13"/>
    <x v="12"/>
    <s v="Pichidegua"/>
    <s v="color"/>
    <x v="4"/>
    <s v="PICH5Cco"/>
    <n v="5160"/>
    <m/>
    <n v="1800"/>
    <m/>
    <n v="0"/>
    <m/>
    <n v="91980"/>
    <m/>
    <n v="11340"/>
    <m/>
    <n v="180"/>
    <m/>
    <m/>
    <m/>
    <n v="2670"/>
    <m/>
    <n v="0"/>
    <m/>
    <n v="2670"/>
    <m/>
    <n v="2322"/>
    <m/>
    <n v="0"/>
    <m/>
    <n v="2322"/>
    <m/>
    <n v="828"/>
    <m/>
    <m/>
    <m/>
    <n v="116280"/>
    <m/>
    <n v="0"/>
    <m/>
    <n v="116280"/>
    <n v="2.2961816305469555E-2"/>
    <n v="14.833333333333334"/>
    <n v="1.9969040247678017E-2"/>
    <n v="12.9"/>
    <n v="7.1207430340557275E-3"/>
    <n v="4.5999999999999996"/>
  </r>
  <r>
    <x v="38"/>
    <s v="Lavado13"/>
    <x v="12"/>
    <m/>
    <m/>
    <x v="5"/>
    <s v="Lavado"/>
    <n v="4320"/>
    <m/>
    <n v="16380"/>
    <m/>
    <n v="64800"/>
    <m/>
    <n v="45900"/>
    <m/>
    <n v="8100"/>
    <m/>
    <n v="540"/>
    <m/>
    <m/>
    <m/>
    <m/>
    <m/>
    <m/>
    <m/>
    <m/>
    <m/>
    <m/>
    <m/>
    <m/>
    <m/>
    <m/>
    <m/>
    <m/>
    <m/>
    <m/>
    <m/>
    <n v="140040"/>
    <m/>
    <m/>
    <m/>
    <n v="140040"/>
    <n v="0"/>
    <n v="0"/>
    <n v="0"/>
    <n v="0"/>
    <n v="0"/>
    <n v="0"/>
  </r>
  <r>
    <x v="39"/>
    <s v="CA3A14"/>
    <x v="13"/>
    <s v="Calera"/>
    <s v="color"/>
    <x v="0"/>
    <s v="CA3A"/>
    <n v="6960"/>
    <m/>
    <n v="14760"/>
    <m/>
    <n v="0"/>
    <m/>
    <n v="16560"/>
    <m/>
    <n v="0"/>
    <m/>
    <m/>
    <m/>
    <m/>
    <m/>
    <n v="1164"/>
    <m/>
    <n v="480"/>
    <m/>
    <n v="1644"/>
    <m/>
    <n v="429"/>
    <m/>
    <n v="510"/>
    <m/>
    <n v="939"/>
    <m/>
    <n v="597"/>
    <m/>
    <m/>
    <m/>
    <n v="40470"/>
    <m/>
    <n v="990"/>
    <m/>
    <n v="41460"/>
    <n v="3.9652677279305354E-2"/>
    <n v="9.1333333333333329"/>
    <n v="2.264833574529667E-2"/>
    <n v="5.2166666666666668"/>
    <n v="1.4399421128798842E-2"/>
    <n v="3.3166666666666669"/>
  </r>
  <r>
    <x v="39"/>
    <s v="CA3B14"/>
    <x v="13"/>
    <s v="Calera"/>
    <s v="color"/>
    <x v="0"/>
    <s v="CA3B"/>
    <n v="1080"/>
    <m/>
    <n v="1260"/>
    <m/>
    <n v="1260"/>
    <m/>
    <n v="720"/>
    <m/>
    <n v="180"/>
    <m/>
    <m/>
    <m/>
    <m/>
    <m/>
    <n v="240"/>
    <m/>
    <n v="60"/>
    <m/>
    <n v="300"/>
    <m/>
    <n v="30"/>
    <m/>
    <n v="0"/>
    <m/>
    <n v="30"/>
    <m/>
    <n v="30"/>
    <m/>
    <m/>
    <m/>
    <n v="4800"/>
    <m/>
    <n v="60"/>
    <m/>
    <n v="4860"/>
    <n v="6.1728395061728392E-2"/>
    <n v="1.6666666666666667"/>
    <n v="6.1728395061728392E-3"/>
    <n v="0.16666666666666666"/>
    <n v="6.1728395061728392E-3"/>
    <n v="0.16666666666666666"/>
  </r>
  <r>
    <x v="39"/>
    <s v="CA3BB14"/>
    <x v="13"/>
    <s v="Calera"/>
    <s v="blanco"/>
    <x v="0"/>
    <s v="CA3BB"/>
    <n v="1560"/>
    <m/>
    <n v="7380"/>
    <m/>
    <n v="9360"/>
    <m/>
    <n v="9540"/>
    <m/>
    <n v="360"/>
    <m/>
    <m/>
    <m/>
    <m/>
    <m/>
    <n v="630"/>
    <m/>
    <n v="720"/>
    <m/>
    <n v="1350"/>
    <m/>
    <n v="330"/>
    <m/>
    <n v="510"/>
    <m/>
    <n v="840"/>
    <m/>
    <n v="270"/>
    <m/>
    <m/>
    <m/>
    <n v="29430"/>
    <m/>
    <n v="1230"/>
    <m/>
    <n v="30660"/>
    <n v="4.4031311154598823E-2"/>
    <n v="7.5"/>
    <n v="2.7397260273972601E-2"/>
    <n v="4.666666666666667"/>
    <n v="8.8062622309197647E-3"/>
    <n v="1.5"/>
  </r>
  <r>
    <x v="39"/>
    <s v="CAP1A14"/>
    <x v="13"/>
    <s v="Calera"/>
    <s v="color"/>
    <x v="0"/>
    <s v="CAP1A"/>
    <n v="840"/>
    <m/>
    <n v="540"/>
    <m/>
    <n v="2160"/>
    <m/>
    <n v="21456"/>
    <m/>
    <n v="360"/>
    <m/>
    <m/>
    <m/>
    <m/>
    <m/>
    <n v="660"/>
    <m/>
    <n v="270"/>
    <m/>
    <n v="930"/>
    <m/>
    <n v="90"/>
    <m/>
    <n v="0"/>
    <m/>
    <n v="90"/>
    <m/>
    <n v="624"/>
    <m/>
    <m/>
    <m/>
    <n v="26730"/>
    <m/>
    <n v="270"/>
    <m/>
    <n v="27000"/>
    <n v="3.4444444444444444E-2"/>
    <n v="5.166666666666667"/>
    <n v="3.3333333333333335E-3"/>
    <n v="0.5"/>
    <n v="2.311111111111111E-2"/>
    <n v="3.4666666666666668"/>
  </r>
  <r>
    <x v="39"/>
    <s v="CAP1B14"/>
    <x v="13"/>
    <s v="Calera"/>
    <s v="color"/>
    <x v="0"/>
    <s v="CAP1B"/>
    <n v="4440"/>
    <m/>
    <n v="2700"/>
    <m/>
    <n v="180"/>
    <m/>
    <n v="24120"/>
    <m/>
    <n v="1590"/>
    <m/>
    <m/>
    <m/>
    <m/>
    <m/>
    <n v="1590"/>
    <m/>
    <n v="240"/>
    <m/>
    <n v="1830"/>
    <m/>
    <n v="237"/>
    <m/>
    <n v="0"/>
    <m/>
    <n v="237"/>
    <m/>
    <n v="213"/>
    <m/>
    <m/>
    <m/>
    <n v="35070"/>
    <m/>
    <n v="240"/>
    <m/>
    <n v="35310"/>
    <n v="5.1826677994902294E-2"/>
    <n v="10.166666666666666"/>
    <n v="6.7119796091758711E-3"/>
    <n v="1.3166666666666667"/>
    <n v="6.032285471537808E-3"/>
    <n v="1.1833333333333333"/>
  </r>
  <r>
    <x v="39"/>
    <s v="CAP1c14"/>
    <x v="13"/>
    <s v="Calera"/>
    <s v="color"/>
    <x v="0"/>
    <s v="CAP1c"/>
    <n v="1200"/>
    <m/>
    <n v="0"/>
    <m/>
    <n v="19300"/>
    <m/>
    <n v="9000"/>
    <m/>
    <n v="0"/>
    <m/>
    <m/>
    <m/>
    <m/>
    <m/>
    <n v="1050"/>
    <m/>
    <n v="300"/>
    <m/>
    <n v="1350"/>
    <m/>
    <n v="66"/>
    <m/>
    <n v="0"/>
    <m/>
    <n v="66"/>
    <m/>
    <n v="404"/>
    <m/>
    <m/>
    <m/>
    <n v="31020"/>
    <m/>
    <n v="300"/>
    <m/>
    <n v="31320"/>
    <n v="4.3103448275862072E-2"/>
    <n v="7.5"/>
    <n v="2.1072796934865899E-3"/>
    <n v="0.36666666666666664"/>
    <n v="1.2899106002554278E-2"/>
    <n v="2.2444444444444445"/>
  </r>
  <r>
    <x v="40"/>
    <s v="PICH1A14"/>
    <x v="13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0"/>
    <s v="PICH2A14"/>
    <x v="13"/>
    <s v="Pichidegua"/>
    <s v="color"/>
    <x v="1"/>
    <s v="PICH2A"/>
    <n v="5400"/>
    <m/>
    <n v="35340"/>
    <m/>
    <n v="170140"/>
    <m/>
    <n v="82440"/>
    <m/>
    <n v="5400"/>
    <m/>
    <n v="0"/>
    <m/>
    <m/>
    <m/>
    <n v="17280"/>
    <m/>
    <n v="0"/>
    <m/>
    <n v="17280"/>
    <m/>
    <n v="3600"/>
    <m/>
    <n v="0"/>
    <m/>
    <n v="3600"/>
    <m/>
    <n v="80"/>
    <m/>
    <m/>
    <m/>
    <n v="319680"/>
    <m/>
    <n v="0"/>
    <m/>
    <n v="319680"/>
    <n v="5.4054054054054057E-2"/>
    <n v="96"/>
    <n v="1.1261261261261261E-2"/>
    <n v="20"/>
    <n v="2.5025025025025025E-4"/>
    <n v="0.44444444444444442"/>
  </r>
  <r>
    <x v="40"/>
    <s v="PICH3A14"/>
    <x v="13"/>
    <s v="Pichidegua"/>
    <s v="blanco"/>
    <x v="2"/>
    <s v="PICH3A"/>
    <n v="1800"/>
    <m/>
    <n v="23580"/>
    <m/>
    <n v="147000"/>
    <m/>
    <n v="101880"/>
    <m/>
    <n v="8820"/>
    <m/>
    <n v="0"/>
    <m/>
    <m/>
    <m/>
    <n v="19800"/>
    <m/>
    <n v="0"/>
    <m/>
    <n v="19800"/>
    <m/>
    <n v="2340"/>
    <m/>
    <n v="0"/>
    <m/>
    <n v="2340"/>
    <m/>
    <n v="380"/>
    <m/>
    <m/>
    <m/>
    <n v="305600"/>
    <m/>
    <n v="0"/>
    <m/>
    <n v="305600"/>
    <n v="6.4790575916230372E-2"/>
    <n v="110"/>
    <n v="7.6570680628272247E-3"/>
    <n v="13"/>
    <n v="1.2434554973821989E-3"/>
    <n v="2.1111111111111112"/>
  </r>
  <r>
    <x v="40"/>
    <s v="PICH4A14"/>
    <x v="13"/>
    <s v="Pichidegua"/>
    <s v="blanco"/>
    <x v="3"/>
    <s v="PICH4A"/>
    <n v="5160"/>
    <m/>
    <n v="6360"/>
    <m/>
    <n v="81480"/>
    <m/>
    <n v="36900"/>
    <m/>
    <n v="3960"/>
    <m/>
    <n v="0"/>
    <m/>
    <m/>
    <m/>
    <n v="14940"/>
    <m/>
    <n v="0"/>
    <m/>
    <n v="14940"/>
    <m/>
    <n v="3240"/>
    <m/>
    <n v="0"/>
    <m/>
    <n v="3240"/>
    <m/>
    <n v="640"/>
    <m/>
    <m/>
    <m/>
    <n v="152680"/>
    <m/>
    <n v="0"/>
    <m/>
    <n v="152680"/>
    <n v="9.785171600733561E-2"/>
    <n v="83"/>
    <n v="2.1220854073880011E-2"/>
    <n v="18"/>
    <n v="4.1917736442232123E-3"/>
    <n v="3.5555555555555554"/>
  </r>
  <r>
    <x v="40"/>
    <s v="PICH5A14"/>
    <x v="13"/>
    <s v="Pichidegua"/>
    <s v="blanco"/>
    <x v="4"/>
    <s v="PICH5A"/>
    <n v="3720"/>
    <m/>
    <n v="8640"/>
    <m/>
    <n v="80820"/>
    <m/>
    <n v="190440"/>
    <m/>
    <n v="12420"/>
    <m/>
    <n v="0"/>
    <m/>
    <m/>
    <m/>
    <n v="9360"/>
    <m/>
    <n v="0"/>
    <m/>
    <n v="9360"/>
    <m/>
    <n v="1800"/>
    <m/>
    <n v="0"/>
    <m/>
    <n v="1800"/>
    <m/>
    <n v="540"/>
    <m/>
    <m/>
    <m/>
    <n v="307740"/>
    <m/>
    <n v="0"/>
    <m/>
    <n v="307740"/>
    <n v="3.0415285630727238E-2"/>
    <n v="52"/>
    <n v="5.8490933905244683E-3"/>
    <n v="10"/>
    <n v="1.7547280171573405E-3"/>
    <n v="3"/>
  </r>
  <r>
    <x v="40"/>
    <s v="PICH1B14"/>
    <x v="13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0"/>
    <s v="PICH2B14"/>
    <x v="13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0"/>
    <s v="PICH3B14"/>
    <x v="13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0"/>
    <s v="PICH4B14"/>
    <x v="13"/>
    <s v="Pichidegua"/>
    <s v="blanco"/>
    <x v="3"/>
    <s v="PICH4B"/>
    <n v="6720"/>
    <m/>
    <n v="17460"/>
    <m/>
    <n v="40860"/>
    <m/>
    <n v="15840"/>
    <m/>
    <n v="3060"/>
    <m/>
    <n v="0"/>
    <m/>
    <m/>
    <m/>
    <n v="16020"/>
    <m/>
    <n v="0"/>
    <m/>
    <n v="16020"/>
    <m/>
    <n v="5580"/>
    <m/>
    <n v="0"/>
    <m/>
    <n v="5580"/>
    <m/>
    <n v="1220"/>
    <m/>
    <m/>
    <m/>
    <n v="106760"/>
    <m/>
    <n v="0"/>
    <m/>
    <n v="106760"/>
    <n v="0.15005620082427876"/>
    <n v="89"/>
    <n v="5.226676657924316E-2"/>
    <n v="31"/>
    <n v="1.1427500936680405E-2"/>
    <n v="6.7777777777777777"/>
  </r>
  <r>
    <x v="40"/>
    <s v="PICH5B14"/>
    <x v="13"/>
    <s v="Pichidegua"/>
    <s v="blanco"/>
    <x v="4"/>
    <s v="PICH5B"/>
    <n v="4800"/>
    <m/>
    <n v="37080"/>
    <m/>
    <n v="70020"/>
    <m/>
    <n v="28620"/>
    <m/>
    <n v="3060"/>
    <m/>
    <n v="0"/>
    <m/>
    <m/>
    <m/>
    <n v="20340"/>
    <m/>
    <n v="0"/>
    <m/>
    <n v="20340"/>
    <m/>
    <n v="5040"/>
    <m/>
    <n v="0"/>
    <m/>
    <n v="5040"/>
    <m/>
    <n v="660"/>
    <m/>
    <m/>
    <m/>
    <n v="169620"/>
    <m/>
    <n v="0"/>
    <m/>
    <n v="169620"/>
    <n v="0.11991510435090201"/>
    <n v="113"/>
    <n v="2.9713477184294304E-2"/>
    <n v="28"/>
    <n v="3.8910505836575876E-3"/>
    <n v="3.6666666666666665"/>
  </r>
  <r>
    <x v="40"/>
    <s v="PICH3C14"/>
    <x v="13"/>
    <s v="Pichidegua"/>
    <s v="blanco"/>
    <x v="2"/>
    <s v="PICH3C"/>
    <n v="7080"/>
    <m/>
    <n v="41220"/>
    <m/>
    <n v="107820"/>
    <m/>
    <n v="45000"/>
    <m/>
    <n v="2520"/>
    <m/>
    <n v="0"/>
    <m/>
    <m/>
    <m/>
    <n v="17100"/>
    <m/>
    <n v="0"/>
    <m/>
    <n v="17100"/>
    <m/>
    <n v="5040"/>
    <m/>
    <n v="0"/>
    <m/>
    <n v="5040"/>
    <m/>
    <n v="480"/>
    <m/>
    <m/>
    <m/>
    <n v="226260"/>
    <m/>
    <n v="0"/>
    <m/>
    <n v="226260"/>
    <n v="7.5576770087509945E-2"/>
    <n v="95"/>
    <n v="2.2275258552108195E-2"/>
    <n v="28"/>
    <n v="2.1214531954388757E-3"/>
    <n v="2.6666666666666665"/>
  </r>
  <r>
    <x v="40"/>
    <s v="PICH5C14"/>
    <x v="13"/>
    <s v="Pichidegua"/>
    <s v="blanco"/>
    <x v="4"/>
    <s v="PICH5C"/>
    <n v="8160"/>
    <m/>
    <n v="4140"/>
    <m/>
    <n v="13860"/>
    <m/>
    <n v="176040"/>
    <m/>
    <n v="88920"/>
    <m/>
    <n v="4680"/>
    <m/>
    <m/>
    <m/>
    <n v="10980"/>
    <m/>
    <n v="0"/>
    <m/>
    <n v="10980"/>
    <m/>
    <n v="1980"/>
    <m/>
    <n v="0"/>
    <m/>
    <n v="1980"/>
    <m/>
    <n v="520"/>
    <m/>
    <m/>
    <m/>
    <n v="309280"/>
    <m/>
    <n v="0"/>
    <m/>
    <n v="309280"/>
    <n v="3.550181065700983E-2"/>
    <n v="61"/>
    <n v="6.4019658561821E-3"/>
    <n v="11"/>
    <n v="1.6813243662700465E-3"/>
    <n v="2.8888888888888888"/>
  </r>
  <r>
    <x v="40"/>
    <s v="PICH5D14"/>
    <x v="13"/>
    <s v="Pichidegua"/>
    <s v="blanco"/>
    <x v="4"/>
    <s v="PICH5D"/>
    <n v="1560"/>
    <m/>
    <n v="13680"/>
    <m/>
    <n v="91260"/>
    <m/>
    <n v="149940"/>
    <m/>
    <n v="8460"/>
    <m/>
    <n v="0"/>
    <m/>
    <m/>
    <m/>
    <n v="14400"/>
    <m/>
    <n v="0"/>
    <m/>
    <n v="14400"/>
    <m/>
    <n v="2700"/>
    <m/>
    <n v="0"/>
    <m/>
    <n v="2700"/>
    <m/>
    <n v="580"/>
    <m/>
    <m/>
    <m/>
    <n v="282580"/>
    <m/>
    <n v="0"/>
    <m/>
    <n v="282580"/>
    <n v="5.09590204543846E-2"/>
    <n v="80"/>
    <n v="9.5548163351971121E-3"/>
    <n v="15"/>
    <n v="2.0525161016349352E-3"/>
    <n v="3.2222222222222223"/>
  </r>
  <r>
    <x v="40"/>
    <s v="PICH1Aco14"/>
    <x v="13"/>
    <s v="Pichidegua"/>
    <s v="color"/>
    <x v="0"/>
    <s v="PICH1Aco"/>
    <n v="19560"/>
    <m/>
    <n v="15300"/>
    <m/>
    <n v="0"/>
    <m/>
    <n v="79560"/>
    <m/>
    <n v="180"/>
    <m/>
    <n v="0"/>
    <m/>
    <m/>
    <m/>
    <n v="3006"/>
    <m/>
    <n v="930"/>
    <m/>
    <n v="3936"/>
    <m/>
    <n v="1326"/>
    <m/>
    <n v="810"/>
    <m/>
    <n v="2136"/>
    <m/>
    <n v="3648"/>
    <m/>
    <m/>
    <m/>
    <n v="122580"/>
    <m/>
    <n v="1740"/>
    <m/>
    <n v="124320"/>
    <n v="3.1660231660231658E-2"/>
    <n v="21.866666666666667"/>
    <n v="1.718146718146718E-2"/>
    <n v="11.866666666666667"/>
    <n v="2.9343629343629343E-2"/>
    <n v="20.266666666666666"/>
  </r>
  <r>
    <x v="40"/>
    <s v="PICH1Aco214"/>
    <x v="13"/>
    <s v="Pichidegua"/>
    <s v="color"/>
    <x v="0"/>
    <s v="PICH1Aco2"/>
    <n v="0"/>
    <m/>
    <n v="0"/>
    <m/>
    <n v="0"/>
    <m/>
    <n v="0"/>
    <m/>
    <n v="0"/>
    <m/>
    <n v="0"/>
    <m/>
    <m/>
    <m/>
    <n v="0"/>
    <m/>
    <n v="1830"/>
    <m/>
    <n v="1830"/>
    <m/>
    <n v="0"/>
    <m/>
    <n v="1530"/>
    <m/>
    <n v="1530"/>
    <m/>
    <n v="320"/>
    <m/>
    <m/>
    <m/>
    <n v="320"/>
    <m/>
    <n v="3360"/>
    <m/>
    <n v="3680"/>
    <n v="0.49728260869565216"/>
    <n v="10.166666666666666"/>
    <n v="0.41576086956521741"/>
    <n v="8.5"/>
    <n v="8.6956521739130432E-2"/>
    <n v="1.7777777777777777"/>
  </r>
  <r>
    <x v="40"/>
    <s v="PICH1Bco14"/>
    <x v="13"/>
    <s v="Pichidegua"/>
    <s v="color"/>
    <x v="0"/>
    <s v="PICH1Bco"/>
    <n v="1920"/>
    <m/>
    <n v="0"/>
    <m/>
    <n v="7300"/>
    <m/>
    <n v="37620"/>
    <m/>
    <n v="360"/>
    <m/>
    <n v="0"/>
    <m/>
    <m/>
    <m/>
    <n v="1050"/>
    <m/>
    <n v="450"/>
    <m/>
    <n v="1500"/>
    <m/>
    <n v="150"/>
    <m/>
    <n v="30"/>
    <m/>
    <n v="180"/>
    <m/>
    <n v="200"/>
    <m/>
    <m/>
    <m/>
    <n v="48600"/>
    <m/>
    <n v="480"/>
    <m/>
    <n v="49080"/>
    <n v="3.0562347188264057E-2"/>
    <n v="8.3333333333333339"/>
    <n v="3.667481662591687E-3"/>
    <n v="1"/>
    <n v="4.0749796251018742E-3"/>
    <n v="1.1111111111111112"/>
  </r>
  <r>
    <x v="40"/>
    <s v="PICH2BCO14"/>
    <x v="13"/>
    <s v="Pichidegua"/>
    <s v="color"/>
    <x v="0"/>
    <s v="PICH2BCO"/>
    <n v="0"/>
    <m/>
    <n v="0"/>
    <m/>
    <n v="0"/>
    <m/>
    <n v="0"/>
    <m/>
    <n v="0"/>
    <m/>
    <n v="0"/>
    <m/>
    <m/>
    <m/>
    <n v="0"/>
    <m/>
    <n v="450"/>
    <m/>
    <n v="450"/>
    <m/>
    <n v="0"/>
    <m/>
    <n v="270"/>
    <m/>
    <n v="270"/>
    <m/>
    <n v="80"/>
    <m/>
    <m/>
    <m/>
    <n v="80"/>
    <m/>
    <n v="720"/>
    <m/>
    <n v="800"/>
    <n v="0.5625"/>
    <n v="2.5"/>
    <n v="0.33750000000000002"/>
    <n v="1.5"/>
    <n v="0.1"/>
    <n v="0.44444444444444442"/>
  </r>
  <r>
    <x v="40"/>
    <s v="PICH4Bco14"/>
    <x v="13"/>
    <s v="Pichidegua"/>
    <s v="color"/>
    <x v="3"/>
    <s v="PICH4Bco"/>
    <n v="4440"/>
    <m/>
    <n v="10080"/>
    <m/>
    <n v="19260"/>
    <m/>
    <n v="7020"/>
    <m/>
    <n v="0"/>
    <m/>
    <n v="0"/>
    <m/>
    <m/>
    <m/>
    <n v="3600"/>
    <m/>
    <n v="0"/>
    <m/>
    <n v="3600"/>
    <m/>
    <n v="2520"/>
    <m/>
    <n v="0"/>
    <m/>
    <n v="2520"/>
    <m/>
    <n v="600"/>
    <m/>
    <m/>
    <m/>
    <n v="47520"/>
    <m/>
    <n v="0"/>
    <m/>
    <n v="47520"/>
    <n v="7.575757575757576E-2"/>
    <n v="20"/>
    <n v="5.3030303030303032E-2"/>
    <n v="14"/>
    <n v="1.2626262626262626E-2"/>
    <n v="3.3333333333333335"/>
  </r>
  <r>
    <x v="40"/>
    <s v="PICH5Aco14"/>
    <x v="13"/>
    <s v="Pichidegua"/>
    <s v="color"/>
    <x v="4"/>
    <s v="PICH5Aco"/>
    <n v="3240"/>
    <m/>
    <n v="19080"/>
    <m/>
    <n v="0"/>
    <m/>
    <n v="111420"/>
    <m/>
    <n v="2160"/>
    <m/>
    <n v="0"/>
    <m/>
    <m/>
    <m/>
    <n v="3510"/>
    <m/>
    <n v="0"/>
    <m/>
    <n v="3510"/>
    <m/>
    <n v="3774"/>
    <m/>
    <n v="0"/>
    <m/>
    <n v="3774"/>
    <m/>
    <n v="816"/>
    <m/>
    <m/>
    <m/>
    <n v="144000"/>
    <m/>
    <n v="0"/>
    <m/>
    <n v="144000"/>
    <n v="2.4375000000000001E-2"/>
    <n v="19.5"/>
    <n v="2.6208333333333333E-2"/>
    <n v="20.966666666666665"/>
    <n v="5.6666666666666671E-3"/>
    <n v="4.5333333333333332"/>
  </r>
  <r>
    <x v="40"/>
    <s v="PICH5Bco14"/>
    <x v="13"/>
    <s v="Pichidegua"/>
    <s v="color"/>
    <x v="4"/>
    <s v="PICH5Bco"/>
    <n v="4920"/>
    <m/>
    <n v="20700"/>
    <m/>
    <n v="49140"/>
    <m/>
    <n v="20700"/>
    <m/>
    <n v="1620"/>
    <m/>
    <n v="0"/>
    <m/>
    <m/>
    <m/>
    <n v="5253"/>
    <m/>
    <n v="0"/>
    <m/>
    <n v="5253"/>
    <m/>
    <n v="3171"/>
    <m/>
    <n v="0"/>
    <m/>
    <n v="3171"/>
    <m/>
    <n v="876"/>
    <m/>
    <m/>
    <m/>
    <n v="106380"/>
    <m/>
    <n v="0"/>
    <m/>
    <n v="106380"/>
    <n v="4.9379582628313594E-2"/>
    <n v="29.183333333333334"/>
    <n v="2.9808234630569655E-2"/>
    <n v="17.616666666666667"/>
    <n v="8.2346305696559506E-3"/>
    <n v="4.8666666666666663"/>
  </r>
  <r>
    <x v="40"/>
    <s v="PICH5Cco14"/>
    <x v="13"/>
    <s v="Pichidegua"/>
    <s v="color"/>
    <x v="4"/>
    <s v="PICH5Cco"/>
    <n v="6000"/>
    <m/>
    <n v="3600"/>
    <m/>
    <n v="10800"/>
    <m/>
    <n v="95760"/>
    <m/>
    <n v="10050"/>
    <m/>
    <n v="360"/>
    <m/>
    <m/>
    <m/>
    <n v="3510"/>
    <m/>
    <n v="0"/>
    <m/>
    <n v="3510"/>
    <m/>
    <n v="2016"/>
    <m/>
    <n v="0"/>
    <m/>
    <n v="2016"/>
    <m/>
    <n v="924"/>
    <m/>
    <m/>
    <m/>
    <n v="133020"/>
    <m/>
    <n v="0"/>
    <m/>
    <n v="133020"/>
    <n v="2.6387009472259811E-2"/>
    <n v="19.5"/>
    <n v="1.5155615696887685E-2"/>
    <n v="11.2"/>
    <n v="6.9463238610735232E-3"/>
    <n v="5.1333333333333337"/>
  </r>
  <r>
    <x v="41"/>
    <s v="Lavado14"/>
    <x v="13"/>
    <m/>
    <m/>
    <x v="5"/>
    <s v="Lavado"/>
    <n v="5280"/>
    <m/>
    <n v="18360"/>
    <m/>
    <n v="63180"/>
    <m/>
    <n v="47340"/>
    <m/>
    <n v="8640"/>
    <m/>
    <n v="720"/>
    <m/>
    <m/>
    <m/>
    <m/>
    <m/>
    <m/>
    <m/>
    <m/>
    <m/>
    <m/>
    <m/>
    <m/>
    <m/>
    <m/>
    <m/>
    <m/>
    <m/>
    <m/>
    <m/>
    <n v="143520"/>
    <m/>
    <m/>
    <m/>
    <n v="143520"/>
    <n v="0"/>
    <n v="0"/>
    <n v="0"/>
    <n v="0"/>
    <n v="0"/>
    <n v="0"/>
  </r>
  <r>
    <x v="42"/>
    <s v="CA3A15"/>
    <x v="14"/>
    <s v="Calera"/>
    <s v="color"/>
    <x v="0"/>
    <s v="CA3A"/>
    <n v="7800"/>
    <m/>
    <n v="17280"/>
    <m/>
    <n v="0"/>
    <m/>
    <n v="22860"/>
    <m/>
    <n v="0"/>
    <m/>
    <n v="0"/>
    <m/>
    <m/>
    <m/>
    <n v="1170"/>
    <m/>
    <n v="870"/>
    <m/>
    <n v="2040"/>
    <m/>
    <n v="459"/>
    <m/>
    <n v="780"/>
    <m/>
    <n v="1239"/>
    <m/>
    <n v="171"/>
    <m/>
    <m/>
    <m/>
    <n v="49740"/>
    <m/>
    <n v="1650"/>
    <m/>
    <n v="51390"/>
    <n v="3.9696438995913602E-2"/>
    <n v="11.333333333333334"/>
    <n v="2.4109748978400469E-2"/>
    <n v="6.8833333333333337"/>
    <n v="3.3274956217162872E-3"/>
    <n v="0.95"/>
  </r>
  <r>
    <x v="42"/>
    <s v="CA3B15"/>
    <x v="14"/>
    <s v="Calera"/>
    <s v="color"/>
    <x v="0"/>
    <s v="CA3B"/>
    <n v="1080"/>
    <m/>
    <n v="1800"/>
    <m/>
    <n v="1080"/>
    <m/>
    <n v="720"/>
    <m/>
    <n v="180"/>
    <m/>
    <n v="0"/>
    <m/>
    <m/>
    <m/>
    <n v="90"/>
    <m/>
    <n v="90"/>
    <m/>
    <n v="180"/>
    <m/>
    <n v="60"/>
    <m/>
    <n v="30"/>
    <m/>
    <n v="90"/>
    <m/>
    <n v="90"/>
    <m/>
    <m/>
    <m/>
    <n v="5100"/>
    <m/>
    <n v="120"/>
    <m/>
    <n v="5220"/>
    <n v="3.4482758620689655E-2"/>
    <n v="1"/>
    <n v="1.7241379310344827E-2"/>
    <n v="0.5"/>
    <n v="1.7241379310344827E-2"/>
    <n v="0.5"/>
  </r>
  <r>
    <x v="42"/>
    <s v="CA3BB15"/>
    <x v="14"/>
    <s v="Calera"/>
    <s v="blanco"/>
    <x v="0"/>
    <s v="CA3BB"/>
    <n v="3240"/>
    <m/>
    <n v="14580"/>
    <m/>
    <n v="8280"/>
    <m/>
    <n v="34020"/>
    <m/>
    <n v="180"/>
    <m/>
    <n v="360"/>
    <m/>
    <m/>
    <m/>
    <n v="1956"/>
    <m/>
    <n v="1140"/>
    <m/>
    <n v="3096"/>
    <m/>
    <n v="513"/>
    <m/>
    <n v="600"/>
    <m/>
    <n v="1113"/>
    <m/>
    <n v="279"/>
    <m/>
    <m/>
    <m/>
    <n v="63408"/>
    <m/>
    <n v="1740"/>
    <m/>
    <n v="65148"/>
    <n v="4.7522564008104624E-2"/>
    <n v="17.2"/>
    <n v="1.7084177564929085E-2"/>
    <n v="6.1833333333333336"/>
    <n v="4.2825566402652426E-3"/>
    <n v="1.55"/>
  </r>
  <r>
    <x v="42"/>
    <s v="CAP1A15"/>
    <x v="14"/>
    <s v="Calera"/>
    <s v="color"/>
    <x v="0"/>
    <s v="CAP1A"/>
    <n v="2520"/>
    <m/>
    <n v="0"/>
    <m/>
    <n v="0"/>
    <m/>
    <n v="31320"/>
    <m/>
    <n v="450"/>
    <m/>
    <n v="0"/>
    <m/>
    <m/>
    <m/>
    <n v="1086"/>
    <m/>
    <n v="420"/>
    <m/>
    <n v="1506"/>
    <m/>
    <n v="150"/>
    <m/>
    <n v="0"/>
    <m/>
    <n v="150"/>
    <m/>
    <n v="354"/>
    <m/>
    <m/>
    <m/>
    <n v="35880"/>
    <m/>
    <n v="420"/>
    <m/>
    <n v="36300"/>
    <n v="4.1487603305785124E-2"/>
    <n v="8.3666666666666671"/>
    <n v="4.1322314049586778E-3"/>
    <n v="0.83333333333333337"/>
    <n v="9.7520661157024791E-3"/>
    <n v="1.9666666666666666"/>
  </r>
  <r>
    <x v="42"/>
    <s v="CAP1B15"/>
    <x v="14"/>
    <s v="Calera"/>
    <s v="color"/>
    <x v="0"/>
    <s v="CAP1B"/>
    <n v="1560"/>
    <m/>
    <n v="2880"/>
    <m/>
    <n v="0"/>
    <m/>
    <n v="6840"/>
    <m/>
    <n v="0"/>
    <m/>
    <n v="0"/>
    <m/>
    <m/>
    <m/>
    <n v="210"/>
    <m/>
    <n v="540"/>
    <m/>
    <n v="750"/>
    <m/>
    <n v="60"/>
    <m/>
    <n v="0"/>
    <m/>
    <n v="60"/>
    <m/>
    <n v="240"/>
    <m/>
    <m/>
    <m/>
    <n v="11790"/>
    <m/>
    <n v="540"/>
    <m/>
    <n v="12330"/>
    <n v="6.0827250608272508E-2"/>
    <n v="4.166666666666667"/>
    <n v="4.8661800486618006E-3"/>
    <n v="0.33333333333333331"/>
    <n v="1.9464720194647202E-2"/>
    <n v="1.3333333333333333"/>
  </r>
  <r>
    <x v="42"/>
    <s v="CAP1c15"/>
    <x v="14"/>
    <s v="Calera"/>
    <s v="color"/>
    <x v="0"/>
    <s v="CAP1c"/>
    <n v="1320"/>
    <m/>
    <n v="0"/>
    <m/>
    <n v="17000"/>
    <m/>
    <n v="7200"/>
    <m/>
    <n v="0"/>
    <m/>
    <n v="0"/>
    <m/>
    <m/>
    <m/>
    <n v="483"/>
    <m/>
    <n v="570"/>
    <m/>
    <n v="1053"/>
    <m/>
    <n v="129"/>
    <m/>
    <n v="0"/>
    <m/>
    <n v="129"/>
    <m/>
    <n v="208"/>
    <m/>
    <m/>
    <m/>
    <n v="26340"/>
    <m/>
    <n v="570"/>
    <m/>
    <n v="26910"/>
    <n v="3.9130434782608699E-2"/>
    <n v="5.85"/>
    <n v="4.7937569676700115E-3"/>
    <n v="0.71666666666666667"/>
    <n v="7.7294685990338162E-3"/>
    <n v="1.1555555555555554"/>
  </r>
  <r>
    <x v="43"/>
    <s v="PICH1A15"/>
    <x v="14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3"/>
    <s v="PICH2A15"/>
    <x v="14"/>
    <s v="Pichidegua"/>
    <s v="color"/>
    <x v="1"/>
    <s v="PICH2A"/>
    <n v="5280"/>
    <m/>
    <n v="59940"/>
    <m/>
    <n v="172000"/>
    <m/>
    <n v="68220"/>
    <m/>
    <n v="4320"/>
    <m/>
    <n v="0"/>
    <m/>
    <m/>
    <m/>
    <n v="19260"/>
    <m/>
    <n v="0"/>
    <m/>
    <n v="19260"/>
    <m/>
    <n v="3960"/>
    <m/>
    <n v="0"/>
    <m/>
    <n v="3960"/>
    <m/>
    <n v="260"/>
    <m/>
    <m/>
    <m/>
    <n v="333240"/>
    <m/>
    <n v="0"/>
    <m/>
    <n v="333240"/>
    <n v="5.7796182931220741E-2"/>
    <n v="107"/>
    <n v="1.1883327331652862E-2"/>
    <n v="22"/>
    <n v="7.8021846116912736E-4"/>
    <n v="1.4444444444444444"/>
  </r>
  <r>
    <x v="43"/>
    <s v="PICH3A15"/>
    <x v="14"/>
    <s v="Pichidegua"/>
    <s v="blanco"/>
    <x v="2"/>
    <s v="PICH3A"/>
    <n v="1800"/>
    <m/>
    <n v="22320"/>
    <m/>
    <n v="148320"/>
    <m/>
    <n v="110520"/>
    <m/>
    <n v="8460"/>
    <m/>
    <n v="0"/>
    <m/>
    <m/>
    <m/>
    <n v="19980"/>
    <m/>
    <n v="0"/>
    <m/>
    <n v="19980"/>
    <m/>
    <n v="2340"/>
    <m/>
    <n v="0"/>
    <m/>
    <n v="2340"/>
    <m/>
    <n v="420"/>
    <m/>
    <m/>
    <m/>
    <n v="314160"/>
    <m/>
    <n v="0"/>
    <m/>
    <n v="314160"/>
    <n v="6.3598166539343012E-2"/>
    <n v="111"/>
    <n v="7.4484339190221543E-3"/>
    <n v="13"/>
    <n v="1.3368983957219251E-3"/>
    <n v="2.3333333333333335"/>
  </r>
  <r>
    <x v="43"/>
    <s v="PICH4A15"/>
    <x v="14"/>
    <s v="Pichidegua"/>
    <s v="blanco"/>
    <x v="3"/>
    <s v="PICH4A"/>
    <n v="8160"/>
    <m/>
    <n v="7380"/>
    <m/>
    <n v="102240"/>
    <m/>
    <n v="56160"/>
    <m/>
    <n v="6240"/>
    <m/>
    <n v="0"/>
    <m/>
    <m/>
    <m/>
    <n v="21660"/>
    <m/>
    <n v="0"/>
    <m/>
    <n v="21660"/>
    <m/>
    <n v="4200"/>
    <m/>
    <n v="0"/>
    <m/>
    <n v="4200"/>
    <m/>
    <n v="860"/>
    <m/>
    <m/>
    <m/>
    <n v="206900"/>
    <m/>
    <n v="0"/>
    <m/>
    <n v="206900"/>
    <n v="0.10468825519574673"/>
    <n v="120.33333333333333"/>
    <n v="2.0299661672305461E-2"/>
    <n v="23.333333333333332"/>
    <n v="4.156597390043499E-3"/>
    <n v="4.7777777777777777"/>
  </r>
  <r>
    <x v="43"/>
    <s v="PICH5A15"/>
    <x v="14"/>
    <s v="Pichidegua"/>
    <s v="blanco"/>
    <x v="4"/>
    <s v="PICH5A"/>
    <n v="3720"/>
    <m/>
    <n v="12600"/>
    <m/>
    <n v="89460"/>
    <m/>
    <n v="226440"/>
    <m/>
    <n v="20520"/>
    <m/>
    <n v="0"/>
    <m/>
    <m/>
    <m/>
    <n v="11160"/>
    <m/>
    <n v="0"/>
    <m/>
    <n v="11160"/>
    <m/>
    <n v="1860"/>
    <m/>
    <n v="0"/>
    <m/>
    <n v="1860"/>
    <m/>
    <n v="680"/>
    <m/>
    <m/>
    <m/>
    <n v="366440"/>
    <m/>
    <n v="0"/>
    <m/>
    <n v="366440"/>
    <n v="3.0455190481388495E-2"/>
    <n v="62"/>
    <n v="5.0758650802314158E-3"/>
    <n v="10.333333333333334"/>
    <n v="1.8556926099770768E-3"/>
    <n v="3.7777777777777777"/>
  </r>
  <r>
    <x v="43"/>
    <s v="PICH1B15"/>
    <x v="14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3"/>
    <s v="PICH2B15"/>
    <x v="14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3"/>
    <s v="PICH3B15"/>
    <x v="14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3"/>
    <s v="PICH4B15"/>
    <x v="14"/>
    <s v="Pichidegua"/>
    <s v="blanco"/>
    <x v="3"/>
    <s v="PICH4B"/>
    <n v="10200"/>
    <m/>
    <n v="32400"/>
    <m/>
    <n v="66600"/>
    <m/>
    <n v="29340"/>
    <m/>
    <n v="4170"/>
    <m/>
    <n v="0"/>
    <m/>
    <m/>
    <m/>
    <n v="18180"/>
    <m/>
    <n v="0"/>
    <m/>
    <n v="18180"/>
    <m/>
    <n v="7200"/>
    <m/>
    <n v="0"/>
    <m/>
    <n v="7200"/>
    <m/>
    <n v="1920"/>
    <m/>
    <m/>
    <m/>
    <n v="170010"/>
    <m/>
    <n v="0"/>
    <m/>
    <n v="170010"/>
    <n v="0.1069348861831657"/>
    <n v="101"/>
    <n v="4.2350449973530969E-2"/>
    <n v="40"/>
    <n v="1.1293453326274926E-2"/>
    <n v="10.666666666666666"/>
  </r>
  <r>
    <x v="43"/>
    <s v="PICH5B15"/>
    <x v="14"/>
    <s v="Pichidegua"/>
    <s v="blanco"/>
    <x v="4"/>
    <s v="PICH5B"/>
    <n v="4920"/>
    <m/>
    <n v="35100"/>
    <m/>
    <n v="75780"/>
    <m/>
    <n v="36000"/>
    <m/>
    <n v="4680"/>
    <m/>
    <n v="0"/>
    <m/>
    <m/>
    <m/>
    <n v="24660"/>
    <m/>
    <n v="0"/>
    <m/>
    <n v="24660"/>
    <m/>
    <n v="4230"/>
    <m/>
    <n v="0"/>
    <m/>
    <n v="4230"/>
    <m/>
    <n v="1590"/>
    <m/>
    <m/>
    <m/>
    <n v="186960"/>
    <m/>
    <n v="0"/>
    <m/>
    <n v="186960"/>
    <n v="0.13189987163029526"/>
    <n v="137"/>
    <n v="2.2625160462130936E-2"/>
    <n v="23.5"/>
    <n v="8.5044929396662396E-3"/>
    <n v="8.8333333333333339"/>
  </r>
  <r>
    <x v="43"/>
    <s v="PICH3C15"/>
    <x v="14"/>
    <s v="Pichidegua"/>
    <s v="blanco"/>
    <x v="2"/>
    <s v="PICH3C"/>
    <n v="4920"/>
    <m/>
    <n v="31860"/>
    <m/>
    <n v="105300"/>
    <m/>
    <n v="57060"/>
    <m/>
    <n v="4140"/>
    <m/>
    <n v="0"/>
    <m/>
    <m/>
    <m/>
    <n v="17640"/>
    <m/>
    <n v="0"/>
    <m/>
    <n v="17640"/>
    <m/>
    <n v="3960"/>
    <m/>
    <n v="0"/>
    <m/>
    <n v="3960"/>
    <m/>
    <n v="520"/>
    <m/>
    <m/>
    <m/>
    <n v="225400"/>
    <m/>
    <n v="0"/>
    <m/>
    <n v="225400"/>
    <n v="7.8260869565217397E-2"/>
    <n v="98"/>
    <n v="1.7568766637089617E-2"/>
    <n v="22"/>
    <n v="2.3070097604259094E-3"/>
    <n v="2.8888888888888888"/>
  </r>
  <r>
    <x v="43"/>
    <s v="PICH5C15"/>
    <x v="14"/>
    <s v="Pichidegua"/>
    <s v="blanco"/>
    <x v="4"/>
    <s v="PICH5C"/>
    <n v="10200"/>
    <m/>
    <n v="4500"/>
    <m/>
    <n v="32760"/>
    <m/>
    <n v="218700"/>
    <m/>
    <n v="90720"/>
    <m/>
    <n v="4140"/>
    <m/>
    <m/>
    <m/>
    <n v="14040"/>
    <m/>
    <n v="0"/>
    <m/>
    <n v="14040"/>
    <m/>
    <n v="2160"/>
    <m/>
    <n v="0"/>
    <m/>
    <n v="2160"/>
    <m/>
    <n v="660"/>
    <m/>
    <m/>
    <m/>
    <n v="377880"/>
    <m/>
    <n v="0"/>
    <m/>
    <n v="377880"/>
    <n v="3.7154652270562083E-2"/>
    <n v="78"/>
    <n v="5.7161003493172435E-3"/>
    <n v="12"/>
    <n v="1.7465862178469354E-3"/>
    <n v="3.6666666666666665"/>
  </r>
  <r>
    <x v="43"/>
    <s v="PICH5D15"/>
    <x v="14"/>
    <s v="Pichidegua"/>
    <s v="blanco"/>
    <x v="4"/>
    <s v="PICH5D"/>
    <n v="1800"/>
    <m/>
    <n v="11520"/>
    <m/>
    <n v="107460"/>
    <m/>
    <n v="198900"/>
    <m/>
    <n v="25920"/>
    <m/>
    <n v="0"/>
    <m/>
    <m/>
    <m/>
    <n v="19530"/>
    <m/>
    <n v="0"/>
    <m/>
    <n v="19530"/>
    <m/>
    <n v="3390"/>
    <m/>
    <n v="0"/>
    <m/>
    <n v="3390"/>
    <m/>
    <n v="740"/>
    <m/>
    <m/>
    <m/>
    <n v="369260"/>
    <m/>
    <n v="0"/>
    <m/>
    <n v="369260"/>
    <n v="5.2889562909602991E-2"/>
    <n v="108.5"/>
    <n v="9.1805232085793199E-3"/>
    <n v="18.833333333333332"/>
    <n v="2.004008016032064E-3"/>
    <n v="4.1111111111111107"/>
  </r>
  <r>
    <x v="43"/>
    <s v="PICH1Aco15"/>
    <x v="14"/>
    <s v="Pichidegua"/>
    <s v="color"/>
    <x v="0"/>
    <s v="PICH1Aco"/>
    <n v="14520"/>
    <m/>
    <n v="6840"/>
    <m/>
    <n v="180"/>
    <m/>
    <n v="74880"/>
    <m/>
    <n v="180"/>
    <m/>
    <n v="180"/>
    <m/>
    <m/>
    <m/>
    <n v="2415"/>
    <m/>
    <n v="1050"/>
    <m/>
    <n v="3465"/>
    <m/>
    <n v="1257"/>
    <m/>
    <n v="930"/>
    <m/>
    <n v="2187"/>
    <m/>
    <n v="1408"/>
    <m/>
    <m/>
    <m/>
    <n v="101860"/>
    <m/>
    <n v="1980"/>
    <m/>
    <n v="103840"/>
    <n v="3.3368644067796611E-2"/>
    <n v="19.25"/>
    <n v="2.106124807395994E-2"/>
    <n v="12.15"/>
    <n v="1.3559322033898305E-2"/>
    <n v="7.822222222222222"/>
  </r>
  <r>
    <x v="43"/>
    <s v="PICH1Aco215"/>
    <x v="14"/>
    <s v="Pichidegua"/>
    <s v="color"/>
    <x v="0"/>
    <s v="PICH1Aco2"/>
    <n v="0"/>
    <m/>
    <n v="0"/>
    <m/>
    <n v="0"/>
    <m/>
    <n v="0"/>
    <m/>
    <n v="0"/>
    <m/>
    <n v="0"/>
    <m/>
    <m/>
    <m/>
    <n v="0"/>
    <m/>
    <n v="120"/>
    <m/>
    <n v="120"/>
    <m/>
    <n v="0"/>
    <m/>
    <n v="90"/>
    <m/>
    <n v="90"/>
    <m/>
    <n v="0"/>
    <m/>
    <m/>
    <m/>
    <n v="0"/>
    <m/>
    <n v="210"/>
    <m/>
    <n v="210"/>
    <n v="0.5714285714285714"/>
    <n v="0.66666666666666663"/>
    <n v="0.42857142857142855"/>
    <n v="0.5"/>
    <n v="0"/>
    <n v="0"/>
  </r>
  <r>
    <x v="43"/>
    <s v="PICH1Bco15"/>
    <x v="14"/>
    <s v="Pichidegua"/>
    <s v="color"/>
    <x v="0"/>
    <s v="PICH1Bco"/>
    <n v="3000"/>
    <m/>
    <n v="0"/>
    <m/>
    <n v="39900"/>
    <m/>
    <n v="25740"/>
    <m/>
    <n v="360"/>
    <m/>
    <n v="0"/>
    <m/>
    <m/>
    <m/>
    <n v="2160"/>
    <m/>
    <n v="390"/>
    <m/>
    <n v="2550"/>
    <m/>
    <n v="198"/>
    <m/>
    <n v="60"/>
    <m/>
    <n v="258"/>
    <m/>
    <n v="642"/>
    <m/>
    <m/>
    <m/>
    <n v="72000"/>
    <m/>
    <n v="450"/>
    <m/>
    <n v="72450"/>
    <n v="3.5196687370600416E-2"/>
    <n v="14.166666666666666"/>
    <n v="3.5610766045548656E-3"/>
    <n v="1.4333333333333333"/>
    <n v="8.8612836438923398E-3"/>
    <n v="3.5666666666666669"/>
  </r>
  <r>
    <x v="43"/>
    <s v="PICH2BCO15"/>
    <x v="14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3"/>
    <s v="PICH4Bco15"/>
    <x v="14"/>
    <s v="Pichidegua"/>
    <s v="color"/>
    <x v="3"/>
    <s v="PICH4Bco"/>
    <n v="4080"/>
    <m/>
    <n v="12240"/>
    <m/>
    <n v="22500"/>
    <m/>
    <n v="10620"/>
    <m/>
    <n v="0"/>
    <m/>
    <n v="0"/>
    <m/>
    <m/>
    <m/>
    <n v="4500"/>
    <m/>
    <n v="0"/>
    <m/>
    <n v="4500"/>
    <m/>
    <n v="3240"/>
    <m/>
    <n v="0"/>
    <m/>
    <n v="3240"/>
    <m/>
    <n v="520"/>
    <m/>
    <m/>
    <m/>
    <n v="57700"/>
    <m/>
    <n v="0"/>
    <m/>
    <n v="57700"/>
    <n v="7.7989601386481797E-2"/>
    <n v="25"/>
    <n v="5.6152512998266894E-2"/>
    <n v="18"/>
    <n v="9.0121317157712301E-3"/>
    <n v="2.8888888888888888"/>
  </r>
  <r>
    <x v="43"/>
    <s v="PICH5Aco15"/>
    <x v="14"/>
    <s v="Pichidegua"/>
    <s v="color"/>
    <x v="4"/>
    <s v="PICH5Aco"/>
    <n v="2280"/>
    <m/>
    <n v="16200"/>
    <m/>
    <n v="720"/>
    <m/>
    <n v="104580"/>
    <m/>
    <n v="2160"/>
    <m/>
    <n v="0"/>
    <m/>
    <m/>
    <m/>
    <n v="2739"/>
    <m/>
    <n v="0"/>
    <m/>
    <n v="2739"/>
    <m/>
    <n v="3099"/>
    <m/>
    <n v="0"/>
    <m/>
    <n v="3099"/>
    <m/>
    <n v="702"/>
    <m/>
    <m/>
    <m/>
    <n v="132480"/>
    <m/>
    <n v="0"/>
    <m/>
    <n v="132480"/>
    <n v="2.0674818840579711E-2"/>
    <n v="15.216666666666667"/>
    <n v="2.3392210144927535E-2"/>
    <n v="17.216666666666665"/>
    <n v="5.2989130434782606E-3"/>
    <n v="3.9"/>
  </r>
  <r>
    <x v="43"/>
    <s v="PICH5Bco15"/>
    <x v="14"/>
    <s v="Pichidegua"/>
    <s v="color"/>
    <x v="4"/>
    <s v="PICH5Bco"/>
    <n v="3600"/>
    <m/>
    <n v="14760"/>
    <m/>
    <n v="43920"/>
    <m/>
    <n v="17640"/>
    <m/>
    <n v="1080"/>
    <m/>
    <n v="0"/>
    <m/>
    <m/>
    <m/>
    <n v="5490"/>
    <m/>
    <n v="0"/>
    <m/>
    <n v="5490"/>
    <m/>
    <n v="2760"/>
    <m/>
    <n v="0"/>
    <m/>
    <n v="2760"/>
    <m/>
    <n v="1110"/>
    <m/>
    <m/>
    <m/>
    <n v="90360"/>
    <m/>
    <n v="0"/>
    <m/>
    <n v="90360"/>
    <n v="6.0756972111553786E-2"/>
    <n v="30.5"/>
    <n v="3.054448871181939E-2"/>
    <n v="15.333333333333334"/>
    <n v="1.2284196547144754E-2"/>
    <n v="6.166666666666667"/>
  </r>
  <r>
    <x v="43"/>
    <s v="PICH5Cco15"/>
    <x v="14"/>
    <s v="Pichidegua"/>
    <s v="color"/>
    <x v="4"/>
    <s v="PICH5Cco"/>
    <n v="5640"/>
    <m/>
    <n v="5760"/>
    <m/>
    <n v="3240"/>
    <m/>
    <n v="121500"/>
    <m/>
    <n v="11880"/>
    <m/>
    <n v="180"/>
    <m/>
    <m/>
    <m/>
    <n v="2310"/>
    <m/>
    <n v="0"/>
    <m/>
    <n v="2310"/>
    <m/>
    <n v="2358"/>
    <m/>
    <n v="0"/>
    <m/>
    <n v="2358"/>
    <m/>
    <n v="1212"/>
    <m/>
    <m/>
    <m/>
    <n v="154080"/>
    <m/>
    <n v="0"/>
    <m/>
    <n v="154080"/>
    <n v="1.499221183800623E-2"/>
    <n v="12.833333333333334"/>
    <n v="1.5303738317757009E-2"/>
    <n v="13.1"/>
    <n v="7.8660436137071646E-3"/>
    <n v="6.7333333333333334"/>
  </r>
  <r>
    <x v="44"/>
    <s v="Lavado15"/>
    <x v="14"/>
    <m/>
    <m/>
    <x v="5"/>
    <s v="Lavado"/>
    <n v="6360"/>
    <m/>
    <n v="17820"/>
    <m/>
    <n v="88200"/>
    <m/>
    <n v="67320"/>
    <m/>
    <n v="12420"/>
    <m/>
    <n v="900"/>
    <m/>
    <m/>
    <m/>
    <m/>
    <m/>
    <m/>
    <m/>
    <m/>
    <m/>
    <m/>
    <m/>
    <m/>
    <m/>
    <m/>
    <m/>
    <m/>
    <m/>
    <m/>
    <m/>
    <n v="193020"/>
    <m/>
    <m/>
    <m/>
    <n v="193020"/>
    <n v="0"/>
    <n v="0"/>
    <n v="0"/>
    <n v="0"/>
    <n v="0"/>
    <n v="0"/>
  </r>
  <r>
    <x v="45"/>
    <s v="CA3A16"/>
    <x v="15"/>
    <s v="Calera"/>
    <s v="color"/>
    <x v="0"/>
    <s v="CA3A"/>
    <n v="6120"/>
    <m/>
    <n v="14940"/>
    <m/>
    <n v="0"/>
    <m/>
    <n v="27000"/>
    <m/>
    <n v="720"/>
    <m/>
    <m/>
    <m/>
    <m/>
    <m/>
    <n v="726"/>
    <m/>
    <n v="690"/>
    <m/>
    <n v="1416"/>
    <m/>
    <n v="396"/>
    <m/>
    <n v="540"/>
    <m/>
    <n v="936"/>
    <m/>
    <n v="558"/>
    <m/>
    <m/>
    <m/>
    <n v="50460"/>
    <m/>
    <n v="1230"/>
    <m/>
    <n v="51690"/>
    <n v="2.7394080092861289E-2"/>
    <n v="7.8666666666666663"/>
    <n v="1.8107951247823564E-2"/>
    <n v="5.2"/>
    <n v="1.0795124782356355E-2"/>
    <n v="3.1"/>
  </r>
  <r>
    <x v="45"/>
    <s v="CA3B16"/>
    <x v="15"/>
    <s v="Calera"/>
    <s v="color"/>
    <x v="0"/>
    <s v="CA3B"/>
    <n v="720"/>
    <m/>
    <n v="1620"/>
    <m/>
    <n v="2340"/>
    <m/>
    <n v="720"/>
    <m/>
    <n v="0"/>
    <m/>
    <m/>
    <m/>
    <m/>
    <m/>
    <n v="30"/>
    <m/>
    <n v="60"/>
    <m/>
    <n v="90"/>
    <m/>
    <n v="30"/>
    <m/>
    <n v="60"/>
    <m/>
    <n v="90"/>
    <m/>
    <n v="30"/>
    <m/>
    <m/>
    <m/>
    <n v="5490"/>
    <m/>
    <n v="120"/>
    <m/>
    <n v="5610"/>
    <n v="1.6042780748663103E-2"/>
    <n v="0.5"/>
    <n v="1.6042780748663103E-2"/>
    <n v="0.5"/>
    <n v="5.3475935828877002E-3"/>
    <n v="0.16666666666666666"/>
  </r>
  <r>
    <x v="45"/>
    <s v="CA3BB16"/>
    <x v="15"/>
    <s v="Calera"/>
    <s v="blanco"/>
    <x v="0"/>
    <s v="CA3BB"/>
    <n v="2880"/>
    <m/>
    <n v="11880"/>
    <m/>
    <n v="13320"/>
    <m/>
    <n v="19260"/>
    <m/>
    <n v="4680"/>
    <m/>
    <m/>
    <m/>
    <m/>
    <m/>
    <n v="789"/>
    <m/>
    <n v="990"/>
    <m/>
    <n v="1779"/>
    <m/>
    <n v="405"/>
    <m/>
    <n v="540"/>
    <m/>
    <n v="945"/>
    <m/>
    <n v="996"/>
    <m/>
    <m/>
    <m/>
    <n v="54210"/>
    <m/>
    <n v="1530"/>
    <m/>
    <n v="55740"/>
    <n v="3.1916038751345535E-2"/>
    <n v="9.8833333333333329"/>
    <n v="1.6953713670613563E-2"/>
    <n v="5.25"/>
    <n v="1.7868675995694295E-2"/>
    <n v="5.5333333333333332"/>
  </r>
  <r>
    <x v="45"/>
    <s v="CAP1A16"/>
    <x v="15"/>
    <s v="Calera"/>
    <s v="color"/>
    <x v="0"/>
    <s v="CAP1A"/>
    <n v="1200"/>
    <m/>
    <n v="0"/>
    <m/>
    <n v="0"/>
    <m/>
    <n v="26460"/>
    <m/>
    <n v="0"/>
    <m/>
    <m/>
    <m/>
    <m/>
    <m/>
    <n v="210"/>
    <m/>
    <n v="420"/>
    <m/>
    <n v="630"/>
    <m/>
    <n v="654"/>
    <m/>
    <n v="0"/>
    <m/>
    <n v="654"/>
    <m/>
    <n v="186"/>
    <m/>
    <m/>
    <m/>
    <n v="28710"/>
    <m/>
    <n v="420"/>
    <m/>
    <n v="29130"/>
    <n v="2.1627188465499485E-2"/>
    <n v="3.5"/>
    <n v="2.2451081359423274E-2"/>
    <n v="3.6333333333333333"/>
    <n v="6.3851699279093722E-3"/>
    <n v="1.0333333333333334"/>
  </r>
  <r>
    <x v="45"/>
    <s v="CAP1B16"/>
    <x v="15"/>
    <s v="Calera"/>
    <s v="color"/>
    <x v="0"/>
    <s v="CAP1B"/>
    <n v="4440"/>
    <m/>
    <n v="0"/>
    <m/>
    <n v="180"/>
    <m/>
    <n v="22620"/>
    <m/>
    <n v="0"/>
    <m/>
    <m/>
    <m/>
    <m/>
    <m/>
    <n v="309"/>
    <m/>
    <n v="360"/>
    <m/>
    <n v="669"/>
    <m/>
    <n v="105"/>
    <m/>
    <n v="0"/>
    <m/>
    <n v="105"/>
    <m/>
    <n v="246"/>
    <m/>
    <m/>
    <m/>
    <n v="27900"/>
    <m/>
    <n v="360"/>
    <m/>
    <n v="28260"/>
    <n v="2.3673036093418261E-2"/>
    <n v="3.7166666666666668"/>
    <n v="3.7154989384288748E-3"/>
    <n v="0.58333333333333337"/>
    <n v="8.7048832271762206E-3"/>
    <n v="1.3666666666666667"/>
  </r>
  <r>
    <x v="45"/>
    <s v="CAP1c16"/>
    <x v="15"/>
    <s v="Calera"/>
    <s v="color"/>
    <x v="0"/>
    <s v="CAP1c"/>
    <n v="1560"/>
    <m/>
    <n v="0"/>
    <m/>
    <n v="1980"/>
    <m/>
    <n v="23220"/>
    <m/>
    <n v="180"/>
    <m/>
    <m/>
    <m/>
    <m/>
    <m/>
    <n v="270"/>
    <m/>
    <n v="450"/>
    <m/>
    <n v="720"/>
    <m/>
    <n v="270"/>
    <m/>
    <n v="0"/>
    <m/>
    <n v="270"/>
    <m/>
    <n v="450"/>
    <m/>
    <m/>
    <m/>
    <n v="27930"/>
    <m/>
    <n v="450"/>
    <m/>
    <n v="28380"/>
    <n v="2.5369978858350951E-2"/>
    <n v="4"/>
    <n v="9.5137420718816069E-3"/>
    <n v="1.5"/>
    <n v="1.5856236786469344E-2"/>
    <n v="2.5"/>
  </r>
  <r>
    <x v="46"/>
    <s v="PICH1A16"/>
    <x v="15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6"/>
    <s v="PICH2A16"/>
    <x v="15"/>
    <s v="Pichidegua"/>
    <s v="color"/>
    <x v="1"/>
    <s v="PICH2A"/>
    <n v="5880"/>
    <m/>
    <n v="57780"/>
    <m/>
    <n v="156580"/>
    <m/>
    <n v="68580"/>
    <m/>
    <n v="8640"/>
    <m/>
    <n v="0"/>
    <m/>
    <m/>
    <m/>
    <n v="13290"/>
    <m/>
    <n v="0"/>
    <m/>
    <n v="13290"/>
    <m/>
    <n v="4680"/>
    <m/>
    <n v="0"/>
    <m/>
    <n v="4680"/>
    <m/>
    <n v="0"/>
    <m/>
    <m/>
    <m/>
    <n v="315430"/>
    <m/>
    <n v="0"/>
    <m/>
    <n v="315430"/>
    <n v="4.2132961354341691E-2"/>
    <n v="73.833333333333329"/>
    <n v="1.4836889325682402E-2"/>
    <n v="26"/>
    <n v="0"/>
    <n v="0"/>
  </r>
  <r>
    <x v="46"/>
    <s v="PICH3A16"/>
    <x v="15"/>
    <s v="Pichidegua"/>
    <s v="blanco"/>
    <x v="2"/>
    <s v="PICH3A"/>
    <n v="1680"/>
    <m/>
    <n v="20880"/>
    <m/>
    <n v="139380"/>
    <m/>
    <n v="109260"/>
    <m/>
    <n v="8820"/>
    <m/>
    <n v="0"/>
    <m/>
    <m/>
    <m/>
    <n v="19980"/>
    <m/>
    <n v="0"/>
    <m/>
    <n v="19980"/>
    <m/>
    <n v="1620"/>
    <m/>
    <n v="0"/>
    <m/>
    <n v="1620"/>
    <m/>
    <n v="380"/>
    <m/>
    <m/>
    <m/>
    <n v="302000"/>
    <m/>
    <n v="0"/>
    <m/>
    <n v="302000"/>
    <n v="6.6158940397350999E-2"/>
    <n v="111"/>
    <n v="5.3642384105960263E-3"/>
    <n v="9"/>
    <n v="1.2582781456953642E-3"/>
    <n v="2.1111111111111112"/>
  </r>
  <r>
    <x v="46"/>
    <s v="PICH4A16"/>
    <x v="15"/>
    <s v="Pichidegua"/>
    <s v="blanco"/>
    <x v="3"/>
    <s v="PICH4A"/>
    <n v="4560"/>
    <m/>
    <n v="7020"/>
    <m/>
    <n v="71580"/>
    <m/>
    <n v="46080"/>
    <m/>
    <n v="4320"/>
    <m/>
    <n v="0"/>
    <m/>
    <m/>
    <m/>
    <n v="12960"/>
    <m/>
    <n v="0"/>
    <m/>
    <n v="12960"/>
    <m/>
    <n v="1980"/>
    <m/>
    <n v="0"/>
    <m/>
    <n v="1980"/>
    <m/>
    <n v="400"/>
    <m/>
    <m/>
    <m/>
    <n v="148900"/>
    <m/>
    <n v="0"/>
    <m/>
    <n v="148900"/>
    <n v="8.7038280725319009E-2"/>
    <n v="72"/>
    <n v="1.3297515110812626E-2"/>
    <n v="11"/>
    <n v="2.6863666890530559E-3"/>
    <n v="2.2222222222222223"/>
  </r>
  <r>
    <x v="46"/>
    <s v="PICH5A16"/>
    <x v="15"/>
    <s v="Pichidegua"/>
    <s v="blanco"/>
    <x v="4"/>
    <s v="PICH5A"/>
    <n v="2520"/>
    <m/>
    <n v="12060"/>
    <m/>
    <n v="89460"/>
    <m/>
    <n v="188640"/>
    <m/>
    <n v="13680"/>
    <m/>
    <n v="0"/>
    <m/>
    <m/>
    <m/>
    <n v="12060"/>
    <m/>
    <n v="0"/>
    <m/>
    <n v="12060"/>
    <m/>
    <n v="1440"/>
    <m/>
    <n v="0"/>
    <m/>
    <n v="1440"/>
    <m/>
    <n v="680"/>
    <m/>
    <m/>
    <m/>
    <n v="320540"/>
    <m/>
    <n v="0"/>
    <m/>
    <n v="320540"/>
    <n v="3.762400948399576E-2"/>
    <n v="67"/>
    <n v="4.4924190428651646E-3"/>
    <n v="8"/>
    <n v="2.1214201035752167E-3"/>
    <n v="3.7777777777777777"/>
  </r>
  <r>
    <x v="46"/>
    <s v="PICH1B16"/>
    <x v="15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6"/>
    <s v="PICH2B16"/>
    <x v="15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6"/>
    <s v="PICH3B16"/>
    <x v="15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6"/>
    <s v="PICH4B16"/>
    <x v="15"/>
    <s v="Pichidegua"/>
    <s v="blanco"/>
    <x v="3"/>
    <s v="PICH4B"/>
    <n v="7320"/>
    <m/>
    <n v="21960"/>
    <m/>
    <n v="45000"/>
    <m/>
    <n v="17100"/>
    <m/>
    <n v="3240"/>
    <m/>
    <n v="0"/>
    <m/>
    <m/>
    <m/>
    <n v="17280"/>
    <m/>
    <n v="0"/>
    <m/>
    <n v="17280"/>
    <m/>
    <n v="5400"/>
    <m/>
    <n v="0"/>
    <m/>
    <n v="5400"/>
    <m/>
    <n v="1200"/>
    <m/>
    <m/>
    <m/>
    <n v="118500"/>
    <m/>
    <n v="0"/>
    <m/>
    <n v="118500"/>
    <n v="0.14582278481012659"/>
    <n v="96"/>
    <n v="4.5569620253164557E-2"/>
    <n v="30"/>
    <n v="1.0126582278481013E-2"/>
    <n v="6.666666666666667"/>
  </r>
  <r>
    <x v="46"/>
    <s v="PICH5B16"/>
    <x v="15"/>
    <s v="Pichidegua"/>
    <s v="blanco"/>
    <x v="4"/>
    <s v="PICH5B"/>
    <n v="3000"/>
    <m/>
    <n v="24660"/>
    <m/>
    <n v="63540"/>
    <m/>
    <n v="36180"/>
    <m/>
    <n v="6840"/>
    <m/>
    <n v="0"/>
    <m/>
    <m/>
    <m/>
    <n v="19080"/>
    <m/>
    <n v="0"/>
    <m/>
    <n v="19080"/>
    <m/>
    <n v="3420"/>
    <m/>
    <n v="0"/>
    <m/>
    <n v="3420"/>
    <m/>
    <n v="740"/>
    <m/>
    <m/>
    <m/>
    <n v="157460"/>
    <m/>
    <n v="0"/>
    <m/>
    <n v="157460"/>
    <n v="0.1211736313984504"/>
    <n v="106"/>
    <n v="2.1719801854439221E-2"/>
    <n v="19"/>
    <n v="4.6996062492061473E-3"/>
    <n v="4.1111111111111107"/>
  </r>
  <r>
    <x v="46"/>
    <s v="PICH3C16"/>
    <x v="15"/>
    <s v="Pichidegua"/>
    <s v="blanco"/>
    <x v="2"/>
    <s v="PICH3C"/>
    <n v="6240"/>
    <m/>
    <n v="30420"/>
    <m/>
    <n v="96120"/>
    <m/>
    <n v="52740"/>
    <m/>
    <n v="3780"/>
    <m/>
    <n v="0"/>
    <m/>
    <m/>
    <m/>
    <n v="18000"/>
    <m/>
    <n v="0"/>
    <m/>
    <n v="18000"/>
    <m/>
    <n v="3420"/>
    <m/>
    <n v="0"/>
    <m/>
    <n v="3420"/>
    <m/>
    <n v="500"/>
    <m/>
    <m/>
    <m/>
    <n v="211220"/>
    <m/>
    <n v="0"/>
    <m/>
    <n v="211220"/>
    <n v="8.5219202727014484E-2"/>
    <n v="100"/>
    <n v="1.6191648518132751E-2"/>
    <n v="19"/>
    <n v="2.3672000757504023E-3"/>
    <n v="2.7777777777777777"/>
  </r>
  <r>
    <x v="46"/>
    <s v="PICH5C16"/>
    <x v="15"/>
    <s v="Pichidegua"/>
    <s v="blanco"/>
    <x v="4"/>
    <s v="PICH5C"/>
    <n v="7680"/>
    <m/>
    <n v="2160"/>
    <m/>
    <n v="23040"/>
    <m/>
    <n v="197820"/>
    <m/>
    <n v="74520"/>
    <m/>
    <n v="2160"/>
    <m/>
    <m/>
    <m/>
    <n v="14790"/>
    <m/>
    <n v="0"/>
    <m/>
    <n v="14790"/>
    <m/>
    <n v="2010"/>
    <m/>
    <n v="0"/>
    <m/>
    <n v="2010"/>
    <m/>
    <n v="620"/>
    <m/>
    <m/>
    <m/>
    <n v="324800"/>
    <m/>
    <n v="0"/>
    <m/>
    <n v="324800"/>
    <n v="4.5535714285714284E-2"/>
    <n v="82.166666666666671"/>
    <n v="6.1884236453201968E-3"/>
    <n v="11.166666666666666"/>
    <n v="1.9088669950738917E-3"/>
    <n v="3.4444444444444446"/>
  </r>
  <r>
    <x v="46"/>
    <s v="PICH5D16"/>
    <x v="15"/>
    <s v="Pichidegua"/>
    <s v="blanco"/>
    <x v="4"/>
    <s v="PICH5D"/>
    <n v="1200"/>
    <m/>
    <n v="11340"/>
    <m/>
    <n v="96480"/>
    <m/>
    <n v="174240"/>
    <m/>
    <n v="14040"/>
    <m/>
    <n v="0"/>
    <m/>
    <m/>
    <m/>
    <n v="20520"/>
    <m/>
    <n v="0"/>
    <m/>
    <n v="20520"/>
    <m/>
    <n v="2340"/>
    <m/>
    <n v="0"/>
    <m/>
    <n v="2340"/>
    <m/>
    <n v="680"/>
    <m/>
    <m/>
    <m/>
    <n v="320840"/>
    <m/>
    <n v="0"/>
    <m/>
    <n v="320840"/>
    <n v="6.3957112579478864E-2"/>
    <n v="114"/>
    <n v="7.2933549432739062E-3"/>
    <n v="13"/>
    <n v="2.11943647924199E-3"/>
    <n v="3.7777777777777777"/>
  </r>
  <r>
    <x v="46"/>
    <s v="PICH1Aco16"/>
    <x v="15"/>
    <s v="Pichidegua"/>
    <s v="color"/>
    <x v="0"/>
    <s v="PICH1Aco"/>
    <n v="13320"/>
    <m/>
    <n v="16920"/>
    <m/>
    <n v="1260"/>
    <m/>
    <n v="65880"/>
    <m/>
    <n v="180"/>
    <m/>
    <n v="0"/>
    <m/>
    <m/>
    <m/>
    <n v="1524"/>
    <m/>
    <n v="390"/>
    <m/>
    <n v="1914"/>
    <m/>
    <n v="924"/>
    <m/>
    <n v="630"/>
    <m/>
    <n v="1554"/>
    <m/>
    <n v="1612"/>
    <m/>
    <m/>
    <m/>
    <n v="101620"/>
    <m/>
    <n v="1020"/>
    <m/>
    <n v="102640"/>
    <n v="1.8647700701480904E-2"/>
    <n v="10.633333333333333"/>
    <n v="1.5140296180826188E-2"/>
    <n v="8.6333333333333329"/>
    <n v="1.5705378020265004E-2"/>
    <n v="8.9555555555555557"/>
  </r>
  <r>
    <x v="46"/>
    <s v="PICH1Aco216"/>
    <x v="15"/>
    <s v="Pichidegua"/>
    <s v="color"/>
    <x v="0"/>
    <s v="PICH1Aco2"/>
    <n v="0"/>
    <m/>
    <n v="0"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5400"/>
    <m/>
    <m/>
    <m/>
    <n v="5400"/>
    <m/>
    <n v="0"/>
    <m/>
    <n v="5400"/>
    <n v="0"/>
    <n v="0"/>
    <n v="0"/>
    <n v="0"/>
    <n v="1"/>
    <n v="30"/>
  </r>
  <r>
    <x v="46"/>
    <s v="PICH1Bco16"/>
    <x v="15"/>
    <s v="Pichidegua"/>
    <s v="color"/>
    <x v="0"/>
    <s v="PICH1Bco"/>
    <n v="2760"/>
    <m/>
    <n v="0"/>
    <m/>
    <n v="28980"/>
    <m/>
    <n v="15240"/>
    <m/>
    <n v="180"/>
    <m/>
    <n v="0"/>
    <m/>
    <m/>
    <m/>
    <n v="1050"/>
    <m/>
    <n v="300"/>
    <m/>
    <n v="1350"/>
    <m/>
    <n v="225"/>
    <m/>
    <n v="30"/>
    <m/>
    <n v="255"/>
    <m/>
    <n v="165"/>
    <m/>
    <m/>
    <m/>
    <n v="48600"/>
    <m/>
    <n v="330"/>
    <m/>
    <n v="48930"/>
    <n v="2.7590435315757205E-2"/>
    <n v="7.5"/>
    <n v="5.2115266707541382E-3"/>
    <n v="1.4166666666666667"/>
    <n v="3.3721643163703249E-3"/>
    <n v="0.91666666666666663"/>
  </r>
  <r>
    <x v="46"/>
    <s v="PICH2BCO16"/>
    <x v="15"/>
    <s v="Pichidegua"/>
    <s v="color"/>
    <x v="0"/>
    <s v="PICH2BCO"/>
    <n v="0"/>
    <m/>
    <n v="0"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4280"/>
    <m/>
    <m/>
    <m/>
    <n v="4280"/>
    <m/>
    <n v="0"/>
    <m/>
    <n v="4280"/>
    <n v="0"/>
    <n v="0"/>
    <n v="0"/>
    <n v="0"/>
    <n v="1"/>
    <n v="23.777777777777779"/>
  </r>
  <r>
    <x v="46"/>
    <s v="PICH4Bco16"/>
    <x v="15"/>
    <s v="Pichidegua"/>
    <s v="color"/>
    <x v="3"/>
    <s v="PICH4Bco"/>
    <n v="3840"/>
    <m/>
    <n v="8820"/>
    <m/>
    <n v="20520"/>
    <m/>
    <n v="9900"/>
    <m/>
    <n v="0"/>
    <m/>
    <n v="0"/>
    <m/>
    <m/>
    <m/>
    <n v="2700"/>
    <m/>
    <n v="0"/>
    <m/>
    <n v="2700"/>
    <m/>
    <n v="2880"/>
    <m/>
    <n v="0"/>
    <m/>
    <n v="2880"/>
    <m/>
    <n v="460"/>
    <m/>
    <m/>
    <m/>
    <n v="49120"/>
    <m/>
    <n v="0"/>
    <m/>
    <n v="49120"/>
    <n v="5.4967426710097717E-2"/>
    <n v="15"/>
    <n v="5.8631921824104233E-2"/>
    <n v="16"/>
    <n v="9.3648208469055381E-3"/>
    <n v="2.5555555555555554"/>
  </r>
  <r>
    <x v="46"/>
    <s v="PICH5Aco16"/>
    <x v="15"/>
    <s v="Pichidegua"/>
    <s v="color"/>
    <x v="4"/>
    <s v="PICH5Aco"/>
    <n v="2280"/>
    <m/>
    <n v="18900"/>
    <m/>
    <n v="0"/>
    <m/>
    <n v="102960"/>
    <m/>
    <n v="2880"/>
    <m/>
    <n v="180"/>
    <m/>
    <m/>
    <m/>
    <n v="2499"/>
    <m/>
    <n v="0"/>
    <m/>
    <n v="2499"/>
    <m/>
    <n v="2481"/>
    <m/>
    <n v="0"/>
    <m/>
    <n v="2481"/>
    <m/>
    <n v="120"/>
    <m/>
    <m/>
    <m/>
    <n v="132300"/>
    <m/>
    <n v="0"/>
    <m/>
    <n v="132300"/>
    <n v="1.8888888888888889E-2"/>
    <n v="13.883333333333333"/>
    <n v="1.8752834467120182E-2"/>
    <n v="13.783333333333333"/>
    <n v="9.0702947845804993E-4"/>
    <n v="0.66666666666666663"/>
  </r>
  <r>
    <x v="46"/>
    <s v="PICH5Bco16"/>
    <x v="15"/>
    <s v="Pichidegua"/>
    <s v="color"/>
    <x v="4"/>
    <s v="PICH5Bco"/>
    <n v="3840"/>
    <m/>
    <n v="17640"/>
    <m/>
    <n v="46080"/>
    <m/>
    <n v="23760"/>
    <m/>
    <n v="1620"/>
    <m/>
    <n v="0"/>
    <m/>
    <m/>
    <m/>
    <n v="3900"/>
    <m/>
    <n v="0"/>
    <m/>
    <n v="3900"/>
    <m/>
    <n v="2763"/>
    <m/>
    <n v="0"/>
    <m/>
    <n v="2763"/>
    <m/>
    <n v="1197"/>
    <m/>
    <m/>
    <m/>
    <n v="100800"/>
    <m/>
    <n v="0"/>
    <m/>
    <n v="100800"/>
    <n v="3.8690476190476192E-2"/>
    <n v="21.666666666666668"/>
    <n v="2.7410714285714285E-2"/>
    <n v="15.35"/>
    <n v="1.1875E-2"/>
    <n v="6.65"/>
  </r>
  <r>
    <x v="46"/>
    <s v="PICH5Cco16"/>
    <x v="15"/>
    <s v="Pichidegua"/>
    <s v="color"/>
    <x v="4"/>
    <s v="PICH5Cco"/>
    <n v="4560"/>
    <m/>
    <n v="5580"/>
    <m/>
    <n v="3420"/>
    <m/>
    <n v="119100"/>
    <m/>
    <n v="8640"/>
    <m/>
    <n v="360"/>
    <m/>
    <m/>
    <m/>
    <n v="3273"/>
    <m/>
    <n v="0"/>
    <m/>
    <n v="3273"/>
    <m/>
    <n v="2229"/>
    <m/>
    <n v="0"/>
    <m/>
    <n v="2229"/>
    <m/>
    <n v="1488"/>
    <m/>
    <m/>
    <m/>
    <n v="148650"/>
    <m/>
    <n v="0"/>
    <m/>
    <n v="148650"/>
    <n v="2.2018163471241171E-2"/>
    <n v="18.183333333333334"/>
    <n v="1.4994954591321897E-2"/>
    <n v="12.383333333333333"/>
    <n v="1.0010090817356206E-2"/>
    <n v="8.2666666666666675"/>
  </r>
  <r>
    <x v="47"/>
    <s v="Lavado16"/>
    <x v="15"/>
    <m/>
    <m/>
    <x v="5"/>
    <s v="Lavado"/>
    <n v="5400"/>
    <m/>
    <n v="20700"/>
    <m/>
    <n v="77580"/>
    <m/>
    <n v="68940"/>
    <m/>
    <n v="14220"/>
    <m/>
    <n v="720"/>
    <m/>
    <m/>
    <m/>
    <m/>
    <m/>
    <m/>
    <m/>
    <m/>
    <m/>
    <m/>
    <m/>
    <m/>
    <m/>
    <m/>
    <m/>
    <m/>
    <m/>
    <m/>
    <m/>
    <n v="187560"/>
    <m/>
    <m/>
    <m/>
    <n v="187560"/>
    <n v="0"/>
    <n v="0"/>
    <n v="0"/>
    <n v="0"/>
    <n v="0"/>
    <n v="0"/>
  </r>
  <r>
    <x v="48"/>
    <s v="CA3A17"/>
    <x v="16"/>
    <s v="Calera"/>
    <s v="color"/>
    <x v="0"/>
    <s v="CA3A"/>
    <n v="4800"/>
    <m/>
    <n v="12060"/>
    <m/>
    <n v="0"/>
    <m/>
    <n v="19980"/>
    <m/>
    <n v="0"/>
    <m/>
    <m/>
    <m/>
    <m/>
    <m/>
    <n v="408"/>
    <m/>
    <n v="840"/>
    <m/>
    <n v="1248"/>
    <m/>
    <n v="378"/>
    <m/>
    <n v="510"/>
    <m/>
    <n v="888"/>
    <m/>
    <n v="624"/>
    <m/>
    <m/>
    <m/>
    <n v="38250"/>
    <m/>
    <n v="1350"/>
    <m/>
    <n v="39600"/>
    <n v="3.1515151515151517E-2"/>
    <n v="6.9333333333333336"/>
    <n v="2.2424242424242423E-2"/>
    <n v="4.9333333333333336"/>
    <n v="1.5757575757575758E-2"/>
    <n v="3.4666666666666668"/>
  </r>
  <r>
    <x v="48"/>
    <s v="CA3B17"/>
    <x v="16"/>
    <s v="Calera"/>
    <s v="color"/>
    <x v="0"/>
    <s v="CA3B"/>
    <n v="960"/>
    <m/>
    <n v="1260"/>
    <m/>
    <n v="2160"/>
    <m/>
    <n v="360"/>
    <m/>
    <n v="180"/>
    <m/>
    <m/>
    <m/>
    <m/>
    <m/>
    <n v="102"/>
    <m/>
    <n v="60"/>
    <m/>
    <n v="162"/>
    <m/>
    <n v="42"/>
    <m/>
    <n v="30"/>
    <m/>
    <n v="72"/>
    <m/>
    <n v="66"/>
    <m/>
    <m/>
    <m/>
    <n v="5130"/>
    <m/>
    <n v="90"/>
    <m/>
    <n v="5220"/>
    <n v="3.1034482758620689E-2"/>
    <n v="0.9"/>
    <n v="1.3793103448275862E-2"/>
    <n v="0.4"/>
    <n v="1.264367816091954E-2"/>
    <n v="0.36666666666666664"/>
  </r>
  <r>
    <x v="48"/>
    <s v="CA3BB17"/>
    <x v="16"/>
    <s v="Calera"/>
    <s v="blanco"/>
    <x v="0"/>
    <s v="CA3BB"/>
    <n v="4320"/>
    <m/>
    <n v="12420"/>
    <m/>
    <n v="26060"/>
    <m/>
    <n v="13320"/>
    <m/>
    <n v="5040"/>
    <m/>
    <m/>
    <m/>
    <m/>
    <m/>
    <n v="2424"/>
    <m/>
    <n v="1020"/>
    <m/>
    <n v="3444"/>
    <m/>
    <n v="495"/>
    <m/>
    <n v="570"/>
    <m/>
    <n v="1065"/>
    <m/>
    <n v="511"/>
    <m/>
    <m/>
    <m/>
    <n v="64590"/>
    <m/>
    <n v="1590"/>
    <m/>
    <n v="66180"/>
    <n v="5.2039891205802359E-2"/>
    <n v="19.133333333333333"/>
    <n v="1.6092475067996374E-2"/>
    <n v="5.916666666666667"/>
    <n v="7.7213659715926258E-3"/>
    <n v="2.838888888888889"/>
  </r>
  <r>
    <x v="48"/>
    <s v="CAP1A17"/>
    <x v="16"/>
    <s v="Calera"/>
    <s v="color"/>
    <x v="0"/>
    <s v="CAP1A"/>
    <n v="1440"/>
    <m/>
    <n v="0"/>
    <m/>
    <n v="0"/>
    <m/>
    <n v="26820"/>
    <m/>
    <n v="0"/>
    <m/>
    <m/>
    <m/>
    <m/>
    <m/>
    <n v="630"/>
    <m/>
    <n v="270"/>
    <m/>
    <n v="900"/>
    <m/>
    <n v="60"/>
    <m/>
    <n v="0"/>
    <m/>
    <n v="60"/>
    <m/>
    <n v="150"/>
    <m/>
    <m/>
    <m/>
    <n v="29100"/>
    <m/>
    <n v="270"/>
    <m/>
    <n v="29370"/>
    <n v="3.0643513789581207E-2"/>
    <n v="5"/>
    <n v="2.0429009193054137E-3"/>
    <n v="0.33333333333333331"/>
    <n v="5.1072522982635342E-3"/>
    <n v="0.83333333333333337"/>
  </r>
  <r>
    <x v="48"/>
    <s v="CAP1B17"/>
    <x v="16"/>
    <s v="Calera"/>
    <s v="color"/>
    <x v="0"/>
    <s v="CAP1B"/>
    <n v="2520"/>
    <m/>
    <n v="0"/>
    <m/>
    <n v="0"/>
    <m/>
    <n v="11520"/>
    <m/>
    <n v="0"/>
    <m/>
    <m/>
    <m/>
    <m/>
    <m/>
    <n v="540"/>
    <m/>
    <n v="300"/>
    <m/>
    <n v="840"/>
    <m/>
    <n v="30"/>
    <m/>
    <n v="0"/>
    <m/>
    <n v="30"/>
    <m/>
    <n v="360"/>
    <m/>
    <m/>
    <m/>
    <n v="14970"/>
    <m/>
    <n v="300"/>
    <m/>
    <n v="15270"/>
    <n v="5.50098231827112E-2"/>
    <n v="4.666666666666667"/>
    <n v="1.9646365422396855E-3"/>
    <n v="0.16666666666666666"/>
    <n v="2.3575638506876228E-2"/>
    <n v="2"/>
  </r>
  <r>
    <x v="48"/>
    <s v="CAP1c17"/>
    <x v="16"/>
    <s v="Calera"/>
    <s v="color"/>
    <x v="0"/>
    <s v="CAP1c"/>
    <n v="960"/>
    <m/>
    <n v="0"/>
    <m/>
    <n v="13300"/>
    <m/>
    <n v="2160"/>
    <m/>
    <n v="0"/>
    <m/>
    <m/>
    <m/>
    <m/>
    <m/>
    <n v="840"/>
    <m/>
    <n v="390"/>
    <m/>
    <n v="1230"/>
    <m/>
    <n v="30"/>
    <m/>
    <n v="0"/>
    <m/>
    <n v="30"/>
    <m/>
    <n v="20"/>
    <m/>
    <m/>
    <m/>
    <n v="17310"/>
    <m/>
    <n v="390"/>
    <m/>
    <n v="17700"/>
    <n v="6.9491525423728814E-2"/>
    <n v="6.833333333333333"/>
    <n v="1.6949152542372881E-3"/>
    <n v="0.16666666666666666"/>
    <n v="1.1299435028248588E-3"/>
    <n v="0.1111111111111111"/>
  </r>
  <r>
    <x v="49"/>
    <s v="PICH1A17"/>
    <x v="16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9"/>
    <s v="PICH2A17"/>
    <x v="16"/>
    <s v="Pichidegua"/>
    <s v="color"/>
    <x v="1"/>
    <s v="PICH2A"/>
    <n v="3600"/>
    <m/>
    <n v="31140"/>
    <m/>
    <n v="144060"/>
    <m/>
    <n v="70200"/>
    <m/>
    <n v="6840"/>
    <m/>
    <n v="0"/>
    <m/>
    <m/>
    <m/>
    <n v="10260"/>
    <m/>
    <n v="0"/>
    <m/>
    <n v="10260"/>
    <m/>
    <n v="5040"/>
    <m/>
    <n v="0"/>
    <m/>
    <n v="5040"/>
    <m/>
    <n v="0"/>
    <m/>
    <m/>
    <m/>
    <n v="271140"/>
    <m/>
    <n v="0"/>
    <m/>
    <n v="271140"/>
    <n v="3.7840230139411374E-2"/>
    <n v="57"/>
    <n v="1.8588183226377519E-2"/>
    <n v="28"/>
    <n v="0"/>
    <n v="0"/>
  </r>
  <r>
    <x v="49"/>
    <s v="PICH3A17"/>
    <x v="16"/>
    <s v="Pichidegua"/>
    <s v="blanco"/>
    <x v="2"/>
    <s v="PICH3A"/>
    <n v="2280"/>
    <m/>
    <n v="27900"/>
    <m/>
    <n v="149040"/>
    <m/>
    <n v="95040"/>
    <m/>
    <n v="5940"/>
    <m/>
    <n v="0"/>
    <m/>
    <m/>
    <m/>
    <n v="22140"/>
    <m/>
    <n v="0"/>
    <m/>
    <n v="22140"/>
    <m/>
    <n v="1980"/>
    <m/>
    <n v="0"/>
    <m/>
    <n v="1980"/>
    <m/>
    <n v="440"/>
    <m/>
    <m/>
    <m/>
    <n v="304760"/>
    <m/>
    <n v="0"/>
    <m/>
    <n v="304760"/>
    <n v="7.2647329045806536E-2"/>
    <n v="123"/>
    <n v="6.4969156057225362E-3"/>
    <n v="11"/>
    <n v="1.4437590234938969E-3"/>
    <n v="2.4444444444444446"/>
  </r>
  <r>
    <x v="49"/>
    <s v="PICH4A17"/>
    <x v="16"/>
    <s v="Pichidegua"/>
    <s v="blanco"/>
    <x v="3"/>
    <s v="PICH4A"/>
    <n v="5520"/>
    <m/>
    <n v="5940"/>
    <m/>
    <n v="74160"/>
    <m/>
    <n v="55260"/>
    <m/>
    <n v="8100"/>
    <m/>
    <n v="0"/>
    <m/>
    <m/>
    <m/>
    <n v="16740"/>
    <m/>
    <n v="0"/>
    <m/>
    <n v="16740"/>
    <m/>
    <n v="2700"/>
    <m/>
    <n v="0"/>
    <m/>
    <n v="2700"/>
    <m/>
    <n v="680"/>
    <m/>
    <m/>
    <m/>
    <n v="169100"/>
    <m/>
    <n v="0"/>
    <m/>
    <n v="169100"/>
    <n v="9.8994677705499703E-2"/>
    <n v="93"/>
    <n v="1.5966883500887048E-2"/>
    <n v="15"/>
    <n v="4.0212891780011823E-3"/>
    <n v="3.7777777777777777"/>
  </r>
  <r>
    <x v="49"/>
    <s v="PICH5A17"/>
    <x v="16"/>
    <s v="Pichidegua"/>
    <s v="blanco"/>
    <x v="4"/>
    <s v="PICH5A"/>
    <n v="1920"/>
    <m/>
    <n v="13860"/>
    <m/>
    <n v="105660"/>
    <m/>
    <n v="182160"/>
    <m/>
    <n v="12060"/>
    <m/>
    <n v="0"/>
    <m/>
    <m/>
    <m/>
    <n v="12600"/>
    <m/>
    <n v="0"/>
    <m/>
    <n v="12600"/>
    <m/>
    <n v="1620"/>
    <m/>
    <n v="0"/>
    <m/>
    <n v="1620"/>
    <m/>
    <n v="700"/>
    <m/>
    <m/>
    <m/>
    <n v="330580"/>
    <m/>
    <n v="0"/>
    <m/>
    <n v="330580"/>
    <n v="3.8114828483271829E-2"/>
    <n v="70"/>
    <n v="4.9004779478492343E-3"/>
    <n v="9"/>
    <n v="2.1174904712928794E-3"/>
    <n v="3.8888888888888888"/>
  </r>
  <r>
    <x v="49"/>
    <s v="PICH1B17"/>
    <x v="16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9"/>
    <s v="PICH2B17"/>
    <x v="16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9"/>
    <s v="PICH3B17"/>
    <x v="16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9"/>
    <s v="PICH4B17"/>
    <x v="16"/>
    <s v="Pichidegua"/>
    <s v="blanco"/>
    <x v="3"/>
    <s v="PICH4B"/>
    <n v="8520"/>
    <m/>
    <n v="23040"/>
    <m/>
    <n v="50220"/>
    <m/>
    <n v="23040"/>
    <m/>
    <n v="3240"/>
    <m/>
    <n v="0"/>
    <m/>
    <m/>
    <m/>
    <n v="24480"/>
    <m/>
    <n v="0"/>
    <m/>
    <n v="24480"/>
    <m/>
    <n v="7380"/>
    <m/>
    <n v="0"/>
    <m/>
    <n v="7380"/>
    <m/>
    <n v="1060"/>
    <m/>
    <m/>
    <m/>
    <n v="140980"/>
    <m/>
    <n v="0"/>
    <m/>
    <n v="140980"/>
    <n v="0.17364165129805645"/>
    <n v="136"/>
    <n v="5.2347850758972907E-2"/>
    <n v="41"/>
    <n v="7.5187969924812026E-3"/>
    <n v="5.8888888888888893"/>
  </r>
  <r>
    <x v="49"/>
    <s v="PICH5B17"/>
    <x v="16"/>
    <s v="Pichidegua"/>
    <s v="blanco"/>
    <x v="4"/>
    <s v="PICH5B"/>
    <n v="3120"/>
    <m/>
    <n v="23220"/>
    <m/>
    <n v="57960"/>
    <m/>
    <n v="37080"/>
    <m/>
    <n v="6840"/>
    <m/>
    <n v="0"/>
    <m/>
    <m/>
    <m/>
    <n v="26058"/>
    <m/>
    <n v="0"/>
    <m/>
    <n v="26058"/>
    <m/>
    <n v="3363"/>
    <m/>
    <n v="0"/>
    <m/>
    <n v="3363"/>
    <m/>
    <n v="2059"/>
    <m/>
    <m/>
    <m/>
    <n v="159700"/>
    <m/>
    <n v="0"/>
    <m/>
    <n v="159700"/>
    <n v="0.16316844082654977"/>
    <n v="144.76666666666668"/>
    <n v="2.1058234189104571E-2"/>
    <n v="18.683333333333334"/>
    <n v="1.2892924232936757E-2"/>
    <n v="11.438888888888888"/>
  </r>
  <r>
    <x v="49"/>
    <s v="PICH3C17"/>
    <x v="16"/>
    <s v="Pichidegua"/>
    <s v="blanco"/>
    <x v="2"/>
    <s v="PICH3C"/>
    <n v="5040"/>
    <m/>
    <n v="27180"/>
    <m/>
    <n v="82080"/>
    <m/>
    <n v="47160"/>
    <m/>
    <n v="3420"/>
    <m/>
    <n v="0"/>
    <m/>
    <m/>
    <m/>
    <n v="16560"/>
    <m/>
    <n v="0"/>
    <m/>
    <n v="16560"/>
    <m/>
    <n v="2880"/>
    <m/>
    <n v="0"/>
    <m/>
    <n v="2880"/>
    <m/>
    <n v="440"/>
    <m/>
    <m/>
    <m/>
    <n v="184760"/>
    <m/>
    <n v="0"/>
    <m/>
    <n v="184760"/>
    <n v="8.9629789997835024E-2"/>
    <n v="92"/>
    <n v="1.5587789564840875E-2"/>
    <n v="16"/>
    <n v="2.3814678501840225E-3"/>
    <n v="2.4444444444444446"/>
  </r>
  <r>
    <x v="49"/>
    <s v="PICH5C17"/>
    <x v="16"/>
    <s v="Pichidegua"/>
    <s v="blanco"/>
    <x v="4"/>
    <s v="PICH5C"/>
    <n v="5880"/>
    <m/>
    <n v="1260"/>
    <m/>
    <n v="24660"/>
    <m/>
    <n v="172620"/>
    <m/>
    <n v="62820"/>
    <m/>
    <n v="0"/>
    <m/>
    <m/>
    <m/>
    <n v="15120"/>
    <m/>
    <n v="0"/>
    <m/>
    <n v="15120"/>
    <m/>
    <n v="1440"/>
    <m/>
    <n v="0"/>
    <m/>
    <n v="1440"/>
    <m/>
    <n v="520"/>
    <m/>
    <m/>
    <m/>
    <n v="284320"/>
    <m/>
    <n v="0"/>
    <m/>
    <n v="284320"/>
    <n v="5.317951603826674E-2"/>
    <n v="84"/>
    <n v="5.064715813168261E-3"/>
    <n v="8"/>
    <n v="1.8289251547552053E-3"/>
    <n v="2.8888888888888888"/>
  </r>
  <r>
    <x v="49"/>
    <s v="PICH5D17"/>
    <x v="16"/>
    <s v="Pichidegua"/>
    <s v="blanco"/>
    <x v="4"/>
    <s v="PICH5D"/>
    <n v="1440"/>
    <m/>
    <n v="12240"/>
    <m/>
    <n v="95580"/>
    <m/>
    <n v="169920"/>
    <m/>
    <n v="13320"/>
    <m/>
    <n v="0"/>
    <m/>
    <m/>
    <m/>
    <n v="23580"/>
    <m/>
    <n v="0"/>
    <m/>
    <n v="23580"/>
    <m/>
    <n v="2520"/>
    <m/>
    <n v="0"/>
    <m/>
    <n v="2520"/>
    <m/>
    <n v="720"/>
    <m/>
    <m/>
    <m/>
    <n v="319320"/>
    <m/>
    <n v="0"/>
    <m/>
    <n v="319320"/>
    <n v="7.3844419391206312E-2"/>
    <n v="131"/>
    <n v="7.8917700112739568E-3"/>
    <n v="14"/>
    <n v="2.2547914317925591E-3"/>
    <n v="4"/>
  </r>
  <r>
    <x v="49"/>
    <s v="PICH1Aco17"/>
    <x v="16"/>
    <s v="Pichidegua"/>
    <s v="color"/>
    <x v="0"/>
    <s v="PICH1Aco"/>
    <n v="12720"/>
    <m/>
    <n v="19800"/>
    <m/>
    <n v="2900"/>
    <m/>
    <n v="49680"/>
    <m/>
    <n v="180"/>
    <m/>
    <n v="0"/>
    <m/>
    <m/>
    <m/>
    <n v="1008"/>
    <m/>
    <n v="600"/>
    <m/>
    <n v="1608"/>
    <m/>
    <n v="1095"/>
    <m/>
    <n v="660"/>
    <m/>
    <n v="1755"/>
    <m/>
    <n v="1617"/>
    <m/>
    <m/>
    <m/>
    <n v="89000"/>
    <m/>
    <n v="1260"/>
    <m/>
    <n v="90260"/>
    <n v="1.781520053179703E-2"/>
    <n v="8.9333333333333336"/>
    <n v="1.944382893862176E-2"/>
    <n v="9.75"/>
    <n v="1.7914912475072015E-2"/>
    <n v="8.9833333333333325"/>
  </r>
  <r>
    <x v="49"/>
    <s v="PICH1Aco217"/>
    <x v="16"/>
    <s v="Pichidegua"/>
    <s v="color"/>
    <x v="0"/>
    <s v="PICH1Aco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9"/>
    <s v="PICH1Bco17"/>
    <x v="16"/>
    <s v="Pichidegua"/>
    <s v="color"/>
    <x v="0"/>
    <s v="PICH1Bco"/>
    <n v="2040"/>
    <m/>
    <n v="0"/>
    <m/>
    <n v="12600"/>
    <m/>
    <n v="32400"/>
    <m/>
    <n v="360"/>
    <m/>
    <n v="180"/>
    <m/>
    <m/>
    <m/>
    <n v="612"/>
    <m/>
    <n v="240"/>
    <m/>
    <n v="852"/>
    <m/>
    <n v="141"/>
    <m/>
    <n v="30"/>
    <m/>
    <n v="171"/>
    <m/>
    <n v="267"/>
    <m/>
    <m/>
    <m/>
    <n v="48600"/>
    <m/>
    <n v="270"/>
    <m/>
    <n v="48870"/>
    <n v="1.743400859422959E-2"/>
    <n v="4.7333333333333334"/>
    <n v="3.4990791896869246E-3"/>
    <n v="0.95"/>
    <n v="5.4634745242480047E-3"/>
    <n v="1.4833333333333334"/>
  </r>
  <r>
    <x v="49"/>
    <s v="PICH2BCO17"/>
    <x v="16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9"/>
    <s v="PICH4Bco17"/>
    <x v="16"/>
    <s v="Pichidegua"/>
    <s v="color"/>
    <x v="3"/>
    <s v="PICH4Bco"/>
    <n v="4320"/>
    <m/>
    <n v="11520"/>
    <m/>
    <n v="22680"/>
    <m/>
    <n v="10980"/>
    <m/>
    <n v="0"/>
    <m/>
    <n v="0"/>
    <m/>
    <m/>
    <m/>
    <n v="4860"/>
    <m/>
    <n v="0"/>
    <m/>
    <n v="4860"/>
    <m/>
    <n v="3960"/>
    <m/>
    <n v="0"/>
    <m/>
    <n v="3960"/>
    <m/>
    <n v="700"/>
    <m/>
    <m/>
    <m/>
    <n v="59020"/>
    <m/>
    <n v="0"/>
    <m/>
    <n v="59020"/>
    <n v="8.2344967807522873E-2"/>
    <n v="27"/>
    <n v="6.709589969501864E-2"/>
    <n v="22"/>
    <n v="1.1860386309725517E-2"/>
    <n v="3.8888888888888888"/>
  </r>
  <r>
    <x v="49"/>
    <s v="PICH5Aco17"/>
    <x v="16"/>
    <s v="Pichidegua"/>
    <s v="color"/>
    <x v="4"/>
    <s v="PICH5Aco"/>
    <n v="2880"/>
    <m/>
    <n v="27360"/>
    <m/>
    <n v="0"/>
    <m/>
    <n v="108540"/>
    <m/>
    <n v="2700"/>
    <m/>
    <n v="0"/>
    <m/>
    <m/>
    <m/>
    <n v="1854"/>
    <m/>
    <n v="0"/>
    <m/>
    <n v="1854"/>
    <m/>
    <n v="4890"/>
    <m/>
    <n v="0"/>
    <m/>
    <n v="4890"/>
    <m/>
    <n v="636"/>
    <m/>
    <m/>
    <m/>
    <n v="148860"/>
    <m/>
    <n v="0"/>
    <m/>
    <n v="148860"/>
    <n v="1.24546553808948E-2"/>
    <n v="10.3"/>
    <n v="3.2849657396211207E-2"/>
    <n v="27.166666666666668"/>
    <n v="4.2724707779121318E-3"/>
    <n v="3.5333333333333332"/>
  </r>
  <r>
    <x v="49"/>
    <s v="PICH5Bco17"/>
    <x v="16"/>
    <s v="Pichidegua"/>
    <s v="color"/>
    <x v="4"/>
    <s v="PICH5Bco"/>
    <n v="1560"/>
    <m/>
    <n v="6120"/>
    <m/>
    <n v="19440"/>
    <m/>
    <n v="12240"/>
    <m/>
    <n v="1080"/>
    <m/>
    <n v="0"/>
    <m/>
    <m/>
    <m/>
    <n v="3420"/>
    <m/>
    <n v="0"/>
    <m/>
    <n v="3420"/>
    <m/>
    <n v="2340"/>
    <m/>
    <n v="0"/>
    <m/>
    <n v="2340"/>
    <m/>
    <n v="420"/>
    <m/>
    <m/>
    <m/>
    <n v="46620"/>
    <m/>
    <n v="0"/>
    <m/>
    <n v="46620"/>
    <n v="7.3359073359073365E-2"/>
    <n v="19"/>
    <n v="5.019305019305019E-2"/>
    <n v="13"/>
    <n v="9.0090090090090089E-3"/>
    <n v="2.3333333333333335"/>
  </r>
  <r>
    <x v="49"/>
    <s v="PICH5Cco17"/>
    <x v="16"/>
    <s v="Pichidegua"/>
    <s v="color"/>
    <x v="4"/>
    <s v="PICH5Cco"/>
    <n v="1920"/>
    <m/>
    <n v="1980"/>
    <m/>
    <n v="21690"/>
    <m/>
    <n v="64440"/>
    <m/>
    <n v="9690"/>
    <m/>
    <n v="0"/>
    <m/>
    <m/>
    <m/>
    <n v="2625"/>
    <m/>
    <n v="0"/>
    <m/>
    <n v="2625"/>
    <m/>
    <n v="1707"/>
    <m/>
    <n v="0"/>
    <m/>
    <n v="1707"/>
    <m/>
    <n v="1248"/>
    <m/>
    <m/>
    <m/>
    <n v="105300"/>
    <m/>
    <n v="0"/>
    <m/>
    <n v="105300"/>
    <n v="2.4928774928774929E-2"/>
    <n v="14.583333333333334"/>
    <n v="1.6210826210826212E-2"/>
    <n v="9.4833333333333325"/>
    <n v="1.1851851851851851E-2"/>
    <n v="6.9333333333333336"/>
  </r>
  <r>
    <x v="50"/>
    <s v="Lavado17"/>
    <x v="16"/>
    <m/>
    <m/>
    <x v="5"/>
    <s v="Lavado"/>
    <n v="4080"/>
    <m/>
    <n v="10980"/>
    <m/>
    <n v="64440"/>
    <m/>
    <n v="56700"/>
    <m/>
    <n v="10620"/>
    <m/>
    <n v="900"/>
    <m/>
    <m/>
    <m/>
    <m/>
    <m/>
    <m/>
    <m/>
    <m/>
    <m/>
    <m/>
    <m/>
    <m/>
    <m/>
    <m/>
    <m/>
    <m/>
    <m/>
    <m/>
    <m/>
    <n v="147720"/>
    <m/>
    <m/>
    <m/>
    <n v="147720"/>
    <n v="0"/>
    <n v="0"/>
    <n v="0"/>
    <n v="0"/>
    <n v="0"/>
    <n v="0"/>
  </r>
  <r>
    <x v="51"/>
    <s v="CA3A18"/>
    <x v="17"/>
    <s v="Calera"/>
    <s v="color"/>
    <x v="0"/>
    <s v="CA3A"/>
    <n v="8160"/>
    <m/>
    <n v="15660"/>
    <m/>
    <n v="0"/>
    <m/>
    <n v="23580"/>
    <m/>
    <n v="180"/>
    <m/>
    <n v="0"/>
    <m/>
    <n v="0"/>
    <m/>
    <n v="693"/>
    <m/>
    <n v="720"/>
    <m/>
    <n v="1413"/>
    <m/>
    <n v="417"/>
    <m/>
    <n v="720"/>
    <m/>
    <n v="1137"/>
    <m/>
    <n v="780"/>
    <m/>
    <m/>
    <m/>
    <n v="49470"/>
    <m/>
    <n v="1440"/>
    <m/>
    <n v="50910"/>
    <n v="2.7754861520329993E-2"/>
    <n v="7.85"/>
    <n v="2.2333529758397173E-2"/>
    <n v="6.3166666666666664"/>
    <n v="1.5321154979375369E-2"/>
    <n v="4.333333333333333"/>
  </r>
  <r>
    <x v="51"/>
    <s v="CA3B18"/>
    <x v="17"/>
    <s v="Calera"/>
    <s v="color"/>
    <x v="0"/>
    <s v="CA3B"/>
    <n v="960"/>
    <m/>
    <n v="1260"/>
    <m/>
    <n v="1080"/>
    <m/>
    <n v="180"/>
    <m/>
    <n v="0"/>
    <m/>
    <n v="0"/>
    <m/>
    <n v="0"/>
    <m/>
    <n v="240"/>
    <m/>
    <n v="60"/>
    <m/>
    <n v="300"/>
    <m/>
    <n v="60"/>
    <m/>
    <n v="90"/>
    <m/>
    <n v="150"/>
    <m/>
    <n v="30"/>
    <m/>
    <m/>
    <m/>
    <n v="3810"/>
    <m/>
    <n v="150"/>
    <m/>
    <n v="3960"/>
    <n v="7.575757575757576E-2"/>
    <n v="1.6666666666666667"/>
    <n v="3.787878787878788E-2"/>
    <n v="0.83333333333333337"/>
    <n v="7.575757575757576E-3"/>
    <n v="0.16666666666666666"/>
  </r>
  <r>
    <x v="51"/>
    <s v="CA3BB18"/>
    <x v="17"/>
    <s v="Calera"/>
    <s v="blanco"/>
    <x v="0"/>
    <s v="CA3BB"/>
    <n v="4320"/>
    <m/>
    <n v="18720"/>
    <m/>
    <n v="0"/>
    <m/>
    <n v="26280"/>
    <m/>
    <n v="11340"/>
    <m/>
    <n v="0"/>
    <m/>
    <n v="0"/>
    <m/>
    <n v="1782"/>
    <m/>
    <n v="1140"/>
    <m/>
    <n v="2922"/>
    <m/>
    <n v="528"/>
    <m/>
    <n v="600"/>
    <m/>
    <n v="1128"/>
    <m/>
    <n v="750"/>
    <m/>
    <m/>
    <m/>
    <n v="63720"/>
    <m/>
    <n v="1740"/>
    <m/>
    <n v="65460"/>
    <n v="4.4637946837763523E-2"/>
    <n v="16.233333333333334"/>
    <n v="1.7231897341888177E-2"/>
    <n v="6.2666666666666666"/>
    <n v="1.1457378551787351E-2"/>
    <n v="4.166666666666667"/>
  </r>
  <r>
    <x v="51"/>
    <s v="CAP1A18"/>
    <x v="17"/>
    <s v="Calera"/>
    <s v="color"/>
    <x v="0"/>
    <s v="CAP1A"/>
    <n v="840"/>
    <m/>
    <n v="0"/>
    <m/>
    <n v="14480"/>
    <m/>
    <n v="2184"/>
    <m/>
    <n v="0"/>
    <m/>
    <n v="0"/>
    <m/>
    <n v="0"/>
    <m/>
    <n v="843"/>
    <m/>
    <n v="240"/>
    <m/>
    <n v="1083"/>
    <m/>
    <n v="60"/>
    <m/>
    <n v="0"/>
    <m/>
    <n v="60"/>
    <m/>
    <n v="283"/>
    <m/>
    <m/>
    <m/>
    <n v="18690"/>
    <m/>
    <n v="240"/>
    <m/>
    <n v="18930"/>
    <n v="5.7210776545166403E-2"/>
    <n v="6.0166666666666666"/>
    <n v="3.1695721077654518E-3"/>
    <n v="0.33333333333333331"/>
    <n v="1.4949815108293714E-2"/>
    <n v="1.5722222222222222"/>
  </r>
  <r>
    <x v="51"/>
    <s v="CAP1B18"/>
    <x v="17"/>
    <s v="Calera"/>
    <s v="color"/>
    <x v="0"/>
    <s v="CAP1B"/>
    <n v="3720"/>
    <m/>
    <n v="9000"/>
    <m/>
    <n v="0"/>
    <m/>
    <n v="12420"/>
    <m/>
    <n v="0"/>
    <m/>
    <n v="0"/>
    <m/>
    <n v="0"/>
    <m/>
    <n v="708"/>
    <m/>
    <n v="330"/>
    <m/>
    <n v="1038"/>
    <m/>
    <n v="171"/>
    <m/>
    <n v="0"/>
    <m/>
    <n v="171"/>
    <m/>
    <n v="471"/>
    <m/>
    <m/>
    <m/>
    <n v="26490"/>
    <m/>
    <n v="330"/>
    <m/>
    <n v="26820"/>
    <n v="3.8702460850111857E-2"/>
    <n v="5.7666666666666666"/>
    <n v="6.3758389261744965E-3"/>
    <n v="0.95"/>
    <n v="1.7561521252796419E-2"/>
    <n v="2.6166666666666667"/>
  </r>
  <r>
    <x v="51"/>
    <s v="CAP1c18"/>
    <x v="17"/>
    <s v="Calera"/>
    <s v="color"/>
    <x v="0"/>
    <s v="CAP1c"/>
    <n v="1680"/>
    <m/>
    <n v="0"/>
    <m/>
    <n v="25600"/>
    <m/>
    <n v="3780"/>
    <m/>
    <n v="0"/>
    <m/>
    <n v="0"/>
    <m/>
    <n v="0"/>
    <m/>
    <n v="375"/>
    <m/>
    <n v="390"/>
    <m/>
    <n v="765"/>
    <m/>
    <n v="72"/>
    <m/>
    <n v="0"/>
    <m/>
    <n v="72"/>
    <m/>
    <n v="413"/>
    <m/>
    <m/>
    <m/>
    <n v="31920"/>
    <m/>
    <n v="390"/>
    <m/>
    <n v="32310"/>
    <n v="2.3676880222841225E-2"/>
    <n v="4.25"/>
    <n v="2.2284122562674096E-3"/>
    <n v="0.4"/>
    <n v="1.2782420303311668E-2"/>
    <n v="2.2944444444444443"/>
  </r>
  <r>
    <x v="52"/>
    <s v="PICH1A18"/>
    <x v="17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2"/>
    <s v="PICH2A18"/>
    <x v="17"/>
    <s v="Pichidegua"/>
    <s v="color"/>
    <x v="1"/>
    <s v="PICH2A"/>
    <n v="4800"/>
    <m/>
    <n v="28440"/>
    <m/>
    <n v="149600"/>
    <m/>
    <n v="82200"/>
    <m/>
    <n v="14760"/>
    <m/>
    <n v="0"/>
    <m/>
    <n v="0"/>
    <m/>
    <n v="8850"/>
    <m/>
    <n v="0"/>
    <m/>
    <n v="8850"/>
    <m/>
    <n v="2940"/>
    <m/>
    <n v="0"/>
    <m/>
    <n v="2940"/>
    <m/>
    <n v="920"/>
    <m/>
    <m/>
    <m/>
    <n v="292510"/>
    <m/>
    <n v="0"/>
    <m/>
    <n v="292510"/>
    <n v="3.0255375884585142E-2"/>
    <n v="49.166666666666664"/>
    <n v="1.0050938429455402E-2"/>
    <n v="16.333333333333332"/>
    <n v="3.1451916173806022E-3"/>
    <n v="5.1111111111111107"/>
  </r>
  <r>
    <x v="52"/>
    <s v="PICH3A18"/>
    <x v="17"/>
    <s v="Pichidegua"/>
    <s v="blanco"/>
    <x v="2"/>
    <s v="PICH3A"/>
    <n v="3240"/>
    <m/>
    <n v="30960"/>
    <m/>
    <n v="145140"/>
    <m/>
    <n v="85860"/>
    <m/>
    <n v="5220"/>
    <m/>
    <n v="0"/>
    <m/>
    <n v="0"/>
    <m/>
    <n v="23580"/>
    <m/>
    <n v="0"/>
    <m/>
    <n v="23580"/>
    <m/>
    <n v="1440"/>
    <m/>
    <n v="0"/>
    <m/>
    <n v="1440"/>
    <m/>
    <n v="380"/>
    <m/>
    <m/>
    <m/>
    <n v="295820"/>
    <m/>
    <n v="0"/>
    <m/>
    <n v="295820"/>
    <n v="7.9710634845514161E-2"/>
    <n v="131"/>
    <n v="4.8678250287336891E-3"/>
    <n v="8"/>
    <n v="1.284564938138057E-3"/>
    <n v="2.1111111111111112"/>
  </r>
  <r>
    <x v="52"/>
    <s v="PICH4A18"/>
    <x v="17"/>
    <s v="Pichidegua"/>
    <s v="blanco"/>
    <x v="3"/>
    <s v="PICH4A"/>
    <n v="7560"/>
    <m/>
    <n v="21060"/>
    <m/>
    <n v="70200"/>
    <m/>
    <n v="45000"/>
    <m/>
    <n v="6660"/>
    <m/>
    <n v="0"/>
    <m/>
    <n v="0"/>
    <m/>
    <n v="19620"/>
    <m/>
    <n v="0"/>
    <m/>
    <n v="19620"/>
    <m/>
    <n v="2640"/>
    <m/>
    <n v="0"/>
    <m/>
    <n v="2640"/>
    <m/>
    <n v="980"/>
    <m/>
    <m/>
    <m/>
    <n v="173720"/>
    <m/>
    <n v="0"/>
    <m/>
    <n v="173720"/>
    <n v="0.11294036380382225"/>
    <n v="109"/>
    <n v="1.5196868524061708E-2"/>
    <n v="14.666666666666666"/>
    <n v="5.6412618005986645E-3"/>
    <n v="5.4444444444444446"/>
  </r>
  <r>
    <x v="52"/>
    <s v="PICH5A18"/>
    <x v="17"/>
    <s v="Pichidegua"/>
    <s v="blanco"/>
    <x v="4"/>
    <s v="PICH5A"/>
    <n v="2040"/>
    <m/>
    <n v="17280"/>
    <m/>
    <n v="95220"/>
    <m/>
    <n v="164340"/>
    <m/>
    <n v="9360"/>
    <m/>
    <n v="0"/>
    <m/>
    <n v="0"/>
    <m/>
    <n v="12420"/>
    <m/>
    <n v="0"/>
    <m/>
    <n v="12420"/>
    <m/>
    <n v="1800"/>
    <m/>
    <n v="0"/>
    <m/>
    <n v="1800"/>
    <m/>
    <n v="640"/>
    <m/>
    <m/>
    <m/>
    <n v="303100"/>
    <m/>
    <n v="0"/>
    <m/>
    <n v="303100"/>
    <n v="4.0976575387660835E-2"/>
    <n v="69"/>
    <n v="5.9386341141537445E-3"/>
    <n v="10"/>
    <n v="2.1115143516991092E-3"/>
    <n v="3.5555555555555554"/>
  </r>
  <r>
    <x v="52"/>
    <s v="PICH1B18"/>
    <x v="17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2"/>
    <s v="PICH2B18"/>
    <x v="17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2"/>
    <s v="PICH3B18"/>
    <x v="17"/>
    <s v="Pichidegua"/>
    <s v="blanco"/>
    <x v="2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2"/>
    <s v="PICH4B18"/>
    <x v="17"/>
    <s v="Pichidegua"/>
    <s v="blanco"/>
    <x v="3"/>
    <s v="PICH4B"/>
    <n v="4800"/>
    <m/>
    <n v="17460"/>
    <m/>
    <n v="33480"/>
    <m/>
    <n v="15120"/>
    <m/>
    <n v="2340"/>
    <m/>
    <n v="0"/>
    <m/>
    <n v="0"/>
    <m/>
    <n v="18540"/>
    <m/>
    <n v="0"/>
    <m/>
    <n v="18540"/>
    <m/>
    <n v="5760"/>
    <m/>
    <n v="0"/>
    <m/>
    <n v="5760"/>
    <m/>
    <n v="1120"/>
    <m/>
    <m/>
    <m/>
    <n v="98620"/>
    <m/>
    <n v="0"/>
    <m/>
    <n v="98620"/>
    <n v="0.18799432163861285"/>
    <n v="103"/>
    <n v="5.8406002839180696E-2"/>
    <n v="32"/>
    <n v="1.1356722774285136E-2"/>
    <n v="6.2222222222222223"/>
  </r>
  <r>
    <x v="52"/>
    <s v="PICH5B18"/>
    <x v="17"/>
    <s v="Pichidegua"/>
    <s v="blanco"/>
    <x v="4"/>
    <s v="PICH5B"/>
    <n v="3000"/>
    <m/>
    <n v="26820"/>
    <m/>
    <n v="63720"/>
    <m/>
    <n v="46800"/>
    <m/>
    <n v="5580"/>
    <m/>
    <n v="0"/>
    <m/>
    <n v="0"/>
    <m/>
    <n v="26289"/>
    <m/>
    <n v="0"/>
    <m/>
    <n v="26289"/>
    <m/>
    <n v="3693"/>
    <m/>
    <n v="0"/>
    <m/>
    <n v="3693"/>
    <m/>
    <n v="1458"/>
    <m/>
    <m/>
    <m/>
    <n v="177360"/>
    <m/>
    <n v="0"/>
    <m/>
    <n v="177360"/>
    <n v="0.14822395128552096"/>
    <n v="146.05000000000001"/>
    <n v="2.0822056833558863E-2"/>
    <n v="20.516666666666666"/>
    <n v="8.2205683355886325E-3"/>
    <n v="8.1"/>
  </r>
  <r>
    <x v="52"/>
    <s v="PICH3C18"/>
    <x v="17"/>
    <s v="Pichidegua"/>
    <s v="blanco"/>
    <x v="2"/>
    <s v="PICH3C"/>
    <n v="8040"/>
    <m/>
    <n v="40320"/>
    <m/>
    <n v="108540"/>
    <m/>
    <n v="55980"/>
    <m/>
    <n v="4140"/>
    <m/>
    <n v="0"/>
    <m/>
    <n v="0"/>
    <m/>
    <n v="23580"/>
    <m/>
    <n v="0"/>
    <m/>
    <n v="23580"/>
    <m/>
    <n v="4500"/>
    <m/>
    <n v="0"/>
    <m/>
    <n v="4500"/>
    <m/>
    <n v="600"/>
    <m/>
    <m/>
    <m/>
    <n v="245700"/>
    <m/>
    <n v="0"/>
    <m/>
    <n v="245700"/>
    <n v="9.5970695970695977E-2"/>
    <n v="131"/>
    <n v="1.8315018315018316E-2"/>
    <n v="25"/>
    <n v="2.442002442002442E-3"/>
    <n v="3.3333333333333335"/>
  </r>
  <r>
    <x v="52"/>
    <s v="PICH5C18"/>
    <x v="17"/>
    <s v="Pichidegua"/>
    <s v="blanco"/>
    <x v="4"/>
    <s v="PICH5C"/>
    <n v="5880"/>
    <m/>
    <n v="1620"/>
    <m/>
    <n v="47700"/>
    <m/>
    <n v="232980"/>
    <m/>
    <n v="45000"/>
    <m/>
    <n v="0"/>
    <m/>
    <n v="0"/>
    <m/>
    <n v="15420"/>
    <m/>
    <n v="0"/>
    <m/>
    <n v="15420"/>
    <m/>
    <n v="1980"/>
    <m/>
    <n v="0"/>
    <m/>
    <n v="1980"/>
    <m/>
    <n v="560"/>
    <m/>
    <m/>
    <m/>
    <n v="351140"/>
    <m/>
    <n v="0"/>
    <m/>
    <n v="351140"/>
    <n v="4.3914108332858692E-2"/>
    <n v="85.666666666666671"/>
    <n v="5.6387765563592866E-3"/>
    <n v="11"/>
    <n v="1.5948054906874752E-3"/>
    <n v="3.1111111111111112"/>
  </r>
  <r>
    <x v="52"/>
    <s v="PICH5D18"/>
    <x v="17"/>
    <s v="Pichidegua"/>
    <s v="blanco"/>
    <x v="4"/>
    <s v="PICH5D"/>
    <n v="1080"/>
    <m/>
    <n v="12240"/>
    <m/>
    <n v="69660"/>
    <m/>
    <n v="159660"/>
    <m/>
    <n v="8820"/>
    <m/>
    <n v="0"/>
    <m/>
    <n v="0"/>
    <m/>
    <n v="20700"/>
    <m/>
    <n v="0"/>
    <m/>
    <n v="20700"/>
    <m/>
    <n v="2520"/>
    <m/>
    <n v="0"/>
    <m/>
    <n v="2520"/>
    <m/>
    <n v="600"/>
    <m/>
    <m/>
    <m/>
    <n v="275280"/>
    <m/>
    <n v="0"/>
    <m/>
    <n v="275280"/>
    <n v="7.5196163905841329E-2"/>
    <n v="115"/>
    <n v="9.1543156059285084E-3"/>
    <n v="14"/>
    <n v="2.179598953792502E-3"/>
    <n v="3.3333333333333335"/>
  </r>
  <r>
    <x v="52"/>
    <s v="PICH1Aco18"/>
    <x v="17"/>
    <s v="Pichidegua"/>
    <s v="color"/>
    <x v="0"/>
    <s v="PICH1Aco"/>
    <n v="1320"/>
    <m/>
    <n v="1800"/>
    <m/>
    <n v="1980"/>
    <m/>
    <n v="5400"/>
    <m/>
    <n v="0"/>
    <m/>
    <n v="0"/>
    <m/>
    <n v="0"/>
    <m/>
    <n v="120"/>
    <m/>
    <n v="600"/>
    <m/>
    <n v="720"/>
    <m/>
    <n v="120"/>
    <m/>
    <n v="630"/>
    <m/>
    <n v="750"/>
    <m/>
    <n v="340"/>
    <m/>
    <m/>
    <m/>
    <n v="11080"/>
    <m/>
    <n v="1230"/>
    <m/>
    <n v="12310"/>
    <n v="5.848903330625508E-2"/>
    <n v="4"/>
    <n v="6.0926076360682375E-2"/>
    <n v="4.166666666666667"/>
    <n v="2.761982128350934E-2"/>
    <n v="1.8888888888888888"/>
  </r>
  <r>
    <x v="52"/>
    <s v="PICH1Aco218"/>
    <x v="17"/>
    <s v="Pichidegua"/>
    <s v="color"/>
    <x v="0"/>
    <s v="PICH1Aco2"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2"/>
    <s v="PICH1Bco18"/>
    <x v="17"/>
    <s v="Pichidegua"/>
    <s v="color"/>
    <x v="0"/>
    <s v="PICH1Bco"/>
    <n v="1680"/>
    <m/>
    <n v="540"/>
    <m/>
    <n v="1800"/>
    <m/>
    <n v="41400"/>
    <m/>
    <n v="180"/>
    <m/>
    <n v="0"/>
    <m/>
    <n v="0"/>
    <m/>
    <n v="1890"/>
    <m/>
    <n v="420"/>
    <m/>
    <n v="2310"/>
    <m/>
    <n v="228"/>
    <m/>
    <n v="120"/>
    <m/>
    <n v="348"/>
    <m/>
    <n v="742"/>
    <m/>
    <m/>
    <m/>
    <n v="48460"/>
    <m/>
    <n v="540"/>
    <m/>
    <n v="49000"/>
    <n v="4.7142857142857146E-2"/>
    <n v="12.833333333333334"/>
    <n v="7.1020408163265302E-3"/>
    <n v="1.9333333333333333"/>
    <n v="1.5142857142857144E-2"/>
    <n v="4.1222222222222218"/>
  </r>
  <r>
    <x v="52"/>
    <s v="PICH2BCO18"/>
    <x v="17"/>
    <s v="Pichidegua"/>
    <s v="color"/>
    <x v="0"/>
    <s v="PICH2BCO"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2"/>
    <s v="PICH4Bco18"/>
    <x v="17"/>
    <s v="Pichidegua"/>
    <s v="color"/>
    <x v="3"/>
    <s v="PICH4Bco"/>
    <n v="2760"/>
    <m/>
    <n v="7740"/>
    <m/>
    <n v="16920"/>
    <m/>
    <n v="8460"/>
    <m/>
    <n v="0"/>
    <m/>
    <n v="0"/>
    <m/>
    <n v="0"/>
    <m/>
    <n v="3240"/>
    <m/>
    <n v="0"/>
    <m/>
    <n v="3240"/>
    <m/>
    <n v="3780"/>
    <m/>
    <n v="0"/>
    <m/>
    <n v="3780"/>
    <m/>
    <n v="400"/>
    <m/>
    <m/>
    <m/>
    <n v="43300"/>
    <m/>
    <n v="0"/>
    <m/>
    <n v="43300"/>
    <n v="7.4826789838337182E-2"/>
    <n v="18"/>
    <n v="8.729792147806005E-2"/>
    <n v="21"/>
    <n v="9.2378752886836026E-3"/>
    <n v="2.2222222222222223"/>
  </r>
  <r>
    <x v="52"/>
    <s v="PICH5Aco18"/>
    <x v="17"/>
    <s v="Pichidegua"/>
    <s v="color"/>
    <x v="4"/>
    <s v="PICH5Aco"/>
    <n v="1200"/>
    <m/>
    <n v="12780"/>
    <m/>
    <n v="0"/>
    <m/>
    <n v="55620"/>
    <m/>
    <n v="2880"/>
    <m/>
    <n v="0"/>
    <m/>
    <n v="0"/>
    <m/>
    <n v="1620"/>
    <m/>
    <n v="0"/>
    <m/>
    <n v="1620"/>
    <m/>
    <n v="2460"/>
    <m/>
    <n v="0"/>
    <m/>
    <n v="2460"/>
    <m/>
    <n v="1920"/>
    <m/>
    <m/>
    <m/>
    <n v="78480"/>
    <m/>
    <n v="0"/>
    <m/>
    <n v="78480"/>
    <n v="2.0642201834862386E-2"/>
    <n v="9"/>
    <n v="3.1345565749235471E-2"/>
    <n v="13.666666666666666"/>
    <n v="2.4464831804281346E-2"/>
    <n v="10.666666666666666"/>
  </r>
  <r>
    <x v="52"/>
    <s v="PICH5Bco18"/>
    <x v="17"/>
    <s v="Pichidegua"/>
    <s v="color"/>
    <x v="4"/>
    <s v="PICH5Bco"/>
    <n v="3360"/>
    <m/>
    <n v="14760"/>
    <m/>
    <n v="36720"/>
    <m/>
    <n v="19440"/>
    <m/>
    <n v="1440"/>
    <m/>
    <n v="0"/>
    <m/>
    <n v="0"/>
    <m/>
    <n v="5034"/>
    <m/>
    <n v="0"/>
    <m/>
    <n v="5034"/>
    <m/>
    <n v="2943"/>
    <m/>
    <n v="0"/>
    <m/>
    <n v="2943"/>
    <m/>
    <n v="1083"/>
    <m/>
    <m/>
    <m/>
    <n v="84780"/>
    <m/>
    <n v="0"/>
    <m/>
    <n v="84780"/>
    <n v="5.9377211606510973E-2"/>
    <n v="27.966666666666665"/>
    <n v="3.4713375796178343E-2"/>
    <n v="16.350000000000001"/>
    <n v="1.2774239207360226E-2"/>
    <n v="6.0166666666666666"/>
  </r>
  <r>
    <x v="52"/>
    <s v="PICH5Cco18"/>
    <x v="17"/>
    <s v="Pichidegua"/>
    <s v="color"/>
    <x v="4"/>
    <s v="PICH5Cco"/>
    <n v="600"/>
    <m/>
    <n v="2700"/>
    <m/>
    <n v="8640"/>
    <m/>
    <n v="70200"/>
    <m/>
    <n v="7740"/>
    <m/>
    <n v="0"/>
    <m/>
    <n v="180"/>
    <m/>
    <n v="1806"/>
    <m/>
    <n v="0"/>
    <m/>
    <n v="1806"/>
    <m/>
    <n v="1650"/>
    <m/>
    <n v="0"/>
    <m/>
    <n v="1650"/>
    <m/>
    <n v="624"/>
    <m/>
    <m/>
    <m/>
    <n v="94140"/>
    <m/>
    <n v="0"/>
    <m/>
    <n v="94140"/>
    <n v="1.918419375398343E-2"/>
    <n v="10.033333333333333"/>
    <n v="1.7527087316762269E-2"/>
    <n v="9.1666666666666661"/>
    <n v="6.6284257488846395E-3"/>
    <n v="3.4666666666666668"/>
  </r>
  <r>
    <x v="53"/>
    <s v="Lavado18"/>
    <x v="17"/>
    <m/>
    <m/>
    <x v="5"/>
    <s v="Lavado"/>
    <n v="4440"/>
    <m/>
    <n v="14400"/>
    <m/>
    <n v="57960"/>
    <m/>
    <n v="53640"/>
    <m/>
    <n v="11880"/>
    <m/>
    <n v="1260"/>
    <m/>
    <n v="0"/>
    <m/>
    <n v="0"/>
    <m/>
    <n v="0"/>
    <m/>
    <n v="0"/>
    <m/>
    <n v="0"/>
    <m/>
    <n v="0"/>
    <m/>
    <n v="0"/>
    <m/>
    <n v="0"/>
    <m/>
    <m/>
    <m/>
    <n v="143580"/>
    <m/>
    <n v="0"/>
    <m/>
    <n v="143580"/>
    <n v="0"/>
    <n v="0"/>
    <n v="0"/>
    <n v="0"/>
    <n v="0"/>
    <n v="0"/>
  </r>
  <r>
    <x v="54"/>
    <s v="CA3A19"/>
    <x v="18"/>
    <s v="Calera"/>
    <s v="color"/>
    <x v="0"/>
    <s v="CA3A"/>
    <n v="11400"/>
    <m/>
    <n v="23580"/>
    <m/>
    <n v="0"/>
    <m/>
    <n v="31500"/>
    <m/>
    <n v="360"/>
    <m/>
    <n v="180"/>
    <m/>
    <n v="0"/>
    <m/>
    <n v="1182"/>
    <m/>
    <n v="660"/>
    <m/>
    <n v="1842"/>
    <m/>
    <n v="570"/>
    <m/>
    <n v="660"/>
    <m/>
    <n v="1230"/>
    <m/>
    <n v="768"/>
    <m/>
    <m/>
    <m/>
    <n v="69540"/>
    <m/>
    <n v="1320"/>
    <m/>
    <n v="70860"/>
    <n v="2.5994919559695174E-2"/>
    <n v="10.233333333333333"/>
    <n v="1.7358171041490261E-2"/>
    <n v="6.833333333333333"/>
    <n v="1.083827265029636E-2"/>
    <n v="4.2666666666666666"/>
  </r>
  <r>
    <x v="54"/>
    <s v="CA3B19"/>
    <x v="18"/>
    <s v="Calera"/>
    <s v="color"/>
    <x v="0"/>
    <s v="CA3B"/>
    <n v="1080"/>
    <m/>
    <n v="1980"/>
    <m/>
    <n v="1620"/>
    <m/>
    <n v="540"/>
    <m/>
    <n v="360"/>
    <m/>
    <n v="0"/>
    <m/>
    <n v="0"/>
    <m/>
    <n v="72"/>
    <m/>
    <n v="120"/>
    <m/>
    <n v="192"/>
    <m/>
    <n v="75"/>
    <m/>
    <n v="30"/>
    <m/>
    <n v="105"/>
    <m/>
    <n v="33"/>
    <m/>
    <m/>
    <m/>
    <n v="5760"/>
    <m/>
    <n v="150"/>
    <m/>
    <n v="5910"/>
    <n v="3.2487309644670052E-2"/>
    <n v="1.0666666666666667"/>
    <n v="1.7766497461928935E-2"/>
    <n v="0.58333333333333337"/>
    <n v="5.5837563451776647E-3"/>
    <n v="0.18333333333333332"/>
  </r>
  <r>
    <x v="54"/>
    <s v="CA3BB19"/>
    <x v="18"/>
    <s v="Calera"/>
    <s v="blanco"/>
    <x v="0"/>
    <s v="CA3BB"/>
    <n v="2520"/>
    <m/>
    <n v="6120"/>
    <m/>
    <n v="6880"/>
    <m/>
    <n v="18000"/>
    <m/>
    <n v="18900"/>
    <m/>
    <n v="0"/>
    <m/>
    <n v="0"/>
    <m/>
    <n v="1695"/>
    <m/>
    <n v="930"/>
    <m/>
    <n v="2625"/>
    <m/>
    <n v="627"/>
    <m/>
    <n v="600"/>
    <m/>
    <n v="1227"/>
    <m/>
    <n v="338"/>
    <m/>
    <m/>
    <m/>
    <n v="55080"/>
    <m/>
    <n v="1530"/>
    <m/>
    <n v="56610"/>
    <n v="4.6369899311075782E-2"/>
    <n v="14.583333333333334"/>
    <n v="2.167461579226285E-2"/>
    <n v="6.8166666666666664"/>
    <n v="5.9706765589118528E-3"/>
    <n v="1.8777777777777778"/>
  </r>
  <r>
    <x v="54"/>
    <s v="CAP1A19"/>
    <x v="18"/>
    <s v="Calera"/>
    <s v="color"/>
    <x v="0"/>
    <s v="CAP1A"/>
    <n v="1320"/>
    <m/>
    <n v="1260"/>
    <m/>
    <n v="5580"/>
    <m/>
    <n v="29700"/>
    <m/>
    <n v="540"/>
    <m/>
    <n v="0"/>
    <m/>
    <n v="0"/>
    <m/>
    <n v="456"/>
    <m/>
    <n v="510"/>
    <m/>
    <n v="966"/>
    <m/>
    <n v="213"/>
    <m/>
    <n v="0"/>
    <m/>
    <n v="213"/>
    <m/>
    <n v="51"/>
    <m/>
    <m/>
    <m/>
    <n v="39120"/>
    <m/>
    <n v="510"/>
    <m/>
    <n v="39630"/>
    <n v="2.437547312641938E-2"/>
    <n v="5.3666666666666663"/>
    <n v="5.3747161241483729E-3"/>
    <n v="1.1833333333333333"/>
    <n v="1.2869038607115821E-3"/>
    <n v="0.28333333333333333"/>
  </r>
  <r>
    <x v="54"/>
    <s v="CAP1B19"/>
    <x v="18"/>
    <s v="Calera"/>
    <s v="color"/>
    <x v="0"/>
    <s v="CAP1B"/>
    <n v="3480"/>
    <m/>
    <n v="0"/>
    <m/>
    <n v="0"/>
    <m/>
    <n v="28980"/>
    <m/>
    <n v="0"/>
    <m/>
    <n v="0"/>
    <m/>
    <n v="0"/>
    <m/>
    <n v="549"/>
    <m/>
    <n v="480"/>
    <m/>
    <n v="1029"/>
    <m/>
    <n v="153"/>
    <m/>
    <n v="0"/>
    <m/>
    <n v="153"/>
    <m/>
    <n v="438"/>
    <m/>
    <m/>
    <m/>
    <n v="33600"/>
    <m/>
    <n v="480"/>
    <m/>
    <n v="34080"/>
    <n v="3.0193661971830987E-2"/>
    <n v="5.7166666666666668"/>
    <n v="4.4894366197183099E-3"/>
    <n v="0.85"/>
    <n v="1.2852112676056338E-2"/>
    <n v="2.4333333333333331"/>
  </r>
  <r>
    <x v="54"/>
    <s v="CAP1c19"/>
    <x v="18"/>
    <s v="Calera"/>
    <s v="color"/>
    <x v="0"/>
    <s v="CAP1c"/>
    <n v="1200"/>
    <m/>
    <n v="0"/>
    <m/>
    <n v="15600"/>
    <m/>
    <n v="11340"/>
    <m/>
    <n v="180"/>
    <m/>
    <n v="0"/>
    <m/>
    <n v="0"/>
    <m/>
    <n v="600"/>
    <m/>
    <n v="480"/>
    <m/>
    <n v="1080"/>
    <m/>
    <n v="60"/>
    <m/>
    <n v="0"/>
    <m/>
    <n v="60"/>
    <m/>
    <n v="480"/>
    <m/>
    <m/>
    <m/>
    <n v="29460"/>
    <m/>
    <n v="480"/>
    <m/>
    <n v="29940"/>
    <n v="3.6072144288577156E-2"/>
    <n v="6"/>
    <n v="2.004008016032064E-3"/>
    <n v="0.33333333333333331"/>
    <n v="1.6032064128256512E-2"/>
    <n v="2.6666666666666665"/>
  </r>
  <r>
    <x v="55"/>
    <s v="PICH1A19"/>
    <x v="18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5"/>
    <s v="PICH2A19"/>
    <x v="18"/>
    <s v="Pichidegua"/>
    <s v="color"/>
    <x v="1"/>
    <s v="PICH2A"/>
    <n v="6240"/>
    <m/>
    <n v="33300"/>
    <m/>
    <n v="168520"/>
    <m/>
    <n v="72720"/>
    <m/>
    <n v="5400"/>
    <m/>
    <n v="0"/>
    <m/>
    <n v="0"/>
    <m/>
    <n v="8820"/>
    <m/>
    <n v="0"/>
    <m/>
    <n v="8820"/>
    <m/>
    <n v="2880"/>
    <m/>
    <n v="0"/>
    <m/>
    <n v="2880"/>
    <m/>
    <n v="560"/>
    <m/>
    <m/>
    <m/>
    <n v="298440"/>
    <m/>
    <n v="0"/>
    <m/>
    <n v="298440"/>
    <n v="2.9553679131483716E-2"/>
    <n v="49"/>
    <n v="9.6501809408926411E-3"/>
    <n v="16"/>
    <n v="1.8764240718402358E-3"/>
    <n v="3.1111111111111112"/>
  </r>
  <r>
    <x v="55"/>
    <s v="PICH3A19"/>
    <x v="18"/>
    <s v="Pichidegua"/>
    <s v="blanco"/>
    <x v="2"/>
    <s v="PICH3A"/>
    <n v="3000"/>
    <m/>
    <n v="27540"/>
    <m/>
    <n v="140940"/>
    <m/>
    <n v="86220"/>
    <m/>
    <n v="5580"/>
    <m/>
    <n v="0"/>
    <m/>
    <n v="0"/>
    <m/>
    <n v="20520"/>
    <m/>
    <n v="0"/>
    <m/>
    <n v="20520"/>
    <m/>
    <n v="2520"/>
    <m/>
    <n v="0"/>
    <m/>
    <n v="2520"/>
    <m/>
    <n v="440"/>
    <m/>
    <m/>
    <m/>
    <n v="286760"/>
    <m/>
    <n v="0"/>
    <m/>
    <n v="286760"/>
    <n v="7.1558097363649042E-2"/>
    <n v="114"/>
    <n v="8.7878365183428654E-3"/>
    <n v="14"/>
    <n v="1.5343841539963733E-3"/>
    <n v="2.4444444444444446"/>
  </r>
  <r>
    <x v="55"/>
    <s v="PICH4A19"/>
    <x v="18"/>
    <s v="Pichidegua"/>
    <s v="blanco"/>
    <x v="3"/>
    <s v="PICH4A"/>
    <n v="8520"/>
    <m/>
    <n v="31320"/>
    <m/>
    <n v="88400"/>
    <m/>
    <n v="48600"/>
    <m/>
    <n v="6480"/>
    <m/>
    <n v="0"/>
    <m/>
    <n v="0"/>
    <m/>
    <n v="21420"/>
    <m/>
    <n v="0"/>
    <m/>
    <n v="21420"/>
    <m/>
    <n v="3600"/>
    <m/>
    <n v="0"/>
    <m/>
    <n v="3600"/>
    <m/>
    <n v="940"/>
    <m/>
    <m/>
    <m/>
    <n v="209280"/>
    <m/>
    <n v="0"/>
    <m/>
    <n v="209280"/>
    <n v="0.10235091743119266"/>
    <n v="119"/>
    <n v="1.7201834862385322E-2"/>
    <n v="20"/>
    <n v="4.491590214067278E-3"/>
    <n v="5.2222222222222223"/>
  </r>
  <r>
    <x v="55"/>
    <s v="PICH5A19"/>
    <x v="18"/>
    <s v="Pichidegua"/>
    <s v="blanco"/>
    <x v="4"/>
    <s v="PICH5A"/>
    <n v="1680"/>
    <m/>
    <n v="14220"/>
    <m/>
    <n v="100260"/>
    <m/>
    <n v="169920"/>
    <m/>
    <n v="13320"/>
    <m/>
    <n v="0"/>
    <m/>
    <n v="0"/>
    <m/>
    <n v="13860"/>
    <m/>
    <n v="0"/>
    <m/>
    <n v="13860"/>
    <m/>
    <n v="1440"/>
    <m/>
    <n v="0"/>
    <m/>
    <n v="1440"/>
    <m/>
    <n v="680"/>
    <m/>
    <m/>
    <m/>
    <n v="315380"/>
    <m/>
    <n v="0"/>
    <m/>
    <n v="315380"/>
    <n v="4.394698459001839E-2"/>
    <n v="77"/>
    <n v="4.5659204768850273E-3"/>
    <n v="8"/>
    <n v="2.1561291140845965E-3"/>
    <n v="3.7777777777777777"/>
  </r>
  <r>
    <x v="55"/>
    <s v="PICH1B19"/>
    <x v="18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5"/>
    <s v="PICH2B19"/>
    <x v="18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5"/>
    <s v="PICH3B19"/>
    <x v="18"/>
    <s v="Pichidegua"/>
    <s v="blanco"/>
    <x v="2"/>
    <s v="PICH3B"/>
    <n v="0"/>
    <m/>
    <n v="0"/>
    <m/>
    <n v="900"/>
    <m/>
    <n v="1620"/>
    <m/>
    <n v="14220"/>
    <m/>
    <n v="54180"/>
    <m/>
    <n v="21240"/>
    <m/>
    <n v="7740"/>
    <m/>
    <n v="0"/>
    <m/>
    <n v="7740"/>
    <m/>
    <n v="1260"/>
    <m/>
    <n v="0"/>
    <m/>
    <n v="1260"/>
    <m/>
    <n v="0"/>
    <m/>
    <m/>
    <m/>
    <n v="101160"/>
    <m/>
    <n v="0"/>
    <m/>
    <n v="101160"/>
    <n v="7.6512455516014238E-2"/>
    <n v="43"/>
    <n v="1.2455516014234875E-2"/>
    <n v="7"/>
    <n v="0"/>
    <n v="0"/>
  </r>
  <r>
    <x v="55"/>
    <s v="PICH4B19"/>
    <x v="18"/>
    <s v="Pichidegua"/>
    <s v="blanco"/>
    <x v="3"/>
    <s v="PICH4B"/>
    <n v="9000"/>
    <m/>
    <n v="24480"/>
    <m/>
    <n v="50040"/>
    <m/>
    <n v="23040"/>
    <m/>
    <n v="3060"/>
    <m/>
    <n v="0"/>
    <m/>
    <n v="0"/>
    <m/>
    <n v="16446"/>
    <m/>
    <n v="0"/>
    <m/>
    <n v="16446"/>
    <m/>
    <n v="7215"/>
    <m/>
    <n v="0"/>
    <m/>
    <n v="7215"/>
    <m/>
    <n v="1279"/>
    <m/>
    <m/>
    <m/>
    <n v="134560"/>
    <m/>
    <n v="0"/>
    <m/>
    <n v="134560"/>
    <n v="0.12222057074910821"/>
    <n v="91.36666666666666"/>
    <n v="5.3619203329369799E-2"/>
    <n v="40.083333333333336"/>
    <n v="9.5050535077288948E-3"/>
    <n v="7.1055555555555552"/>
  </r>
  <r>
    <x v="55"/>
    <s v="PICH5B19"/>
    <x v="18"/>
    <s v="Pichidegua"/>
    <s v="blanco"/>
    <x v="4"/>
    <s v="PICH5B"/>
    <n v="2640"/>
    <m/>
    <n v="25740"/>
    <m/>
    <n v="69660"/>
    <m/>
    <n v="37620"/>
    <m/>
    <n v="4500"/>
    <m/>
    <n v="360"/>
    <m/>
    <n v="0"/>
    <m/>
    <n v="18978"/>
    <m/>
    <n v="0"/>
    <m/>
    <n v="18978"/>
    <m/>
    <n v="4581"/>
    <m/>
    <n v="0"/>
    <m/>
    <n v="4581"/>
    <m/>
    <n v="1781"/>
    <m/>
    <m/>
    <m/>
    <n v="165860"/>
    <m/>
    <n v="0"/>
    <m/>
    <n v="165860"/>
    <n v="0.11442180151935367"/>
    <n v="105.43333333333334"/>
    <n v="2.761967924755818E-2"/>
    <n v="25.45"/>
    <n v="1.073797178343181E-2"/>
    <n v="9.8944444444444439"/>
  </r>
  <r>
    <x v="55"/>
    <s v="PICH3C19"/>
    <x v="18"/>
    <s v="Pichidegua"/>
    <s v="blanco"/>
    <x v="2"/>
    <s v="PICH3C"/>
    <n v="6600"/>
    <m/>
    <n v="32580"/>
    <m/>
    <n v="90360"/>
    <m/>
    <n v="47700"/>
    <m/>
    <n v="4320"/>
    <m/>
    <n v="0"/>
    <m/>
    <n v="0"/>
    <m/>
    <n v="17460"/>
    <m/>
    <n v="0"/>
    <m/>
    <n v="17460"/>
    <m/>
    <n v="3960"/>
    <m/>
    <n v="0"/>
    <m/>
    <n v="3960"/>
    <m/>
    <n v="540"/>
    <m/>
    <m/>
    <m/>
    <n v="203520"/>
    <m/>
    <n v="0"/>
    <m/>
    <n v="203520"/>
    <n v="8.5790094339622647E-2"/>
    <n v="97"/>
    <n v="1.945754716981132E-2"/>
    <n v="22"/>
    <n v="2.6533018867924527E-3"/>
    <n v="3"/>
  </r>
  <r>
    <x v="55"/>
    <s v="PICH5C19"/>
    <x v="18"/>
    <s v="Pichidegua"/>
    <s v="blanco"/>
    <x v="4"/>
    <s v="PICH5C"/>
    <n v="5160"/>
    <m/>
    <n v="1980"/>
    <m/>
    <n v="54000"/>
    <m/>
    <n v="203760"/>
    <m/>
    <n v="38160"/>
    <m/>
    <n v="0"/>
    <m/>
    <n v="0"/>
    <m/>
    <n v="14220"/>
    <m/>
    <n v="0"/>
    <m/>
    <n v="14220"/>
    <m/>
    <n v="2340"/>
    <m/>
    <n v="0"/>
    <m/>
    <n v="2340"/>
    <m/>
    <n v="640"/>
    <m/>
    <m/>
    <m/>
    <n v="320260"/>
    <m/>
    <n v="0"/>
    <m/>
    <n v="320260"/>
    <n v="4.4401423843127459E-2"/>
    <n v="79"/>
    <n v="7.306563417223506E-3"/>
    <n v="13"/>
    <n v="1.9983763192406171E-3"/>
    <n v="3.5555555555555554"/>
  </r>
  <r>
    <x v="55"/>
    <s v="PICH5D19"/>
    <x v="18"/>
    <s v="Pichidegua"/>
    <s v="blanco"/>
    <x v="4"/>
    <s v="PICH5D"/>
    <n v="1920"/>
    <m/>
    <n v="13320"/>
    <m/>
    <n v="93060"/>
    <m/>
    <n v="209520"/>
    <m/>
    <n v="13860"/>
    <m/>
    <n v="0"/>
    <m/>
    <n v="0"/>
    <m/>
    <n v="27540"/>
    <m/>
    <n v="0"/>
    <m/>
    <n v="27540"/>
    <m/>
    <n v="3600"/>
    <m/>
    <n v="0"/>
    <m/>
    <n v="3600"/>
    <m/>
    <n v="920"/>
    <m/>
    <m/>
    <m/>
    <n v="363740"/>
    <m/>
    <n v="0"/>
    <m/>
    <n v="363740"/>
    <n v="7.5713421674822673E-2"/>
    <n v="153"/>
    <n v="9.8971793038983881E-3"/>
    <n v="20"/>
    <n v="2.5292791554406995E-3"/>
    <n v="5.1111111111111107"/>
  </r>
  <r>
    <x v="55"/>
    <s v="PICH1Aco19"/>
    <x v="18"/>
    <s v="Pichidegua"/>
    <s v="color"/>
    <x v="0"/>
    <s v="PICH1Aco"/>
    <n v="11280"/>
    <m/>
    <n v="12420"/>
    <m/>
    <n v="0"/>
    <m/>
    <n v="79110"/>
    <m/>
    <n v="180"/>
    <m/>
    <n v="0"/>
    <m/>
    <n v="0"/>
    <m/>
    <n v="1740"/>
    <m/>
    <n v="630"/>
    <m/>
    <n v="2370"/>
    <m/>
    <n v="1188"/>
    <m/>
    <n v="690"/>
    <m/>
    <n v="1878"/>
    <m/>
    <n v="2322"/>
    <m/>
    <m/>
    <m/>
    <n v="108240"/>
    <m/>
    <n v="1320"/>
    <m/>
    <n v="109560"/>
    <n v="2.1631982475355971E-2"/>
    <n v="13.166666666666666"/>
    <n v="1.7141292442497263E-2"/>
    <n v="10.433333333333334"/>
    <n v="2.1193866374589265E-2"/>
    <n v="12.9"/>
  </r>
  <r>
    <x v="55"/>
    <s v="PICH1Aco219"/>
    <x v="18"/>
    <s v="Pichidegua"/>
    <s v="color"/>
    <x v="0"/>
    <s v="PICH1Aco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5"/>
    <s v="PICH1Bco19"/>
    <x v="18"/>
    <s v="Pichidegua"/>
    <s v="color"/>
    <x v="0"/>
    <s v="PICH1Bco"/>
    <n v="1920"/>
    <m/>
    <n v="0"/>
    <m/>
    <n v="19000"/>
    <m/>
    <n v="15840"/>
    <m/>
    <n v="0"/>
    <m/>
    <n v="0"/>
    <m/>
    <n v="0"/>
    <m/>
    <n v="1821"/>
    <m/>
    <n v="570"/>
    <m/>
    <n v="2391"/>
    <m/>
    <n v="198"/>
    <m/>
    <n v="30"/>
    <m/>
    <n v="228"/>
    <m/>
    <n v="281"/>
    <m/>
    <m/>
    <m/>
    <n v="39060"/>
    <m/>
    <n v="600"/>
    <m/>
    <n v="39660"/>
    <n v="6.0287443267776096E-2"/>
    <n v="13.283333333333333"/>
    <n v="5.7488653555219362E-3"/>
    <n v="1.2666666666666666"/>
    <n v="7.0852244074634391E-3"/>
    <n v="1.5611111111111111"/>
  </r>
  <r>
    <x v="55"/>
    <s v="PICH2BCO19"/>
    <x v="18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5"/>
    <s v="PICH4Bco19"/>
    <x v="18"/>
    <s v="Pichidegua"/>
    <s v="color"/>
    <x v="3"/>
    <s v="PICH4Bco"/>
    <n v="3960"/>
    <m/>
    <n v="10260"/>
    <m/>
    <n v="21240"/>
    <m/>
    <n v="10620"/>
    <m/>
    <n v="0"/>
    <m/>
    <n v="0"/>
    <m/>
    <n v="0"/>
    <m/>
    <n v="4320"/>
    <m/>
    <n v="0"/>
    <m/>
    <n v="4320"/>
    <m/>
    <n v="3420"/>
    <m/>
    <n v="0"/>
    <m/>
    <n v="3420"/>
    <m/>
    <n v="620"/>
    <m/>
    <m/>
    <m/>
    <n v="54440"/>
    <m/>
    <n v="0"/>
    <m/>
    <n v="54440"/>
    <n v="7.9353416605437183E-2"/>
    <n v="24"/>
    <n v="6.2821454812637761E-2"/>
    <n v="19"/>
    <n v="1.1388684790595151E-2"/>
    <n v="3.4444444444444446"/>
  </r>
  <r>
    <x v="55"/>
    <s v="PICH5Aco19"/>
    <x v="18"/>
    <s v="Pichidegua"/>
    <s v="color"/>
    <x v="4"/>
    <s v="PICH5Aco"/>
    <n v="3480"/>
    <m/>
    <n v="25560"/>
    <m/>
    <n v="0"/>
    <m/>
    <n v="118980"/>
    <m/>
    <n v="2880"/>
    <m/>
    <n v="0"/>
    <m/>
    <n v="0"/>
    <m/>
    <n v="2130"/>
    <m/>
    <n v="0"/>
    <m/>
    <n v="2130"/>
    <m/>
    <n v="3561"/>
    <m/>
    <n v="0"/>
    <m/>
    <n v="3561"/>
    <m/>
    <n v="2709"/>
    <m/>
    <m/>
    <m/>
    <n v="159300"/>
    <m/>
    <n v="0"/>
    <m/>
    <n v="159300"/>
    <n v="1.3370998116760829E-2"/>
    <n v="11.833333333333334"/>
    <n v="2.2354048964218456E-2"/>
    <n v="19.783333333333335"/>
    <n v="1.7005649717514126E-2"/>
    <n v="15.05"/>
  </r>
  <r>
    <x v="55"/>
    <s v="PICH5Bco19"/>
    <x v="18"/>
    <s v="Pichidegua"/>
    <s v="color"/>
    <x v="4"/>
    <s v="PICH5Bco"/>
    <n v="3000"/>
    <m/>
    <n v="13500"/>
    <m/>
    <n v="37440"/>
    <m/>
    <n v="17820"/>
    <m/>
    <n v="900"/>
    <m/>
    <n v="0"/>
    <m/>
    <n v="0"/>
    <m/>
    <n v="2895"/>
    <m/>
    <n v="0"/>
    <m/>
    <n v="2895"/>
    <m/>
    <n v="1809"/>
    <m/>
    <n v="0"/>
    <m/>
    <n v="1809"/>
    <m/>
    <n v="1116"/>
    <m/>
    <m/>
    <m/>
    <n v="78480"/>
    <m/>
    <n v="0"/>
    <m/>
    <n v="78480"/>
    <n v="3.688837920489297E-2"/>
    <n v="16.083333333333332"/>
    <n v="2.3050458715596332E-2"/>
    <n v="10.050000000000001"/>
    <n v="1.4220183486238533E-2"/>
    <n v="6.2"/>
  </r>
  <r>
    <x v="55"/>
    <s v="PICH5Cco19"/>
    <x v="18"/>
    <s v="Pichidegua"/>
    <s v="color"/>
    <x v="4"/>
    <s v="PICH5Cco"/>
    <n v="2160"/>
    <m/>
    <n v="5580"/>
    <m/>
    <n v="0"/>
    <m/>
    <n v="116370"/>
    <m/>
    <n v="8280"/>
    <m/>
    <n v="0"/>
    <m/>
    <n v="0"/>
    <m/>
    <n v="2769"/>
    <m/>
    <n v="0"/>
    <m/>
    <n v="2769"/>
    <m/>
    <n v="1911"/>
    <m/>
    <n v="0"/>
    <m/>
    <n v="1911"/>
    <m/>
    <n v="1350"/>
    <m/>
    <m/>
    <m/>
    <n v="138420"/>
    <m/>
    <n v="0"/>
    <m/>
    <n v="138420"/>
    <n v="2.0004334633723451E-2"/>
    <n v="15.383333333333333"/>
    <n v="1.3805808409189423E-2"/>
    <n v="10.616666666666667"/>
    <n v="9.7529258777633299E-3"/>
    <n v="7.5"/>
  </r>
  <r>
    <x v="56"/>
    <s v="Lavado19"/>
    <x v="18"/>
    <m/>
    <m/>
    <x v="5"/>
    <s v="Lavado"/>
    <n v="6360"/>
    <m/>
    <n v="22320"/>
    <m/>
    <n v="82080"/>
    <m/>
    <n v="69840"/>
    <m/>
    <n v="13140"/>
    <m/>
    <n v="2160"/>
    <m/>
    <n v="0"/>
    <m/>
    <n v="0"/>
    <m/>
    <n v="0"/>
    <m/>
    <n v="0"/>
    <m/>
    <n v="0"/>
    <m/>
    <n v="0"/>
    <m/>
    <n v="0"/>
    <m/>
    <n v="0"/>
    <m/>
    <m/>
    <m/>
    <n v="195900"/>
    <m/>
    <n v="0"/>
    <m/>
    <n v="195900"/>
    <n v="0"/>
    <n v="0"/>
    <n v="0"/>
    <n v="0"/>
    <n v="0"/>
    <n v="0"/>
  </r>
  <r>
    <x v="57"/>
    <s v="CA3A20"/>
    <x v="19"/>
    <s v="Calera"/>
    <s v="color"/>
    <x v="0"/>
    <s v="CA3A"/>
    <n v="7680"/>
    <m/>
    <n v="20880"/>
    <m/>
    <n v="0"/>
    <m/>
    <n v="29340"/>
    <m/>
    <n v="360"/>
    <m/>
    <n v="0"/>
    <m/>
    <n v="0"/>
    <m/>
    <n v="1050"/>
    <m/>
    <n v="630"/>
    <m/>
    <n v="1680"/>
    <m/>
    <n v="630"/>
    <m/>
    <n v="630"/>
    <m/>
    <n v="1260"/>
    <m/>
    <n v="60"/>
    <m/>
    <m/>
    <m/>
    <n v="60000"/>
    <m/>
    <n v="1260"/>
    <m/>
    <n v="61260"/>
    <n v="2.742409402546523E-2"/>
    <n v="9.3333333333333339"/>
    <n v="2.0568070519098921E-2"/>
    <n v="7"/>
    <n v="9.7943192948090111E-4"/>
    <n v="0.33333333333333331"/>
  </r>
  <r>
    <x v="57"/>
    <s v="CA3B20"/>
    <x v="19"/>
    <s v="Calera"/>
    <s v="color"/>
    <x v="0"/>
    <s v="CA3B"/>
    <n v="360"/>
    <m/>
    <n v="720"/>
    <m/>
    <n v="900"/>
    <m/>
    <n v="180"/>
    <m/>
    <n v="0"/>
    <m/>
    <n v="0"/>
    <m/>
    <n v="0"/>
    <m/>
    <n v="30"/>
    <m/>
    <n v="30"/>
    <m/>
    <n v="60"/>
    <m/>
    <n v="30"/>
    <m/>
    <n v="60"/>
    <m/>
    <n v="90"/>
    <m/>
    <n v="240"/>
    <m/>
    <m/>
    <m/>
    <n v="2460"/>
    <m/>
    <n v="90"/>
    <m/>
    <n v="2550"/>
    <n v="2.3529411764705882E-2"/>
    <n v="0.33333333333333331"/>
    <n v="3.5294117647058823E-2"/>
    <n v="0.5"/>
    <n v="9.4117647058823528E-2"/>
    <n v="1.3333333333333333"/>
  </r>
  <r>
    <x v="57"/>
    <s v="CA3BB20"/>
    <x v="19"/>
    <s v="Calera"/>
    <s v="blanco"/>
    <x v="0"/>
    <s v="CA3BB"/>
    <n v="3000"/>
    <m/>
    <n v="8100"/>
    <m/>
    <n v="13320"/>
    <m/>
    <n v="32040"/>
    <m/>
    <n v="2700"/>
    <m/>
    <n v="0"/>
    <m/>
    <n v="0"/>
    <m/>
    <n v="1815"/>
    <m/>
    <n v="990"/>
    <m/>
    <n v="2805"/>
    <m/>
    <n v="483"/>
    <m/>
    <n v="540"/>
    <m/>
    <n v="1023"/>
    <m/>
    <n v="492"/>
    <m/>
    <m/>
    <m/>
    <n v="61950"/>
    <m/>
    <n v="1530"/>
    <m/>
    <n v="63480"/>
    <n v="4.4187145557655953E-2"/>
    <n v="15.583333333333334"/>
    <n v="1.6115311909262759E-2"/>
    <n v="5.6833333333333336"/>
    <n v="7.7504725897920602E-3"/>
    <n v="2.7333333333333334"/>
  </r>
  <r>
    <x v="57"/>
    <s v="CAP1A20"/>
    <x v="19"/>
    <s v="Calera"/>
    <s v="color"/>
    <x v="0"/>
    <s v="CAP1A"/>
    <n v="1200"/>
    <m/>
    <n v="180"/>
    <m/>
    <n v="0"/>
    <m/>
    <n v="23040"/>
    <m/>
    <n v="0"/>
    <m/>
    <n v="0"/>
    <m/>
    <n v="0"/>
    <m/>
    <n v="360"/>
    <m/>
    <n v="240"/>
    <m/>
    <n v="600"/>
    <m/>
    <n v="45"/>
    <m/>
    <n v="0"/>
    <m/>
    <n v="45"/>
    <m/>
    <n v="345"/>
    <m/>
    <m/>
    <m/>
    <n v="25170"/>
    <m/>
    <n v="240"/>
    <m/>
    <n v="25410"/>
    <n v="2.3612750885478158E-2"/>
    <n v="3.3333333333333335"/>
    <n v="1.7709563164108619E-3"/>
    <n v="0.25"/>
    <n v="1.3577331759149941E-2"/>
    <n v="1.9166666666666667"/>
  </r>
  <r>
    <x v="57"/>
    <s v="CAP1B20"/>
    <x v="19"/>
    <s v="Calera"/>
    <s v="color"/>
    <x v="0"/>
    <s v="CAP1B"/>
    <n v="3240"/>
    <m/>
    <n v="8820"/>
    <m/>
    <n v="0"/>
    <m/>
    <n v="12600"/>
    <m/>
    <n v="0"/>
    <m/>
    <n v="0"/>
    <m/>
    <n v="0"/>
    <m/>
    <n v="420"/>
    <m/>
    <n v="510"/>
    <m/>
    <n v="930"/>
    <m/>
    <n v="150"/>
    <m/>
    <n v="0"/>
    <m/>
    <n v="150"/>
    <m/>
    <n v="450"/>
    <m/>
    <m/>
    <m/>
    <n v="25680"/>
    <m/>
    <n v="510"/>
    <m/>
    <n v="26190"/>
    <n v="3.5509736540664374E-2"/>
    <n v="5.166666666666667"/>
    <n v="5.7273768613974796E-3"/>
    <n v="0.83333333333333337"/>
    <n v="1.7182130584192441E-2"/>
    <n v="2.5"/>
  </r>
  <r>
    <x v="57"/>
    <s v="CAP1c20"/>
    <x v="19"/>
    <s v="Calera"/>
    <s v="color"/>
    <x v="0"/>
    <s v="CAP1c"/>
    <n v="1440"/>
    <m/>
    <n v="0"/>
    <m/>
    <n v="24000"/>
    <m/>
    <n v="3960"/>
    <m/>
    <n v="360"/>
    <m/>
    <n v="0"/>
    <m/>
    <n v="0"/>
    <m/>
    <n v="573"/>
    <m/>
    <n v="450"/>
    <m/>
    <n v="1023"/>
    <m/>
    <n v="60"/>
    <m/>
    <n v="0"/>
    <m/>
    <n v="60"/>
    <m/>
    <n v="147"/>
    <m/>
    <m/>
    <m/>
    <n v="30540"/>
    <m/>
    <n v="450"/>
    <m/>
    <n v="30990"/>
    <n v="3.3010648596321392E-2"/>
    <n v="5.6833333333333336"/>
    <n v="1.9361084220716361E-3"/>
    <n v="0.33333333333333331"/>
    <n v="4.7434656340755079E-3"/>
    <n v="0.81666666666666665"/>
  </r>
  <r>
    <x v="58"/>
    <s v="PICH1A20"/>
    <x v="19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8"/>
    <s v="PICH2A20"/>
    <x v="19"/>
    <s v="Pichidegua"/>
    <s v="color"/>
    <x v="1"/>
    <s v="PICH2A"/>
    <n v="6960"/>
    <m/>
    <n v="39780"/>
    <m/>
    <n v="166800"/>
    <m/>
    <n v="63180"/>
    <m/>
    <n v="4320"/>
    <m/>
    <n v="0"/>
    <m/>
    <n v="0"/>
    <m/>
    <n v="8640"/>
    <m/>
    <n v="0"/>
    <m/>
    <n v="8640"/>
    <m/>
    <n v="3240"/>
    <m/>
    <n v="0"/>
    <m/>
    <n v="3240"/>
    <m/>
    <n v="480"/>
    <m/>
    <m/>
    <m/>
    <n v="293400"/>
    <m/>
    <n v="0"/>
    <m/>
    <n v="293400"/>
    <n v="2.9447852760736196E-2"/>
    <n v="48"/>
    <n v="1.1042944785276074E-2"/>
    <n v="18"/>
    <n v="1.6359918200408998E-3"/>
    <n v="2.6666666666666665"/>
  </r>
  <r>
    <x v="58"/>
    <s v="PICH3A20"/>
    <x v="19"/>
    <s v="Pichidegua"/>
    <s v="blanco"/>
    <x v="2"/>
    <s v="PICH3A"/>
    <n v="3240"/>
    <m/>
    <n v="26460"/>
    <m/>
    <n v="129280"/>
    <m/>
    <n v="86220"/>
    <m/>
    <n v="7200"/>
    <m/>
    <n v="0"/>
    <m/>
    <n v="0"/>
    <m/>
    <n v="23220"/>
    <m/>
    <n v="0"/>
    <m/>
    <n v="23220"/>
    <m/>
    <n v="2160"/>
    <m/>
    <n v="0"/>
    <m/>
    <n v="2160"/>
    <m/>
    <n v="540"/>
    <m/>
    <m/>
    <m/>
    <n v="278320"/>
    <m/>
    <n v="0"/>
    <m/>
    <n v="278320"/>
    <n v="8.3429146306409893E-2"/>
    <n v="129"/>
    <n v="7.7608508192009195E-3"/>
    <n v="12"/>
    <n v="1.9402127048002299E-3"/>
    <n v="3"/>
  </r>
  <r>
    <x v="58"/>
    <s v="PICH4A20"/>
    <x v="19"/>
    <s v="Pichidegua"/>
    <s v="blanco"/>
    <x v="3"/>
    <s v="PICH4A"/>
    <n v="9600"/>
    <m/>
    <n v="34200"/>
    <m/>
    <n v="71040"/>
    <m/>
    <n v="37440"/>
    <m/>
    <n v="5580"/>
    <m/>
    <n v="0"/>
    <m/>
    <n v="0"/>
    <m/>
    <n v="19980"/>
    <m/>
    <n v="0"/>
    <m/>
    <n v="19980"/>
    <m/>
    <n v="2340"/>
    <m/>
    <n v="0"/>
    <m/>
    <n v="2340"/>
    <m/>
    <n v="580"/>
    <m/>
    <m/>
    <m/>
    <n v="180760"/>
    <m/>
    <n v="0"/>
    <m/>
    <n v="180760"/>
    <n v="0.1105333038282806"/>
    <n v="111"/>
    <n v="1.2945341889798628E-2"/>
    <n v="13"/>
    <n v="3.208674485505643E-3"/>
    <n v="3.2222222222222223"/>
  </r>
  <r>
    <x v="58"/>
    <s v="PICH5A20"/>
    <x v="19"/>
    <s v="Pichidegua"/>
    <s v="blanco"/>
    <x v="4"/>
    <s v="PICH5A"/>
    <n v="1560"/>
    <m/>
    <n v="12420"/>
    <m/>
    <n v="97560"/>
    <m/>
    <n v="158220"/>
    <m/>
    <n v="14760"/>
    <m/>
    <n v="0"/>
    <m/>
    <n v="0"/>
    <m/>
    <n v="14760"/>
    <m/>
    <n v="0"/>
    <m/>
    <n v="14760"/>
    <m/>
    <n v="1440"/>
    <m/>
    <n v="0"/>
    <m/>
    <n v="1440"/>
    <m/>
    <n v="660"/>
    <m/>
    <m/>
    <m/>
    <n v="301380"/>
    <m/>
    <n v="0"/>
    <m/>
    <n v="301380"/>
    <n v="4.8974716304997015E-2"/>
    <n v="82"/>
    <n v="4.7780211029265383E-3"/>
    <n v="8"/>
    <n v="2.18992633884133E-3"/>
    <n v="3.6666666666666665"/>
  </r>
  <r>
    <x v="58"/>
    <s v="PICH1B20"/>
    <x v="19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8"/>
    <s v="PICH2B20"/>
    <x v="19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8"/>
    <s v="PICH3B20"/>
    <x v="19"/>
    <s v="Pichidegua"/>
    <s v="blanco"/>
    <x v="2"/>
    <s v="PICH3B"/>
    <n v="0"/>
    <m/>
    <n v="1080"/>
    <m/>
    <n v="6500"/>
    <m/>
    <n v="5400"/>
    <m/>
    <n v="83340"/>
    <m/>
    <n v="94140"/>
    <m/>
    <n v="0"/>
    <m/>
    <n v="9540"/>
    <m/>
    <n v="0"/>
    <m/>
    <n v="9540"/>
    <m/>
    <n v="1620"/>
    <m/>
    <n v="0"/>
    <m/>
    <n v="1620"/>
    <m/>
    <n v="100"/>
    <m/>
    <m/>
    <m/>
    <n v="201720"/>
    <m/>
    <n v="0"/>
    <m/>
    <n v="201720"/>
    <n v="4.7293277810826886E-2"/>
    <n v="53"/>
    <n v="8.030933967876264E-3"/>
    <n v="9"/>
    <n v="4.9573666468372005E-4"/>
    <n v="0.55555555555555558"/>
  </r>
  <r>
    <x v="58"/>
    <s v="PICH4B20"/>
    <x v="19"/>
    <s v="Pichidegua"/>
    <s v="blanco"/>
    <x v="3"/>
    <s v="PICH4B"/>
    <n v="11400"/>
    <m/>
    <n v="26460"/>
    <m/>
    <n v="46080"/>
    <m/>
    <n v="15120"/>
    <m/>
    <n v="1440"/>
    <m/>
    <n v="0"/>
    <m/>
    <n v="0"/>
    <m/>
    <n v="26280"/>
    <m/>
    <n v="0"/>
    <m/>
    <n v="26280"/>
    <m/>
    <n v="7740"/>
    <m/>
    <n v="0"/>
    <m/>
    <n v="7740"/>
    <m/>
    <n v="1460"/>
    <m/>
    <m/>
    <m/>
    <n v="135980"/>
    <m/>
    <n v="0"/>
    <m/>
    <n v="135980"/>
    <n v="0.19326371525224298"/>
    <n v="146"/>
    <n v="5.6920135314016768E-2"/>
    <n v="43"/>
    <n v="1.0736873069569055E-2"/>
    <n v="8.1111111111111107"/>
  </r>
  <r>
    <x v="58"/>
    <s v="PICH5B20"/>
    <x v="19"/>
    <s v="Pichidegua"/>
    <s v="blanco"/>
    <x v="4"/>
    <s v="PICH5B"/>
    <n v="3720"/>
    <m/>
    <n v="23760"/>
    <m/>
    <n v="55980"/>
    <m/>
    <n v="32400"/>
    <m/>
    <n v="4140"/>
    <m/>
    <n v="180"/>
    <m/>
    <n v="0"/>
    <m/>
    <n v="20976"/>
    <m/>
    <n v="0"/>
    <m/>
    <n v="20976"/>
    <m/>
    <n v="3171"/>
    <m/>
    <n v="0"/>
    <m/>
    <n v="3171"/>
    <m/>
    <n v="1133"/>
    <m/>
    <m/>
    <m/>
    <n v="145460"/>
    <m/>
    <n v="0"/>
    <m/>
    <n v="145460"/>
    <n v="0.14420459232778771"/>
    <n v="116.53333333333333"/>
    <n v="2.179980750721848E-2"/>
    <n v="17.616666666666667"/>
    <n v="7.7890829093908978E-3"/>
    <n v="6.2944444444444443"/>
  </r>
  <r>
    <x v="58"/>
    <s v="PICH3C20"/>
    <x v="19"/>
    <s v="Pichidegua"/>
    <s v="blanco"/>
    <x v="2"/>
    <s v="PICH3C"/>
    <n v="7320"/>
    <m/>
    <n v="30780"/>
    <m/>
    <n v="91980"/>
    <m/>
    <n v="50040"/>
    <m/>
    <n v="3780"/>
    <m/>
    <n v="0"/>
    <m/>
    <n v="0"/>
    <m/>
    <n v="15120"/>
    <m/>
    <n v="0"/>
    <m/>
    <n v="15120"/>
    <m/>
    <n v="3240"/>
    <m/>
    <n v="0"/>
    <m/>
    <n v="3240"/>
    <m/>
    <n v="600"/>
    <m/>
    <m/>
    <m/>
    <n v="202860"/>
    <m/>
    <n v="0"/>
    <m/>
    <n v="202860"/>
    <n v="7.4534161490683232E-2"/>
    <n v="84"/>
    <n v="1.5971606033717833E-2"/>
    <n v="18"/>
    <n v="2.9577048210588583E-3"/>
    <n v="3.3333333333333335"/>
  </r>
  <r>
    <x v="58"/>
    <s v="PICH5C20"/>
    <x v="19"/>
    <s v="Pichidegua"/>
    <s v="blanco"/>
    <x v="4"/>
    <s v="PICH5C"/>
    <n v="4200"/>
    <m/>
    <n v="1800"/>
    <m/>
    <n v="62820"/>
    <m/>
    <n v="201090"/>
    <m/>
    <n v="31320"/>
    <m/>
    <n v="0"/>
    <m/>
    <n v="0"/>
    <m/>
    <n v="13860"/>
    <m/>
    <n v="0"/>
    <m/>
    <n v="13860"/>
    <m/>
    <n v="1800"/>
    <m/>
    <n v="0"/>
    <m/>
    <n v="1800"/>
    <m/>
    <n v="600"/>
    <m/>
    <m/>
    <m/>
    <n v="317490"/>
    <m/>
    <n v="0"/>
    <m/>
    <n v="317490"/>
    <n v="4.3654918265142208E-2"/>
    <n v="77"/>
    <n v="5.6694699045639237E-3"/>
    <n v="10"/>
    <n v="1.8898233015213078E-3"/>
    <n v="3.3333333333333335"/>
  </r>
  <r>
    <x v="58"/>
    <s v="PICH5D20"/>
    <x v="19"/>
    <s v="Pichidegua"/>
    <s v="blanco"/>
    <x v="4"/>
    <s v="PICH5D"/>
    <n v="840"/>
    <m/>
    <n v="12060"/>
    <m/>
    <n v="103140"/>
    <m/>
    <n v="162000"/>
    <m/>
    <n v="11700"/>
    <m/>
    <n v="0"/>
    <m/>
    <n v="0"/>
    <m/>
    <n v="23940"/>
    <m/>
    <n v="0"/>
    <m/>
    <n v="23940"/>
    <m/>
    <n v="3420"/>
    <m/>
    <n v="0"/>
    <m/>
    <n v="3420"/>
    <m/>
    <n v="720"/>
    <m/>
    <m/>
    <m/>
    <n v="317820"/>
    <m/>
    <n v="0"/>
    <m/>
    <n v="317820"/>
    <n v="7.5325656031716065E-2"/>
    <n v="133"/>
    <n v="1.0760808004530867E-2"/>
    <n v="19"/>
    <n v="2.2654332641117614E-3"/>
    <n v="4"/>
  </r>
  <r>
    <x v="58"/>
    <s v="PICH1Aco20"/>
    <x v="19"/>
    <s v="Pichidegua"/>
    <s v="color"/>
    <x v="0"/>
    <s v="PICH1Aco"/>
    <n v="13080"/>
    <m/>
    <n v="18540"/>
    <m/>
    <n v="0"/>
    <m/>
    <n v="92880"/>
    <m/>
    <n v="360"/>
    <m/>
    <n v="0"/>
    <m/>
    <n v="0"/>
    <m/>
    <n v="2943"/>
    <m/>
    <n v="1860"/>
    <m/>
    <n v="4803"/>
    <m/>
    <n v="2016"/>
    <m/>
    <n v="810"/>
    <m/>
    <n v="2826"/>
    <m/>
    <n v="3261"/>
    <m/>
    <m/>
    <m/>
    <n v="133080"/>
    <m/>
    <n v="2670"/>
    <m/>
    <n v="135750"/>
    <n v="3.5381215469613259E-2"/>
    <n v="26.683333333333334"/>
    <n v="2.0817679558011049E-2"/>
    <n v="15.7"/>
    <n v="2.4022099447513812E-2"/>
    <n v="18.116666666666667"/>
  </r>
  <r>
    <x v="58"/>
    <s v="PICH1Aco220"/>
    <x v="19"/>
    <s v="Pichidegua"/>
    <s v="color"/>
    <x v="0"/>
    <s v="PICH1Aco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8"/>
    <s v="PICH1Bco20"/>
    <x v="19"/>
    <s v="Pichidegua"/>
    <s v="color"/>
    <x v="0"/>
    <s v="PICH1Bco"/>
    <n v="3000"/>
    <m/>
    <n v="900"/>
    <m/>
    <n v="3600"/>
    <m/>
    <n v="38880"/>
    <m/>
    <n v="360"/>
    <m/>
    <n v="0"/>
    <m/>
    <n v="0"/>
    <m/>
    <n v="2097"/>
    <m/>
    <n v="300"/>
    <m/>
    <n v="2397"/>
    <m/>
    <n v="123"/>
    <m/>
    <n v="0"/>
    <m/>
    <n v="123"/>
    <m/>
    <n v="180"/>
    <m/>
    <m/>
    <m/>
    <n v="49140"/>
    <m/>
    <n v="300"/>
    <m/>
    <n v="49440"/>
    <n v="4.8483009708737868E-2"/>
    <n v="13.316666666666666"/>
    <n v="2.4878640776699028E-3"/>
    <n v="0.68333333333333335"/>
    <n v="3.6407766990291263E-3"/>
    <n v="1"/>
  </r>
  <r>
    <x v="58"/>
    <s v="PICH2BCO20"/>
    <x v="19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8"/>
    <s v="PICH4Bco20"/>
    <x v="19"/>
    <s v="Pichidegua"/>
    <s v="color"/>
    <x v="3"/>
    <s v="PICH4Bco"/>
    <n v="4440"/>
    <m/>
    <n v="9900"/>
    <m/>
    <n v="14400"/>
    <m/>
    <n v="5040"/>
    <m/>
    <n v="0"/>
    <m/>
    <n v="0"/>
    <m/>
    <n v="0"/>
    <m/>
    <n v="5400"/>
    <m/>
    <n v="0"/>
    <m/>
    <n v="5400"/>
    <m/>
    <n v="2160"/>
    <m/>
    <n v="0"/>
    <m/>
    <n v="2160"/>
    <m/>
    <n v="600"/>
    <m/>
    <m/>
    <m/>
    <n v="41940"/>
    <m/>
    <n v="0"/>
    <m/>
    <n v="41940"/>
    <n v="0.12875536480686695"/>
    <n v="30"/>
    <n v="5.1502145922746781E-2"/>
    <n v="12"/>
    <n v="1.4306151645207439E-2"/>
    <n v="3.3333333333333335"/>
  </r>
  <r>
    <x v="58"/>
    <s v="PICH5Aco20"/>
    <x v="19"/>
    <s v="Pichidegua"/>
    <s v="color"/>
    <x v="4"/>
    <s v="PICH5Aco"/>
    <n v="3000"/>
    <m/>
    <n v="18000"/>
    <m/>
    <n v="2700"/>
    <m/>
    <n v="82260"/>
    <m/>
    <n v="4140"/>
    <m/>
    <n v="0"/>
    <m/>
    <n v="0"/>
    <m/>
    <n v="1140"/>
    <m/>
    <n v="0"/>
    <m/>
    <n v="1140"/>
    <m/>
    <n v="2310"/>
    <m/>
    <n v="0"/>
    <m/>
    <n v="2310"/>
    <m/>
    <n v="2010"/>
    <m/>
    <m/>
    <m/>
    <n v="115560"/>
    <m/>
    <n v="0"/>
    <m/>
    <n v="115560"/>
    <n v="9.8650051921079958E-3"/>
    <n v="6.333333333333333"/>
    <n v="1.9989615784008308E-2"/>
    <n v="12.833333333333334"/>
    <n v="1.739356178608515E-2"/>
    <n v="11.166666666666666"/>
  </r>
  <r>
    <x v="58"/>
    <s v="PICH5Bco20"/>
    <x v="19"/>
    <s v="Pichidegua"/>
    <s v="color"/>
    <x v="4"/>
    <s v="PICH5Bco"/>
    <n v="4680"/>
    <m/>
    <n v="23580"/>
    <m/>
    <n v="50220"/>
    <m/>
    <n v="27540"/>
    <m/>
    <n v="1800"/>
    <m/>
    <n v="0"/>
    <m/>
    <n v="0"/>
    <m/>
    <n v="4272"/>
    <m/>
    <n v="0"/>
    <m/>
    <n v="4272"/>
    <m/>
    <n v="2385"/>
    <m/>
    <n v="0"/>
    <m/>
    <n v="2385"/>
    <m/>
    <n v="2343"/>
    <m/>
    <m/>
    <m/>
    <n v="116820"/>
    <m/>
    <n v="0"/>
    <m/>
    <n v="116820"/>
    <n v="3.6569080636877249E-2"/>
    <n v="23.733333333333334"/>
    <n v="2.0416024653312787E-2"/>
    <n v="13.25"/>
    <n v="2.0056497175141241E-2"/>
    <n v="13.016666666666667"/>
  </r>
  <r>
    <x v="58"/>
    <s v="PICH5Cco20"/>
    <x v="19"/>
    <s v="Pichidegua"/>
    <s v="color"/>
    <x v="4"/>
    <s v="PICH5Cco"/>
    <n v="1320"/>
    <m/>
    <n v="5940"/>
    <m/>
    <n v="22680"/>
    <m/>
    <n v="85620"/>
    <m/>
    <n v="6060"/>
    <m/>
    <n v="0"/>
    <m/>
    <n v="0"/>
    <m/>
    <n v="2325"/>
    <m/>
    <n v="0"/>
    <m/>
    <n v="2325"/>
    <m/>
    <n v="1587"/>
    <m/>
    <n v="0"/>
    <m/>
    <n v="1587"/>
    <m/>
    <n v="828"/>
    <m/>
    <m/>
    <m/>
    <n v="126360"/>
    <m/>
    <n v="0"/>
    <m/>
    <n v="126360"/>
    <n v="1.8399810066476733E-2"/>
    <n v="12.916666666666666"/>
    <n v="1.2559354226020893E-2"/>
    <n v="8.8166666666666664"/>
    <n v="6.5527065527065526E-3"/>
    <n v="4.5999999999999996"/>
  </r>
  <r>
    <x v="59"/>
    <s v="Lavado20"/>
    <x v="19"/>
    <m/>
    <m/>
    <x v="5"/>
    <s v="Lavado"/>
    <n v="4320"/>
    <m/>
    <n v="16380"/>
    <m/>
    <n v="53100"/>
    <m/>
    <n v="40140"/>
    <m/>
    <n v="7920"/>
    <m/>
    <n v="4320"/>
    <m/>
    <n v="0"/>
    <m/>
    <n v="0"/>
    <m/>
    <n v="0"/>
    <m/>
    <n v="0"/>
    <m/>
    <n v="0"/>
    <m/>
    <n v="0"/>
    <m/>
    <n v="0"/>
    <m/>
    <n v="0"/>
    <m/>
    <m/>
    <m/>
    <n v="126180"/>
    <m/>
    <n v="0"/>
    <m/>
    <n v="126180"/>
    <n v="0"/>
    <n v="0"/>
    <n v="0"/>
    <n v="0"/>
    <n v="0"/>
    <n v="0"/>
  </r>
  <r>
    <x v="60"/>
    <s v="CA3A21"/>
    <x v="20"/>
    <s v="Calera"/>
    <s v="color"/>
    <x v="0"/>
    <s v="CA3A"/>
    <n v="5640"/>
    <m/>
    <n v="16020"/>
    <m/>
    <n v="0"/>
    <m/>
    <n v="26280"/>
    <m/>
    <n v="0"/>
    <m/>
    <n v="0"/>
    <m/>
    <n v="0"/>
    <m/>
    <n v="1344"/>
    <m/>
    <n v="210"/>
    <m/>
    <n v="1554"/>
    <m/>
    <n v="285"/>
    <m/>
    <n v="240"/>
    <m/>
    <n v="525"/>
    <m/>
    <n v="621"/>
    <m/>
    <m/>
    <m/>
    <n v="50190"/>
    <m/>
    <n v="450"/>
    <m/>
    <n v="50640"/>
    <n v="3.0687203791469195E-2"/>
    <n v="8.6333333333333329"/>
    <n v="1.0367298578199052E-2"/>
    <n v="2.9166666666666665"/>
    <n v="1.226303317535545E-2"/>
    <n v="3.45"/>
  </r>
  <r>
    <x v="60"/>
    <s v="CA3B21"/>
    <x v="20"/>
    <s v="Calera"/>
    <s v="color"/>
    <x v="0"/>
    <s v="CA3B"/>
    <n v="600"/>
    <m/>
    <n v="1800"/>
    <m/>
    <n v="2160"/>
    <m/>
    <n v="540"/>
    <m/>
    <n v="180"/>
    <m/>
    <n v="0"/>
    <m/>
    <n v="0"/>
    <m/>
    <n v="126"/>
    <m/>
    <n v="30"/>
    <m/>
    <n v="156"/>
    <m/>
    <n v="60"/>
    <m/>
    <n v="30"/>
    <m/>
    <n v="90"/>
    <m/>
    <n v="534"/>
    <m/>
    <m/>
    <m/>
    <n v="6000"/>
    <m/>
    <n v="60"/>
    <m/>
    <n v="6060"/>
    <n v="2.5742574257425741E-2"/>
    <n v="0.8666666666666667"/>
    <n v="1.4851485148514851E-2"/>
    <n v="0.5"/>
    <n v="8.8118811881188114E-2"/>
    <n v="2.9666666666666668"/>
  </r>
  <r>
    <x v="60"/>
    <s v="CA3BB21"/>
    <x v="20"/>
    <s v="Calera"/>
    <s v="blanco"/>
    <x v="0"/>
    <s v="CA3BB"/>
    <n v="2520"/>
    <m/>
    <n v="6840"/>
    <m/>
    <n v="31300"/>
    <m/>
    <n v="180"/>
    <m/>
    <n v="14580"/>
    <m/>
    <n v="0"/>
    <m/>
    <n v="0"/>
    <m/>
    <n v="1587"/>
    <m/>
    <n v="600"/>
    <m/>
    <n v="2187"/>
    <m/>
    <n v="444"/>
    <m/>
    <n v="300"/>
    <m/>
    <n v="744"/>
    <m/>
    <n v="629"/>
    <m/>
    <m/>
    <m/>
    <n v="58080"/>
    <m/>
    <n v="900"/>
    <m/>
    <n v="58980"/>
    <n v="3.7080366225839267E-2"/>
    <n v="12.15"/>
    <n v="1.2614445574771109E-2"/>
    <n v="4.1333333333333337"/>
    <n v="1.0664632078670735E-2"/>
    <n v="3.4944444444444445"/>
  </r>
  <r>
    <x v="60"/>
    <s v="CAP1A21"/>
    <x v="20"/>
    <s v="Calera"/>
    <s v="color"/>
    <x v="0"/>
    <s v="CAP1A"/>
    <n v="1560"/>
    <m/>
    <n v="900"/>
    <m/>
    <n v="9560"/>
    <m/>
    <n v="24120"/>
    <m/>
    <n v="0"/>
    <m/>
    <n v="0"/>
    <m/>
    <n v="0"/>
    <m/>
    <n v="900"/>
    <m/>
    <n v="210"/>
    <m/>
    <n v="1110"/>
    <m/>
    <n v="90"/>
    <m/>
    <n v="0"/>
    <m/>
    <n v="90"/>
    <m/>
    <n v="820"/>
    <m/>
    <m/>
    <m/>
    <n v="37950"/>
    <m/>
    <n v="210"/>
    <m/>
    <n v="38160"/>
    <n v="2.9088050314465409E-2"/>
    <n v="6.166666666666667"/>
    <n v="2.3584905660377358E-3"/>
    <n v="0.5"/>
    <n v="2.1488469601677149E-2"/>
    <n v="4.5555555555555554"/>
  </r>
  <r>
    <x v="60"/>
    <s v="CAP1B21"/>
    <x v="20"/>
    <s v="Calera"/>
    <s v="color"/>
    <x v="0"/>
    <s v="CAP1B"/>
    <n v="5040"/>
    <m/>
    <n v="0"/>
    <m/>
    <n v="0"/>
    <m/>
    <n v="23940"/>
    <m/>
    <n v="180"/>
    <m/>
    <n v="180"/>
    <m/>
    <n v="0"/>
    <m/>
    <n v="990"/>
    <m/>
    <n v="240"/>
    <m/>
    <n v="1230"/>
    <m/>
    <n v="120"/>
    <m/>
    <n v="0"/>
    <m/>
    <n v="120"/>
    <m/>
    <n v="420"/>
    <m/>
    <m/>
    <m/>
    <n v="30870"/>
    <m/>
    <n v="240"/>
    <m/>
    <n v="31110"/>
    <n v="3.9537126325940211E-2"/>
    <n v="6.833333333333333"/>
    <n v="3.8572806171648989E-3"/>
    <n v="0.66666666666666663"/>
    <n v="1.3500482160077145E-2"/>
    <n v="2.3333333333333335"/>
  </r>
  <r>
    <x v="60"/>
    <s v="CAP1c21"/>
    <x v="20"/>
    <s v="Calera"/>
    <s v="color"/>
    <x v="0"/>
    <s v="CAP1c"/>
    <n v="1560"/>
    <m/>
    <n v="360"/>
    <m/>
    <n v="19820"/>
    <m/>
    <n v="2700"/>
    <m/>
    <n v="0"/>
    <m/>
    <n v="0"/>
    <m/>
    <n v="0"/>
    <m/>
    <n v="237"/>
    <m/>
    <n v="270"/>
    <m/>
    <n v="507"/>
    <m/>
    <n v="69"/>
    <m/>
    <n v="0"/>
    <m/>
    <n v="69"/>
    <m/>
    <n v="334"/>
    <m/>
    <m/>
    <m/>
    <n v="25080"/>
    <m/>
    <n v="270"/>
    <m/>
    <n v="25350"/>
    <n v="0.02"/>
    <n v="2.8166666666666669"/>
    <n v="2.7218934911242602E-3"/>
    <n v="0.38333333333333336"/>
    <n v="1.3175542406311637E-2"/>
    <n v="1.8555555555555556"/>
  </r>
  <r>
    <x v="61"/>
    <s v="PICH1A21"/>
    <x v="20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1"/>
    <s v="PICH2A21"/>
    <x v="20"/>
    <s v="Pichidegua"/>
    <s v="color"/>
    <x v="1"/>
    <s v="PICH2A"/>
    <n v="6840"/>
    <m/>
    <n v="28440"/>
    <m/>
    <n v="143040"/>
    <m/>
    <n v="76140"/>
    <m/>
    <n v="6480"/>
    <m/>
    <n v="0"/>
    <m/>
    <n v="0"/>
    <m/>
    <n v="9540"/>
    <m/>
    <n v="0"/>
    <m/>
    <n v="9540"/>
    <m/>
    <n v="3060"/>
    <m/>
    <n v="0"/>
    <m/>
    <n v="3060"/>
    <m/>
    <n v="500"/>
    <m/>
    <m/>
    <m/>
    <n v="274040"/>
    <m/>
    <n v="0"/>
    <m/>
    <n v="274040"/>
    <n v="3.4812436140709384E-2"/>
    <n v="53"/>
    <n v="1.1166253101736972E-2"/>
    <n v="17"/>
    <n v="1.824551160414538E-3"/>
    <n v="2.7777777777777777"/>
  </r>
  <r>
    <x v="61"/>
    <s v="PICH3A21"/>
    <x v="20"/>
    <s v="Pichidegua"/>
    <s v="blanco"/>
    <x v="2"/>
    <s v="PICH3A"/>
    <n v="3240"/>
    <m/>
    <n v="28440"/>
    <m/>
    <n v="134820"/>
    <m/>
    <n v="87840"/>
    <m/>
    <n v="7020"/>
    <m/>
    <n v="0"/>
    <m/>
    <n v="0"/>
    <m/>
    <n v="20160"/>
    <m/>
    <n v="0"/>
    <m/>
    <n v="20160"/>
    <m/>
    <n v="1800"/>
    <m/>
    <n v="0"/>
    <m/>
    <n v="1800"/>
    <m/>
    <n v="380"/>
    <m/>
    <m/>
    <m/>
    <n v="283700"/>
    <m/>
    <n v="0"/>
    <m/>
    <n v="283700"/>
    <n v="7.1060979908353888E-2"/>
    <n v="112"/>
    <n v="6.3447303489601696E-3"/>
    <n v="10"/>
    <n v="1.3394430736693691E-3"/>
    <n v="2.1111111111111112"/>
  </r>
  <r>
    <x v="61"/>
    <s v="PICH4A21"/>
    <x v="20"/>
    <s v="Pichidegua"/>
    <s v="blanco"/>
    <x v="3"/>
    <s v="PICH4A"/>
    <n v="7560"/>
    <m/>
    <n v="26820"/>
    <m/>
    <n v="63580"/>
    <m/>
    <n v="38700"/>
    <m/>
    <n v="5580"/>
    <m/>
    <n v="0"/>
    <m/>
    <n v="0"/>
    <m/>
    <n v="18360"/>
    <m/>
    <n v="0"/>
    <m/>
    <n v="18360"/>
    <m/>
    <n v="3060"/>
    <m/>
    <n v="0"/>
    <m/>
    <n v="3060"/>
    <m/>
    <n v="580"/>
    <m/>
    <m/>
    <m/>
    <n v="164240"/>
    <m/>
    <n v="0"/>
    <m/>
    <n v="164240"/>
    <n v="0.11178762786166585"/>
    <n v="102"/>
    <n v="1.8631271310277642E-2"/>
    <n v="17"/>
    <n v="3.5314174378957624E-3"/>
    <n v="3.2222222222222223"/>
  </r>
  <r>
    <x v="61"/>
    <s v="PICH5A21"/>
    <x v="20"/>
    <s v="Pichidegua"/>
    <s v="blanco"/>
    <x v="4"/>
    <s v="PICH5A"/>
    <n v="1440"/>
    <m/>
    <n v="10800"/>
    <m/>
    <n v="91260"/>
    <m/>
    <n v="133920"/>
    <m/>
    <n v="12960"/>
    <m/>
    <n v="0"/>
    <m/>
    <n v="0"/>
    <m/>
    <n v="12420"/>
    <m/>
    <n v="0"/>
    <m/>
    <n v="12420"/>
    <m/>
    <n v="1620"/>
    <m/>
    <n v="0"/>
    <m/>
    <n v="1620"/>
    <m/>
    <n v="560"/>
    <m/>
    <m/>
    <m/>
    <n v="264980"/>
    <m/>
    <n v="0"/>
    <m/>
    <n v="264980"/>
    <n v="4.6871461997131859E-2"/>
    <n v="69"/>
    <n v="6.1136689561476342E-3"/>
    <n v="9"/>
    <n v="2.1133670465695526E-3"/>
    <n v="3.1111111111111112"/>
  </r>
  <r>
    <x v="61"/>
    <s v="PICH1B21"/>
    <x v="20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1"/>
    <s v="PICH2B21"/>
    <x v="20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1"/>
    <s v="PICH3B21"/>
    <x v="20"/>
    <s v="Pichidegua"/>
    <s v="blanco"/>
    <x v="2"/>
    <s v="PICH3B"/>
    <n v="840"/>
    <m/>
    <n v="7560"/>
    <m/>
    <n v="9120"/>
    <m/>
    <n v="25560"/>
    <m/>
    <n v="205920"/>
    <m/>
    <n v="98280"/>
    <m/>
    <n v="0"/>
    <m/>
    <n v="10980"/>
    <m/>
    <n v="0"/>
    <m/>
    <n v="10980"/>
    <m/>
    <n v="1800"/>
    <m/>
    <n v="0"/>
    <m/>
    <n v="1800"/>
    <m/>
    <n v="340"/>
    <m/>
    <m/>
    <m/>
    <n v="360400"/>
    <m/>
    <n v="0"/>
    <m/>
    <n v="360400"/>
    <n v="3.04661487236404E-2"/>
    <n v="61"/>
    <n v="4.9944506104328528E-3"/>
    <n v="10"/>
    <n v="9.4339622641509435E-4"/>
    <n v="1.8888888888888888"/>
  </r>
  <r>
    <x v="61"/>
    <s v="PICH4B21"/>
    <x v="20"/>
    <s v="Pichidegua"/>
    <s v="blanco"/>
    <x v="3"/>
    <s v="PICH4B"/>
    <n v="1920"/>
    <m/>
    <n v="7560"/>
    <m/>
    <n v="13680"/>
    <m/>
    <n v="6300"/>
    <m/>
    <n v="180"/>
    <m/>
    <n v="0"/>
    <m/>
    <n v="0"/>
    <m/>
    <n v="13500"/>
    <m/>
    <n v="0"/>
    <m/>
    <n v="13500"/>
    <m/>
    <n v="8100"/>
    <m/>
    <n v="0"/>
    <m/>
    <n v="8100"/>
    <m/>
    <n v="400"/>
    <m/>
    <m/>
    <m/>
    <n v="51640"/>
    <m/>
    <n v="0"/>
    <m/>
    <n v="51640"/>
    <n v="0.26142525174283499"/>
    <n v="75"/>
    <n v="0.156855151045701"/>
    <n v="45"/>
    <n v="7.7459333849728895E-3"/>
    <n v="2.2222222222222223"/>
  </r>
  <r>
    <x v="61"/>
    <s v="PICH5B21"/>
    <x v="20"/>
    <s v="Pichidegua"/>
    <s v="blanco"/>
    <x v="4"/>
    <s v="PICH5B"/>
    <n v="5160"/>
    <m/>
    <n v="30600"/>
    <m/>
    <n v="75240"/>
    <m/>
    <n v="50040"/>
    <m/>
    <n v="5760"/>
    <m/>
    <n v="720"/>
    <m/>
    <n v="180"/>
    <m/>
    <n v="18891"/>
    <m/>
    <n v="0"/>
    <m/>
    <n v="18891"/>
    <m/>
    <n v="4227"/>
    <m/>
    <n v="0"/>
    <m/>
    <n v="4227"/>
    <m/>
    <n v="3122"/>
    <m/>
    <m/>
    <m/>
    <n v="193940"/>
    <m/>
    <n v="0"/>
    <m/>
    <n v="193940"/>
    <n v="9.7406414354955145E-2"/>
    <n v="104.95"/>
    <n v="2.1795400639373002E-2"/>
    <n v="23.483333333333334"/>
    <n v="1.6097762194493142E-2"/>
    <n v="17.344444444444445"/>
  </r>
  <r>
    <x v="61"/>
    <s v="PICH3C21"/>
    <x v="20"/>
    <s v="Pichidegua"/>
    <s v="blanco"/>
    <x v="2"/>
    <s v="PICH3C"/>
    <n v="5760"/>
    <m/>
    <n v="24120"/>
    <m/>
    <n v="64440"/>
    <m/>
    <n v="46080"/>
    <m/>
    <n v="3960"/>
    <m/>
    <n v="0"/>
    <m/>
    <n v="0"/>
    <m/>
    <n v="14760"/>
    <m/>
    <n v="0"/>
    <m/>
    <n v="14760"/>
    <m/>
    <n v="3240"/>
    <m/>
    <n v="0"/>
    <m/>
    <n v="3240"/>
    <m/>
    <n v="500"/>
    <m/>
    <m/>
    <m/>
    <n v="162860"/>
    <m/>
    <n v="0"/>
    <m/>
    <n v="162860"/>
    <n v="9.0629988947562329E-2"/>
    <n v="82"/>
    <n v="1.9894387817757583E-2"/>
    <n v="18"/>
    <n v="3.070121576814442E-3"/>
    <n v="2.7777777777777777"/>
  </r>
  <r>
    <x v="61"/>
    <s v="PICH5C21"/>
    <x v="20"/>
    <s v="Pichidegua"/>
    <s v="blanco"/>
    <x v="4"/>
    <s v="PICH5C"/>
    <n v="3240"/>
    <m/>
    <n v="2340"/>
    <m/>
    <n v="60300"/>
    <m/>
    <n v="171000"/>
    <m/>
    <n v="21060"/>
    <m/>
    <n v="0"/>
    <m/>
    <n v="0"/>
    <m/>
    <n v="11520"/>
    <m/>
    <n v="0"/>
    <m/>
    <n v="11520"/>
    <m/>
    <n v="1620"/>
    <m/>
    <n v="0"/>
    <m/>
    <n v="1620"/>
    <m/>
    <n v="560"/>
    <m/>
    <m/>
    <m/>
    <n v="271640"/>
    <m/>
    <n v="0"/>
    <m/>
    <n v="271640"/>
    <n v="4.2409070829038435E-2"/>
    <n v="64"/>
    <n v="5.9637755853335301E-3"/>
    <n v="9"/>
    <n v="2.0615520541893682E-3"/>
    <n v="3.1111111111111112"/>
  </r>
  <r>
    <x v="61"/>
    <s v="PICH5D21"/>
    <x v="20"/>
    <s v="Pichidegua"/>
    <s v="blanco"/>
    <x v="4"/>
    <s v="PICH5D"/>
    <n v="960"/>
    <m/>
    <n v="14040"/>
    <m/>
    <n v="87840"/>
    <m/>
    <n v="135720"/>
    <m/>
    <n v="9000"/>
    <m/>
    <n v="0"/>
    <m/>
    <n v="0"/>
    <m/>
    <n v="18180"/>
    <m/>
    <n v="0"/>
    <m/>
    <n v="18180"/>
    <m/>
    <n v="3600"/>
    <m/>
    <n v="0"/>
    <m/>
    <n v="3600"/>
    <m/>
    <n v="640"/>
    <m/>
    <m/>
    <m/>
    <n v="269980"/>
    <m/>
    <n v="0"/>
    <m/>
    <n v="269980"/>
    <n v="6.7338321357137562E-2"/>
    <n v="101"/>
    <n v="1.333432106081932E-2"/>
    <n v="20"/>
    <n v="2.3705459663678789E-3"/>
    <n v="3.5555555555555554"/>
  </r>
  <r>
    <x v="61"/>
    <s v="PICH1Aco21"/>
    <x v="20"/>
    <s v="Pichidegua"/>
    <s v="color"/>
    <x v="0"/>
    <s v="PICH1Aco"/>
    <n v="5040"/>
    <m/>
    <n v="16020"/>
    <m/>
    <n v="18960"/>
    <m/>
    <n v="14130"/>
    <m/>
    <n v="0"/>
    <m/>
    <n v="0"/>
    <m/>
    <n v="0"/>
    <m/>
    <n v="1644"/>
    <m/>
    <n v="1680"/>
    <m/>
    <n v="3324"/>
    <m/>
    <n v="882"/>
    <m/>
    <n v="660"/>
    <m/>
    <n v="1542"/>
    <m/>
    <n v="1744"/>
    <m/>
    <m/>
    <m/>
    <n v="58420"/>
    <m/>
    <n v="2340"/>
    <m/>
    <n v="60760"/>
    <n v="5.4707044107965765E-2"/>
    <n v="18.466666666666665"/>
    <n v="2.5378538512179066E-2"/>
    <n v="8.5666666666666664"/>
    <n v="2.8703094140882159E-2"/>
    <n v="9.6888888888888882"/>
  </r>
  <r>
    <x v="61"/>
    <s v="PICH1Aco221"/>
    <x v="20"/>
    <s v="Pichidegua"/>
    <s v="color"/>
    <x v="0"/>
    <s v="PICH1Aco2"/>
    <n v="0"/>
    <m/>
    <n v="0"/>
    <m/>
    <n v="0"/>
    <m/>
    <n v="0"/>
    <m/>
    <n v="0"/>
    <m/>
    <n v="0"/>
    <m/>
    <n v="0"/>
    <m/>
    <n v="0"/>
    <m/>
    <n v="1080"/>
    <m/>
    <n v="1080"/>
    <m/>
    <n v="0"/>
    <m/>
    <n v="180"/>
    <m/>
    <n v="180"/>
    <m/>
    <n v="0"/>
    <m/>
    <m/>
    <m/>
    <n v="0"/>
    <m/>
    <n v="1260"/>
    <m/>
    <n v="1260"/>
    <n v="0.8571428571428571"/>
    <n v="6"/>
    <n v="0.14285714285714285"/>
    <n v="1"/>
    <n v="0"/>
    <n v="0"/>
  </r>
  <r>
    <x v="61"/>
    <s v="PICH1Bco21"/>
    <x v="20"/>
    <s v="Pichidegua"/>
    <s v="color"/>
    <x v="0"/>
    <s v="PICH1Bco"/>
    <n v="3600"/>
    <m/>
    <n v="16740"/>
    <m/>
    <n v="15760"/>
    <m/>
    <n v="20700"/>
    <m/>
    <n v="180"/>
    <m/>
    <n v="0"/>
    <m/>
    <n v="0"/>
    <m/>
    <n v="1932"/>
    <m/>
    <n v="750"/>
    <m/>
    <n v="2682"/>
    <m/>
    <n v="105"/>
    <m/>
    <n v="0"/>
    <m/>
    <n v="105"/>
    <m/>
    <n v="383"/>
    <m/>
    <m/>
    <m/>
    <n v="59400"/>
    <m/>
    <n v="750"/>
    <m/>
    <n v="60150"/>
    <n v="4.4588528678304241E-2"/>
    <n v="14.9"/>
    <n v="1.7456359102244389E-3"/>
    <n v="0.58333333333333337"/>
    <n v="6.3674147963424773E-3"/>
    <n v="2.1277777777777778"/>
  </r>
  <r>
    <x v="61"/>
    <s v="PICH2BCO21"/>
    <x v="20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1"/>
    <s v="PICH4Bco21"/>
    <x v="20"/>
    <s v="Pichidegua"/>
    <s v="color"/>
    <x v="3"/>
    <s v="PICH4Bco"/>
    <n v="1560"/>
    <m/>
    <n v="4320"/>
    <m/>
    <n v="7200"/>
    <m/>
    <n v="2880"/>
    <m/>
    <n v="0"/>
    <m/>
    <n v="0"/>
    <m/>
    <n v="0"/>
    <m/>
    <n v="2880"/>
    <m/>
    <n v="0"/>
    <m/>
    <n v="2880"/>
    <m/>
    <n v="2340"/>
    <m/>
    <n v="0"/>
    <m/>
    <n v="2340"/>
    <m/>
    <n v="300"/>
    <m/>
    <m/>
    <m/>
    <n v="21480"/>
    <m/>
    <n v="0"/>
    <m/>
    <n v="21480"/>
    <n v="0.13407821229050279"/>
    <n v="16"/>
    <n v="0.10893854748603352"/>
    <n v="13"/>
    <n v="1.3966480446927373E-2"/>
    <n v="1.6666666666666667"/>
  </r>
  <r>
    <x v="61"/>
    <s v="PICH5Aco21"/>
    <x v="20"/>
    <s v="Pichidegua"/>
    <s v="color"/>
    <x v="4"/>
    <s v="PICH5Aco"/>
    <n v="4080"/>
    <m/>
    <n v="28080"/>
    <m/>
    <n v="0"/>
    <m/>
    <n v="97920"/>
    <m/>
    <n v="2340"/>
    <m/>
    <n v="0"/>
    <m/>
    <n v="0"/>
    <m/>
    <n v="2040"/>
    <m/>
    <n v="0"/>
    <m/>
    <n v="2040"/>
    <m/>
    <n v="2436"/>
    <m/>
    <n v="0"/>
    <m/>
    <n v="2436"/>
    <m/>
    <n v="984"/>
    <m/>
    <m/>
    <m/>
    <n v="137880"/>
    <m/>
    <n v="0"/>
    <m/>
    <n v="137880"/>
    <n v="1.4795474325500435E-2"/>
    <n v="11.333333333333334"/>
    <n v="1.7667536988685815E-2"/>
    <n v="13.533333333333333"/>
    <n v="7.1366405570060919E-3"/>
    <n v="5.4666666666666668"/>
  </r>
  <r>
    <x v="61"/>
    <s v="PICH5Bco21"/>
    <x v="20"/>
    <s v="Pichidegua"/>
    <s v="color"/>
    <x v="4"/>
    <s v="PICH5Bco"/>
    <n v="3840"/>
    <m/>
    <n v="15840"/>
    <m/>
    <n v="40140"/>
    <m/>
    <n v="19440"/>
    <m/>
    <n v="900"/>
    <m/>
    <n v="0"/>
    <m/>
    <n v="0"/>
    <m/>
    <n v="5259"/>
    <m/>
    <n v="0"/>
    <m/>
    <n v="5259"/>
    <m/>
    <n v="2391"/>
    <m/>
    <n v="0"/>
    <m/>
    <n v="2391"/>
    <m/>
    <n v="2190"/>
    <m/>
    <m/>
    <m/>
    <n v="90000"/>
    <m/>
    <n v="0"/>
    <m/>
    <n v="90000"/>
    <n v="5.843333333333333E-2"/>
    <n v="29.216666666666665"/>
    <n v="2.6566666666666666E-2"/>
    <n v="13.283333333333333"/>
    <n v="2.4333333333333332E-2"/>
    <n v="12.166666666666666"/>
  </r>
  <r>
    <x v="61"/>
    <s v="PICH5Cco21"/>
    <x v="20"/>
    <s v="Pichidegua"/>
    <s v="color"/>
    <x v="4"/>
    <s v="PICH5Cco"/>
    <n v="1200"/>
    <m/>
    <n v="9540"/>
    <m/>
    <n v="4680"/>
    <m/>
    <n v="63180"/>
    <m/>
    <n v="10260"/>
    <m/>
    <n v="180"/>
    <m/>
    <n v="0"/>
    <m/>
    <n v="2880"/>
    <m/>
    <n v="0"/>
    <m/>
    <n v="2880"/>
    <m/>
    <n v="1944"/>
    <m/>
    <n v="0"/>
    <m/>
    <n v="1944"/>
    <m/>
    <n v="477"/>
    <m/>
    <m/>
    <m/>
    <n v="94341"/>
    <m/>
    <n v="0"/>
    <m/>
    <n v="94341"/>
    <n v="3.0527554297707253E-2"/>
    <n v="16"/>
    <n v="2.0606099150952396E-2"/>
    <n v="10.8"/>
    <n v="5.0561261805577642E-3"/>
    <n v="2.65"/>
  </r>
  <r>
    <x v="62"/>
    <s v="Lavado21"/>
    <x v="20"/>
    <m/>
    <m/>
    <x v="5"/>
    <s v="Lavado"/>
    <n v="4440"/>
    <m/>
    <n v="13500"/>
    <m/>
    <n v="69660"/>
    <m/>
    <n v="57420"/>
    <m/>
    <n v="14040"/>
    <m/>
    <n v="4680"/>
    <m/>
    <n v="0"/>
    <m/>
    <n v="0"/>
    <m/>
    <n v="0"/>
    <m/>
    <n v="0"/>
    <m/>
    <n v="0"/>
    <m/>
    <n v="0"/>
    <m/>
    <n v="0"/>
    <m/>
    <n v="0"/>
    <m/>
    <m/>
    <m/>
    <n v="163740"/>
    <m/>
    <n v="0"/>
    <m/>
    <n v="163740"/>
    <n v="0"/>
    <n v="0"/>
    <n v="0"/>
    <n v="0"/>
    <n v="0"/>
    <n v="0"/>
  </r>
  <r>
    <x v="63"/>
    <s v="CA3A22"/>
    <x v="21"/>
    <s v="Calera"/>
    <s v="color"/>
    <x v="0"/>
    <s v="CA3A"/>
    <n v="9360"/>
    <m/>
    <n v="26100"/>
    <m/>
    <n v="25920"/>
    <m/>
    <n v="19080"/>
    <m/>
    <n v="360"/>
    <m/>
    <m/>
    <m/>
    <m/>
    <m/>
    <n v="1200"/>
    <m/>
    <n v="930"/>
    <m/>
    <n v="2130"/>
    <m/>
    <n v="822"/>
    <m/>
    <n v="960"/>
    <m/>
    <n v="1782"/>
    <m/>
    <n v="318"/>
    <m/>
    <m/>
    <m/>
    <n v="83160"/>
    <m/>
    <n v="1890"/>
    <m/>
    <n v="85050"/>
    <n v="2.5044091710758377E-2"/>
    <n v="11.833333333333334"/>
    <n v="2.0952380952380951E-2"/>
    <n v="9.9"/>
    <n v="3.7389770723104056E-3"/>
    <n v="1.7666666666666666"/>
  </r>
  <r>
    <x v="63"/>
    <s v="CA3B22"/>
    <x v="21"/>
    <s v="Calera"/>
    <s v="color"/>
    <x v="0"/>
    <s v="CA3B"/>
    <n v="600"/>
    <m/>
    <n v="1260"/>
    <m/>
    <n v="1440"/>
    <m/>
    <n v="540"/>
    <m/>
    <n v="0"/>
    <m/>
    <m/>
    <m/>
    <m/>
    <m/>
    <n v="90"/>
    <m/>
    <n v="90"/>
    <m/>
    <n v="180"/>
    <m/>
    <n v="36"/>
    <m/>
    <n v="30"/>
    <m/>
    <n v="66"/>
    <m/>
    <n v="54"/>
    <m/>
    <m/>
    <m/>
    <n v="4020"/>
    <m/>
    <n v="120"/>
    <m/>
    <n v="4140"/>
    <n v="4.3478260869565216E-2"/>
    <n v="1"/>
    <n v="1.5942028985507246E-2"/>
    <n v="0.36666666666666664"/>
    <n v="1.3043478260869565E-2"/>
    <n v="0.3"/>
  </r>
  <r>
    <x v="63"/>
    <s v="CA3BB22"/>
    <x v="21"/>
    <s v="Calera"/>
    <s v="blanco"/>
    <x v="0"/>
    <s v="CA3BB"/>
    <n v="2520"/>
    <m/>
    <n v="11340"/>
    <m/>
    <n v="17640"/>
    <m/>
    <n v="16920"/>
    <m/>
    <n v="8640"/>
    <m/>
    <m/>
    <m/>
    <m/>
    <m/>
    <n v="2964"/>
    <m/>
    <n v="1170"/>
    <m/>
    <n v="4134"/>
    <m/>
    <n v="651"/>
    <m/>
    <n v="750"/>
    <m/>
    <n v="1401"/>
    <m/>
    <n v="285"/>
    <m/>
    <m/>
    <m/>
    <n v="60960"/>
    <m/>
    <n v="1920"/>
    <m/>
    <n v="62880"/>
    <n v="6.57442748091603E-2"/>
    <n v="22.966666666666665"/>
    <n v="2.2280534351145038E-2"/>
    <n v="7.7833333333333332"/>
    <n v="4.5324427480916028E-3"/>
    <n v="1.5833333333333333"/>
  </r>
  <r>
    <x v="63"/>
    <s v="CAP1A22"/>
    <x v="21"/>
    <s v="Calera"/>
    <s v="color"/>
    <x v="0"/>
    <s v="CAP1A"/>
    <n v="1560"/>
    <m/>
    <n v="0"/>
    <m/>
    <n v="7500"/>
    <m/>
    <n v="19620"/>
    <m/>
    <n v="180"/>
    <m/>
    <m/>
    <m/>
    <m/>
    <m/>
    <n v="114"/>
    <m/>
    <n v="600"/>
    <m/>
    <n v="714"/>
    <m/>
    <n v="66"/>
    <m/>
    <n v="0"/>
    <m/>
    <n v="66"/>
    <m/>
    <n v="239"/>
    <m/>
    <m/>
    <m/>
    <n v="29279"/>
    <m/>
    <n v="600"/>
    <m/>
    <n v="29879"/>
    <n v="2.3896382074366611E-2"/>
    <n v="3.9666666666666668"/>
    <n v="2.2089092673784265E-3"/>
    <n v="0.36666666666666664"/>
    <n v="7.9989290136885435E-3"/>
    <n v="1.3277777777777777"/>
  </r>
  <r>
    <x v="63"/>
    <s v="CAP1B22"/>
    <x v="21"/>
    <s v="Calera"/>
    <s v="color"/>
    <x v="0"/>
    <s v="CAP1B"/>
    <n v="2760"/>
    <m/>
    <n v="4140"/>
    <m/>
    <n v="0"/>
    <m/>
    <n v="11880"/>
    <m/>
    <n v="0"/>
    <m/>
    <m/>
    <m/>
    <m/>
    <m/>
    <n v="252"/>
    <m/>
    <n v="510"/>
    <m/>
    <n v="762"/>
    <m/>
    <n v="99"/>
    <m/>
    <n v="0"/>
    <m/>
    <n v="99"/>
    <m/>
    <n v="189"/>
    <m/>
    <m/>
    <m/>
    <n v="19320"/>
    <m/>
    <n v="510"/>
    <m/>
    <n v="19830"/>
    <n v="3.8426626323751892E-2"/>
    <n v="4.2333333333333334"/>
    <n v="4.9924357034795766E-3"/>
    <n v="0.55000000000000004"/>
    <n v="9.5310136157337362E-3"/>
    <n v="1.05"/>
  </r>
  <r>
    <x v="63"/>
    <s v="CAP1c22"/>
    <x v="21"/>
    <s v="Calera"/>
    <s v="color"/>
    <x v="0"/>
    <s v="CAP1c"/>
    <n v="2520"/>
    <m/>
    <n v="0"/>
    <m/>
    <n v="24400"/>
    <m/>
    <n v="14220"/>
    <m/>
    <n v="0"/>
    <m/>
    <m/>
    <m/>
    <m/>
    <m/>
    <n v="729"/>
    <m/>
    <n v="510"/>
    <m/>
    <n v="1239"/>
    <m/>
    <n v="606"/>
    <m/>
    <n v="0"/>
    <m/>
    <n v="606"/>
    <m/>
    <n v="305"/>
    <m/>
    <m/>
    <m/>
    <n v="42780"/>
    <m/>
    <n v="510"/>
    <m/>
    <n v="43290"/>
    <n v="2.8620928620928621E-2"/>
    <n v="6.8833333333333337"/>
    <n v="1.3998613998613999E-2"/>
    <n v="3.3666666666666667"/>
    <n v="7.0455070455070455E-3"/>
    <n v="1.6944444444444444"/>
  </r>
  <r>
    <x v="64"/>
    <s v="PICH1A22"/>
    <x v="21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4"/>
    <s v="PICH2A22"/>
    <x v="21"/>
    <s v="Pichidegua"/>
    <s v="color"/>
    <x v="1"/>
    <s v="PICH2A"/>
    <n v="12480"/>
    <m/>
    <n v="30600"/>
    <m/>
    <n v="163440"/>
    <m/>
    <n v="78120"/>
    <m/>
    <n v="4860"/>
    <m/>
    <n v="0"/>
    <m/>
    <n v="0"/>
    <m/>
    <n v="16980"/>
    <m/>
    <n v="0"/>
    <m/>
    <n v="16980"/>
    <m/>
    <n v="3720"/>
    <m/>
    <n v="0"/>
    <m/>
    <n v="3720"/>
    <m/>
    <n v="200"/>
    <m/>
    <m/>
    <m/>
    <n v="310400"/>
    <m/>
    <n v="0"/>
    <m/>
    <n v="310400"/>
    <n v="5.470360824742268E-2"/>
    <n v="94.333333333333329"/>
    <n v="1.1984536082474228E-2"/>
    <n v="20.666666666666668"/>
    <n v="6.4432989690721648E-4"/>
    <n v="1.1111111111111112"/>
  </r>
  <r>
    <x v="64"/>
    <s v="PICH3A22"/>
    <x v="21"/>
    <s v="Pichidegua"/>
    <s v="blanco"/>
    <x v="2"/>
    <s v="PICH3A"/>
    <n v="3480"/>
    <m/>
    <n v="31500"/>
    <m/>
    <n v="137500"/>
    <m/>
    <n v="79200"/>
    <m/>
    <n v="5760"/>
    <m/>
    <n v="0"/>
    <m/>
    <n v="0"/>
    <m/>
    <n v="21420"/>
    <m/>
    <n v="0"/>
    <m/>
    <n v="21420"/>
    <m/>
    <n v="1800"/>
    <m/>
    <n v="0"/>
    <m/>
    <n v="1800"/>
    <m/>
    <n v="500"/>
    <m/>
    <m/>
    <m/>
    <n v="281160"/>
    <m/>
    <n v="0"/>
    <m/>
    <n v="281160"/>
    <n v="7.6184379001280403E-2"/>
    <n v="119"/>
    <n v="6.4020486555697821E-3"/>
    <n v="10"/>
    <n v="1.7783468487693841E-3"/>
    <n v="2.7777777777777777"/>
  </r>
  <r>
    <x v="64"/>
    <s v="PICH4A22"/>
    <x v="21"/>
    <s v="Pichidegua"/>
    <s v="blanco"/>
    <x v="3"/>
    <s v="PICH4A"/>
    <n v="7200"/>
    <m/>
    <n v="28620"/>
    <m/>
    <n v="60520"/>
    <m/>
    <n v="37980"/>
    <m/>
    <n v="3240"/>
    <m/>
    <n v="0"/>
    <m/>
    <n v="0"/>
    <m/>
    <n v="28980"/>
    <m/>
    <n v="0"/>
    <m/>
    <n v="28980"/>
    <m/>
    <n v="3060"/>
    <m/>
    <n v="0"/>
    <m/>
    <n v="3060"/>
    <m/>
    <n v="560"/>
    <m/>
    <m/>
    <m/>
    <n v="170160"/>
    <m/>
    <n v="0"/>
    <m/>
    <n v="170160"/>
    <n v="0.17031029619181948"/>
    <n v="161"/>
    <n v="1.7983074753173484E-2"/>
    <n v="17"/>
    <n v="3.2910202162670429E-3"/>
    <n v="3.1111111111111112"/>
  </r>
  <r>
    <x v="64"/>
    <s v="PICH5A22"/>
    <x v="21"/>
    <s v="Pichidegua"/>
    <s v="blanco"/>
    <x v="4"/>
    <s v="PICH5A"/>
    <n v="1920"/>
    <m/>
    <n v="14580"/>
    <m/>
    <n v="101700"/>
    <m/>
    <n v="164160"/>
    <m/>
    <n v="17100"/>
    <m/>
    <n v="0"/>
    <m/>
    <n v="0"/>
    <m/>
    <n v="16560"/>
    <m/>
    <n v="0"/>
    <m/>
    <n v="16560"/>
    <m/>
    <n v="2520"/>
    <m/>
    <n v="0"/>
    <m/>
    <n v="2520"/>
    <m/>
    <n v="780"/>
    <m/>
    <m/>
    <m/>
    <n v="319320"/>
    <m/>
    <n v="0"/>
    <m/>
    <n v="319320"/>
    <n v="5.1860202931228859E-2"/>
    <n v="92"/>
    <n v="7.8917700112739568E-3"/>
    <n v="14"/>
    <n v="2.4426907177752723E-3"/>
    <n v="4.333333333333333"/>
  </r>
  <r>
    <x v="64"/>
    <s v="PICH1B22"/>
    <x v="21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4"/>
    <s v="PICH2B22"/>
    <x v="21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4"/>
    <s v="PICH3B22"/>
    <x v="21"/>
    <s v="Pichidegua"/>
    <s v="blanco"/>
    <x v="2"/>
    <s v="PICH3B"/>
    <n v="3720"/>
    <m/>
    <n v="11700"/>
    <m/>
    <n v="8000"/>
    <m/>
    <n v="61200"/>
    <m/>
    <n v="243900"/>
    <m/>
    <n v="44280"/>
    <m/>
    <n v="0"/>
    <m/>
    <n v="10080"/>
    <m/>
    <n v="0"/>
    <m/>
    <n v="10080"/>
    <m/>
    <n v="1620"/>
    <m/>
    <n v="0"/>
    <m/>
    <n v="1620"/>
    <m/>
    <n v="300"/>
    <m/>
    <m/>
    <m/>
    <n v="384800"/>
    <m/>
    <n v="0"/>
    <m/>
    <n v="384800"/>
    <n v="2.6195426195426197E-2"/>
    <n v="56"/>
    <n v="4.2099792099792102E-3"/>
    <n v="9"/>
    <n v="7.7962577962577967E-4"/>
    <n v="1.6666666666666667"/>
  </r>
  <r>
    <x v="64"/>
    <s v="PICH4B22"/>
    <x v="21"/>
    <s v="Pichidegua"/>
    <s v="blanco"/>
    <x v="3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4"/>
    <s v="PICH5B22"/>
    <x v="21"/>
    <s v="Pichidegua"/>
    <s v="blanco"/>
    <x v="4"/>
    <s v="PICH5B"/>
    <n v="4440"/>
    <m/>
    <n v="27540"/>
    <m/>
    <n v="59760"/>
    <m/>
    <n v="30960"/>
    <m/>
    <n v="4500"/>
    <m/>
    <n v="0"/>
    <m/>
    <n v="0"/>
    <m/>
    <n v="19638"/>
    <m/>
    <n v="0"/>
    <m/>
    <n v="19638"/>
    <m/>
    <n v="3825"/>
    <m/>
    <n v="0"/>
    <m/>
    <n v="3825"/>
    <m/>
    <n v="937"/>
    <m/>
    <m/>
    <m/>
    <n v="151600"/>
    <m/>
    <n v="0"/>
    <m/>
    <n v="151600"/>
    <n v="0.12953825857519788"/>
    <n v="109.1"/>
    <n v="2.5230870712401054E-2"/>
    <n v="21.25"/>
    <n v="6.1807387862796836E-3"/>
    <n v="5.2055555555555557"/>
  </r>
  <r>
    <x v="64"/>
    <s v="PICH3C22"/>
    <x v="21"/>
    <s v="Pichidegua"/>
    <s v="blanco"/>
    <x v="2"/>
    <s v="PICH3C"/>
    <n v="2520"/>
    <m/>
    <n v="12420"/>
    <m/>
    <n v="40500"/>
    <m/>
    <n v="27180"/>
    <m/>
    <n v="2520"/>
    <m/>
    <n v="0"/>
    <m/>
    <n v="0"/>
    <m/>
    <n v="13140"/>
    <m/>
    <n v="0"/>
    <m/>
    <n v="13140"/>
    <m/>
    <n v="7020"/>
    <m/>
    <n v="0"/>
    <m/>
    <n v="7020"/>
    <m/>
    <n v="480"/>
    <m/>
    <m/>
    <m/>
    <n v="105780"/>
    <m/>
    <n v="0"/>
    <m/>
    <n v="105780"/>
    <n v="0.12422007941009643"/>
    <n v="73"/>
    <n v="6.6364152013613162E-2"/>
    <n v="39"/>
    <n v="4.5377197958026095E-3"/>
    <n v="2.6666666666666665"/>
  </r>
  <r>
    <x v="64"/>
    <s v="PICH5C22"/>
    <x v="21"/>
    <s v="Pichidegua"/>
    <s v="blanco"/>
    <x v="4"/>
    <s v="PICH5C"/>
    <n v="3840"/>
    <m/>
    <n v="12600"/>
    <m/>
    <n v="79020"/>
    <m/>
    <n v="228600"/>
    <m/>
    <n v="22320"/>
    <m/>
    <n v="0"/>
    <m/>
    <n v="0"/>
    <m/>
    <n v="20400"/>
    <m/>
    <n v="0"/>
    <m/>
    <n v="20400"/>
    <m/>
    <n v="3060"/>
    <m/>
    <n v="0"/>
    <m/>
    <n v="3060"/>
    <m/>
    <n v="740"/>
    <m/>
    <m/>
    <m/>
    <n v="370580"/>
    <m/>
    <n v="0"/>
    <m/>
    <n v="370580"/>
    <n v="5.5048842355226939E-2"/>
    <n v="113.33333333333333"/>
    <n v="8.2573263532840415E-3"/>
    <n v="17"/>
    <n v="1.9968697717092127E-3"/>
    <n v="4.1111111111111107"/>
  </r>
  <r>
    <x v="64"/>
    <s v="PICH5D22"/>
    <x v="21"/>
    <s v="Pichidegua"/>
    <s v="blanco"/>
    <x v="4"/>
    <s v="PICH5D"/>
    <n v="1200"/>
    <m/>
    <n v="16740"/>
    <m/>
    <n v="93060"/>
    <m/>
    <n v="161820"/>
    <m/>
    <n v="9720"/>
    <m/>
    <n v="0"/>
    <m/>
    <n v="0"/>
    <m/>
    <n v="21780"/>
    <m/>
    <n v="0"/>
    <m/>
    <n v="21780"/>
    <m/>
    <n v="2700"/>
    <m/>
    <n v="0"/>
    <m/>
    <n v="2700"/>
    <m/>
    <n v="620"/>
    <m/>
    <m/>
    <m/>
    <n v="307640"/>
    <m/>
    <n v="0"/>
    <m/>
    <n v="307640"/>
    <n v="7.0797035496034319E-2"/>
    <n v="121"/>
    <n v="8.7764920036406194E-3"/>
    <n v="15"/>
    <n v="2.0153426082434012E-3"/>
    <n v="3.4444444444444446"/>
  </r>
  <r>
    <x v="64"/>
    <s v="PICH1Aco22"/>
    <x v="21"/>
    <s v="Pichidegua"/>
    <s v="color"/>
    <x v="0"/>
    <s v="PICH1Aco"/>
    <n v="10080"/>
    <m/>
    <n v="21060"/>
    <m/>
    <n v="18180"/>
    <m/>
    <n v="37800"/>
    <m/>
    <n v="540"/>
    <m/>
    <n v="0"/>
    <m/>
    <n v="0"/>
    <m/>
    <n v="2058"/>
    <m/>
    <n v="1230"/>
    <m/>
    <n v="3288"/>
    <m/>
    <n v="1146"/>
    <m/>
    <n v="390"/>
    <m/>
    <n v="1536"/>
    <m/>
    <n v="1196"/>
    <m/>
    <m/>
    <m/>
    <n v="92060"/>
    <m/>
    <n v="1620"/>
    <m/>
    <n v="93680"/>
    <n v="3.5098206660973526E-2"/>
    <n v="18.266666666666666"/>
    <n v="1.6396242527754058E-2"/>
    <n v="8.5333333333333332"/>
    <n v="1.2766865926558497E-2"/>
    <n v="6.6444444444444448"/>
  </r>
  <r>
    <x v="64"/>
    <s v="PICH1Aco222"/>
    <x v="21"/>
    <s v="Pichidegua"/>
    <s v="color"/>
    <x v="0"/>
    <s v="PICH1Aco2"/>
    <n v="0"/>
    <m/>
    <n v="0"/>
    <m/>
    <n v="1500"/>
    <m/>
    <n v="1260"/>
    <m/>
    <n v="9180"/>
    <m/>
    <n v="10800"/>
    <m/>
    <n v="1440"/>
    <m/>
    <n v="1254"/>
    <m/>
    <n v="3000"/>
    <m/>
    <n v="4254"/>
    <m/>
    <n v="237"/>
    <m/>
    <n v="600"/>
    <m/>
    <n v="837"/>
    <m/>
    <n v="789"/>
    <m/>
    <m/>
    <m/>
    <n v="26460"/>
    <m/>
    <n v="3600"/>
    <m/>
    <n v="30060"/>
    <n v="0.14151696606786426"/>
    <n v="23.633333333333333"/>
    <n v="2.7844311377245509E-2"/>
    <n v="4.6500000000000004"/>
    <n v="2.624750499001996E-2"/>
    <n v="4.3833333333333337"/>
  </r>
  <r>
    <x v="64"/>
    <s v="PICH1Bco22"/>
    <x v="21"/>
    <s v="Pichidegua"/>
    <s v="color"/>
    <x v="0"/>
    <s v="PICH1Bco"/>
    <n v="2640"/>
    <m/>
    <n v="0"/>
    <m/>
    <n v="0"/>
    <m/>
    <n v="46800"/>
    <m/>
    <n v="360"/>
    <m/>
    <n v="0"/>
    <m/>
    <n v="0"/>
    <m/>
    <n v="1719"/>
    <m/>
    <n v="450"/>
    <m/>
    <n v="2169"/>
    <m/>
    <n v="207"/>
    <m/>
    <n v="30"/>
    <m/>
    <n v="237"/>
    <m/>
    <n v="2274"/>
    <m/>
    <m/>
    <m/>
    <n v="54000"/>
    <m/>
    <n v="480"/>
    <m/>
    <n v="54480"/>
    <n v="3.9812775330396476E-2"/>
    <n v="12.05"/>
    <n v="4.3502202643171803E-3"/>
    <n v="1.3166666666666667"/>
    <n v="4.1740088105726873E-2"/>
    <n v="12.633333333333333"/>
  </r>
  <r>
    <x v="64"/>
    <s v="PICH2BCO22"/>
    <x v="21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4"/>
    <s v="PICH4Bco22"/>
    <x v="21"/>
    <s v="Pichidegua"/>
    <s v="color"/>
    <x v="3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4"/>
    <s v="PICH5Aco22"/>
    <x v="21"/>
    <s v="Pichidegua"/>
    <s v="color"/>
    <x v="4"/>
    <s v="PICH5Aco"/>
    <n v="5520"/>
    <m/>
    <n v="30600"/>
    <m/>
    <n v="15120"/>
    <m/>
    <n v="98280"/>
    <m/>
    <n v="2160"/>
    <m/>
    <n v="0"/>
    <m/>
    <n v="0"/>
    <m/>
    <n v="2865"/>
    <m/>
    <n v="0"/>
    <m/>
    <n v="2865"/>
    <m/>
    <n v="3627"/>
    <m/>
    <n v="0"/>
    <m/>
    <n v="3627"/>
    <m/>
    <n v="1308"/>
    <m/>
    <m/>
    <m/>
    <n v="159480"/>
    <m/>
    <n v="0"/>
    <m/>
    <n v="159480"/>
    <n v="1.7964635063957863E-2"/>
    <n v="15.916666666666666"/>
    <n v="2.2742663656884876E-2"/>
    <n v="20.149999999999999"/>
    <n v="8.2016553799849519E-3"/>
    <n v="7.2666666666666666"/>
  </r>
  <r>
    <x v="64"/>
    <s v="PICH5Bco22"/>
    <x v="21"/>
    <s v="Pichidegua"/>
    <s v="color"/>
    <x v="4"/>
    <s v="PICH5Bco"/>
    <n v="3240"/>
    <m/>
    <n v="13860"/>
    <m/>
    <n v="36000"/>
    <m/>
    <n v="18000"/>
    <m/>
    <n v="1080"/>
    <m/>
    <n v="0"/>
    <m/>
    <n v="0"/>
    <m/>
    <n v="3618"/>
    <m/>
    <n v="0"/>
    <m/>
    <n v="3618"/>
    <m/>
    <n v="2100"/>
    <m/>
    <n v="0"/>
    <m/>
    <n v="2100"/>
    <m/>
    <n v="2172"/>
    <m/>
    <m/>
    <m/>
    <n v="80070"/>
    <m/>
    <n v="0"/>
    <m/>
    <n v="80070"/>
    <n v="4.5185462720119897E-2"/>
    <n v="20.100000000000001"/>
    <n v="2.6227051330086175E-2"/>
    <n v="11.666666666666666"/>
    <n v="2.7126264518546273E-2"/>
    <n v="12.066666666666666"/>
  </r>
  <r>
    <x v="64"/>
    <s v="PICH5Cco22"/>
    <x v="21"/>
    <s v="Pichidegua"/>
    <s v="color"/>
    <x v="4"/>
    <s v="PICH5Cco"/>
    <n v="2400"/>
    <m/>
    <n v="16200"/>
    <m/>
    <n v="39960"/>
    <m/>
    <n v="39390"/>
    <m/>
    <n v="11340"/>
    <m/>
    <n v="0"/>
    <m/>
    <n v="0"/>
    <m/>
    <n v="2718"/>
    <m/>
    <n v="0"/>
    <m/>
    <n v="2718"/>
    <m/>
    <n v="5496"/>
    <m/>
    <n v="0"/>
    <m/>
    <n v="5496"/>
    <m/>
    <n v="1236"/>
    <m/>
    <m/>
    <m/>
    <n v="118740"/>
    <m/>
    <n v="0"/>
    <m/>
    <n v="118740"/>
    <n v="2.289034866093987E-2"/>
    <n v="15.1"/>
    <n v="4.6286003031834257E-2"/>
    <n v="30.533333333333335"/>
    <n v="1.0409297625063164E-2"/>
    <n v="6.8666666666666663"/>
  </r>
  <r>
    <x v="65"/>
    <s v="Lavado22"/>
    <x v="21"/>
    <m/>
    <m/>
    <x v="5"/>
    <s v="Lavado"/>
    <n v="5160"/>
    <m/>
    <n v="17100"/>
    <m/>
    <n v="65880"/>
    <m/>
    <n v="64080"/>
    <m/>
    <n v="16740"/>
    <m/>
    <n v="4860"/>
    <m/>
    <m/>
    <m/>
    <m/>
    <m/>
    <m/>
    <m/>
    <m/>
    <m/>
    <m/>
    <m/>
    <m/>
    <m/>
    <m/>
    <m/>
    <m/>
    <m/>
    <m/>
    <m/>
    <n v="173820"/>
    <m/>
    <m/>
    <m/>
    <n v="173820"/>
    <n v="0"/>
    <n v="0"/>
    <n v="0"/>
    <n v="0"/>
    <n v="0"/>
    <n v="0"/>
  </r>
  <r>
    <x v="66"/>
    <s v="CA3A23"/>
    <x v="22"/>
    <s v="Calera"/>
    <s v="color"/>
    <x v="0"/>
    <s v="CA3A"/>
    <n v="2880"/>
    <m/>
    <n v="9540"/>
    <m/>
    <n v="0"/>
    <m/>
    <n v="18360"/>
    <m/>
    <n v="180"/>
    <m/>
    <m/>
    <m/>
    <m/>
    <m/>
    <n v="1422"/>
    <m/>
    <n v="570"/>
    <m/>
    <n v="1992"/>
    <m/>
    <n v="378"/>
    <m/>
    <n v="690"/>
    <m/>
    <n v="1068"/>
    <m/>
    <n v="720"/>
    <m/>
    <m/>
    <m/>
    <n v="33480"/>
    <m/>
    <n v="1260"/>
    <m/>
    <n v="34740"/>
    <n v="5.7340241796200349E-2"/>
    <n v="11.066666666666666"/>
    <n v="3.07426597582038E-2"/>
    <n v="5.9333333333333336"/>
    <n v="2.072538860103627E-2"/>
    <n v="4"/>
  </r>
  <r>
    <x v="66"/>
    <s v="CA3B23"/>
    <x v="22"/>
    <s v="Calera"/>
    <s v="color"/>
    <x v="0"/>
    <s v="CA3B"/>
    <n v="0"/>
    <m/>
    <n v="0"/>
    <m/>
    <n v="0"/>
    <m/>
    <n v="0"/>
    <m/>
    <n v="0"/>
    <m/>
    <m/>
    <m/>
    <m/>
    <m/>
    <n v="0"/>
    <m/>
    <n v="30"/>
    <m/>
    <n v="30"/>
    <m/>
    <n v="0"/>
    <m/>
    <n v="60"/>
    <m/>
    <n v="60"/>
    <m/>
    <n v="0"/>
    <m/>
    <m/>
    <m/>
    <n v="0"/>
    <m/>
    <n v="90"/>
    <m/>
    <n v="90"/>
    <n v="0.33333333333333331"/>
    <n v="0.16666666666666666"/>
    <n v="0.66666666666666663"/>
    <n v="0.33333333333333331"/>
    <n v="0"/>
    <n v="0"/>
  </r>
  <r>
    <x v="66"/>
    <s v="CA3BB23"/>
    <x v="22"/>
    <s v="Calera"/>
    <s v="blanco"/>
    <x v="0"/>
    <s v="CA3BB"/>
    <n v="2280"/>
    <m/>
    <n v="9180"/>
    <m/>
    <n v="21060"/>
    <m/>
    <n v="6480"/>
    <m/>
    <n v="7560"/>
    <m/>
    <m/>
    <m/>
    <m/>
    <m/>
    <n v="1560"/>
    <m/>
    <n v="930"/>
    <m/>
    <n v="2490"/>
    <m/>
    <n v="396"/>
    <m/>
    <n v="600"/>
    <m/>
    <n v="996"/>
    <m/>
    <n v="114"/>
    <m/>
    <m/>
    <m/>
    <n v="48630"/>
    <m/>
    <n v="1530"/>
    <m/>
    <n v="50160"/>
    <n v="4.9641148325358854E-2"/>
    <n v="13.833333333333334"/>
    <n v="1.9856459330143541E-2"/>
    <n v="5.5333333333333332"/>
    <n v="2.2727272727272726E-3"/>
    <n v="0.6333333333333333"/>
  </r>
  <r>
    <x v="66"/>
    <s v="CAP1A23"/>
    <x v="22"/>
    <s v="Calera"/>
    <s v="color"/>
    <x v="0"/>
    <s v="CAP1A"/>
    <n v="1200"/>
    <m/>
    <n v="0"/>
    <m/>
    <n v="0"/>
    <m/>
    <n v="15300"/>
    <m/>
    <n v="0"/>
    <m/>
    <m/>
    <m/>
    <m/>
    <m/>
    <n v="108"/>
    <m/>
    <n v="360"/>
    <m/>
    <n v="468"/>
    <m/>
    <n v="42"/>
    <m/>
    <n v="0"/>
    <m/>
    <n v="42"/>
    <m/>
    <n v="120"/>
    <m/>
    <m/>
    <m/>
    <n v="16770"/>
    <m/>
    <n v="360"/>
    <m/>
    <n v="17130"/>
    <n v="2.7320490367775833E-2"/>
    <n v="2.6"/>
    <n v="2.4518388791593695E-3"/>
    <n v="0.23333333333333334"/>
    <n v="7.0052539404553416E-3"/>
    <n v="0.66666666666666663"/>
  </r>
  <r>
    <x v="66"/>
    <s v="CAP1B23"/>
    <x v="22"/>
    <s v="Calera"/>
    <s v="color"/>
    <x v="0"/>
    <s v="CAP1B"/>
    <n v="3240"/>
    <m/>
    <n v="0"/>
    <m/>
    <n v="0"/>
    <m/>
    <n v="21600"/>
    <m/>
    <n v="0"/>
    <m/>
    <m/>
    <m/>
    <m/>
    <m/>
    <n v="789"/>
    <m/>
    <n v="570"/>
    <m/>
    <n v="1359"/>
    <m/>
    <n v="96"/>
    <m/>
    <n v="0"/>
    <m/>
    <n v="96"/>
    <m/>
    <n v="315"/>
    <m/>
    <m/>
    <m/>
    <n v="26040"/>
    <m/>
    <n v="570"/>
    <m/>
    <n v="26610"/>
    <n v="5.1071025930101467E-2"/>
    <n v="7.55"/>
    <n v="3.6076662908680946E-3"/>
    <n v="0.53333333333333333"/>
    <n v="1.1837655016910935E-2"/>
    <n v="1.75"/>
  </r>
  <r>
    <x v="66"/>
    <s v="CAP1c23"/>
    <x v="22"/>
    <s v="Calera"/>
    <s v="color"/>
    <x v="0"/>
    <s v="CAP1c"/>
    <n v="1440"/>
    <m/>
    <n v="0"/>
    <m/>
    <n v="10300"/>
    <m/>
    <n v="9000"/>
    <m/>
    <n v="0"/>
    <m/>
    <m/>
    <m/>
    <m/>
    <m/>
    <n v="348"/>
    <m/>
    <n v="240"/>
    <m/>
    <n v="588"/>
    <m/>
    <n v="120"/>
    <m/>
    <n v="30"/>
    <m/>
    <n v="150"/>
    <m/>
    <n v="242"/>
    <m/>
    <m/>
    <m/>
    <n v="21450"/>
    <m/>
    <n v="270"/>
    <m/>
    <n v="21720"/>
    <n v="2.7071823204419889E-2"/>
    <n v="3.2666666666666666"/>
    <n v="6.9060773480662981E-3"/>
    <n v="0.83333333333333337"/>
    <n v="1.1141804788213628E-2"/>
    <n v="1.3444444444444446"/>
  </r>
  <r>
    <x v="67"/>
    <s v="PICH1A23"/>
    <x v="22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2A23"/>
    <x v="22"/>
    <s v="Pichidegua"/>
    <s v="color"/>
    <x v="1"/>
    <s v="PICH2A"/>
    <n v="16440"/>
    <m/>
    <n v="61920"/>
    <m/>
    <n v="146700"/>
    <m/>
    <n v="58140"/>
    <m/>
    <n v="3420"/>
    <m/>
    <n v="0"/>
    <m/>
    <n v="0"/>
    <m/>
    <n v="12960"/>
    <m/>
    <n v="0"/>
    <m/>
    <n v="12960"/>
    <m/>
    <n v="4140"/>
    <m/>
    <n v="0"/>
    <m/>
    <n v="4140"/>
    <m/>
    <n v="580"/>
    <m/>
    <m/>
    <m/>
    <n v="304300"/>
    <m/>
    <n v="0"/>
    <m/>
    <n v="304300"/>
    <n v="4.2589549786395002E-2"/>
    <n v="72"/>
    <n v="1.360499507065396E-2"/>
    <n v="23"/>
    <n v="1.9060138021689123E-3"/>
    <n v="3.2222222222222223"/>
  </r>
  <r>
    <x v="67"/>
    <s v="PICH3A23"/>
    <x v="22"/>
    <s v="Pichidegua"/>
    <s v="blanco"/>
    <x v="2"/>
    <s v="PICH3A"/>
    <n v="4080"/>
    <m/>
    <n v="12060"/>
    <m/>
    <n v="135540"/>
    <m/>
    <n v="77400"/>
    <m/>
    <n v="5580"/>
    <m/>
    <n v="0"/>
    <m/>
    <n v="0"/>
    <m/>
    <n v="20880"/>
    <m/>
    <n v="0"/>
    <m/>
    <n v="20880"/>
    <m/>
    <n v="1800"/>
    <m/>
    <n v="0"/>
    <m/>
    <n v="1800"/>
    <m/>
    <n v="300"/>
    <m/>
    <m/>
    <m/>
    <n v="257640"/>
    <m/>
    <n v="0"/>
    <m/>
    <n v="257640"/>
    <n v="8.1043316255239875E-2"/>
    <n v="116"/>
    <n v="6.9864927806241265E-3"/>
    <n v="10"/>
    <n v="1.1644154634373545E-3"/>
    <n v="1.6666666666666667"/>
  </r>
  <r>
    <x v="67"/>
    <s v="PICH4A23"/>
    <x v="22"/>
    <s v="Pichidegua"/>
    <s v="blanco"/>
    <x v="3"/>
    <s v="PICH4A"/>
    <n v="9000"/>
    <m/>
    <n v="33660"/>
    <m/>
    <n v="62460"/>
    <m/>
    <n v="40860"/>
    <m/>
    <n v="2700"/>
    <m/>
    <n v="0"/>
    <m/>
    <n v="0"/>
    <m/>
    <n v="23040"/>
    <m/>
    <n v="0"/>
    <m/>
    <n v="23040"/>
    <m/>
    <n v="2700"/>
    <m/>
    <n v="0"/>
    <m/>
    <n v="2700"/>
    <m/>
    <n v="660"/>
    <m/>
    <m/>
    <m/>
    <n v="175080"/>
    <m/>
    <n v="0"/>
    <m/>
    <n v="175080"/>
    <n v="0.13159698423577793"/>
    <n v="128"/>
    <n v="1.5421521590130226E-2"/>
    <n v="15"/>
    <n v="3.7697052775873888E-3"/>
    <n v="3.6666666666666665"/>
  </r>
  <r>
    <x v="67"/>
    <s v="PICH5A23"/>
    <x v="22"/>
    <s v="Pichidegua"/>
    <s v="blanco"/>
    <x v="4"/>
    <s v="PICH5A"/>
    <n v="2160"/>
    <m/>
    <n v="18720"/>
    <m/>
    <n v="124020"/>
    <m/>
    <n v="119340"/>
    <m/>
    <n v="12780"/>
    <m/>
    <n v="0"/>
    <m/>
    <n v="0"/>
    <m/>
    <n v="14580"/>
    <m/>
    <n v="0"/>
    <m/>
    <n v="14580"/>
    <m/>
    <n v="2160"/>
    <m/>
    <n v="0"/>
    <m/>
    <n v="2160"/>
    <m/>
    <n v="600"/>
    <m/>
    <m/>
    <m/>
    <n v="294360"/>
    <m/>
    <n v="0"/>
    <m/>
    <n v="294360"/>
    <n v="4.9531186302486749E-2"/>
    <n v="81"/>
    <n v="7.3379535262943331E-3"/>
    <n v="12"/>
    <n v="2.0383204239706482E-3"/>
    <n v="3.3333333333333335"/>
  </r>
  <r>
    <x v="67"/>
    <s v="PICH1B23"/>
    <x v="22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2B23"/>
    <x v="22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3B23"/>
    <x v="22"/>
    <s v="Pichidegua"/>
    <s v="blanco"/>
    <x v="2"/>
    <s v="PICH3B"/>
    <n v="5400"/>
    <m/>
    <n v="12600"/>
    <m/>
    <n v="8100"/>
    <m/>
    <n v="84240"/>
    <m/>
    <n v="217620"/>
    <m/>
    <n v="19980"/>
    <m/>
    <n v="0"/>
    <m/>
    <n v="10080"/>
    <m/>
    <n v="0"/>
    <m/>
    <n v="10080"/>
    <m/>
    <n v="2160"/>
    <m/>
    <n v="0"/>
    <m/>
    <n v="2160"/>
    <m/>
    <n v="300"/>
    <m/>
    <m/>
    <m/>
    <n v="382080"/>
    <m/>
    <n v="0"/>
    <m/>
    <n v="382080"/>
    <n v="2.6381909547738693E-2"/>
    <n v="56"/>
    <n v="5.6532663316582916E-3"/>
    <n v="12"/>
    <n v="7.8517587939698496E-4"/>
    <n v="1.6666666666666667"/>
  </r>
  <r>
    <x v="67"/>
    <s v="PICH4B23"/>
    <x v="22"/>
    <s v="Pichidegua"/>
    <s v="blanco"/>
    <x v="3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5B23"/>
    <x v="22"/>
    <s v="Pichidegua"/>
    <s v="blanco"/>
    <x v="4"/>
    <s v="PICH5B"/>
    <n v="2520"/>
    <m/>
    <n v="24120"/>
    <m/>
    <n v="53820"/>
    <m/>
    <n v="24660"/>
    <m/>
    <n v="1260"/>
    <m/>
    <n v="0"/>
    <m/>
    <n v="0"/>
    <m/>
    <n v="17640"/>
    <m/>
    <n v="0"/>
    <m/>
    <n v="17640"/>
    <m/>
    <n v="2700"/>
    <m/>
    <n v="0"/>
    <m/>
    <n v="2700"/>
    <m/>
    <n v="680"/>
    <m/>
    <m/>
    <m/>
    <n v="127400"/>
    <m/>
    <n v="0"/>
    <m/>
    <n v="127400"/>
    <n v="0.13846153846153847"/>
    <n v="98"/>
    <n v="2.119309262166405E-2"/>
    <n v="15"/>
    <n v="5.3375196232339087E-3"/>
    <n v="3.7777777777777777"/>
  </r>
  <r>
    <x v="67"/>
    <s v="PICH3C23"/>
    <x v="22"/>
    <s v="Pichidegua"/>
    <s v="blanco"/>
    <x v="2"/>
    <s v="PICH3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5C23"/>
    <x v="22"/>
    <s v="Pichidegua"/>
    <s v="blanco"/>
    <x v="4"/>
    <s v="PICH5C"/>
    <n v="3240"/>
    <m/>
    <n v="6120"/>
    <m/>
    <n v="99720"/>
    <m/>
    <n v="170940"/>
    <m/>
    <n v="18360"/>
    <m/>
    <n v="0"/>
    <m/>
    <n v="0"/>
    <m/>
    <n v="19260"/>
    <m/>
    <n v="0"/>
    <m/>
    <n v="19260"/>
    <m/>
    <n v="2160"/>
    <m/>
    <n v="0"/>
    <m/>
    <n v="2160"/>
    <m/>
    <n v="520"/>
    <m/>
    <m/>
    <m/>
    <n v="320320"/>
    <m/>
    <n v="0"/>
    <m/>
    <n v="320320"/>
    <n v="6.0127372627372624E-2"/>
    <n v="107"/>
    <n v="6.743256743256743E-3"/>
    <n v="12"/>
    <n v="1.6233766233766235E-3"/>
    <n v="2.8888888888888888"/>
  </r>
  <r>
    <x v="67"/>
    <s v="PICH5D23"/>
    <x v="22"/>
    <s v="Pichidegua"/>
    <s v="blanco"/>
    <x v="4"/>
    <s v="PICH5D"/>
    <n v="1440"/>
    <m/>
    <n v="19080"/>
    <m/>
    <n v="104760"/>
    <m/>
    <n v="178260"/>
    <m/>
    <n v="10440"/>
    <m/>
    <n v="0"/>
    <m/>
    <n v="0"/>
    <m/>
    <n v="26940"/>
    <m/>
    <n v="0"/>
    <m/>
    <n v="26940"/>
    <m/>
    <n v="2520"/>
    <m/>
    <n v="0"/>
    <m/>
    <n v="2520"/>
    <m/>
    <n v="700"/>
    <m/>
    <m/>
    <m/>
    <n v="344140"/>
    <m/>
    <n v="0"/>
    <m/>
    <n v="344140"/>
    <n v="7.8282094496425869E-2"/>
    <n v="149.66666666666666"/>
    <n v="7.3226012669262508E-3"/>
    <n v="14"/>
    <n v="2.0340559074795142E-3"/>
    <n v="3.8888888888888888"/>
  </r>
  <r>
    <x v="67"/>
    <s v="PICH1Aco23"/>
    <x v="22"/>
    <s v="Pichidegua"/>
    <s v="color"/>
    <x v="0"/>
    <s v="PICH1Aco"/>
    <n v="8040"/>
    <m/>
    <n v="18720"/>
    <m/>
    <n v="360"/>
    <m/>
    <n v="29880"/>
    <m/>
    <n v="360"/>
    <m/>
    <n v="0"/>
    <m/>
    <n v="0"/>
    <m/>
    <n v="1308"/>
    <m/>
    <n v="2730"/>
    <m/>
    <n v="4038"/>
    <m/>
    <n v="720"/>
    <m/>
    <n v="900"/>
    <m/>
    <n v="1620"/>
    <m/>
    <n v="1432"/>
    <m/>
    <m/>
    <m/>
    <n v="60820"/>
    <m/>
    <n v="3630"/>
    <m/>
    <n v="64450"/>
    <n v="6.2653219550038788E-2"/>
    <n v="22.433333333333334"/>
    <n v="2.5135764158262217E-2"/>
    <n v="9"/>
    <n v="2.2218774243599689E-2"/>
    <n v="7.9555555555555557"/>
  </r>
  <r>
    <x v="67"/>
    <s v="PICH1Aco223"/>
    <x v="22"/>
    <s v="Pichidegua"/>
    <s v="color"/>
    <x v="0"/>
    <s v="PICH1Aco2"/>
    <n v="120"/>
    <m/>
    <n v="0"/>
    <m/>
    <n v="960"/>
    <m/>
    <n v="3600"/>
    <m/>
    <n v="14760"/>
    <m/>
    <n v="7380"/>
    <m/>
    <n v="360"/>
    <m/>
    <n v="420"/>
    <m/>
    <n v="3120"/>
    <m/>
    <n v="3540"/>
    <m/>
    <n v="180"/>
    <m/>
    <n v="690"/>
    <m/>
    <n v="870"/>
    <m/>
    <n v="300"/>
    <m/>
    <m/>
    <m/>
    <n v="28080"/>
    <m/>
    <n v="3810"/>
    <m/>
    <n v="31890"/>
    <n v="0.11100658513640639"/>
    <n v="19.666666666666668"/>
    <n v="2.7281279397930385E-2"/>
    <n v="4.833333333333333"/>
    <n v="9.4073377234242701E-3"/>
    <n v="1.6666666666666667"/>
  </r>
  <r>
    <x v="67"/>
    <s v="PICH1Bco23"/>
    <x v="22"/>
    <s v="Pichidegua"/>
    <s v="color"/>
    <x v="0"/>
    <s v="PICH1Bco"/>
    <n v="3480"/>
    <m/>
    <n v="900"/>
    <m/>
    <n v="21260"/>
    <m/>
    <n v="27900"/>
    <m/>
    <n v="180"/>
    <m/>
    <n v="0"/>
    <m/>
    <n v="0"/>
    <m/>
    <n v="2727"/>
    <m/>
    <n v="810"/>
    <m/>
    <n v="3537"/>
    <m/>
    <n v="162"/>
    <m/>
    <n v="60"/>
    <m/>
    <n v="222"/>
    <m/>
    <n v="631"/>
    <m/>
    <m/>
    <m/>
    <n v="57240"/>
    <m/>
    <n v="870"/>
    <m/>
    <n v="58110"/>
    <n v="6.0867320598864225E-2"/>
    <n v="19.649999999999999"/>
    <n v="3.8203407330924108E-3"/>
    <n v="1.2333333333333334"/>
    <n v="1.0858716227843745E-2"/>
    <n v="3.5055555555555555"/>
  </r>
  <r>
    <x v="67"/>
    <s v="PICH2BCO23"/>
    <x v="22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4Bco23"/>
    <x v="22"/>
    <s v="Pichidegua"/>
    <s v="color"/>
    <x v="3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5Aco23"/>
    <x v="22"/>
    <s v="Pichidegua"/>
    <s v="color"/>
    <x v="4"/>
    <s v="PICH5Aco"/>
    <n v="7080"/>
    <m/>
    <n v="31500"/>
    <m/>
    <n v="0"/>
    <m/>
    <n v="94500"/>
    <m/>
    <n v="540"/>
    <m/>
    <n v="0"/>
    <m/>
    <n v="0"/>
    <m/>
    <n v="6165"/>
    <m/>
    <n v="0"/>
    <m/>
    <n v="6165"/>
    <m/>
    <n v="3612"/>
    <m/>
    <n v="0"/>
    <m/>
    <n v="3612"/>
    <m/>
    <n v="1863"/>
    <m/>
    <m/>
    <m/>
    <n v="145260"/>
    <m/>
    <n v="0"/>
    <m/>
    <n v="145260"/>
    <n v="4.244114002478315E-2"/>
    <n v="34.25"/>
    <n v="2.4865757951259809E-2"/>
    <n v="20.066666666666666"/>
    <n v="1.2825278810408921E-2"/>
    <n v="10.35"/>
  </r>
  <r>
    <x v="67"/>
    <s v="PICH5Bco23"/>
    <x v="22"/>
    <s v="Pichidegua"/>
    <s v="color"/>
    <x v="4"/>
    <s v="PICH5Bco"/>
    <n v="960"/>
    <m/>
    <n v="4680"/>
    <m/>
    <n v="9720"/>
    <m/>
    <n v="4860"/>
    <m/>
    <n v="540"/>
    <m/>
    <n v="0"/>
    <m/>
    <n v="0"/>
    <m/>
    <n v="2940"/>
    <m/>
    <n v="0"/>
    <m/>
    <n v="2940"/>
    <m/>
    <n v="2007"/>
    <m/>
    <n v="0"/>
    <m/>
    <n v="2007"/>
    <m/>
    <n v="213"/>
    <m/>
    <m/>
    <m/>
    <n v="25920"/>
    <m/>
    <n v="0"/>
    <m/>
    <n v="25920"/>
    <n v="0.11342592592592593"/>
    <n v="16.333333333333332"/>
    <n v="7.7430555555555558E-2"/>
    <n v="11.15"/>
    <n v="8.2175925925925923E-3"/>
    <n v="1.1833333333333333"/>
  </r>
  <r>
    <x v="67"/>
    <s v="PICH5Cco23"/>
    <x v="22"/>
    <s v="Pichidegua"/>
    <s v="color"/>
    <x v="4"/>
    <s v="PICH5Cco"/>
    <n v="1080"/>
    <m/>
    <n v="9000"/>
    <m/>
    <n v="8100"/>
    <m/>
    <n v="26670"/>
    <m/>
    <n v="3060"/>
    <m/>
    <n v="0"/>
    <m/>
    <n v="0"/>
    <m/>
    <n v="3252"/>
    <m/>
    <n v="0"/>
    <m/>
    <n v="3252"/>
    <m/>
    <n v="3648"/>
    <m/>
    <n v="0"/>
    <m/>
    <n v="3648"/>
    <m/>
    <n v="2250"/>
    <m/>
    <m/>
    <m/>
    <n v="57060"/>
    <m/>
    <n v="0"/>
    <m/>
    <n v="57060"/>
    <n v="5.6992639327024183E-2"/>
    <n v="18.066666666666666"/>
    <n v="6.3932702418506834E-2"/>
    <n v="20.266666666666666"/>
    <n v="3.9432176656151417E-2"/>
    <n v="12.5"/>
  </r>
  <r>
    <x v="68"/>
    <s v="Lavado23"/>
    <x v="22"/>
    <m/>
    <m/>
    <x v="5"/>
    <s v="Lavado"/>
    <n v="4680"/>
    <m/>
    <n v="13140"/>
    <m/>
    <n v="64440"/>
    <m/>
    <n v="48240"/>
    <m/>
    <n v="14400"/>
    <m/>
    <n v="2340"/>
    <m/>
    <m/>
    <m/>
    <m/>
    <m/>
    <m/>
    <m/>
    <m/>
    <m/>
    <m/>
    <m/>
    <m/>
    <m/>
    <m/>
    <m/>
    <m/>
    <m/>
    <m/>
    <m/>
    <n v="147240"/>
    <m/>
    <m/>
    <m/>
    <n v="147240"/>
    <n v="0"/>
    <n v="0"/>
    <n v="0"/>
    <n v="0"/>
    <n v="0"/>
    <n v="0"/>
  </r>
  <r>
    <x v="69"/>
    <s v="CA3A24"/>
    <x v="23"/>
    <s v="Calera"/>
    <s v="color"/>
    <x v="0"/>
    <s v="CA3A"/>
    <n v="12000"/>
    <m/>
    <n v="27360"/>
    <m/>
    <n v="12960"/>
    <m/>
    <n v="39240"/>
    <m/>
    <n v="180"/>
    <m/>
    <m/>
    <m/>
    <m/>
    <m/>
    <n v="1539"/>
    <m/>
    <n v="540"/>
    <m/>
    <n v="2079"/>
    <m/>
    <n v="1008"/>
    <m/>
    <n v="720"/>
    <m/>
    <n v="1728"/>
    <m/>
    <n v="873"/>
    <m/>
    <m/>
    <m/>
    <n v="95160"/>
    <m/>
    <n v="1260"/>
    <m/>
    <n v="96420"/>
    <n v="2.1561916614810207E-2"/>
    <n v="11.55"/>
    <n v="1.7921593030491598E-2"/>
    <n v="9.6"/>
    <n v="9.0541381456129433E-3"/>
    <n v="4.8499999999999996"/>
  </r>
  <r>
    <x v="69"/>
    <s v="CA3B24"/>
    <x v="23"/>
    <s v="Calera"/>
    <s v="color"/>
    <x v="0"/>
    <s v="CA3B"/>
    <n v="0"/>
    <m/>
    <n v="0"/>
    <m/>
    <n v="0"/>
    <m/>
    <n v="0"/>
    <m/>
    <n v="0"/>
    <m/>
    <m/>
    <m/>
    <m/>
    <m/>
    <n v="0"/>
    <m/>
    <n v="0"/>
    <m/>
    <n v="0"/>
    <m/>
    <n v="0"/>
    <m/>
    <n v="60"/>
    <m/>
    <n v="60"/>
    <m/>
    <n v="0"/>
    <m/>
    <m/>
    <m/>
    <n v="0"/>
    <m/>
    <n v="60"/>
    <m/>
    <n v="60"/>
    <n v="0"/>
    <n v="0"/>
    <n v="1"/>
    <n v="0.33333333333333331"/>
    <n v="0"/>
    <n v="0"/>
  </r>
  <r>
    <x v="69"/>
    <s v="CA3BB24"/>
    <x v="23"/>
    <s v="Calera"/>
    <s v="blanco"/>
    <x v="0"/>
    <s v="CA3BB"/>
    <n v="3600"/>
    <m/>
    <n v="11340"/>
    <m/>
    <n v="7000"/>
    <m/>
    <n v="38520"/>
    <m/>
    <n v="0"/>
    <m/>
    <m/>
    <m/>
    <m/>
    <m/>
    <n v="1959"/>
    <m/>
    <n v="930"/>
    <m/>
    <n v="2889"/>
    <m/>
    <n v="771"/>
    <m/>
    <n v="660"/>
    <m/>
    <n v="1431"/>
    <m/>
    <n v="590"/>
    <m/>
    <m/>
    <m/>
    <n v="63780"/>
    <m/>
    <n v="1590"/>
    <m/>
    <n v="65370"/>
    <n v="4.4194584671867827E-2"/>
    <n v="16.05"/>
    <n v="2.1890775585130792E-2"/>
    <n v="7.95"/>
    <n v="9.0255468869512006E-3"/>
    <n v="3.2777777777777777"/>
  </r>
  <r>
    <x v="69"/>
    <s v="CAP1A24"/>
    <x v="23"/>
    <s v="Calera"/>
    <s v="color"/>
    <x v="0"/>
    <s v="CAP1A"/>
    <n v="2400"/>
    <m/>
    <n v="0"/>
    <m/>
    <n v="0"/>
    <m/>
    <n v="29160"/>
    <m/>
    <n v="0"/>
    <m/>
    <m/>
    <m/>
    <m/>
    <m/>
    <n v="1209"/>
    <m/>
    <n v="300"/>
    <m/>
    <n v="1509"/>
    <m/>
    <n v="102"/>
    <m/>
    <n v="0"/>
    <m/>
    <n v="102"/>
    <m/>
    <n v="249"/>
    <m/>
    <m/>
    <m/>
    <n v="33120"/>
    <m/>
    <n v="300"/>
    <m/>
    <n v="33420"/>
    <n v="4.5152603231597845E-2"/>
    <n v="8.3833333333333329"/>
    <n v="3.0520646319569119E-3"/>
    <n v="0.56666666666666665"/>
    <n v="7.450628366247756E-3"/>
    <n v="1.3833333333333333"/>
  </r>
  <r>
    <x v="69"/>
    <s v="CAP1B24"/>
    <x v="23"/>
    <s v="Calera"/>
    <s v="color"/>
    <x v="0"/>
    <s v="CAP1B"/>
    <n v="2400"/>
    <m/>
    <n v="3600"/>
    <m/>
    <n v="0"/>
    <m/>
    <n v="16200"/>
    <m/>
    <n v="0"/>
    <m/>
    <m/>
    <m/>
    <m/>
    <m/>
    <n v="636"/>
    <m/>
    <n v="540"/>
    <m/>
    <n v="1176"/>
    <m/>
    <n v="216"/>
    <m/>
    <n v="0"/>
    <m/>
    <n v="216"/>
    <m/>
    <n v="108"/>
    <m/>
    <m/>
    <m/>
    <n v="23160"/>
    <m/>
    <n v="540"/>
    <m/>
    <n v="23700"/>
    <n v="4.9620253164556961E-2"/>
    <n v="6.5333333333333332"/>
    <n v="9.1139240506329117E-3"/>
    <n v="1.2"/>
    <n v="4.5569620253164559E-3"/>
    <n v="0.6"/>
  </r>
  <r>
    <x v="69"/>
    <s v="CAP1c24"/>
    <x v="23"/>
    <s v="Calera"/>
    <s v="color"/>
    <x v="0"/>
    <s v="CAP1c"/>
    <n v="3000"/>
    <m/>
    <n v="0"/>
    <m/>
    <n v="23360"/>
    <m/>
    <n v="7740"/>
    <m/>
    <n v="0"/>
    <m/>
    <m/>
    <m/>
    <m/>
    <m/>
    <n v="1329"/>
    <m/>
    <n v="390"/>
    <m/>
    <n v="1719"/>
    <m/>
    <n v="258"/>
    <m/>
    <n v="30"/>
    <m/>
    <n v="288"/>
    <m/>
    <n v="113"/>
    <m/>
    <m/>
    <m/>
    <n v="35800"/>
    <m/>
    <n v="420"/>
    <m/>
    <n v="36220"/>
    <n v="4.7459966869133077E-2"/>
    <n v="9.5500000000000007"/>
    <n v="7.951408061844285E-3"/>
    <n v="1.6"/>
    <n v="3.1198233020430701E-3"/>
    <n v="0.62777777777777777"/>
  </r>
  <r>
    <x v="70"/>
    <s v="PICH1A24"/>
    <x v="23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2A24"/>
    <x v="23"/>
    <s v="Pichidegua"/>
    <s v="color"/>
    <x v="1"/>
    <s v="PICH2A"/>
    <n v="19560"/>
    <m/>
    <n v="71280"/>
    <m/>
    <n v="142200"/>
    <m/>
    <n v="41580"/>
    <m/>
    <n v="2160"/>
    <m/>
    <n v="0"/>
    <m/>
    <n v="0"/>
    <m/>
    <n v="11160"/>
    <m/>
    <n v="0"/>
    <m/>
    <n v="11160"/>
    <m/>
    <n v="3780"/>
    <m/>
    <n v="0"/>
    <m/>
    <n v="3780"/>
    <m/>
    <n v="920"/>
    <m/>
    <m/>
    <m/>
    <n v="292640"/>
    <m/>
    <n v="0"/>
    <m/>
    <n v="292640"/>
    <n v="3.8135593220338986E-2"/>
    <n v="62"/>
    <n v="1.2916894477856752E-2"/>
    <n v="21"/>
    <n v="3.1437944231820667E-3"/>
    <n v="5.1111111111111107"/>
  </r>
  <r>
    <x v="70"/>
    <s v="PICH3A24"/>
    <x v="23"/>
    <s v="Pichidegua"/>
    <s v="blanco"/>
    <x v="2"/>
    <s v="PICH3A"/>
    <n v="3960"/>
    <m/>
    <n v="12960"/>
    <m/>
    <n v="133260"/>
    <m/>
    <n v="74160"/>
    <m/>
    <n v="5580"/>
    <m/>
    <n v="0"/>
    <m/>
    <n v="0"/>
    <m/>
    <n v="22680"/>
    <m/>
    <n v="0"/>
    <m/>
    <n v="22680"/>
    <m/>
    <n v="1260"/>
    <m/>
    <n v="0"/>
    <m/>
    <n v="1260"/>
    <m/>
    <n v="440"/>
    <m/>
    <m/>
    <m/>
    <n v="254300"/>
    <m/>
    <n v="0"/>
    <m/>
    <n v="254300"/>
    <n v="8.9186000786472666E-2"/>
    <n v="126"/>
    <n v="4.9547778214707036E-3"/>
    <n v="7"/>
    <n v="1.7302398741643728E-3"/>
    <n v="2.4444444444444446"/>
  </r>
  <r>
    <x v="70"/>
    <s v="PICH4A24"/>
    <x v="23"/>
    <s v="Pichidegua"/>
    <s v="blanco"/>
    <x v="3"/>
    <s v="PICH4A"/>
    <n v="8760"/>
    <m/>
    <n v="31140"/>
    <m/>
    <n v="50400"/>
    <m/>
    <n v="31140"/>
    <m/>
    <n v="2340"/>
    <m/>
    <n v="0"/>
    <m/>
    <n v="0"/>
    <m/>
    <n v="21240"/>
    <m/>
    <n v="0"/>
    <m/>
    <n v="21240"/>
    <m/>
    <n v="2340"/>
    <m/>
    <n v="0"/>
    <m/>
    <n v="2340"/>
    <m/>
    <n v="920"/>
    <m/>
    <m/>
    <m/>
    <n v="148280"/>
    <m/>
    <n v="0"/>
    <m/>
    <n v="148280"/>
    <n v="0.14324251416239547"/>
    <n v="118"/>
    <n v="1.5780954950094416E-2"/>
    <n v="13"/>
    <n v="6.2044780145670353E-3"/>
    <n v="5.1111111111111107"/>
  </r>
  <r>
    <x v="70"/>
    <s v="PICH5A24"/>
    <x v="23"/>
    <s v="Pichidegua"/>
    <s v="blanco"/>
    <x v="4"/>
    <s v="PICH5A"/>
    <n v="1800"/>
    <m/>
    <n v="21960"/>
    <m/>
    <n v="134640"/>
    <m/>
    <n v="111060"/>
    <m/>
    <n v="12060"/>
    <m/>
    <n v="0"/>
    <m/>
    <n v="0"/>
    <m/>
    <n v="15120"/>
    <m/>
    <n v="0"/>
    <m/>
    <n v="15120"/>
    <m/>
    <n v="1620"/>
    <m/>
    <n v="0"/>
    <m/>
    <n v="1620"/>
    <m/>
    <n v="560"/>
    <m/>
    <m/>
    <m/>
    <n v="298820"/>
    <m/>
    <n v="0"/>
    <m/>
    <n v="298820"/>
    <n v="5.059902282310421E-2"/>
    <n v="84"/>
    <n v="5.4213238739040225E-3"/>
    <n v="9"/>
    <n v="1.8740378823371929E-3"/>
    <n v="3.1111111111111112"/>
  </r>
  <r>
    <x v="70"/>
    <s v="PICH1B24"/>
    <x v="23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2B24"/>
    <x v="23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3B24"/>
    <x v="23"/>
    <s v="Pichidegua"/>
    <s v="blanco"/>
    <x v="2"/>
    <s v="PICH3B"/>
    <n v="10440"/>
    <m/>
    <n v="9720"/>
    <m/>
    <n v="8820"/>
    <m/>
    <n v="172080"/>
    <m/>
    <n v="249840"/>
    <m/>
    <n v="14400"/>
    <m/>
    <n v="0"/>
    <m/>
    <n v="11340"/>
    <m/>
    <n v="0"/>
    <m/>
    <n v="11340"/>
    <m/>
    <n v="1980"/>
    <m/>
    <n v="0"/>
    <m/>
    <n v="1980"/>
    <m/>
    <n v="320"/>
    <m/>
    <m/>
    <m/>
    <n v="478940"/>
    <m/>
    <n v="0"/>
    <m/>
    <n v="478940"/>
    <n v="2.3677287342882197E-2"/>
    <n v="63"/>
    <n v="4.1341295360587966E-3"/>
    <n v="11"/>
    <n v="6.6814214724182565E-4"/>
    <n v="1.7777777777777777"/>
  </r>
  <r>
    <x v="70"/>
    <s v="PICH4B24"/>
    <x v="23"/>
    <s v="Pichidegua"/>
    <s v="blanco"/>
    <x v="3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5B24"/>
    <x v="23"/>
    <s v="Pichidegua"/>
    <s v="blanco"/>
    <x v="4"/>
    <s v="PICH5B"/>
    <n v="4440"/>
    <m/>
    <n v="24840"/>
    <m/>
    <n v="37080"/>
    <m/>
    <n v="24480"/>
    <m/>
    <n v="2340"/>
    <m/>
    <n v="0"/>
    <m/>
    <n v="0"/>
    <m/>
    <n v="19620"/>
    <m/>
    <n v="0"/>
    <m/>
    <n v="19620"/>
    <m/>
    <n v="3240"/>
    <m/>
    <n v="0"/>
    <m/>
    <n v="3240"/>
    <m/>
    <n v="760"/>
    <m/>
    <m/>
    <m/>
    <n v="116800"/>
    <m/>
    <n v="0"/>
    <m/>
    <n v="116800"/>
    <n v="0.16797945205479453"/>
    <n v="109"/>
    <n v="2.7739726027397261E-2"/>
    <n v="18"/>
    <n v="6.5068493150684933E-3"/>
    <n v="4.2222222222222223"/>
  </r>
  <r>
    <x v="70"/>
    <s v="PICH3C24"/>
    <x v="23"/>
    <s v="Pichidegua"/>
    <s v="blanco"/>
    <x v="2"/>
    <s v="PICH3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5C24"/>
    <x v="23"/>
    <s v="Pichidegua"/>
    <s v="blanco"/>
    <x v="4"/>
    <s v="PICH5C"/>
    <n v="2880"/>
    <m/>
    <n v="5940"/>
    <m/>
    <n v="107280"/>
    <m/>
    <n v="169740"/>
    <m/>
    <n v="15840"/>
    <m/>
    <n v="0"/>
    <m/>
    <n v="0"/>
    <m/>
    <n v="16740"/>
    <m/>
    <n v="0"/>
    <m/>
    <n v="16740"/>
    <m/>
    <n v="1980"/>
    <m/>
    <n v="0"/>
    <m/>
    <n v="1980"/>
    <m/>
    <n v="560"/>
    <m/>
    <m/>
    <m/>
    <n v="320960"/>
    <m/>
    <n v="0"/>
    <m/>
    <n v="320960"/>
    <n v="5.2156031904287137E-2"/>
    <n v="93"/>
    <n v="6.1689930209371888E-3"/>
    <n v="11"/>
    <n v="1.744765702891326E-3"/>
    <n v="3.1111111111111112"/>
  </r>
  <r>
    <x v="70"/>
    <s v="PICH5D24"/>
    <x v="23"/>
    <s v="Pichidegua"/>
    <s v="blanco"/>
    <x v="4"/>
    <s v="PICH5D"/>
    <n v="1320"/>
    <m/>
    <n v="20160"/>
    <m/>
    <n v="92340"/>
    <m/>
    <n v="120780"/>
    <m/>
    <n v="5940"/>
    <m/>
    <n v="5400"/>
    <m/>
    <n v="0"/>
    <m/>
    <n v="21060"/>
    <m/>
    <n v="0"/>
    <m/>
    <n v="21060"/>
    <m/>
    <n v="1980"/>
    <m/>
    <n v="0"/>
    <m/>
    <n v="1980"/>
    <m/>
    <n v="620"/>
    <m/>
    <m/>
    <m/>
    <n v="269600"/>
    <m/>
    <n v="0"/>
    <m/>
    <n v="269600"/>
    <n v="7.8115727002967358E-2"/>
    <n v="117"/>
    <n v="7.3442136498516322E-3"/>
    <n v="11"/>
    <n v="2.2997032640949557E-3"/>
    <n v="3.4444444444444446"/>
  </r>
  <r>
    <x v="70"/>
    <s v="PICH1Aco24"/>
    <x v="23"/>
    <s v="Pichidegua"/>
    <s v="color"/>
    <x v="0"/>
    <s v="PICH1Aco"/>
    <n v="9360"/>
    <m/>
    <n v="23580"/>
    <m/>
    <n v="6660"/>
    <m/>
    <n v="25920"/>
    <m/>
    <n v="360"/>
    <m/>
    <n v="0"/>
    <m/>
    <n v="0"/>
    <m/>
    <n v="1812"/>
    <m/>
    <n v="1890"/>
    <m/>
    <n v="3702"/>
    <m/>
    <n v="1455"/>
    <m/>
    <n v="600"/>
    <m/>
    <n v="2055"/>
    <m/>
    <n v="1293"/>
    <m/>
    <m/>
    <m/>
    <n v="70440"/>
    <m/>
    <n v="2490"/>
    <m/>
    <n v="72930"/>
    <n v="5.0761003702180174E-2"/>
    <n v="20.566666666666666"/>
    <n v="2.8177704648292883E-2"/>
    <n v="11.416666666666666"/>
    <n v="1.7729329494035377E-2"/>
    <n v="7.1833333333333336"/>
  </r>
  <r>
    <x v="70"/>
    <s v="PICH1Aco224"/>
    <x v="23"/>
    <s v="Pichidegua"/>
    <s v="color"/>
    <x v="0"/>
    <s v="PICH1Aco2"/>
    <n v="960"/>
    <m/>
    <n v="0"/>
    <m/>
    <n v="0"/>
    <m/>
    <n v="32940"/>
    <m/>
    <n v="57720"/>
    <m/>
    <n v="15300"/>
    <m/>
    <n v="360"/>
    <m/>
    <n v="2535"/>
    <m/>
    <n v="2520"/>
    <m/>
    <n v="5055"/>
    <m/>
    <n v="939"/>
    <m/>
    <n v="750"/>
    <m/>
    <n v="1689"/>
    <m/>
    <n v="486"/>
    <m/>
    <m/>
    <m/>
    <n v="111240"/>
    <m/>
    <n v="3270"/>
    <m/>
    <n v="114510"/>
    <n v="4.4144616190725704E-2"/>
    <n v="28.083333333333332"/>
    <n v="1.4749803510610428E-2"/>
    <n v="9.3833333333333329"/>
    <n v="4.2441708147760021E-3"/>
    <n v="2.7"/>
  </r>
  <r>
    <x v="70"/>
    <s v="PICH1Bco24"/>
    <x v="23"/>
    <s v="Pichidegua"/>
    <s v="color"/>
    <x v="0"/>
    <s v="PICH1Bco"/>
    <n v="3240"/>
    <m/>
    <n v="0"/>
    <m/>
    <n v="15800"/>
    <m/>
    <n v="16560"/>
    <m/>
    <n v="0"/>
    <m/>
    <n v="0"/>
    <m/>
    <n v="0"/>
    <m/>
    <n v="1824"/>
    <m/>
    <n v="870"/>
    <m/>
    <n v="2694"/>
    <m/>
    <n v="102"/>
    <m/>
    <n v="0"/>
    <m/>
    <n v="102"/>
    <m/>
    <n v="274"/>
    <m/>
    <m/>
    <m/>
    <n v="37800"/>
    <m/>
    <n v="870"/>
    <m/>
    <n v="38670"/>
    <n v="6.9666408068269972E-2"/>
    <n v="14.966666666666667"/>
    <n v="2.6377036462373934E-3"/>
    <n v="0.56666666666666665"/>
    <n v="7.08559606930437E-3"/>
    <n v="1.5222222222222221"/>
  </r>
  <r>
    <x v="70"/>
    <s v="PICH2BCO24"/>
    <x v="23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4Bco24"/>
    <x v="23"/>
    <s v="Pichidegua"/>
    <s v="color"/>
    <x v="3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5Aco24"/>
    <x v="23"/>
    <s v="Pichidegua"/>
    <s v="color"/>
    <x v="4"/>
    <s v="PICH5Aco"/>
    <n v="7920"/>
    <m/>
    <n v="29880"/>
    <m/>
    <n v="0"/>
    <m/>
    <n v="90360"/>
    <m/>
    <n v="900"/>
    <m/>
    <n v="0"/>
    <m/>
    <n v="0"/>
    <m/>
    <n v="4140"/>
    <m/>
    <n v="0"/>
    <m/>
    <n v="4140"/>
    <m/>
    <n v="3150"/>
    <m/>
    <n v="0"/>
    <m/>
    <n v="3150"/>
    <m/>
    <n v="1170"/>
    <m/>
    <m/>
    <m/>
    <n v="137520"/>
    <m/>
    <n v="0"/>
    <m/>
    <n v="137520"/>
    <n v="3.0104712041884817E-2"/>
    <n v="23"/>
    <n v="2.2905759162303665E-2"/>
    <n v="17.5"/>
    <n v="8.5078534031413616E-3"/>
    <n v="6.5"/>
  </r>
  <r>
    <x v="70"/>
    <s v="PICH5Bco24"/>
    <x v="23"/>
    <s v="Pichidegua"/>
    <s v="color"/>
    <x v="4"/>
    <s v="PICH5Bco"/>
    <n v="2160"/>
    <m/>
    <n v="9000"/>
    <m/>
    <n v="22860"/>
    <m/>
    <n v="10260"/>
    <m/>
    <n v="1260"/>
    <m/>
    <n v="0"/>
    <m/>
    <n v="0"/>
    <m/>
    <n v="3153"/>
    <m/>
    <n v="0"/>
    <m/>
    <n v="3153"/>
    <m/>
    <n v="2160"/>
    <m/>
    <n v="0"/>
    <m/>
    <n v="2160"/>
    <m/>
    <n v="1527"/>
    <m/>
    <m/>
    <m/>
    <n v="52380"/>
    <m/>
    <n v="0"/>
    <m/>
    <n v="52380"/>
    <n v="6.0194730813287516E-2"/>
    <n v="17.516666666666666"/>
    <n v="4.1237113402061855E-2"/>
    <n v="12"/>
    <n v="2.9152348224513173E-2"/>
    <n v="8.4833333333333325"/>
  </r>
  <r>
    <x v="70"/>
    <s v="PICH5Cco24"/>
    <x v="23"/>
    <s v="Pichidegua"/>
    <s v="color"/>
    <x v="4"/>
    <s v="PICH5Cco"/>
    <n v="1440"/>
    <m/>
    <n v="9720"/>
    <m/>
    <n v="23040"/>
    <m/>
    <n v="24660"/>
    <m/>
    <n v="3600"/>
    <m/>
    <n v="0"/>
    <m/>
    <n v="0"/>
    <m/>
    <n v="1200"/>
    <m/>
    <n v="0"/>
    <m/>
    <n v="1200"/>
    <m/>
    <n v="2760"/>
    <m/>
    <n v="0"/>
    <m/>
    <n v="2760"/>
    <m/>
    <n v="540"/>
    <m/>
    <m/>
    <m/>
    <n v="66960"/>
    <m/>
    <n v="0"/>
    <m/>
    <n v="66960"/>
    <n v="1.7921146953405017E-2"/>
    <n v="6.666666666666667"/>
    <n v="4.1218637992831542E-2"/>
    <n v="15.333333333333334"/>
    <n v="8.0645161290322578E-3"/>
    <n v="3"/>
  </r>
  <r>
    <x v="71"/>
    <s v="Lavado24"/>
    <x v="23"/>
    <m/>
    <m/>
    <x v="5"/>
    <s v="Lavado"/>
    <n v="4920"/>
    <m/>
    <n v="18360"/>
    <m/>
    <n v="61020"/>
    <m/>
    <n v="45000"/>
    <m/>
    <n v="11700"/>
    <m/>
    <n v="1800"/>
    <m/>
    <m/>
    <m/>
    <m/>
    <m/>
    <m/>
    <m/>
    <m/>
    <m/>
    <m/>
    <m/>
    <m/>
    <m/>
    <m/>
    <m/>
    <m/>
    <m/>
    <m/>
    <m/>
    <n v="142800"/>
    <m/>
    <m/>
    <m/>
    <n v="142800"/>
    <n v="0"/>
    <n v="0"/>
    <n v="0"/>
    <n v="0"/>
    <n v="0"/>
    <n v="0"/>
  </r>
  <r>
    <x v="72"/>
    <s v="CA3A25"/>
    <x v="24"/>
    <s v="Calera"/>
    <s v="color"/>
    <x v="0"/>
    <s v="CA3A"/>
    <n v="3360"/>
    <m/>
    <n v="7560"/>
    <m/>
    <n v="0"/>
    <m/>
    <n v="15120"/>
    <m/>
    <n v="0"/>
    <m/>
    <n v="0"/>
    <m/>
    <n v="0"/>
    <m/>
    <n v="693"/>
    <m/>
    <n v="630"/>
    <m/>
    <n v="1323"/>
    <m/>
    <n v="651"/>
    <m/>
    <n v="630"/>
    <m/>
    <n v="1281"/>
    <m/>
    <n v="207"/>
    <m/>
    <m/>
    <m/>
    <n v="27591"/>
    <m/>
    <n v="1260"/>
    <m/>
    <n v="28851"/>
    <n v="4.58562961422481E-2"/>
    <n v="7.35"/>
    <n v="4.4400540709160864E-2"/>
    <n v="7.1166666666666663"/>
    <n v="7.1747946345014036E-3"/>
    <n v="1.1499999999999999"/>
  </r>
  <r>
    <x v="72"/>
    <s v="CA3B25"/>
    <x v="24"/>
    <s v="Calera"/>
    <s v="color"/>
    <x v="0"/>
    <s v="CA3B"/>
    <m/>
    <m/>
    <m/>
    <m/>
    <m/>
    <m/>
    <m/>
    <m/>
    <m/>
    <m/>
    <n v="0"/>
    <m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2"/>
    <s v="CA3BB25"/>
    <x v="24"/>
    <s v="Calera"/>
    <s v="blanco"/>
    <x v="0"/>
    <s v="CA3BB"/>
    <n v="2400"/>
    <m/>
    <n v="0"/>
    <m/>
    <n v="36700"/>
    <m/>
    <n v="2700"/>
    <m/>
    <n v="6840"/>
    <m/>
    <n v="0"/>
    <m/>
    <n v="0"/>
    <m/>
    <n v="2799"/>
    <m/>
    <n v="1200"/>
    <m/>
    <n v="3999"/>
    <m/>
    <n v="540"/>
    <m/>
    <n v="540"/>
    <m/>
    <n v="1080"/>
    <m/>
    <n v="551"/>
    <m/>
    <m/>
    <m/>
    <n v="52530"/>
    <m/>
    <n v="1740"/>
    <m/>
    <n v="54270"/>
    <n v="7.3687119955776675E-2"/>
    <n v="22.216666666666665"/>
    <n v="1.9900497512437811E-2"/>
    <n v="6"/>
    <n v="1.0152939008660402E-2"/>
    <n v="3.0611111111111109"/>
  </r>
  <r>
    <x v="72"/>
    <s v="CAP1A25"/>
    <x v="24"/>
    <s v="Calera"/>
    <s v="color"/>
    <x v="0"/>
    <s v="CAP1A"/>
    <n v="2640"/>
    <m/>
    <n v="720"/>
    <m/>
    <n v="0"/>
    <m/>
    <n v="23760"/>
    <m/>
    <n v="0"/>
    <m/>
    <n v="0"/>
    <m/>
    <n v="0"/>
    <m/>
    <n v="1020"/>
    <m/>
    <n v="540"/>
    <m/>
    <n v="1560"/>
    <m/>
    <n v="150"/>
    <m/>
    <n v="180"/>
    <m/>
    <n v="330"/>
    <m/>
    <n v="390"/>
    <m/>
    <m/>
    <m/>
    <n v="28680"/>
    <m/>
    <n v="720"/>
    <m/>
    <n v="29400"/>
    <n v="5.3061224489795916E-2"/>
    <n v="8.6666666666666661"/>
    <n v="1.1224489795918367E-2"/>
    <n v="1.8333333333333333"/>
    <n v="1.3265306122448979E-2"/>
    <n v="2.1666666666666665"/>
  </r>
  <r>
    <x v="72"/>
    <s v="CAP1B25"/>
    <x v="24"/>
    <s v="Calera"/>
    <s v="color"/>
    <x v="0"/>
    <s v="CAP1B"/>
    <n v="3600"/>
    <m/>
    <n v="2700"/>
    <m/>
    <n v="2180"/>
    <m/>
    <n v="17640"/>
    <m/>
    <n v="0"/>
    <m/>
    <n v="0"/>
    <m/>
    <n v="0"/>
    <m/>
    <n v="1410"/>
    <m/>
    <n v="690"/>
    <m/>
    <n v="2100"/>
    <m/>
    <n v="342"/>
    <m/>
    <n v="150"/>
    <m/>
    <n v="492"/>
    <m/>
    <n v="288"/>
    <m/>
    <m/>
    <m/>
    <n v="28160"/>
    <m/>
    <n v="840"/>
    <m/>
    <n v="29000"/>
    <n v="7.2413793103448282E-2"/>
    <n v="11.666666666666666"/>
    <n v="1.6965517241379312E-2"/>
    <n v="2.7333333333333334"/>
    <n v="9.9310344827586213E-3"/>
    <n v="1.6"/>
  </r>
  <r>
    <x v="72"/>
    <s v="CAP1c25"/>
    <x v="24"/>
    <s v="Calera"/>
    <s v="color"/>
    <x v="0"/>
    <s v="CAP1c"/>
    <n v="2760"/>
    <m/>
    <n v="0"/>
    <m/>
    <n v="3700"/>
    <m/>
    <n v="26460"/>
    <m/>
    <n v="2970"/>
    <m/>
    <n v="0"/>
    <m/>
    <n v="0"/>
    <m/>
    <n v="960"/>
    <m/>
    <n v="750"/>
    <m/>
    <n v="1710"/>
    <m/>
    <n v="180"/>
    <m/>
    <n v="0"/>
    <m/>
    <n v="180"/>
    <m/>
    <n v="400"/>
    <m/>
    <m/>
    <m/>
    <n v="37430"/>
    <m/>
    <n v="750"/>
    <m/>
    <n v="38180"/>
    <n v="4.4787847040335255E-2"/>
    <n v="9.5"/>
    <n v="4.7145102147721323E-3"/>
    <n v="1"/>
    <n v="1.0476689366160294E-2"/>
    <n v="2.2222222222222223"/>
  </r>
  <r>
    <x v="73"/>
    <s v="PICH1A25"/>
    <x v="24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2A25"/>
    <x v="24"/>
    <s v="Pichidegua"/>
    <s v="color"/>
    <x v="1"/>
    <s v="PICH2A"/>
    <n v="24960"/>
    <m/>
    <n v="62100"/>
    <m/>
    <n v="134280"/>
    <m/>
    <n v="45000"/>
    <m/>
    <n v="3060"/>
    <m/>
    <n v="0"/>
    <m/>
    <n v="0"/>
    <m/>
    <n v="12960"/>
    <m/>
    <n v="0"/>
    <m/>
    <n v="12960"/>
    <m/>
    <n v="4860"/>
    <m/>
    <n v="0"/>
    <m/>
    <n v="4860"/>
    <m/>
    <n v="320"/>
    <m/>
    <m/>
    <m/>
    <n v="287540"/>
    <m/>
    <n v="0"/>
    <m/>
    <n v="287540"/>
    <n v="4.5071989984002227E-2"/>
    <n v="72"/>
    <n v="1.6901996244000836E-2"/>
    <n v="27"/>
    <n v="1.1128886415803019E-3"/>
    <n v="1.7777777777777777"/>
  </r>
  <r>
    <x v="73"/>
    <s v="PICH3A25"/>
    <x v="24"/>
    <s v="Pichidegua"/>
    <s v="blanco"/>
    <x v="2"/>
    <s v="PICH3A"/>
    <n v="5400"/>
    <m/>
    <n v="20160"/>
    <m/>
    <n v="128560"/>
    <m/>
    <n v="67320"/>
    <m/>
    <n v="4860"/>
    <m/>
    <n v="0"/>
    <m/>
    <n v="0"/>
    <m/>
    <n v="24840"/>
    <m/>
    <n v="0"/>
    <m/>
    <n v="24840"/>
    <m/>
    <n v="1980"/>
    <m/>
    <n v="0"/>
    <m/>
    <n v="1980"/>
    <m/>
    <n v="460"/>
    <m/>
    <m/>
    <m/>
    <n v="253580"/>
    <m/>
    <n v="0"/>
    <m/>
    <n v="253580"/>
    <n v="9.7957252149223129E-2"/>
    <n v="138"/>
    <n v="7.8081867655177854E-3"/>
    <n v="11"/>
    <n v="1.8140231879485763E-3"/>
    <n v="2.5555555555555554"/>
  </r>
  <r>
    <x v="73"/>
    <s v="PICH4A25"/>
    <x v="24"/>
    <s v="Pichidegua"/>
    <s v="blanco"/>
    <x v="3"/>
    <s v="PICH4A"/>
    <n v="13800"/>
    <m/>
    <n v="45540"/>
    <m/>
    <n v="63120"/>
    <m/>
    <n v="36360"/>
    <m/>
    <n v="2520"/>
    <m/>
    <n v="0"/>
    <m/>
    <n v="0"/>
    <m/>
    <n v="32400"/>
    <m/>
    <n v="0"/>
    <m/>
    <n v="32400"/>
    <m/>
    <n v="2700"/>
    <m/>
    <n v="0"/>
    <m/>
    <n v="2700"/>
    <m/>
    <n v="1220"/>
    <m/>
    <m/>
    <m/>
    <n v="197660"/>
    <m/>
    <n v="0"/>
    <m/>
    <n v="197660"/>
    <n v="0.16391783871294141"/>
    <n v="180"/>
    <n v="1.3659819892745118E-2"/>
    <n v="15"/>
    <n v="6.1722149144996458E-3"/>
    <n v="6.7777777777777777"/>
  </r>
  <r>
    <x v="73"/>
    <s v="PICH5A25"/>
    <x v="24"/>
    <s v="Pichidegua"/>
    <s v="blanco"/>
    <x v="4"/>
    <s v="PICH5A"/>
    <n v="1920"/>
    <m/>
    <n v="25560"/>
    <m/>
    <n v="147420"/>
    <m/>
    <n v="100980"/>
    <m/>
    <n v="10440"/>
    <m/>
    <n v="0"/>
    <m/>
    <n v="0"/>
    <m/>
    <n v="13860"/>
    <m/>
    <n v="0"/>
    <m/>
    <n v="13860"/>
    <m/>
    <n v="1440"/>
    <m/>
    <n v="0"/>
    <m/>
    <n v="1440"/>
    <m/>
    <n v="660"/>
    <m/>
    <m/>
    <m/>
    <n v="302280"/>
    <m/>
    <n v="0"/>
    <m/>
    <n v="302280"/>
    <n v="4.5851528384279479E-2"/>
    <n v="77"/>
    <n v="4.7637951568082568E-3"/>
    <n v="8"/>
    <n v="2.1834061135371178E-3"/>
    <n v="3.6666666666666665"/>
  </r>
  <r>
    <x v="73"/>
    <s v="PICH1B25"/>
    <x v="24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2B25"/>
    <x v="24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3B25"/>
    <x v="24"/>
    <s v="Pichidegua"/>
    <s v="blanco"/>
    <x v="2"/>
    <s v="PICH3B"/>
    <n v="12360"/>
    <m/>
    <n v="5940"/>
    <m/>
    <n v="15980"/>
    <m/>
    <n v="210960"/>
    <m/>
    <n v="158040"/>
    <m/>
    <n v="5040"/>
    <m/>
    <n v="0"/>
    <m/>
    <n v="11160"/>
    <m/>
    <n v="0"/>
    <m/>
    <n v="11160"/>
    <m/>
    <n v="2340"/>
    <m/>
    <n v="0"/>
    <m/>
    <n v="2340"/>
    <m/>
    <n v="300"/>
    <m/>
    <m/>
    <m/>
    <n v="422120"/>
    <m/>
    <n v="0"/>
    <m/>
    <n v="422120"/>
    <n v="2.6437979721406234E-2"/>
    <n v="62"/>
    <n v="5.5434473609400174E-3"/>
    <n v="13"/>
    <n v="7.1069837960769451E-4"/>
    <n v="1.6666666666666667"/>
  </r>
  <r>
    <x v="73"/>
    <s v="PICH4B25"/>
    <x v="24"/>
    <s v="Pichidegua"/>
    <s v="blanco"/>
    <x v="3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5B25"/>
    <x v="24"/>
    <s v="Pichidegua"/>
    <s v="blanco"/>
    <x v="4"/>
    <s v="PICH5B"/>
    <n v="4320"/>
    <m/>
    <n v="24300"/>
    <m/>
    <n v="39600"/>
    <m/>
    <n v="12060"/>
    <m/>
    <n v="540"/>
    <m/>
    <n v="0"/>
    <m/>
    <n v="0"/>
    <m/>
    <n v="24300"/>
    <m/>
    <n v="0"/>
    <m/>
    <n v="24300"/>
    <m/>
    <n v="2340"/>
    <m/>
    <n v="0"/>
    <m/>
    <n v="2340"/>
    <m/>
    <n v="640"/>
    <m/>
    <m/>
    <m/>
    <n v="108100"/>
    <m/>
    <n v="0"/>
    <m/>
    <n v="108100"/>
    <n v="0.2247918593894542"/>
    <n v="135"/>
    <n v="2.1646623496762257E-2"/>
    <n v="13"/>
    <n v="5.9204440333024974E-3"/>
    <n v="3.5555555555555554"/>
  </r>
  <r>
    <x v="73"/>
    <s v="PICH3C25"/>
    <x v="24"/>
    <s v="Pichidegua"/>
    <s v="blanco"/>
    <x v="2"/>
    <s v="PICH3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5C25"/>
    <x v="24"/>
    <s v="Pichidegua"/>
    <s v="blanco"/>
    <x v="4"/>
    <s v="PICH5C"/>
    <n v="2760"/>
    <m/>
    <n v="6660"/>
    <m/>
    <n v="98820"/>
    <m/>
    <n v="169020"/>
    <m/>
    <n v="14580"/>
    <m/>
    <n v="0"/>
    <m/>
    <n v="0"/>
    <m/>
    <n v="16560"/>
    <m/>
    <n v="0"/>
    <m/>
    <n v="16560"/>
    <m/>
    <n v="1980"/>
    <m/>
    <n v="0"/>
    <m/>
    <n v="1980"/>
    <m/>
    <n v="600"/>
    <m/>
    <m/>
    <m/>
    <n v="310980"/>
    <m/>
    <n v="0"/>
    <m/>
    <n v="310980"/>
    <n v="5.3251012926876326E-2"/>
    <n v="92"/>
    <n v="6.3669689369091256E-3"/>
    <n v="11"/>
    <n v="1.9293845263360988E-3"/>
    <n v="3.3333333333333335"/>
  </r>
  <r>
    <x v="73"/>
    <s v="PICH5D25"/>
    <x v="24"/>
    <s v="Pichidegua"/>
    <s v="blanco"/>
    <x v="4"/>
    <s v="PICH5D"/>
    <n v="1680"/>
    <m/>
    <n v="25200"/>
    <m/>
    <n v="104400"/>
    <m/>
    <n v="144720"/>
    <m/>
    <n v="5580"/>
    <m/>
    <n v="0"/>
    <m/>
    <n v="0"/>
    <m/>
    <n v="23220"/>
    <m/>
    <n v="0"/>
    <m/>
    <n v="23220"/>
    <m/>
    <n v="2700"/>
    <m/>
    <n v="0"/>
    <m/>
    <n v="2700"/>
    <m/>
    <n v="700"/>
    <m/>
    <m/>
    <m/>
    <n v="308200"/>
    <m/>
    <n v="0"/>
    <m/>
    <n v="308200"/>
    <n v="7.534068786502271E-2"/>
    <n v="129"/>
    <n v="8.7605451005840357E-3"/>
    <n v="15"/>
    <n v="2.2712524334847503E-3"/>
    <n v="3.8888888888888888"/>
  </r>
  <r>
    <x v="73"/>
    <s v="PICH1Aco25"/>
    <x v="24"/>
    <s v="Pichidegua"/>
    <s v="color"/>
    <x v="0"/>
    <s v="PICH1Aco"/>
    <n v="11160"/>
    <m/>
    <n v="22860"/>
    <m/>
    <n v="0"/>
    <m/>
    <n v="27180"/>
    <m/>
    <n v="720"/>
    <m/>
    <n v="0"/>
    <m/>
    <n v="0"/>
    <m/>
    <n v="3300"/>
    <m/>
    <n v="2010"/>
    <m/>
    <n v="5310"/>
    <m/>
    <n v="954"/>
    <m/>
    <n v="810"/>
    <m/>
    <n v="1764"/>
    <m/>
    <n v="2166"/>
    <m/>
    <m/>
    <m/>
    <n v="68340"/>
    <m/>
    <n v="2820"/>
    <m/>
    <n v="71160"/>
    <n v="7.4620573355817871E-2"/>
    <n v="29.5"/>
    <n v="2.4789207419898821E-2"/>
    <n v="9.8000000000000007"/>
    <n v="3.0438448566610456E-2"/>
    <n v="12.033333333333333"/>
  </r>
  <r>
    <x v="73"/>
    <s v="PICH1Aco225"/>
    <x v="24"/>
    <s v="Pichidegua"/>
    <s v="color"/>
    <x v="0"/>
    <s v="PICH1Aco2"/>
    <n v="240"/>
    <m/>
    <n v="0"/>
    <m/>
    <n v="0"/>
    <m/>
    <n v="9000"/>
    <m/>
    <n v="10080"/>
    <m/>
    <n v="1080"/>
    <m/>
    <n v="0"/>
    <m/>
    <n v="879"/>
    <m/>
    <n v="3120"/>
    <m/>
    <n v="3999"/>
    <m/>
    <n v="228"/>
    <m/>
    <n v="570"/>
    <m/>
    <n v="798"/>
    <m/>
    <n v="93"/>
    <m/>
    <m/>
    <m/>
    <n v="21600"/>
    <m/>
    <n v="3690"/>
    <m/>
    <n v="25290"/>
    <n v="0.15812574139976276"/>
    <n v="22.216666666666665"/>
    <n v="3.1553973902728349E-2"/>
    <n v="4.4333333333333336"/>
    <n v="3.6773428232502966E-3"/>
    <n v="0.51666666666666672"/>
  </r>
  <r>
    <x v="73"/>
    <s v="PICH1Bco25"/>
    <x v="24"/>
    <s v="Pichidegua"/>
    <s v="color"/>
    <x v="0"/>
    <s v="PICH1Bco"/>
    <n v="4320"/>
    <m/>
    <n v="0"/>
    <m/>
    <n v="35880"/>
    <m/>
    <n v="4320"/>
    <m/>
    <n v="0"/>
    <m/>
    <n v="0"/>
    <m/>
    <n v="0"/>
    <m/>
    <n v="2640"/>
    <m/>
    <n v="990"/>
    <m/>
    <n v="3630"/>
    <m/>
    <n v="201"/>
    <m/>
    <n v="0"/>
    <m/>
    <n v="201"/>
    <m/>
    <n v="1239"/>
    <m/>
    <m/>
    <m/>
    <n v="48600"/>
    <m/>
    <n v="990"/>
    <m/>
    <n v="49590"/>
    <n v="7.3200241984271025E-2"/>
    <n v="20.166666666666668"/>
    <n v="4.0532365396249246E-3"/>
    <n v="1.1166666666666667"/>
    <n v="2.4984875983061101E-2"/>
    <n v="6.8833333333333337"/>
  </r>
  <r>
    <x v="73"/>
    <s v="PICH2BCO25"/>
    <x v="24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4Bco25"/>
    <x v="24"/>
    <s v="Pichidegua"/>
    <s v="color"/>
    <x v="3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5Aco25"/>
    <x v="24"/>
    <s v="Pichidegua"/>
    <s v="color"/>
    <x v="4"/>
    <s v="PICH5Aco"/>
    <n v="8280"/>
    <m/>
    <n v="28260"/>
    <m/>
    <n v="0"/>
    <m/>
    <n v="97020"/>
    <m/>
    <n v="1080"/>
    <m/>
    <n v="0"/>
    <m/>
    <n v="0"/>
    <m/>
    <n v="3810"/>
    <m/>
    <n v="0"/>
    <m/>
    <n v="3810"/>
    <m/>
    <n v="3750"/>
    <m/>
    <n v="0"/>
    <m/>
    <n v="3750"/>
    <m/>
    <n v="720"/>
    <m/>
    <m/>
    <m/>
    <n v="142920"/>
    <m/>
    <n v="0"/>
    <m/>
    <n v="142920"/>
    <n v="2.6658270361041143E-2"/>
    <n v="21.166666666666668"/>
    <n v="2.6238455079764904E-2"/>
    <n v="20.833333333333332"/>
    <n v="5.0377833753148613E-3"/>
    <n v="4"/>
  </r>
  <r>
    <x v="73"/>
    <s v="PICH5Bco25"/>
    <x v="24"/>
    <s v="Pichidegua"/>
    <s v="color"/>
    <x v="4"/>
    <s v="PICH5Bco"/>
    <n v="2880"/>
    <m/>
    <n v="17640"/>
    <m/>
    <n v="36720"/>
    <m/>
    <n v="17820"/>
    <m/>
    <n v="1080"/>
    <m/>
    <n v="0"/>
    <m/>
    <n v="180"/>
    <m/>
    <n v="3750"/>
    <m/>
    <n v="0"/>
    <m/>
    <n v="3750"/>
    <m/>
    <n v="2196"/>
    <m/>
    <n v="0"/>
    <m/>
    <n v="2196"/>
    <m/>
    <n v="1284"/>
    <m/>
    <m/>
    <m/>
    <n v="83550"/>
    <m/>
    <n v="0"/>
    <m/>
    <n v="83550"/>
    <n v="4.4883303411131059E-2"/>
    <n v="20.833333333333332"/>
    <n v="2.628366247755835E-2"/>
    <n v="12.2"/>
    <n v="1.5368043087971274E-2"/>
    <n v="7.1333333333333337"/>
  </r>
  <r>
    <x v="73"/>
    <s v="PICH5Cco25"/>
    <x v="24"/>
    <s v="Pichidegua"/>
    <s v="color"/>
    <x v="4"/>
    <s v="PICH5Cco"/>
    <n v="3120"/>
    <m/>
    <n v="21600"/>
    <m/>
    <n v="20340"/>
    <m/>
    <n v="45810"/>
    <m/>
    <n v="6120"/>
    <m/>
    <n v="0"/>
    <m/>
    <n v="0"/>
    <m/>
    <n v="2190"/>
    <m/>
    <n v="0"/>
    <m/>
    <n v="2190"/>
    <m/>
    <n v="5280"/>
    <m/>
    <n v="0"/>
    <m/>
    <n v="5280"/>
    <m/>
    <n v="1020"/>
    <m/>
    <m/>
    <m/>
    <n v="105480"/>
    <m/>
    <n v="0"/>
    <m/>
    <n v="105480"/>
    <n v="2.0762229806598406E-2"/>
    <n v="12.166666666666666"/>
    <n v="5.0056882821387941E-2"/>
    <n v="29.333333333333332"/>
    <n v="9.6700796359499436E-3"/>
    <n v="5.666666666666667"/>
  </r>
  <r>
    <x v="74"/>
    <s v="Lavado25"/>
    <x v="24"/>
    <m/>
    <m/>
    <x v="5"/>
    <s v="Lavado"/>
    <n v="7800"/>
    <m/>
    <n v="28620"/>
    <m/>
    <n v="82260"/>
    <m/>
    <n v="55260"/>
    <m/>
    <n v="14220"/>
    <m/>
    <n v="900"/>
    <m/>
    <m/>
    <m/>
    <m/>
    <m/>
    <m/>
    <m/>
    <m/>
    <m/>
    <m/>
    <m/>
    <m/>
    <m/>
    <m/>
    <m/>
    <m/>
    <m/>
    <m/>
    <m/>
    <n v="189060"/>
    <m/>
    <m/>
    <m/>
    <n v="189060"/>
    <n v="0"/>
    <n v="0"/>
    <n v="0"/>
    <n v="0"/>
    <n v="0"/>
    <n v="0"/>
  </r>
  <r>
    <x v="75"/>
    <s v="CA3A26"/>
    <x v="25"/>
    <s v="Calera"/>
    <s v="color"/>
    <x v="0"/>
    <s v="CA3A"/>
    <n v="5400"/>
    <m/>
    <n v="0"/>
    <m/>
    <n v="0"/>
    <m/>
    <n v="44820"/>
    <m/>
    <n v="180"/>
    <m/>
    <n v="0"/>
    <m/>
    <n v="0"/>
    <m/>
    <n v="1839"/>
    <m/>
    <n v="480"/>
    <m/>
    <n v="2319"/>
    <m/>
    <n v="567"/>
    <m/>
    <n v="450"/>
    <m/>
    <n v="1017"/>
    <m/>
    <n v="714"/>
    <m/>
    <m/>
    <m/>
    <n v="53520"/>
    <m/>
    <n v="930"/>
    <m/>
    <n v="54450"/>
    <n v="4.2589531680440773E-2"/>
    <n v="12.883333333333333"/>
    <n v="1.8677685950413223E-2"/>
    <n v="5.65"/>
    <n v="1.3112947658402204E-2"/>
    <n v="3.9666666666666668"/>
  </r>
  <r>
    <x v="75"/>
    <s v="CA3B26"/>
    <x v="25"/>
    <s v="Calera"/>
    <s v="color"/>
    <x v="0"/>
    <s v="CA3B"/>
    <n v="0"/>
    <m/>
    <n v="0"/>
    <m/>
    <n v="0"/>
    <m/>
    <n v="0"/>
    <m/>
    <n v="0"/>
    <m/>
    <n v="0"/>
    <m/>
    <n v="0"/>
    <m/>
    <n v="0"/>
    <m/>
    <n v="240"/>
    <m/>
    <n v="240"/>
    <m/>
    <n v="0"/>
    <m/>
    <n v="120"/>
    <m/>
    <n v="120"/>
    <m/>
    <n v="540"/>
    <m/>
    <m/>
    <m/>
    <n v="540"/>
    <m/>
    <n v="360"/>
    <m/>
    <n v="900"/>
    <n v="0.26666666666666666"/>
    <n v="1.3333333333333333"/>
    <n v="0.13333333333333333"/>
    <n v="0.66666666666666663"/>
    <n v="0.6"/>
    <n v="3"/>
  </r>
  <r>
    <x v="75"/>
    <s v="CA3BB26"/>
    <x v="25"/>
    <s v="Calera"/>
    <s v="blanco"/>
    <x v="0"/>
    <s v="CA3BB"/>
    <n v="2880"/>
    <m/>
    <n v="5400"/>
    <m/>
    <n v="41300"/>
    <m/>
    <n v="12240"/>
    <m/>
    <n v="1800"/>
    <m/>
    <n v="0"/>
    <m/>
    <n v="0"/>
    <m/>
    <n v="3792"/>
    <m/>
    <n v="720"/>
    <m/>
    <n v="4512"/>
    <m/>
    <n v="699"/>
    <m/>
    <n v="270"/>
    <m/>
    <n v="969"/>
    <m/>
    <n v="859"/>
    <m/>
    <m/>
    <m/>
    <n v="68970"/>
    <m/>
    <n v="990"/>
    <m/>
    <n v="69960"/>
    <n v="6.4493996569468262E-2"/>
    <n v="25.066666666666666"/>
    <n v="1.3850771869639794E-2"/>
    <n v="5.3833333333333337"/>
    <n v="1.2278444825614637E-2"/>
    <n v="4.7722222222222221"/>
  </r>
  <r>
    <x v="75"/>
    <s v="CAP1A26"/>
    <x v="25"/>
    <s v="Calera"/>
    <s v="color"/>
    <x v="0"/>
    <s v="CAP1A"/>
    <n v="2280"/>
    <m/>
    <n v="360"/>
    <m/>
    <n v="0"/>
    <m/>
    <n v="21600"/>
    <m/>
    <n v="0"/>
    <m/>
    <n v="0"/>
    <m/>
    <n v="0"/>
    <m/>
    <n v="669"/>
    <m/>
    <n v="300"/>
    <m/>
    <n v="969"/>
    <m/>
    <n v="129"/>
    <m/>
    <n v="0"/>
    <m/>
    <n v="129"/>
    <m/>
    <n v="162"/>
    <m/>
    <m/>
    <m/>
    <n v="25200"/>
    <m/>
    <n v="300"/>
    <m/>
    <n v="25500"/>
    <n v="3.7999999999999999E-2"/>
    <n v="5.3833333333333337"/>
    <n v="5.0588235294117649E-3"/>
    <n v="0.71666666666666667"/>
    <n v="6.3529411764705881E-3"/>
    <n v="0.9"/>
  </r>
  <r>
    <x v="75"/>
    <s v="CAP1B26"/>
    <x v="25"/>
    <s v="Calera"/>
    <s v="color"/>
    <x v="0"/>
    <s v="CAP1B"/>
    <n v="2760"/>
    <m/>
    <n v="0"/>
    <m/>
    <n v="0"/>
    <m/>
    <n v="15660"/>
    <m/>
    <n v="180"/>
    <m/>
    <n v="0"/>
    <m/>
    <n v="0"/>
    <m/>
    <n v="1950"/>
    <m/>
    <n v="300"/>
    <m/>
    <n v="2250"/>
    <m/>
    <n v="210"/>
    <m/>
    <n v="0"/>
    <m/>
    <n v="210"/>
    <m/>
    <n v="300"/>
    <m/>
    <m/>
    <m/>
    <n v="21060"/>
    <m/>
    <n v="300"/>
    <m/>
    <n v="21360"/>
    <n v="0.10533707865168539"/>
    <n v="12.5"/>
    <n v="9.8314606741573031E-3"/>
    <n v="1.1666666666666667"/>
    <n v="1.4044943820224719E-2"/>
    <n v="1.6666666666666667"/>
  </r>
  <r>
    <x v="75"/>
    <s v="CAP1c26"/>
    <x v="25"/>
    <s v="Calera"/>
    <s v="color"/>
    <x v="0"/>
    <s v="CAP1c"/>
    <n v="2160"/>
    <m/>
    <n v="0"/>
    <m/>
    <n v="0"/>
    <m/>
    <n v="21420"/>
    <m/>
    <n v="0"/>
    <m/>
    <n v="180"/>
    <m/>
    <n v="0"/>
    <m/>
    <n v="759"/>
    <m/>
    <n v="360"/>
    <m/>
    <n v="1119"/>
    <m/>
    <n v="162"/>
    <m/>
    <n v="0"/>
    <m/>
    <n v="162"/>
    <m/>
    <n v="249"/>
    <m/>
    <m/>
    <m/>
    <n v="24930"/>
    <m/>
    <n v="360"/>
    <m/>
    <n v="25290"/>
    <n v="4.4246737841043889E-2"/>
    <n v="6.2166666666666668"/>
    <n v="6.405693950177936E-3"/>
    <n v="0.9"/>
    <n v="9.8457888493475674E-3"/>
    <n v="1.3833333333333333"/>
  </r>
  <r>
    <x v="76"/>
    <s v="PICH1A26"/>
    <x v="25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2A26"/>
    <x v="25"/>
    <s v="Pichidegua"/>
    <s v="color"/>
    <x v="1"/>
    <s v="PICH2A"/>
    <n v="10800"/>
    <m/>
    <n v="43560"/>
    <m/>
    <n v="102060"/>
    <m/>
    <n v="49320"/>
    <m/>
    <n v="3060"/>
    <m/>
    <n v="0"/>
    <m/>
    <n v="0"/>
    <m/>
    <n v="13620"/>
    <m/>
    <n v="0"/>
    <m/>
    <n v="13620"/>
    <m/>
    <n v="4560"/>
    <m/>
    <n v="0"/>
    <m/>
    <n v="4560"/>
    <m/>
    <n v="1020"/>
    <m/>
    <m/>
    <m/>
    <n v="228000"/>
    <m/>
    <n v="0"/>
    <m/>
    <n v="228000"/>
    <n v="5.9736842105263158E-2"/>
    <n v="75.666666666666671"/>
    <n v="0.02"/>
    <n v="25.333333333333332"/>
    <n v="4.4736842105263155E-3"/>
    <n v="5.666666666666667"/>
  </r>
  <r>
    <x v="76"/>
    <s v="PICH3A26"/>
    <x v="25"/>
    <s v="Pichidegua"/>
    <s v="blanco"/>
    <x v="2"/>
    <s v="PICH3A"/>
    <n v="4800"/>
    <m/>
    <n v="8460"/>
    <m/>
    <n v="96220"/>
    <m/>
    <n v="72720"/>
    <m/>
    <n v="6480"/>
    <m/>
    <n v="0"/>
    <m/>
    <n v="0"/>
    <m/>
    <n v="24120"/>
    <m/>
    <n v="0"/>
    <m/>
    <n v="24120"/>
    <m/>
    <n v="1620"/>
    <m/>
    <n v="0"/>
    <m/>
    <n v="1620"/>
    <m/>
    <n v="340"/>
    <m/>
    <m/>
    <m/>
    <n v="214760"/>
    <m/>
    <n v="0"/>
    <m/>
    <n v="214760"/>
    <n v="0.11231141739616315"/>
    <n v="134"/>
    <n v="7.5433041534736451E-3"/>
    <n v="9"/>
    <n v="1.5831626001117525E-3"/>
    <n v="1.8888888888888888"/>
  </r>
  <r>
    <x v="76"/>
    <s v="PICH4A26"/>
    <x v="25"/>
    <s v="Pichidegua"/>
    <s v="blanco"/>
    <x v="3"/>
    <s v="PICH4A"/>
    <n v="9120"/>
    <m/>
    <n v="23580"/>
    <m/>
    <n v="57800"/>
    <m/>
    <n v="37800"/>
    <m/>
    <n v="3240"/>
    <m/>
    <n v="0"/>
    <m/>
    <n v="0"/>
    <m/>
    <n v="25680"/>
    <m/>
    <n v="0"/>
    <m/>
    <n v="25680"/>
    <m/>
    <n v="4140"/>
    <m/>
    <n v="0"/>
    <m/>
    <n v="4140"/>
    <m/>
    <n v="700"/>
    <m/>
    <m/>
    <m/>
    <n v="162060"/>
    <m/>
    <n v="0"/>
    <m/>
    <n v="162060"/>
    <n v="0.15845982969270642"/>
    <n v="142.66666666666666"/>
    <n v="2.5546094039244724E-2"/>
    <n v="23"/>
    <n v="4.3193878810317164E-3"/>
    <n v="3.8888888888888888"/>
  </r>
  <r>
    <x v="76"/>
    <s v="PICH5A26"/>
    <x v="25"/>
    <s v="Pichidegua"/>
    <s v="blanco"/>
    <x v="4"/>
    <s v="PICH5A"/>
    <n v="1920"/>
    <m/>
    <n v="23760"/>
    <m/>
    <n v="147780"/>
    <m/>
    <n v="104760"/>
    <m/>
    <n v="9720"/>
    <m/>
    <n v="0"/>
    <m/>
    <n v="0"/>
    <m/>
    <n v="15660"/>
    <m/>
    <n v="0"/>
    <m/>
    <n v="15660"/>
    <m/>
    <n v="1620"/>
    <m/>
    <n v="0"/>
    <m/>
    <n v="1620"/>
    <m/>
    <n v="720"/>
    <m/>
    <m/>
    <m/>
    <n v="305940"/>
    <m/>
    <n v="0"/>
    <m/>
    <n v="305940"/>
    <n v="5.118650715826633E-2"/>
    <n v="87"/>
    <n v="5.2951559129241028E-3"/>
    <n v="9"/>
    <n v="2.3534026279662681E-3"/>
    <n v="4"/>
  </r>
  <r>
    <x v="76"/>
    <s v="PICH1B26"/>
    <x v="25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2B26"/>
    <x v="25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3B26"/>
    <x v="25"/>
    <s v="Pichidegua"/>
    <s v="blanco"/>
    <x v="2"/>
    <s v="PICH3B"/>
    <n v="14880"/>
    <m/>
    <n v="7200"/>
    <m/>
    <n v="25920"/>
    <m/>
    <n v="232920"/>
    <m/>
    <n v="116100"/>
    <m/>
    <n v="0"/>
    <m/>
    <n v="0"/>
    <m/>
    <n v="12600"/>
    <m/>
    <n v="0"/>
    <m/>
    <n v="12600"/>
    <m/>
    <n v="3360"/>
    <m/>
    <n v="0"/>
    <m/>
    <n v="3360"/>
    <m/>
    <n v="280"/>
    <m/>
    <m/>
    <m/>
    <n v="413260"/>
    <m/>
    <n v="0"/>
    <m/>
    <n v="413260"/>
    <n v="3.0489280356192229E-2"/>
    <n v="70"/>
    <n v="8.1304747616512615E-3"/>
    <n v="18.666666666666668"/>
    <n v="6.7753956347093843E-4"/>
    <n v="1.5555555555555556"/>
  </r>
  <r>
    <x v="76"/>
    <s v="PICH4B26"/>
    <x v="25"/>
    <s v="Pichidegua"/>
    <s v="blanco"/>
    <x v="3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5B26"/>
    <x v="25"/>
    <s v="Pichidegua"/>
    <s v="blanco"/>
    <x v="4"/>
    <s v="PICH5B"/>
    <n v="4200"/>
    <m/>
    <n v="27000"/>
    <m/>
    <n v="44640"/>
    <m/>
    <n v="14040"/>
    <m/>
    <n v="720"/>
    <m/>
    <n v="0"/>
    <m/>
    <n v="0"/>
    <m/>
    <n v="47160"/>
    <m/>
    <n v="0"/>
    <m/>
    <n v="47160"/>
    <m/>
    <n v="3420"/>
    <m/>
    <n v="0"/>
    <m/>
    <n v="3420"/>
    <m/>
    <n v="840"/>
    <m/>
    <m/>
    <m/>
    <n v="142020"/>
    <m/>
    <n v="0"/>
    <m/>
    <n v="142020"/>
    <n v="0.33206590621039289"/>
    <n v="262"/>
    <n v="2.4081115335868188E-2"/>
    <n v="19"/>
    <n v="5.9146599070553441E-3"/>
    <n v="4.666666666666667"/>
  </r>
  <r>
    <x v="76"/>
    <s v="PICH3C26"/>
    <x v="25"/>
    <s v="Pichidegua"/>
    <s v="blanco"/>
    <x v="2"/>
    <s v="PICH3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5C26"/>
    <x v="25"/>
    <s v="Pichidegua"/>
    <s v="blanco"/>
    <x v="4"/>
    <s v="PICH5C"/>
    <n v="2160"/>
    <m/>
    <n v="6300"/>
    <m/>
    <n v="91620"/>
    <m/>
    <n v="168840"/>
    <m/>
    <n v="15300"/>
    <m/>
    <n v="0"/>
    <m/>
    <n v="0"/>
    <m/>
    <n v="20700"/>
    <m/>
    <n v="0"/>
    <m/>
    <n v="20700"/>
    <m/>
    <n v="2160"/>
    <m/>
    <n v="0"/>
    <m/>
    <n v="2160"/>
    <m/>
    <n v="700"/>
    <m/>
    <m/>
    <m/>
    <n v="307780"/>
    <m/>
    <n v="0"/>
    <m/>
    <n v="307780"/>
    <n v="6.7255832087854961E-2"/>
    <n v="115"/>
    <n v="7.0179998700370394E-3"/>
    <n v="12"/>
    <n v="2.2743518097342258E-3"/>
    <n v="3.8888888888888888"/>
  </r>
  <r>
    <x v="76"/>
    <s v="PICH5D26"/>
    <x v="25"/>
    <s v="Pichidegua"/>
    <s v="blanco"/>
    <x v="4"/>
    <s v="PICH5D"/>
    <n v="2520"/>
    <m/>
    <n v="27540"/>
    <m/>
    <n v="115560"/>
    <m/>
    <n v="176580"/>
    <m/>
    <n v="8100"/>
    <m/>
    <n v="0"/>
    <m/>
    <n v="0"/>
    <m/>
    <n v="22140"/>
    <m/>
    <n v="0"/>
    <m/>
    <n v="22140"/>
    <m/>
    <n v="2700"/>
    <m/>
    <n v="0"/>
    <m/>
    <n v="2700"/>
    <m/>
    <n v="700"/>
    <m/>
    <m/>
    <m/>
    <n v="355840"/>
    <m/>
    <n v="0"/>
    <m/>
    <n v="355840"/>
    <n v="6.2218974820143887E-2"/>
    <n v="123"/>
    <n v="7.5876798561151076E-3"/>
    <n v="15"/>
    <n v="1.9671762589928057E-3"/>
    <n v="3.8888888888888888"/>
  </r>
  <r>
    <x v="76"/>
    <s v="PICH1Aco26"/>
    <x v="25"/>
    <s v="Pichidegua"/>
    <s v="color"/>
    <x v="0"/>
    <s v="PICH1Aco"/>
    <n v="11040"/>
    <m/>
    <n v="21420"/>
    <m/>
    <n v="1620"/>
    <m/>
    <n v="30960"/>
    <m/>
    <n v="360"/>
    <m/>
    <n v="0"/>
    <m/>
    <n v="0"/>
    <m/>
    <n v="4761"/>
    <m/>
    <n v="2100"/>
    <m/>
    <n v="6861"/>
    <m/>
    <n v="1209"/>
    <m/>
    <n v="840"/>
    <m/>
    <n v="2049"/>
    <m/>
    <n v="2290"/>
    <m/>
    <m/>
    <m/>
    <n v="73660"/>
    <m/>
    <n v="2940"/>
    <m/>
    <n v="76600"/>
    <n v="8.9569190600522194E-2"/>
    <n v="38.116666666666667"/>
    <n v="2.6749347258485639E-2"/>
    <n v="11.383333333333333"/>
    <n v="2.9895561357702351E-2"/>
    <n v="12.722222222222221"/>
  </r>
  <r>
    <x v="76"/>
    <s v="PICH1Aco226"/>
    <x v="25"/>
    <s v="Pichidegua"/>
    <s v="color"/>
    <x v="0"/>
    <s v="PICH1Aco2"/>
    <n v="2520"/>
    <m/>
    <n v="540"/>
    <m/>
    <n v="3460"/>
    <m/>
    <n v="68580"/>
    <m/>
    <n v="51660"/>
    <m/>
    <n v="3780"/>
    <m/>
    <n v="180"/>
    <m/>
    <n v="6051"/>
    <m/>
    <n v="2010"/>
    <m/>
    <n v="8061"/>
    <m/>
    <n v="1074"/>
    <m/>
    <n v="420"/>
    <m/>
    <n v="1494"/>
    <m/>
    <n v="2555"/>
    <m/>
    <m/>
    <m/>
    <n v="140400"/>
    <m/>
    <n v="2430"/>
    <m/>
    <n v="142830"/>
    <n v="5.6437723167401803E-2"/>
    <n v="44.783333333333331"/>
    <n v="1.0459987397605544E-2"/>
    <n v="8.3000000000000007"/>
    <n v="1.7888398795771195E-2"/>
    <n v="14.194444444444445"/>
  </r>
  <r>
    <x v="76"/>
    <s v="PICH1Bco26"/>
    <x v="25"/>
    <s v="Pichidegua"/>
    <s v="color"/>
    <x v="0"/>
    <s v="PICH1Bco"/>
    <n v="3720"/>
    <m/>
    <n v="540"/>
    <m/>
    <n v="26340"/>
    <m/>
    <n v="3600"/>
    <m/>
    <n v="0"/>
    <m/>
    <n v="0"/>
    <m/>
    <n v="0"/>
    <m/>
    <n v="2910"/>
    <m/>
    <n v="1170"/>
    <m/>
    <n v="4080"/>
    <m/>
    <n v="159"/>
    <m/>
    <n v="30"/>
    <m/>
    <n v="189"/>
    <m/>
    <n v="531"/>
    <m/>
    <m/>
    <m/>
    <n v="37800"/>
    <m/>
    <n v="1200"/>
    <m/>
    <n v="39000"/>
    <n v="0.10461538461538461"/>
    <n v="22.666666666666668"/>
    <n v="4.8461538461538464E-3"/>
    <n v="1.05"/>
    <n v="1.3615384615384616E-2"/>
    <n v="2.95"/>
  </r>
  <r>
    <x v="76"/>
    <s v="PICH2BCO26"/>
    <x v="25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4Bco26"/>
    <x v="25"/>
    <s v="Pichidegua"/>
    <s v="color"/>
    <x v="3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5Aco26"/>
    <x v="25"/>
    <s v="Pichidegua"/>
    <s v="color"/>
    <x v="4"/>
    <s v="PICH5Aco"/>
    <n v="3600"/>
    <m/>
    <n v="19440"/>
    <m/>
    <n v="1980"/>
    <m/>
    <n v="52920"/>
    <m/>
    <n v="1800"/>
    <m/>
    <n v="0"/>
    <m/>
    <n v="0"/>
    <m/>
    <n v="3210"/>
    <m/>
    <n v="0"/>
    <m/>
    <n v="3210"/>
    <m/>
    <n v="3600"/>
    <m/>
    <n v="0"/>
    <m/>
    <n v="3600"/>
    <m/>
    <n v="750"/>
    <m/>
    <m/>
    <m/>
    <n v="87300"/>
    <m/>
    <n v="0"/>
    <m/>
    <n v="87300"/>
    <n v="3.6769759450171823E-2"/>
    <n v="17.833333333333332"/>
    <n v="4.1237113402061855E-2"/>
    <n v="20"/>
    <n v="8.5910652920962206E-3"/>
    <n v="4.166666666666667"/>
  </r>
  <r>
    <x v="76"/>
    <s v="PICH5Bco26"/>
    <x v="25"/>
    <s v="Pichidegua"/>
    <s v="color"/>
    <x v="4"/>
    <s v="PICH5Bco"/>
    <n v="4440"/>
    <m/>
    <n v="16740"/>
    <m/>
    <n v="40680"/>
    <m/>
    <n v="18000"/>
    <m/>
    <n v="1260"/>
    <m/>
    <n v="0"/>
    <m/>
    <n v="0"/>
    <m/>
    <n v="6165"/>
    <m/>
    <n v="0"/>
    <m/>
    <n v="6165"/>
    <m/>
    <n v="2787"/>
    <m/>
    <n v="0"/>
    <m/>
    <n v="2787"/>
    <m/>
    <n v="1698"/>
    <m/>
    <m/>
    <m/>
    <n v="91770"/>
    <m/>
    <n v="0"/>
    <m/>
    <n v="91770"/>
    <n v="6.7178816606734221E-2"/>
    <n v="34.25"/>
    <n v="3.0369401765282772E-2"/>
    <n v="15.483333333333333"/>
    <n v="1.8502778685845048E-2"/>
    <n v="9.4333333333333336"/>
  </r>
  <r>
    <x v="76"/>
    <s v="PICH5Cco26"/>
    <x v="25"/>
    <s v="Pichidegua"/>
    <s v="color"/>
    <x v="4"/>
    <s v="PICH5Cco"/>
    <n v="2520"/>
    <m/>
    <n v="12780"/>
    <m/>
    <n v="15480"/>
    <m/>
    <n v="9540"/>
    <m/>
    <n v="4680"/>
    <m/>
    <n v="0"/>
    <m/>
    <n v="0"/>
    <m/>
    <n v="1080"/>
    <m/>
    <n v="0"/>
    <m/>
    <n v="1080"/>
    <m/>
    <n v="2520"/>
    <m/>
    <n v="0"/>
    <m/>
    <n v="2520"/>
    <m/>
    <n v="360"/>
    <m/>
    <m/>
    <m/>
    <n v="48960"/>
    <m/>
    <n v="0"/>
    <m/>
    <n v="48960"/>
    <n v="2.2058823529411766E-2"/>
    <n v="6"/>
    <n v="5.1470588235294115E-2"/>
    <n v="14"/>
    <n v="7.3529411764705881E-3"/>
    <n v="2"/>
  </r>
  <r>
    <x v="77"/>
    <s v="Lavado26"/>
    <x v="25"/>
    <m/>
    <m/>
    <x v="5"/>
    <s v="Lavado"/>
    <n v="11040"/>
    <m/>
    <n v="38340"/>
    <m/>
    <n v="96120"/>
    <m/>
    <n v="61740"/>
    <m/>
    <n v="15660"/>
    <m/>
    <n v="1080"/>
    <m/>
    <n v="0"/>
    <m/>
    <n v="0"/>
    <m/>
    <n v="0"/>
    <m/>
    <n v="0"/>
    <m/>
    <n v="0"/>
    <m/>
    <n v="0"/>
    <m/>
    <n v="0"/>
    <m/>
    <n v="0"/>
    <m/>
    <m/>
    <m/>
    <n v="223980"/>
    <m/>
    <n v="0"/>
    <m/>
    <n v="223980"/>
    <n v="0"/>
    <n v="0"/>
    <n v="0"/>
    <n v="0"/>
    <n v="0"/>
    <n v="0"/>
  </r>
  <r>
    <x v="78"/>
    <s v="CA3A27"/>
    <x v="26"/>
    <s v="Calera"/>
    <s v="color"/>
    <x v="0"/>
    <s v="CA3A"/>
    <n v="8160"/>
    <m/>
    <n v="26820"/>
    <m/>
    <n v="0"/>
    <m/>
    <n v="54180"/>
    <m/>
    <n v="180"/>
    <m/>
    <n v="0"/>
    <m/>
    <n v="0"/>
    <m/>
    <n v="2745"/>
    <m/>
    <n v="480"/>
    <m/>
    <n v="3225"/>
    <m/>
    <n v="1158"/>
    <m/>
    <n v="540"/>
    <m/>
    <n v="1698"/>
    <m/>
    <n v="927"/>
    <m/>
    <m/>
    <m/>
    <n v="94170"/>
    <m/>
    <n v="1020"/>
    <m/>
    <n v="95190"/>
    <n v="3.3879609202647334E-2"/>
    <n v="17.916666666666668"/>
    <n v="1.7838008194138041E-2"/>
    <n v="9.4333333333333336"/>
    <n v="9.7384179010400248E-3"/>
    <n v="5.15"/>
  </r>
  <r>
    <x v="78"/>
    <s v="CA3B27"/>
    <x v="26"/>
    <s v="Calera"/>
    <s v="color"/>
    <x v="0"/>
    <s v="CA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8"/>
    <s v="CA3BB27"/>
    <x v="26"/>
    <s v="Calera"/>
    <s v="blanco"/>
    <x v="0"/>
    <s v="CA3BB"/>
    <n v="2040"/>
    <m/>
    <n v="8100"/>
    <m/>
    <n v="9540"/>
    <m/>
    <n v="23040"/>
    <m/>
    <n v="9720"/>
    <m/>
    <n v="0"/>
    <m/>
    <n v="0"/>
    <m/>
    <n v="3204"/>
    <m/>
    <n v="1110"/>
    <m/>
    <n v="4314"/>
    <m/>
    <n v="495"/>
    <m/>
    <n v="540"/>
    <m/>
    <n v="1035"/>
    <m/>
    <n v="741"/>
    <m/>
    <m/>
    <m/>
    <n v="56880"/>
    <m/>
    <n v="1650"/>
    <m/>
    <n v="58530"/>
    <n v="7.3705791901588935E-2"/>
    <n v="23.966666666666665"/>
    <n v="1.7683239364428498E-2"/>
    <n v="5.75"/>
    <n v="1.2660174269605331E-2"/>
    <n v="4.1166666666666663"/>
  </r>
  <r>
    <x v="78"/>
    <s v="CAP1A27"/>
    <x v="26"/>
    <s v="Calera"/>
    <s v="color"/>
    <x v="0"/>
    <s v="CAP1A"/>
    <n v="960"/>
    <m/>
    <n v="900"/>
    <m/>
    <n v="360"/>
    <m/>
    <n v="9000"/>
    <m/>
    <n v="0"/>
    <m/>
    <n v="0"/>
    <m/>
    <n v="0"/>
    <m/>
    <n v="390"/>
    <m/>
    <n v="480"/>
    <m/>
    <n v="870"/>
    <m/>
    <n v="51"/>
    <m/>
    <n v="0"/>
    <m/>
    <n v="51"/>
    <m/>
    <n v="219"/>
    <m/>
    <m/>
    <m/>
    <n v="11880"/>
    <m/>
    <n v="480"/>
    <m/>
    <n v="12360"/>
    <n v="7.0388349514563103E-2"/>
    <n v="4.833333333333333"/>
    <n v="4.1262135922330101E-3"/>
    <n v="0.28333333333333333"/>
    <n v="1.7718446601941749E-2"/>
    <n v="1.2166666666666666"/>
  </r>
  <r>
    <x v="78"/>
    <s v="CAP1B27"/>
    <x v="26"/>
    <s v="Calera"/>
    <s v="color"/>
    <x v="0"/>
    <s v="CAP1B"/>
    <n v="3360"/>
    <m/>
    <n v="2880"/>
    <m/>
    <n v="180"/>
    <m/>
    <n v="15300"/>
    <m/>
    <n v="0"/>
    <m/>
    <n v="0"/>
    <m/>
    <n v="0"/>
    <m/>
    <n v="1980"/>
    <m/>
    <n v="690"/>
    <m/>
    <n v="2670"/>
    <m/>
    <n v="213"/>
    <m/>
    <n v="0"/>
    <m/>
    <n v="213"/>
    <m/>
    <n v="447"/>
    <m/>
    <m/>
    <m/>
    <n v="24360"/>
    <m/>
    <n v="690"/>
    <m/>
    <n v="25050"/>
    <n v="0.10658682634730539"/>
    <n v="14.833333333333334"/>
    <n v="8.5029940119760485E-3"/>
    <n v="1.1833333333333333"/>
    <n v="1.7844311377245507E-2"/>
    <n v="2.4833333333333334"/>
  </r>
  <r>
    <x v="78"/>
    <s v="CAP1c27"/>
    <x v="26"/>
    <s v="Calera"/>
    <s v="color"/>
    <x v="0"/>
    <s v="CAP1c"/>
    <n v="2160"/>
    <m/>
    <n v="0"/>
    <m/>
    <n v="11700"/>
    <m/>
    <n v="13140"/>
    <m/>
    <n v="120"/>
    <m/>
    <n v="0"/>
    <m/>
    <n v="0"/>
    <m/>
    <n v="1248"/>
    <m/>
    <n v="420"/>
    <m/>
    <n v="1668"/>
    <m/>
    <n v="216"/>
    <m/>
    <n v="0"/>
    <m/>
    <n v="216"/>
    <m/>
    <n v="366"/>
    <m/>
    <m/>
    <m/>
    <n v="28950"/>
    <m/>
    <n v="420"/>
    <m/>
    <n v="29370"/>
    <n v="5.6792645556690502E-2"/>
    <n v="9.2666666666666675"/>
    <n v="7.354443309499489E-3"/>
    <n v="1.2"/>
    <n v="1.2461695607763024E-2"/>
    <n v="2.0333333333333332"/>
  </r>
  <r>
    <x v="79"/>
    <s v="PICH1A27"/>
    <x v="26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2A27"/>
    <x v="26"/>
    <s v="Pichidegua"/>
    <s v="color"/>
    <x v="1"/>
    <s v="PICH2A"/>
    <n v="14640"/>
    <m/>
    <n v="92520"/>
    <m/>
    <n v="175980"/>
    <m/>
    <n v="71460"/>
    <m/>
    <n v="4500"/>
    <m/>
    <n v="0"/>
    <m/>
    <n v="0"/>
    <m/>
    <n v="20820"/>
    <m/>
    <n v="0"/>
    <m/>
    <n v="20820"/>
    <m/>
    <n v="7320"/>
    <m/>
    <n v="0"/>
    <m/>
    <n v="7320"/>
    <m/>
    <n v="1220"/>
    <m/>
    <m/>
    <m/>
    <n v="388460"/>
    <m/>
    <n v="0"/>
    <m/>
    <n v="388460"/>
    <n v="5.3596251866344022E-2"/>
    <n v="115.66666666666667"/>
    <n v="1.8843638984708852E-2"/>
    <n v="40.666666666666664"/>
    <n v="3.1406064974514752E-3"/>
    <n v="6.7777777777777777"/>
  </r>
  <r>
    <x v="79"/>
    <s v="PICH3A27"/>
    <x v="26"/>
    <s v="Pichidegua"/>
    <s v="blanco"/>
    <x v="2"/>
    <s v="PICH3A"/>
    <n v="4200"/>
    <m/>
    <n v="5760"/>
    <m/>
    <n v="125460"/>
    <m/>
    <n v="61560"/>
    <m/>
    <n v="5580"/>
    <m/>
    <n v="0"/>
    <m/>
    <n v="0"/>
    <m/>
    <n v="28620"/>
    <m/>
    <n v="0"/>
    <m/>
    <n v="28620"/>
    <m/>
    <n v="2340"/>
    <m/>
    <n v="0"/>
    <m/>
    <n v="2340"/>
    <m/>
    <n v="460"/>
    <m/>
    <m/>
    <m/>
    <n v="233980"/>
    <m/>
    <n v="0"/>
    <m/>
    <n v="233980"/>
    <n v="0.12231814685015813"/>
    <n v="159"/>
    <n v="1.0000854773912301E-2"/>
    <n v="13"/>
    <n v="1.9659799982904521E-3"/>
    <n v="2.5555555555555554"/>
  </r>
  <r>
    <x v="79"/>
    <s v="PICH4A27"/>
    <x v="26"/>
    <s v="Pichidegua"/>
    <s v="blanco"/>
    <x v="3"/>
    <s v="PICH4A"/>
    <n v="7920"/>
    <m/>
    <n v="26460"/>
    <m/>
    <n v="53200"/>
    <m/>
    <n v="39780"/>
    <m/>
    <n v="3600"/>
    <m/>
    <n v="0"/>
    <m/>
    <n v="0"/>
    <m/>
    <n v="30120"/>
    <m/>
    <n v="0"/>
    <m/>
    <n v="30120"/>
    <m/>
    <n v="3240"/>
    <m/>
    <n v="0"/>
    <m/>
    <n v="3240"/>
    <m/>
    <n v="320"/>
    <m/>
    <m/>
    <m/>
    <n v="164640"/>
    <m/>
    <n v="0"/>
    <m/>
    <n v="164640"/>
    <n v="0.18294460641399418"/>
    <n v="167.33333333333334"/>
    <n v="1.9679300291545191E-2"/>
    <n v="18"/>
    <n v="1.9436345966958211E-3"/>
    <n v="1.7777777777777777"/>
  </r>
  <r>
    <x v="79"/>
    <s v="PICH5A27"/>
    <x v="26"/>
    <s v="Pichidegua"/>
    <s v="blanco"/>
    <x v="4"/>
    <s v="PICH5A"/>
    <n v="1560"/>
    <m/>
    <n v="25920"/>
    <m/>
    <n v="150300"/>
    <m/>
    <n v="95940"/>
    <m/>
    <n v="9360"/>
    <m/>
    <n v="0"/>
    <m/>
    <n v="0"/>
    <m/>
    <n v="15660"/>
    <m/>
    <n v="0"/>
    <m/>
    <n v="15660"/>
    <m/>
    <n v="2700"/>
    <m/>
    <n v="0"/>
    <m/>
    <n v="2700"/>
    <m/>
    <n v="600"/>
    <m/>
    <m/>
    <m/>
    <n v="302040"/>
    <m/>
    <n v="0"/>
    <m/>
    <n v="302040"/>
    <n v="5.1847437425506557E-2"/>
    <n v="87"/>
    <n v="8.9392133492252682E-3"/>
    <n v="15"/>
    <n v="1.986491855383393E-3"/>
    <n v="3.3333333333333335"/>
  </r>
  <r>
    <x v="79"/>
    <s v="PICH1B27"/>
    <x v="26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2B27"/>
    <x v="26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3B27"/>
    <x v="26"/>
    <s v="Pichidegua"/>
    <s v="blanco"/>
    <x v="2"/>
    <s v="PICH3B"/>
    <n v="15240"/>
    <m/>
    <n v="9900"/>
    <m/>
    <n v="31680"/>
    <m/>
    <n v="253080"/>
    <m/>
    <n v="104400"/>
    <m/>
    <n v="0"/>
    <m/>
    <n v="0"/>
    <m/>
    <n v="16020"/>
    <m/>
    <n v="0"/>
    <m/>
    <n v="16020"/>
    <m/>
    <n v="3060"/>
    <m/>
    <n v="0"/>
    <m/>
    <n v="3060"/>
    <m/>
    <n v="360"/>
    <m/>
    <m/>
    <m/>
    <n v="433740"/>
    <m/>
    <n v="0"/>
    <m/>
    <n v="433740"/>
    <n v="3.6934569096693869E-2"/>
    <n v="89"/>
    <n v="7.0549176926269193E-3"/>
    <n v="17"/>
    <n v="8.2999031677963753E-4"/>
    <n v="2"/>
  </r>
  <r>
    <x v="79"/>
    <s v="PICH4B27"/>
    <x v="26"/>
    <s v="Pichidegua"/>
    <s v="blanco"/>
    <x v="3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5B27"/>
    <x v="26"/>
    <s v="Pichidegua"/>
    <s v="blanco"/>
    <x v="4"/>
    <s v="PICH5B"/>
    <n v="4440"/>
    <m/>
    <n v="23940"/>
    <m/>
    <n v="40860"/>
    <m/>
    <n v="10440"/>
    <m/>
    <n v="720"/>
    <m/>
    <n v="0"/>
    <m/>
    <n v="0"/>
    <m/>
    <n v="27720"/>
    <m/>
    <n v="0"/>
    <m/>
    <n v="27720"/>
    <m/>
    <n v="2880"/>
    <m/>
    <n v="0"/>
    <m/>
    <n v="2880"/>
    <m/>
    <n v="440"/>
    <m/>
    <m/>
    <m/>
    <n v="111440"/>
    <m/>
    <n v="0"/>
    <m/>
    <n v="111440"/>
    <n v="0.24874371859296482"/>
    <n v="154"/>
    <n v="2.5843503230437905E-2"/>
    <n v="16"/>
    <n v="3.9483129935391241E-3"/>
    <n v="2.4444444444444446"/>
  </r>
  <r>
    <x v="79"/>
    <s v="PICH3C27"/>
    <x v="26"/>
    <s v="Pichidegua"/>
    <s v="blanco"/>
    <x v="2"/>
    <s v="PICH3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5C27"/>
    <x v="26"/>
    <s v="Pichidegua"/>
    <s v="blanco"/>
    <x v="4"/>
    <s v="PICH5C"/>
    <n v="1800"/>
    <m/>
    <n v="6480"/>
    <m/>
    <n v="78300"/>
    <m/>
    <n v="185400"/>
    <m/>
    <n v="20340"/>
    <m/>
    <n v="0"/>
    <m/>
    <n v="0"/>
    <m/>
    <n v="15840"/>
    <m/>
    <n v="0"/>
    <m/>
    <n v="15840"/>
    <m/>
    <n v="1980"/>
    <m/>
    <n v="0"/>
    <m/>
    <n v="1980"/>
    <m/>
    <n v="600"/>
    <m/>
    <m/>
    <m/>
    <n v="310740"/>
    <m/>
    <n v="0"/>
    <m/>
    <n v="310740"/>
    <n v="5.0975091716547599E-2"/>
    <n v="88"/>
    <n v="6.3718864645684499E-3"/>
    <n v="11"/>
    <n v="1.9308746862328635E-3"/>
    <n v="3.3333333333333335"/>
  </r>
  <r>
    <x v="79"/>
    <s v="PICH5D27"/>
    <x v="26"/>
    <s v="Pichidegua"/>
    <s v="blanco"/>
    <x v="4"/>
    <s v="PICH5D"/>
    <n v="1320"/>
    <m/>
    <n v="19440"/>
    <m/>
    <n v="75600"/>
    <m/>
    <n v="134100"/>
    <m/>
    <n v="5760"/>
    <m/>
    <n v="0"/>
    <m/>
    <n v="0"/>
    <m/>
    <n v="28980"/>
    <m/>
    <n v="0"/>
    <m/>
    <n v="28980"/>
    <m/>
    <n v="2520"/>
    <m/>
    <n v="0"/>
    <m/>
    <n v="2520"/>
    <m/>
    <n v="520"/>
    <m/>
    <m/>
    <m/>
    <n v="268240"/>
    <m/>
    <n v="0"/>
    <m/>
    <n v="268240"/>
    <n v="0.10803757828810021"/>
    <n v="161"/>
    <n v="9.3945720250521916E-3"/>
    <n v="14"/>
    <n v="1.9385624813599762E-3"/>
    <n v="2.8888888888888888"/>
  </r>
  <r>
    <x v="79"/>
    <s v="PICH1Aco27"/>
    <x v="26"/>
    <s v="Pichidegua"/>
    <s v="color"/>
    <x v="0"/>
    <s v="PICH1Aco"/>
    <n v="12000"/>
    <m/>
    <n v="29880"/>
    <m/>
    <n v="20880"/>
    <m/>
    <n v="25920"/>
    <m/>
    <n v="540"/>
    <m/>
    <n v="0"/>
    <m/>
    <n v="0"/>
    <m/>
    <n v="4557"/>
    <m/>
    <n v="1440"/>
    <m/>
    <n v="5997"/>
    <m/>
    <n v="1920"/>
    <m/>
    <n v="870"/>
    <m/>
    <n v="2790"/>
    <m/>
    <n v="2203"/>
    <m/>
    <m/>
    <m/>
    <n v="97900"/>
    <m/>
    <n v="2310"/>
    <m/>
    <n v="100210"/>
    <n v="5.9844326913481689E-2"/>
    <n v="33.31666666666667"/>
    <n v="2.7841532781159566E-2"/>
    <n v="15.5"/>
    <n v="2.1983833948707714E-2"/>
    <n v="12.238888888888889"/>
  </r>
  <r>
    <x v="79"/>
    <s v="PICH1Aco227"/>
    <x v="26"/>
    <s v="Pichidegua"/>
    <s v="color"/>
    <x v="0"/>
    <s v="PICH1Aco2"/>
    <n v="1200"/>
    <m/>
    <n v="0"/>
    <m/>
    <n v="0"/>
    <m/>
    <n v="49860"/>
    <m/>
    <n v="18900"/>
    <m/>
    <n v="1800"/>
    <m/>
    <n v="0"/>
    <m/>
    <n v="3078"/>
    <m/>
    <n v="1800"/>
    <m/>
    <n v="4878"/>
    <m/>
    <n v="570"/>
    <m/>
    <n v="510"/>
    <m/>
    <n v="1080"/>
    <m/>
    <n v="696"/>
    <m/>
    <m/>
    <m/>
    <n v="76104"/>
    <m/>
    <n v="2310"/>
    <m/>
    <n v="78414"/>
    <n v="6.2208279133828141E-2"/>
    <n v="27.1"/>
    <n v="1.3773050730736858E-2"/>
    <n v="6"/>
    <n v="8.8759660264748647E-3"/>
    <n v="3.8666666666666667"/>
  </r>
  <r>
    <x v="79"/>
    <s v="PICH1Bco27"/>
    <x v="26"/>
    <s v="Pichidegua"/>
    <s v="color"/>
    <x v="0"/>
    <s v="PICH1Bco"/>
    <n v="6960"/>
    <m/>
    <n v="540"/>
    <m/>
    <n v="25700"/>
    <m/>
    <n v="36936"/>
    <m/>
    <n v="180"/>
    <m/>
    <n v="0"/>
    <m/>
    <n v="0"/>
    <m/>
    <n v="4329"/>
    <m/>
    <n v="1020"/>
    <m/>
    <n v="5349"/>
    <m/>
    <n v="228"/>
    <m/>
    <n v="30"/>
    <m/>
    <n v="258"/>
    <m/>
    <n v="807"/>
    <m/>
    <m/>
    <m/>
    <n v="75680"/>
    <m/>
    <n v="1050"/>
    <m/>
    <n v="76730"/>
    <n v="6.9711977062426697E-2"/>
    <n v="29.716666666666665"/>
    <n v="3.3624397237065032E-3"/>
    <n v="1.4333333333333333"/>
    <n v="1.0517398670663366E-2"/>
    <n v="4.4833333333333334"/>
  </r>
  <r>
    <x v="79"/>
    <s v="PICH2BCO27"/>
    <x v="26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4Bco27"/>
    <x v="26"/>
    <s v="Pichidegua"/>
    <s v="color"/>
    <x v="3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5Aco27"/>
    <x v="26"/>
    <s v="Pichidegua"/>
    <s v="color"/>
    <x v="4"/>
    <s v="PICH5Aco"/>
    <n v="3840"/>
    <m/>
    <n v="28080"/>
    <m/>
    <n v="720"/>
    <m/>
    <n v="83700"/>
    <m/>
    <n v="1440"/>
    <m/>
    <n v="0"/>
    <m/>
    <n v="0"/>
    <m/>
    <n v="3156"/>
    <m/>
    <n v="0"/>
    <m/>
    <n v="3156"/>
    <m/>
    <n v="2952"/>
    <m/>
    <n v="0"/>
    <m/>
    <n v="2952"/>
    <m/>
    <n v="1572"/>
    <m/>
    <m/>
    <m/>
    <n v="125460"/>
    <m/>
    <n v="0"/>
    <m/>
    <n v="125460"/>
    <n v="2.5155428024868483E-2"/>
    <n v="17.533333333333335"/>
    <n v="2.3529411764705882E-2"/>
    <n v="16.399999999999999"/>
    <n v="1.25298900047824E-2"/>
    <n v="8.7333333333333325"/>
  </r>
  <r>
    <x v="79"/>
    <s v="PICH5Bco27"/>
    <x v="26"/>
    <s v="Pichidegua"/>
    <s v="color"/>
    <x v="4"/>
    <s v="PICH5Bco"/>
    <n v="4320"/>
    <m/>
    <n v="15660"/>
    <m/>
    <n v="34380"/>
    <m/>
    <n v="14400"/>
    <m/>
    <n v="720"/>
    <m/>
    <n v="0"/>
    <m/>
    <n v="0"/>
    <m/>
    <n v="6201"/>
    <m/>
    <n v="0"/>
    <m/>
    <n v="6201"/>
    <m/>
    <n v="2283"/>
    <m/>
    <n v="0"/>
    <m/>
    <n v="2283"/>
    <m/>
    <n v="2316"/>
    <m/>
    <m/>
    <m/>
    <n v="80280"/>
    <m/>
    <n v="0"/>
    <m/>
    <n v="80280"/>
    <n v="7.7242152466367717E-2"/>
    <n v="34.450000000000003"/>
    <n v="2.8437967115097159E-2"/>
    <n v="12.683333333333334"/>
    <n v="2.8849028400597908E-2"/>
    <n v="12.866666666666667"/>
  </r>
  <r>
    <x v="79"/>
    <s v="PICH5Cco27"/>
    <x v="26"/>
    <s v="Pichidegua"/>
    <s v="color"/>
    <x v="4"/>
    <s v="PICH5Cco"/>
    <n v="1200"/>
    <m/>
    <n v="10980"/>
    <m/>
    <n v="16200"/>
    <m/>
    <n v="19260"/>
    <m/>
    <n v="3420"/>
    <m/>
    <n v="0"/>
    <m/>
    <n v="0"/>
    <m/>
    <n v="2160"/>
    <m/>
    <n v="0"/>
    <m/>
    <n v="2160"/>
    <m/>
    <n v="3960"/>
    <m/>
    <n v="0"/>
    <m/>
    <n v="3960"/>
    <m/>
    <n v="600"/>
    <m/>
    <m/>
    <m/>
    <n v="57780"/>
    <m/>
    <n v="0"/>
    <m/>
    <n v="57780"/>
    <n v="3.7383177570093455E-2"/>
    <n v="12"/>
    <n v="6.8535825545171333E-2"/>
    <n v="22"/>
    <n v="1.0384215991692628E-2"/>
    <n v="3.3333333333333335"/>
  </r>
  <r>
    <x v="80"/>
    <s v="Lavado27"/>
    <x v="26"/>
    <m/>
    <m/>
    <x v="5"/>
    <s v="Lavado"/>
    <n v="7320"/>
    <m/>
    <n v="28440"/>
    <m/>
    <n v="85680"/>
    <m/>
    <n v="61740"/>
    <m/>
    <n v="12780"/>
    <m/>
    <n v="720"/>
    <m/>
    <n v="0"/>
    <m/>
    <n v="0"/>
    <m/>
    <n v="0"/>
    <m/>
    <n v="0"/>
    <m/>
    <n v="0"/>
    <m/>
    <n v="0"/>
    <m/>
    <n v="0"/>
    <m/>
    <n v="0"/>
    <m/>
    <m/>
    <m/>
    <n v="196680"/>
    <m/>
    <n v="0"/>
    <m/>
    <n v="196680"/>
    <n v="0"/>
    <n v="0"/>
    <n v="0"/>
    <n v="0"/>
    <n v="0"/>
    <n v="0"/>
  </r>
  <r>
    <x v="81"/>
    <s v="CA3A28"/>
    <x v="27"/>
    <s v="Calera"/>
    <s v="color"/>
    <x v="0"/>
    <s v="CA3A"/>
    <n v="4080"/>
    <m/>
    <n v="14220"/>
    <m/>
    <n v="0"/>
    <m/>
    <n v="34200"/>
    <m/>
    <n v="360"/>
    <m/>
    <n v="0"/>
    <m/>
    <n v="0"/>
    <m/>
    <n v="972"/>
    <m/>
    <n v="690"/>
    <m/>
    <n v="1662"/>
    <m/>
    <n v="543"/>
    <m/>
    <n v="870"/>
    <m/>
    <n v="1413"/>
    <m/>
    <n v="1395"/>
    <m/>
    <m/>
    <m/>
    <n v="55770"/>
    <m/>
    <n v="1560"/>
    <m/>
    <n v="57330"/>
    <n v="2.8990057561486132E-2"/>
    <n v="9.2333333333333325"/>
    <n v="2.4646781789638934E-2"/>
    <n v="7.85"/>
    <n v="2.4332810047095761E-2"/>
    <n v="7.75"/>
  </r>
  <r>
    <x v="81"/>
    <s v="CA3B28"/>
    <x v="27"/>
    <s v="Calera"/>
    <s v="color"/>
    <x v="0"/>
    <s v="CA3B"/>
    <n v="0"/>
    <m/>
    <n v="0"/>
    <m/>
    <n v="0"/>
    <m/>
    <n v="0"/>
    <m/>
    <n v="0"/>
    <m/>
    <n v="0"/>
    <m/>
    <n v="0"/>
    <m/>
    <n v="0"/>
    <m/>
    <n v="0"/>
    <m/>
    <n v="0"/>
    <m/>
    <n v="0"/>
    <m/>
    <n v="30"/>
    <m/>
    <n v="30"/>
    <m/>
    <n v="0"/>
    <m/>
    <m/>
    <m/>
    <n v="0"/>
    <m/>
    <n v="30"/>
    <m/>
    <n v="30"/>
    <n v="0"/>
    <n v="0"/>
    <n v="1"/>
    <n v="0.16666666666666666"/>
    <n v="0"/>
    <n v="0"/>
  </r>
  <r>
    <x v="81"/>
    <s v="CA3BB28"/>
    <x v="27"/>
    <s v="Calera"/>
    <s v="blanco"/>
    <x v="0"/>
    <s v="CA3BB"/>
    <n v="1800"/>
    <m/>
    <n v="10080"/>
    <m/>
    <n v="25920"/>
    <m/>
    <n v="6120"/>
    <m/>
    <n v="3780"/>
    <m/>
    <n v="0"/>
    <m/>
    <n v="0"/>
    <m/>
    <n v="1569"/>
    <m/>
    <n v="1350"/>
    <m/>
    <n v="2919"/>
    <m/>
    <n v="384"/>
    <m/>
    <n v="720"/>
    <m/>
    <n v="1104"/>
    <m/>
    <n v="717"/>
    <m/>
    <m/>
    <m/>
    <n v="50370"/>
    <m/>
    <n v="2070"/>
    <m/>
    <n v="52440"/>
    <n v="5.5663615560640735E-2"/>
    <n v="16.216666666666665"/>
    <n v="2.1052631578947368E-2"/>
    <n v="6.1333333333333337"/>
    <n v="1.3672768878718536E-2"/>
    <n v="3.9833333333333334"/>
  </r>
  <r>
    <x v="81"/>
    <s v="CAP1A28"/>
    <x v="27"/>
    <s v="Calera"/>
    <s v="color"/>
    <x v="0"/>
    <s v="CAP1A"/>
    <n v="2280"/>
    <m/>
    <n v="180"/>
    <m/>
    <n v="720"/>
    <m/>
    <n v="31884"/>
    <m/>
    <n v="180"/>
    <m/>
    <n v="0"/>
    <m/>
    <n v="0"/>
    <m/>
    <n v="876"/>
    <m/>
    <n v="570"/>
    <m/>
    <n v="1446"/>
    <m/>
    <n v="81"/>
    <m/>
    <n v="0"/>
    <m/>
    <n v="81"/>
    <m/>
    <n v="249"/>
    <m/>
    <m/>
    <m/>
    <n v="36450"/>
    <m/>
    <n v="570"/>
    <m/>
    <n v="37020"/>
    <n v="3.9059967585089138E-2"/>
    <n v="8.0333333333333332"/>
    <n v="2.1880064829821718E-3"/>
    <n v="0.45"/>
    <n v="6.7260940032414914E-3"/>
    <n v="1.3833333333333333"/>
  </r>
  <r>
    <x v="81"/>
    <s v="CAP1B28"/>
    <x v="27"/>
    <s v="Calera"/>
    <s v="color"/>
    <x v="0"/>
    <s v="CAP1B"/>
    <n v="2400"/>
    <m/>
    <n v="1260"/>
    <m/>
    <n v="2160"/>
    <m/>
    <n v="16380"/>
    <m/>
    <n v="0"/>
    <m/>
    <n v="0"/>
    <m/>
    <n v="0"/>
    <m/>
    <n v="1452"/>
    <m/>
    <n v="630"/>
    <m/>
    <n v="2082"/>
    <m/>
    <n v="135"/>
    <m/>
    <n v="0"/>
    <m/>
    <n v="135"/>
    <m/>
    <n v="603"/>
    <m/>
    <m/>
    <m/>
    <n v="24390"/>
    <m/>
    <n v="630"/>
    <m/>
    <n v="25020"/>
    <n v="8.3213429256594723E-2"/>
    <n v="11.566666666666666"/>
    <n v="5.3956834532374104E-3"/>
    <n v="0.75"/>
    <n v="2.4100719424460432E-2"/>
    <n v="3.35"/>
  </r>
  <r>
    <x v="81"/>
    <s v="CAP1c28"/>
    <x v="27"/>
    <s v="Calera"/>
    <s v="color"/>
    <x v="0"/>
    <s v="CAP1c"/>
    <n v="1560"/>
    <m/>
    <n v="3240"/>
    <m/>
    <n v="14000"/>
    <m/>
    <n v="8280"/>
    <m/>
    <n v="0"/>
    <m/>
    <n v="0"/>
    <m/>
    <n v="0"/>
    <m/>
    <n v="1158"/>
    <m/>
    <n v="480"/>
    <m/>
    <n v="1638"/>
    <m/>
    <n v="123"/>
    <m/>
    <n v="0"/>
    <m/>
    <n v="123"/>
    <m/>
    <n v="349"/>
    <m/>
    <m/>
    <m/>
    <n v="28710"/>
    <m/>
    <n v="480"/>
    <m/>
    <n v="29190"/>
    <n v="5.6115107913669061E-2"/>
    <n v="9.1"/>
    <n v="4.2137718396711207E-3"/>
    <n v="0.68333333333333335"/>
    <n v="1.1956149366221309E-2"/>
    <n v="1.9388888888888889"/>
  </r>
  <r>
    <x v="82"/>
    <s v="PICH1A28"/>
    <x v="27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2"/>
    <s v="PICH2A28"/>
    <x v="27"/>
    <s v="Pichidegua"/>
    <s v="color"/>
    <x v="1"/>
    <s v="PICH2A"/>
    <n v="8880"/>
    <m/>
    <n v="73620"/>
    <m/>
    <n v="146340"/>
    <m/>
    <n v="49860"/>
    <m/>
    <n v="4200"/>
    <m/>
    <n v="0"/>
    <m/>
    <n v="0"/>
    <m/>
    <n v="13860"/>
    <m/>
    <n v="0"/>
    <m/>
    <n v="13860"/>
    <m/>
    <n v="4440"/>
    <m/>
    <n v="0"/>
    <m/>
    <n v="4440"/>
    <m/>
    <n v="240"/>
    <m/>
    <m/>
    <m/>
    <n v="301440"/>
    <m/>
    <n v="0"/>
    <m/>
    <n v="301440"/>
    <n v="4.5979299363057322E-2"/>
    <n v="77"/>
    <n v="1.4729299363057325E-2"/>
    <n v="24.666666666666668"/>
    <n v="7.9617834394904463E-4"/>
    <n v="1.3333333333333333"/>
  </r>
  <r>
    <x v="82"/>
    <s v="PICH3A28"/>
    <x v="27"/>
    <s v="Pichidegua"/>
    <s v="blanco"/>
    <x v="2"/>
    <s v="PICH3A"/>
    <n v="4440"/>
    <m/>
    <n v="8100"/>
    <m/>
    <n v="123400"/>
    <m/>
    <n v="70380"/>
    <m/>
    <n v="5220"/>
    <m/>
    <n v="0"/>
    <m/>
    <n v="0"/>
    <m/>
    <n v="25440"/>
    <m/>
    <n v="0"/>
    <m/>
    <n v="25440"/>
    <m/>
    <n v="1800"/>
    <m/>
    <n v="0"/>
    <m/>
    <n v="1800"/>
    <m/>
    <n v="460"/>
    <m/>
    <m/>
    <m/>
    <n v="239240"/>
    <m/>
    <n v="0"/>
    <m/>
    <n v="239240"/>
    <n v="0.10633673298779468"/>
    <n v="141.33333333333334"/>
    <n v="7.5238254472496241E-3"/>
    <n v="10"/>
    <n v="1.922755392074904E-3"/>
    <n v="2.5555555555555554"/>
  </r>
  <r>
    <x v="82"/>
    <s v="PICH4A28"/>
    <x v="27"/>
    <s v="Pichidegua"/>
    <s v="blanco"/>
    <x v="3"/>
    <s v="PICH4A"/>
    <n v="9360"/>
    <m/>
    <n v="33840"/>
    <m/>
    <n v="41740"/>
    <m/>
    <n v="38520"/>
    <m/>
    <n v="4320"/>
    <m/>
    <n v="0"/>
    <m/>
    <n v="0"/>
    <m/>
    <n v="28080"/>
    <m/>
    <n v="0"/>
    <m/>
    <n v="28080"/>
    <m/>
    <n v="5220"/>
    <m/>
    <n v="0"/>
    <m/>
    <n v="5220"/>
    <m/>
    <n v="1060"/>
    <m/>
    <m/>
    <m/>
    <n v="162140"/>
    <m/>
    <n v="0"/>
    <m/>
    <n v="162140"/>
    <n v="0.17318366843468608"/>
    <n v="156"/>
    <n v="3.2194399901319844E-2"/>
    <n v="29"/>
    <n v="6.5375601332182069E-3"/>
    <n v="5.8888888888888893"/>
  </r>
  <r>
    <x v="82"/>
    <s v="PICH5A28"/>
    <x v="27"/>
    <s v="Pichidegua"/>
    <s v="blanco"/>
    <x v="4"/>
    <s v="PICH5A"/>
    <n v="2280"/>
    <m/>
    <n v="28080"/>
    <m/>
    <n v="148500"/>
    <m/>
    <n v="91080"/>
    <m/>
    <n v="7560"/>
    <m/>
    <n v="0"/>
    <m/>
    <n v="0"/>
    <m/>
    <n v="16740"/>
    <m/>
    <n v="0"/>
    <m/>
    <n v="16740"/>
    <m/>
    <n v="1620"/>
    <m/>
    <n v="0"/>
    <m/>
    <n v="1620"/>
    <m/>
    <n v="660"/>
    <m/>
    <m/>
    <m/>
    <n v="296520"/>
    <m/>
    <n v="0"/>
    <m/>
    <n v="296520"/>
    <n v="5.6454876568191016E-2"/>
    <n v="93"/>
    <n v="5.4633751517604206E-3"/>
    <n v="9"/>
    <n v="2.2258195062727641E-3"/>
    <n v="3.6666666666666665"/>
  </r>
  <r>
    <x v="82"/>
    <s v="PICH1B28"/>
    <x v="27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2"/>
    <s v="PICH2B28"/>
    <x v="27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2"/>
    <s v="PICH3B28"/>
    <x v="27"/>
    <s v="Pichidegua"/>
    <s v="blanco"/>
    <x v="2"/>
    <s v="PICH3B"/>
    <n v="11040"/>
    <m/>
    <n v="5580"/>
    <m/>
    <n v="47420"/>
    <m/>
    <n v="257220"/>
    <m/>
    <n v="80460"/>
    <m/>
    <n v="0"/>
    <m/>
    <n v="0"/>
    <m/>
    <n v="14580"/>
    <m/>
    <n v="0"/>
    <m/>
    <n v="14580"/>
    <m/>
    <n v="2340"/>
    <m/>
    <n v="0"/>
    <m/>
    <n v="2340"/>
    <m/>
    <n v="260"/>
    <m/>
    <m/>
    <m/>
    <n v="418900"/>
    <m/>
    <n v="0"/>
    <m/>
    <n v="418900"/>
    <n v="3.4805442826450227E-2"/>
    <n v="81"/>
    <n v="5.5860587252327528E-3"/>
    <n v="13"/>
    <n v="6.2067319169252803E-4"/>
    <n v="1.4444444444444444"/>
  </r>
  <r>
    <x v="82"/>
    <s v="PICH4B28"/>
    <x v="27"/>
    <s v="Pichidegua"/>
    <s v="blanco"/>
    <x v="3"/>
    <s v="PICH4B"/>
    <n v="0"/>
    <m/>
    <n v="0"/>
    <m/>
    <n v="200"/>
    <m/>
    <n v="0"/>
    <m/>
    <n v="1080"/>
    <m/>
    <n v="15660"/>
    <m/>
    <n v="1980"/>
    <m/>
    <n v="3060"/>
    <m/>
    <n v="0"/>
    <m/>
    <n v="3060"/>
    <m/>
    <n v="720"/>
    <m/>
    <n v="0"/>
    <m/>
    <n v="720"/>
    <m/>
    <n v="340"/>
    <m/>
    <m/>
    <m/>
    <n v="23040"/>
    <m/>
    <n v="0"/>
    <m/>
    <n v="23040"/>
    <n v="0.1328125"/>
    <n v="17"/>
    <n v="3.125E-2"/>
    <n v="4"/>
    <n v="1.4756944444444444E-2"/>
    <n v="1.8888888888888888"/>
  </r>
  <r>
    <x v="82"/>
    <s v="PICH5B28"/>
    <x v="27"/>
    <s v="Pichidegua"/>
    <s v="blanco"/>
    <x v="4"/>
    <s v="PICH5B"/>
    <n v="4800"/>
    <m/>
    <n v="27720"/>
    <m/>
    <n v="43560"/>
    <m/>
    <n v="10260"/>
    <m/>
    <n v="540"/>
    <m/>
    <n v="0"/>
    <m/>
    <n v="0"/>
    <m/>
    <n v="36360"/>
    <m/>
    <n v="0"/>
    <m/>
    <n v="36360"/>
    <m/>
    <n v="4140"/>
    <m/>
    <n v="0"/>
    <m/>
    <n v="4140"/>
    <m/>
    <n v="540"/>
    <m/>
    <m/>
    <m/>
    <n v="127920"/>
    <m/>
    <n v="0"/>
    <m/>
    <n v="127920"/>
    <n v="0.28424015009380865"/>
    <n v="202"/>
    <n v="3.2363977485928702E-2"/>
    <n v="23"/>
    <n v="4.2213883677298314E-3"/>
    <n v="3"/>
  </r>
  <r>
    <x v="82"/>
    <s v="PICH3C28"/>
    <x v="27"/>
    <s v="Pichidegua"/>
    <s v="blanco"/>
    <x v="2"/>
    <s v="PICH3C"/>
    <n v="0"/>
    <m/>
    <n v="0"/>
    <m/>
    <n v="540"/>
    <m/>
    <n v="1080"/>
    <m/>
    <n v="9900"/>
    <m/>
    <n v="6480"/>
    <m/>
    <n v="30960"/>
    <m/>
    <n v="900"/>
    <m/>
    <n v="0"/>
    <m/>
    <n v="900"/>
    <m/>
    <n v="180"/>
    <m/>
    <n v="0"/>
    <m/>
    <n v="180"/>
    <m/>
    <n v="0"/>
    <m/>
    <m/>
    <m/>
    <n v="50040"/>
    <m/>
    <n v="0"/>
    <m/>
    <n v="50040"/>
    <n v="1.7985611510791366E-2"/>
    <n v="5"/>
    <n v="3.5971223021582736E-3"/>
    <n v="1"/>
    <n v="0"/>
    <n v="0"/>
  </r>
  <r>
    <x v="82"/>
    <s v="PICH5C28"/>
    <x v="27"/>
    <s v="Pichidegua"/>
    <s v="blanco"/>
    <x v="4"/>
    <s v="PICH5C"/>
    <n v="1800"/>
    <m/>
    <n v="9900"/>
    <m/>
    <n v="96480"/>
    <m/>
    <n v="163800"/>
    <m/>
    <n v="13500"/>
    <m/>
    <n v="0"/>
    <m/>
    <n v="0"/>
    <m/>
    <n v="16920"/>
    <m/>
    <n v="0"/>
    <m/>
    <n v="16920"/>
    <m/>
    <n v="1440"/>
    <m/>
    <n v="0"/>
    <m/>
    <n v="1440"/>
    <m/>
    <n v="640"/>
    <m/>
    <m/>
    <m/>
    <n v="304480"/>
    <m/>
    <n v="0"/>
    <m/>
    <n v="304480"/>
    <n v="5.5570152390961643E-2"/>
    <n v="94"/>
    <n v="4.7293746715712038E-3"/>
    <n v="8"/>
    <n v="2.1019442984760903E-3"/>
    <n v="3.5555555555555554"/>
  </r>
  <r>
    <x v="82"/>
    <s v="PICH5D28"/>
    <x v="27"/>
    <s v="Pichidegua"/>
    <s v="blanco"/>
    <x v="4"/>
    <s v="PICH5D"/>
    <n v="1440"/>
    <m/>
    <n v="31140"/>
    <m/>
    <n v="99180"/>
    <m/>
    <n v="138960"/>
    <m/>
    <n v="5220"/>
    <m/>
    <n v="0"/>
    <m/>
    <n v="0"/>
    <m/>
    <n v="26460"/>
    <m/>
    <n v="0"/>
    <m/>
    <n v="26460"/>
    <m/>
    <n v="2520"/>
    <m/>
    <n v="0"/>
    <m/>
    <n v="2520"/>
    <m/>
    <n v="700"/>
    <m/>
    <m/>
    <m/>
    <n v="305620"/>
    <m/>
    <n v="0"/>
    <m/>
    <n v="305620"/>
    <n v="8.6578103527256076E-2"/>
    <n v="147"/>
    <n v="8.2455336692624833E-3"/>
    <n v="14"/>
    <n v="2.2904260192395786E-3"/>
    <n v="3.8888888888888888"/>
  </r>
  <r>
    <x v="82"/>
    <s v="PICH1Aco28"/>
    <x v="27"/>
    <s v="Pichidegua"/>
    <s v="color"/>
    <x v="0"/>
    <s v="PICH1Aco"/>
    <n v="8760"/>
    <m/>
    <n v="22320"/>
    <m/>
    <n v="7200"/>
    <m/>
    <n v="36000"/>
    <m/>
    <n v="360"/>
    <m/>
    <n v="540"/>
    <m/>
    <n v="0"/>
    <m/>
    <n v="2952"/>
    <m/>
    <n v="1230"/>
    <m/>
    <n v="4182"/>
    <m/>
    <n v="915"/>
    <m/>
    <n v="810"/>
    <m/>
    <n v="1725"/>
    <m/>
    <n v="2153"/>
    <m/>
    <m/>
    <m/>
    <n v="81200"/>
    <m/>
    <n v="2040"/>
    <m/>
    <n v="83240"/>
    <n v="5.0240269101393557E-2"/>
    <n v="23.233333333333334"/>
    <n v="2.0723209995194617E-2"/>
    <n v="9.5833333333333339"/>
    <n v="2.5864968765016819E-2"/>
    <n v="11.96111111111111"/>
  </r>
  <r>
    <x v="82"/>
    <s v="PICH1Aco228"/>
    <x v="27"/>
    <s v="Pichidegua"/>
    <s v="color"/>
    <x v="0"/>
    <s v="PICH1Aco2"/>
    <n v="1440"/>
    <m/>
    <n v="0"/>
    <m/>
    <n v="7560"/>
    <m/>
    <n v="57060"/>
    <m/>
    <n v="18000"/>
    <m/>
    <n v="180"/>
    <m/>
    <n v="0"/>
    <m/>
    <n v="3747"/>
    <m/>
    <n v="1800"/>
    <m/>
    <n v="5547"/>
    <m/>
    <n v="564"/>
    <m/>
    <n v="570"/>
    <m/>
    <n v="1134"/>
    <m/>
    <n v="909"/>
    <m/>
    <m/>
    <m/>
    <n v="89460"/>
    <m/>
    <n v="2370"/>
    <m/>
    <n v="91830"/>
    <n v="6.0405096373734077E-2"/>
    <n v="30.816666666666666"/>
    <n v="1.2348905586409669E-2"/>
    <n v="6.3"/>
    <n v="9.8987259065664822E-3"/>
    <n v="5.05"/>
  </r>
  <r>
    <x v="82"/>
    <s v="PICH1Bco28"/>
    <x v="27"/>
    <s v="Pichidegua"/>
    <s v="color"/>
    <x v="0"/>
    <s v="PICH1Bco"/>
    <n v="4200"/>
    <m/>
    <n v="8280"/>
    <m/>
    <n v="8060"/>
    <m/>
    <n v="11700"/>
    <m/>
    <n v="2580"/>
    <m/>
    <n v="0"/>
    <m/>
    <n v="0"/>
    <m/>
    <n v="2712"/>
    <m/>
    <n v="840"/>
    <m/>
    <n v="3552"/>
    <m/>
    <n v="87"/>
    <m/>
    <n v="0"/>
    <m/>
    <n v="87"/>
    <m/>
    <n v="181"/>
    <m/>
    <m/>
    <m/>
    <n v="37800"/>
    <m/>
    <n v="840"/>
    <m/>
    <n v="38640"/>
    <n v="9.1925465838509315E-2"/>
    <n v="19.733333333333334"/>
    <n v="2.2515527950310557E-3"/>
    <n v="0.48333333333333334"/>
    <n v="4.6842650103519666E-3"/>
    <n v="1.0055555555555555"/>
  </r>
  <r>
    <x v="82"/>
    <s v="PICH2BCO28"/>
    <x v="27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2"/>
    <s v="PICH4Bco28"/>
    <x v="27"/>
    <s v="Pichidegua"/>
    <s v="color"/>
    <x v="3"/>
    <s v="PICH4Bco"/>
    <n v="120"/>
    <m/>
    <n v="0"/>
    <m/>
    <n v="1800"/>
    <m/>
    <n v="720"/>
    <m/>
    <n v="7920"/>
    <m/>
    <n v="23580"/>
    <m/>
    <n v="2880"/>
    <m/>
    <n v="4140"/>
    <m/>
    <n v="0"/>
    <m/>
    <n v="4140"/>
    <m/>
    <n v="1620"/>
    <m/>
    <n v="0"/>
    <m/>
    <n v="1620"/>
    <m/>
    <n v="300"/>
    <m/>
    <m/>
    <m/>
    <n v="43080"/>
    <m/>
    <n v="0"/>
    <m/>
    <n v="43080"/>
    <n v="9.610027855153204E-2"/>
    <n v="23"/>
    <n v="3.7604456824512536E-2"/>
    <n v="9"/>
    <n v="6.9637883008356544E-3"/>
    <n v="1.6666666666666667"/>
  </r>
  <r>
    <x v="82"/>
    <s v="PICH5Aco28"/>
    <x v="27"/>
    <s v="Pichidegua"/>
    <s v="color"/>
    <x v="4"/>
    <s v="PICH5Aco"/>
    <n v="3480"/>
    <m/>
    <n v="27900"/>
    <m/>
    <n v="1080"/>
    <m/>
    <n v="75060"/>
    <m/>
    <n v="900"/>
    <m/>
    <n v="0"/>
    <m/>
    <n v="0"/>
    <m/>
    <n v="2820"/>
    <m/>
    <n v="0"/>
    <m/>
    <n v="2820"/>
    <m/>
    <n v="3600"/>
    <m/>
    <n v="0"/>
    <m/>
    <n v="3600"/>
    <m/>
    <n v="720"/>
    <m/>
    <m/>
    <m/>
    <n v="115560"/>
    <m/>
    <n v="0"/>
    <m/>
    <n v="115560"/>
    <n v="2.4402907580477674E-2"/>
    <n v="15.666666666666666"/>
    <n v="3.1152647975077882E-2"/>
    <n v="20"/>
    <n v="6.2305295950155761E-3"/>
    <n v="4"/>
  </r>
  <r>
    <x v="82"/>
    <s v="PICH5Bco28"/>
    <x v="27"/>
    <s v="Pichidegua"/>
    <s v="color"/>
    <x v="4"/>
    <s v="PICH5Bco"/>
    <n v="1920"/>
    <m/>
    <n v="7920"/>
    <m/>
    <n v="17280"/>
    <m/>
    <n v="7020"/>
    <m/>
    <n v="360"/>
    <m/>
    <n v="0"/>
    <m/>
    <n v="0"/>
    <m/>
    <n v="4224"/>
    <m/>
    <n v="0"/>
    <m/>
    <n v="4224"/>
    <m/>
    <n v="1713"/>
    <m/>
    <n v="0"/>
    <m/>
    <n v="1713"/>
    <m/>
    <n v="1683"/>
    <m/>
    <m/>
    <m/>
    <n v="42120"/>
    <m/>
    <n v="0"/>
    <m/>
    <n v="42120"/>
    <n v="0.10028490028490028"/>
    <n v="23.466666666666665"/>
    <n v="4.0669515669515668E-2"/>
    <n v="9.5166666666666675"/>
    <n v="3.9957264957264954E-2"/>
    <n v="9.35"/>
  </r>
  <r>
    <x v="82"/>
    <s v="PICH5Cco28"/>
    <x v="27"/>
    <s v="Pichidegua"/>
    <s v="color"/>
    <x v="4"/>
    <s v="PICH5Cco"/>
    <n v="1440"/>
    <m/>
    <n v="16020"/>
    <m/>
    <n v="8040"/>
    <m/>
    <n v="54000"/>
    <m/>
    <n v="3060"/>
    <m/>
    <n v="0"/>
    <m/>
    <n v="0"/>
    <m/>
    <n v="3090"/>
    <m/>
    <n v="0"/>
    <m/>
    <n v="3090"/>
    <m/>
    <n v="2877"/>
    <m/>
    <n v="0"/>
    <m/>
    <n v="2877"/>
    <m/>
    <n v="1113"/>
    <m/>
    <m/>
    <m/>
    <n v="89640"/>
    <m/>
    <n v="0"/>
    <m/>
    <n v="89640"/>
    <n v="3.4471218206157964E-2"/>
    <n v="17.166666666666668"/>
    <n v="3.2095046854083001E-2"/>
    <n v="15.983333333333333"/>
    <n v="1.2416331994645247E-2"/>
    <n v="6.1833333333333336"/>
  </r>
  <r>
    <x v="83"/>
    <s v="Lavado28"/>
    <x v="27"/>
    <m/>
    <m/>
    <x v="5"/>
    <s v="Lavado"/>
    <n v="7680"/>
    <m/>
    <n v="14760"/>
    <m/>
    <n v="77940"/>
    <m/>
    <n v="71640"/>
    <m/>
    <n v="11160"/>
    <m/>
    <n v="1440"/>
    <m/>
    <n v="0"/>
    <m/>
    <n v="0"/>
    <m/>
    <n v="0"/>
    <m/>
    <n v="0"/>
    <m/>
    <n v="0"/>
    <m/>
    <n v="0"/>
    <m/>
    <n v="0"/>
    <m/>
    <n v="0"/>
    <m/>
    <m/>
    <m/>
    <n v="184620"/>
    <m/>
    <n v="0"/>
    <m/>
    <n v="184620"/>
    <n v="0"/>
    <n v="0"/>
    <n v="0"/>
    <n v="0"/>
    <n v="0"/>
    <n v="0"/>
  </r>
  <r>
    <x v="84"/>
    <s v="CA3A29"/>
    <x v="28"/>
    <s v="Calera"/>
    <s v="color"/>
    <x v="0"/>
    <s v="CA3A"/>
    <n v="3960"/>
    <m/>
    <n v="13140"/>
    <m/>
    <n v="0"/>
    <m/>
    <n v="27360"/>
    <m/>
    <n v="180"/>
    <m/>
    <n v="180"/>
    <m/>
    <n v="0"/>
    <m/>
    <n v="1050"/>
    <m/>
    <n v="360"/>
    <m/>
    <n v="1410"/>
    <m/>
    <n v="432"/>
    <m/>
    <n v="480"/>
    <m/>
    <n v="912"/>
    <m/>
    <n v="1058"/>
    <m/>
    <m/>
    <m/>
    <n v="47360"/>
    <m/>
    <n v="840"/>
    <m/>
    <n v="48200"/>
    <n v="2.9253112033195021E-2"/>
    <n v="7.833333333333333"/>
    <n v="1.8921161825726143E-2"/>
    <n v="5.0666666666666664"/>
    <n v="2.1950207468879667E-2"/>
    <n v="5.8777777777777782"/>
  </r>
  <r>
    <x v="84"/>
    <s v="CA3B29"/>
    <x v="28"/>
    <s v="Calera"/>
    <s v="color"/>
    <x v="0"/>
    <s v="CA3B"/>
    <n v="0"/>
    <m/>
    <n v="0"/>
    <m/>
    <n v="0"/>
    <m/>
    <n v="0"/>
    <m/>
    <n v="0"/>
    <m/>
    <n v="0"/>
    <m/>
    <n v="0"/>
    <m/>
    <n v="0"/>
    <m/>
    <n v="30"/>
    <m/>
    <n v="30"/>
    <m/>
    <n v="0"/>
    <m/>
    <n v="30"/>
    <m/>
    <n v="30"/>
    <m/>
    <n v="0"/>
    <m/>
    <m/>
    <m/>
    <n v="0"/>
    <m/>
    <n v="60"/>
    <m/>
    <n v="60"/>
    <n v="0.5"/>
    <n v="0.16666666666666666"/>
    <n v="0.5"/>
    <n v="0.16666666666666666"/>
    <n v="0"/>
    <n v="0"/>
  </r>
  <r>
    <x v="84"/>
    <s v="CA3BB29"/>
    <x v="28"/>
    <s v="Calera"/>
    <s v="blanco"/>
    <x v="0"/>
    <s v="CA3BB"/>
    <n v="0"/>
    <m/>
    <n v="540"/>
    <m/>
    <n v="0"/>
    <m/>
    <n v="2160"/>
    <m/>
    <n v="0"/>
    <m/>
    <n v="0"/>
    <m/>
    <n v="0"/>
    <m/>
    <n v="90"/>
    <m/>
    <n v="660"/>
    <m/>
    <n v="750"/>
    <m/>
    <n v="90"/>
    <m/>
    <n v="300"/>
    <m/>
    <n v="390"/>
    <m/>
    <n v="90"/>
    <m/>
    <m/>
    <m/>
    <n v="2970"/>
    <m/>
    <n v="960"/>
    <m/>
    <n v="3930"/>
    <n v="0.19083969465648856"/>
    <n v="4.166666666666667"/>
    <n v="9.9236641221374045E-2"/>
    <n v="2.1666666666666665"/>
    <n v="2.2900763358778626E-2"/>
    <n v="0.5"/>
  </r>
  <r>
    <x v="84"/>
    <s v="CAP1A29"/>
    <x v="28"/>
    <s v="Calera"/>
    <s v="color"/>
    <x v="0"/>
    <s v="CAP1A"/>
    <n v="2760"/>
    <m/>
    <n v="0"/>
    <m/>
    <n v="14600"/>
    <m/>
    <n v="17460"/>
    <m/>
    <n v="0"/>
    <m/>
    <n v="0"/>
    <m/>
    <n v="0"/>
    <m/>
    <n v="906"/>
    <m/>
    <n v="240"/>
    <m/>
    <n v="1146"/>
    <m/>
    <n v="129"/>
    <m/>
    <n v="0"/>
    <m/>
    <n v="129"/>
    <m/>
    <n v="415"/>
    <m/>
    <m/>
    <m/>
    <n v="36270"/>
    <m/>
    <n v="240"/>
    <m/>
    <n v="36510"/>
    <n v="3.1388660640920295E-2"/>
    <n v="6.3666666666666663"/>
    <n v="3.533278553820871E-3"/>
    <n v="0.71666666666666667"/>
    <n v="1.136674883593536E-2"/>
    <n v="2.3055555555555554"/>
  </r>
  <r>
    <x v="84"/>
    <s v="CAP1B29"/>
    <x v="28"/>
    <s v="Calera"/>
    <s v="color"/>
    <x v="0"/>
    <s v="CAP1B"/>
    <n v="2760"/>
    <m/>
    <n v="4500"/>
    <m/>
    <n v="0"/>
    <m/>
    <n v="14400"/>
    <m/>
    <n v="0"/>
    <m/>
    <n v="0"/>
    <m/>
    <n v="0"/>
    <m/>
    <n v="1722"/>
    <m/>
    <n v="360"/>
    <m/>
    <n v="2082"/>
    <m/>
    <n v="210"/>
    <m/>
    <n v="0"/>
    <m/>
    <n v="210"/>
    <m/>
    <n v="228"/>
    <m/>
    <m/>
    <m/>
    <n v="23820"/>
    <m/>
    <n v="360"/>
    <m/>
    <n v="24180"/>
    <n v="8.6104218362282881E-2"/>
    <n v="11.566666666666666"/>
    <n v="8.6848635235732014E-3"/>
    <n v="1.1666666666666667"/>
    <n v="9.4292803970223334E-3"/>
    <n v="1.2666666666666666"/>
  </r>
  <r>
    <x v="84"/>
    <s v="CAP1c29"/>
    <x v="28"/>
    <s v="Calera"/>
    <s v="color"/>
    <x v="0"/>
    <s v="CAP1c"/>
    <n v="2160"/>
    <m/>
    <n v="180"/>
    <m/>
    <n v="7600"/>
    <m/>
    <n v="16920"/>
    <m/>
    <n v="180"/>
    <m/>
    <n v="0"/>
    <m/>
    <n v="0"/>
    <m/>
    <n v="1266"/>
    <m/>
    <n v="210"/>
    <m/>
    <n v="1476"/>
    <m/>
    <n v="156"/>
    <m/>
    <n v="0"/>
    <m/>
    <n v="156"/>
    <m/>
    <n v="158"/>
    <m/>
    <m/>
    <m/>
    <n v="28620"/>
    <m/>
    <n v="210"/>
    <m/>
    <n v="28830"/>
    <n v="5.1196670135275756E-2"/>
    <n v="8.1999999999999993"/>
    <n v="5.4110301768990638E-3"/>
    <n v="0.8666666666666667"/>
    <n v="5.4804023586541798E-3"/>
    <n v="0.87777777777777777"/>
  </r>
  <r>
    <x v="85"/>
    <s v="PICH1A29"/>
    <x v="28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5"/>
    <s v="PICH2A29"/>
    <x v="28"/>
    <s v="Pichidegua"/>
    <s v="color"/>
    <x v="1"/>
    <s v="PICH2A"/>
    <n v="7440"/>
    <m/>
    <n v="65340"/>
    <m/>
    <n v="129420"/>
    <m/>
    <n v="47340"/>
    <m/>
    <n v="2700"/>
    <m/>
    <n v="0"/>
    <m/>
    <n v="0"/>
    <m/>
    <n v="14580"/>
    <m/>
    <n v="0"/>
    <m/>
    <n v="14580"/>
    <m/>
    <n v="6840"/>
    <m/>
    <n v="0"/>
    <m/>
    <n v="6840"/>
    <m/>
    <n v="480"/>
    <m/>
    <m/>
    <m/>
    <n v="274140"/>
    <m/>
    <n v="0"/>
    <m/>
    <n v="274140"/>
    <n v="5.318450426789232E-2"/>
    <n v="81"/>
    <n v="2.4950755088640839E-2"/>
    <n v="38"/>
    <n v="1.7509301816590063E-3"/>
    <n v="2.6666666666666665"/>
  </r>
  <r>
    <x v="85"/>
    <s v="PICH3A29"/>
    <x v="28"/>
    <s v="Pichidegua"/>
    <s v="blanco"/>
    <x v="2"/>
    <s v="PICH3A"/>
    <n v="6240"/>
    <m/>
    <n v="14040"/>
    <m/>
    <n v="121300"/>
    <m/>
    <n v="64980"/>
    <m/>
    <n v="4860"/>
    <m/>
    <n v="0"/>
    <m/>
    <n v="0"/>
    <m/>
    <n v="33480"/>
    <m/>
    <n v="0"/>
    <m/>
    <n v="33480"/>
    <m/>
    <n v="2340"/>
    <m/>
    <n v="0"/>
    <m/>
    <n v="2340"/>
    <m/>
    <n v="540"/>
    <m/>
    <m/>
    <m/>
    <n v="247780"/>
    <m/>
    <n v="0"/>
    <m/>
    <n v="247780"/>
    <n v="0.13511986439583501"/>
    <n v="186"/>
    <n v="9.4438614900314802E-3"/>
    <n v="13"/>
    <n v="2.1793526515457261E-3"/>
    <n v="3"/>
  </r>
  <r>
    <x v="85"/>
    <s v="PICH4A29"/>
    <x v="28"/>
    <s v="Pichidegua"/>
    <s v="blanco"/>
    <x v="3"/>
    <s v="PICH4A"/>
    <n v="6600"/>
    <m/>
    <n v="23400"/>
    <m/>
    <n v="35120"/>
    <m/>
    <n v="35100"/>
    <m/>
    <n v="3060"/>
    <m/>
    <n v="0"/>
    <m/>
    <n v="0"/>
    <m/>
    <n v="30600"/>
    <m/>
    <n v="0"/>
    <m/>
    <n v="30600"/>
    <m/>
    <n v="3780"/>
    <m/>
    <n v="0"/>
    <m/>
    <n v="3780"/>
    <m/>
    <n v="1080"/>
    <m/>
    <m/>
    <m/>
    <n v="138740"/>
    <m/>
    <n v="0"/>
    <m/>
    <n v="138740"/>
    <n v="0.22055643649992793"/>
    <n v="170"/>
    <n v="2.7245206861755803E-2"/>
    <n v="21"/>
    <n v="7.7843448176445149E-3"/>
    <n v="6"/>
  </r>
  <r>
    <x v="85"/>
    <s v="PICH5A29"/>
    <x v="28"/>
    <s v="Pichidegua"/>
    <s v="blanco"/>
    <x v="4"/>
    <s v="PICH5A"/>
    <n v="2160"/>
    <m/>
    <n v="30600"/>
    <m/>
    <n v="147060"/>
    <m/>
    <n v="88200"/>
    <m/>
    <n v="7920"/>
    <m/>
    <n v="0"/>
    <m/>
    <n v="0"/>
    <m/>
    <n v="17820"/>
    <m/>
    <n v="0"/>
    <m/>
    <n v="17820"/>
    <m/>
    <n v="1440"/>
    <m/>
    <n v="0"/>
    <m/>
    <n v="1440"/>
    <m/>
    <n v="680"/>
    <m/>
    <m/>
    <m/>
    <n v="295880"/>
    <m/>
    <n v="0"/>
    <m/>
    <n v="295880"/>
    <n v="6.0227119102338786E-2"/>
    <n v="99"/>
    <n v="4.8668379072597003E-3"/>
    <n v="8"/>
    <n v="2.2982290117615251E-3"/>
    <n v="3.7777777777777777"/>
  </r>
  <r>
    <x v="85"/>
    <s v="PICH1B29"/>
    <x v="28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5"/>
    <s v="PICH2B29"/>
    <x v="28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5"/>
    <s v="PICH3B29"/>
    <x v="28"/>
    <s v="Pichidegua"/>
    <s v="blanco"/>
    <x v="2"/>
    <s v="PICH3B"/>
    <n v="9000"/>
    <m/>
    <n v="2700"/>
    <m/>
    <n v="64640"/>
    <m/>
    <n v="255240"/>
    <m/>
    <n v="64620"/>
    <m/>
    <n v="0"/>
    <m/>
    <n v="0"/>
    <m/>
    <n v="17820"/>
    <m/>
    <n v="0"/>
    <m/>
    <n v="17820"/>
    <m/>
    <n v="1800"/>
    <m/>
    <n v="0"/>
    <m/>
    <n v="1800"/>
    <m/>
    <n v="400"/>
    <m/>
    <m/>
    <m/>
    <n v="416220"/>
    <m/>
    <n v="0"/>
    <m/>
    <n v="416220"/>
    <n v="4.2813896497044833E-2"/>
    <n v="99"/>
    <n v="4.3246360098025084E-3"/>
    <n v="10"/>
    <n v="9.6103022440055736E-4"/>
    <n v="2.2222222222222223"/>
  </r>
  <r>
    <x v="85"/>
    <s v="PICH4B29"/>
    <x v="28"/>
    <s v="Pichidegua"/>
    <s v="blanco"/>
    <x v="3"/>
    <s v="PICH4B"/>
    <n v="0"/>
    <m/>
    <n v="0"/>
    <m/>
    <n v="2520"/>
    <m/>
    <n v="0"/>
    <m/>
    <n v="26040"/>
    <m/>
    <n v="29520"/>
    <m/>
    <n v="4320"/>
    <m/>
    <n v="8280"/>
    <m/>
    <n v="0"/>
    <m/>
    <n v="8280"/>
    <m/>
    <n v="1800"/>
    <m/>
    <n v="0"/>
    <m/>
    <n v="1800"/>
    <m/>
    <n v="300"/>
    <m/>
    <m/>
    <m/>
    <n v="72780"/>
    <m/>
    <n v="0"/>
    <m/>
    <n v="72780"/>
    <n v="0.11376751854905194"/>
    <n v="46"/>
    <n v="2.47320692497939E-2"/>
    <n v="10"/>
    <n v="4.1220115416323163E-3"/>
    <n v="1.6666666666666667"/>
  </r>
  <r>
    <x v="85"/>
    <s v="PICH5B29"/>
    <x v="28"/>
    <s v="Pichidegua"/>
    <s v="blanco"/>
    <x v="4"/>
    <s v="PICH5B"/>
    <n v="2880"/>
    <m/>
    <n v="19080"/>
    <m/>
    <n v="27180"/>
    <m/>
    <n v="7560"/>
    <m/>
    <n v="0"/>
    <m/>
    <n v="0"/>
    <m/>
    <n v="0"/>
    <m/>
    <n v="25080"/>
    <m/>
    <n v="0"/>
    <m/>
    <n v="25080"/>
    <m/>
    <n v="2700"/>
    <m/>
    <n v="0"/>
    <m/>
    <n v="2700"/>
    <m/>
    <n v="700"/>
    <m/>
    <m/>
    <m/>
    <n v="85180"/>
    <m/>
    <n v="0"/>
    <m/>
    <n v="85180"/>
    <n v="0.29443531345386242"/>
    <n v="139.33333333333334"/>
    <n v="3.1697581591922985E-2"/>
    <n v="15"/>
    <n v="8.2178915238318856E-3"/>
    <n v="3.8888888888888888"/>
  </r>
  <r>
    <x v="85"/>
    <s v="PICH3C29"/>
    <x v="28"/>
    <s v="Pichidegua"/>
    <s v="blanco"/>
    <x v="2"/>
    <s v="PICH3C"/>
    <n v="0"/>
    <m/>
    <n v="1080"/>
    <m/>
    <n v="3420"/>
    <m/>
    <n v="4680"/>
    <m/>
    <n v="55620"/>
    <m/>
    <n v="43200"/>
    <m/>
    <n v="36900"/>
    <m/>
    <n v="7920"/>
    <m/>
    <n v="0"/>
    <m/>
    <n v="7920"/>
    <m/>
    <n v="1080"/>
    <m/>
    <n v="0"/>
    <m/>
    <n v="1080"/>
    <m/>
    <n v="0"/>
    <m/>
    <m/>
    <m/>
    <n v="153900"/>
    <m/>
    <n v="0"/>
    <m/>
    <n v="153900"/>
    <n v="5.146198830409357E-2"/>
    <n v="44"/>
    <n v="7.0175438596491229E-3"/>
    <n v="6"/>
    <n v="0"/>
    <n v="0"/>
  </r>
  <r>
    <x v="85"/>
    <s v="PICH5C29"/>
    <x v="28"/>
    <s v="Pichidegua"/>
    <s v="blanco"/>
    <x v="4"/>
    <s v="PICH5C"/>
    <n v="2280"/>
    <m/>
    <n v="10080"/>
    <m/>
    <n v="100800"/>
    <m/>
    <n v="163980"/>
    <m/>
    <n v="13680"/>
    <m/>
    <n v="0"/>
    <m/>
    <n v="0"/>
    <m/>
    <n v="17820"/>
    <m/>
    <n v="0"/>
    <m/>
    <n v="17820"/>
    <m/>
    <n v="2160"/>
    <m/>
    <n v="0"/>
    <m/>
    <n v="2160"/>
    <m/>
    <n v="680"/>
    <m/>
    <m/>
    <m/>
    <n v="311480"/>
    <m/>
    <n v="0"/>
    <m/>
    <n v="311480"/>
    <n v="5.7210735841787597E-2"/>
    <n v="99"/>
    <n v="6.9346346474894053E-3"/>
    <n v="12"/>
    <n v="2.1831257223577758E-3"/>
    <n v="3.7777777777777777"/>
  </r>
  <r>
    <x v="85"/>
    <s v="PICH5D29"/>
    <x v="28"/>
    <s v="Pichidegua"/>
    <s v="blanco"/>
    <x v="4"/>
    <s v="PICH5D"/>
    <n v="1800"/>
    <m/>
    <n v="29880"/>
    <m/>
    <n v="108720"/>
    <m/>
    <n v="163620"/>
    <m/>
    <n v="6840"/>
    <m/>
    <n v="0"/>
    <m/>
    <n v="0"/>
    <m/>
    <n v="31500"/>
    <m/>
    <n v="0"/>
    <m/>
    <n v="31500"/>
    <m/>
    <n v="3060"/>
    <m/>
    <n v="0"/>
    <m/>
    <n v="3060"/>
    <m/>
    <n v="820"/>
    <m/>
    <m/>
    <m/>
    <n v="346240"/>
    <m/>
    <n v="0"/>
    <m/>
    <n v="346240"/>
    <n v="9.0977356746765256E-2"/>
    <n v="175"/>
    <n v="8.8378003696857679E-3"/>
    <n v="17"/>
    <n v="2.3682994454713494E-3"/>
    <n v="4.5555555555555554"/>
  </r>
  <r>
    <x v="85"/>
    <s v="PICH1Aco29"/>
    <x v="28"/>
    <s v="Pichidegua"/>
    <s v="color"/>
    <x v="0"/>
    <s v="PICH1Aco"/>
    <n v="7320"/>
    <m/>
    <n v="20340"/>
    <m/>
    <n v="3600"/>
    <m/>
    <n v="33120"/>
    <m/>
    <n v="360"/>
    <m/>
    <n v="180"/>
    <m/>
    <n v="0"/>
    <m/>
    <n v="2589"/>
    <m/>
    <n v="1380"/>
    <m/>
    <n v="3969"/>
    <m/>
    <n v="948"/>
    <m/>
    <n v="750"/>
    <m/>
    <n v="1698"/>
    <m/>
    <n v="2023"/>
    <m/>
    <m/>
    <m/>
    <n v="70480"/>
    <m/>
    <n v="2130"/>
    <m/>
    <n v="72610"/>
    <n v="5.4661892301335904E-2"/>
    <n v="22.05"/>
    <n v="2.3385208648946425E-2"/>
    <n v="9.4333333333333336"/>
    <n v="2.7861176146536291E-2"/>
    <n v="11.238888888888889"/>
  </r>
  <r>
    <x v="85"/>
    <s v="PICH1Aco229"/>
    <x v="28"/>
    <s v="Pichidegua"/>
    <s v="color"/>
    <x v="0"/>
    <s v="PICH1Aco2"/>
    <n v="1560"/>
    <m/>
    <n v="180"/>
    <m/>
    <n v="360"/>
    <m/>
    <n v="71280"/>
    <m/>
    <n v="19080"/>
    <m/>
    <n v="540"/>
    <m/>
    <n v="0"/>
    <m/>
    <n v="2940"/>
    <m/>
    <n v="1710"/>
    <m/>
    <n v="4650"/>
    <m/>
    <n v="810"/>
    <m/>
    <n v="540"/>
    <m/>
    <n v="1350"/>
    <m/>
    <n v="1530"/>
    <m/>
    <m/>
    <m/>
    <n v="98280"/>
    <m/>
    <n v="2250"/>
    <m/>
    <n v="100530"/>
    <n v="4.6254849298716802E-2"/>
    <n v="25.833333333333332"/>
    <n v="1.342882721575649E-2"/>
    <n v="7.5"/>
    <n v="1.521933751119069E-2"/>
    <n v="8.5"/>
  </r>
  <r>
    <x v="85"/>
    <s v="PICH1Bco29"/>
    <x v="28"/>
    <s v="Pichidegua"/>
    <s v="color"/>
    <x v="0"/>
    <s v="PICH1Bco"/>
    <n v="5520"/>
    <m/>
    <n v="0"/>
    <m/>
    <n v="2100"/>
    <m/>
    <n v="31680"/>
    <m/>
    <n v="3480"/>
    <m/>
    <n v="0"/>
    <m/>
    <n v="0"/>
    <m/>
    <n v="2850"/>
    <m/>
    <n v="930"/>
    <m/>
    <n v="3780"/>
    <m/>
    <n v="60"/>
    <m/>
    <n v="60"/>
    <m/>
    <n v="120"/>
    <m/>
    <n v="390"/>
    <m/>
    <m/>
    <m/>
    <n v="46080"/>
    <m/>
    <n v="990"/>
    <m/>
    <n v="47070"/>
    <n v="8.0305927342256209E-2"/>
    <n v="21"/>
    <n v="2.5493945188017845E-3"/>
    <n v="0.66666666666666663"/>
    <n v="8.2855321861057991E-3"/>
    <n v="2.1666666666666665"/>
  </r>
  <r>
    <x v="85"/>
    <s v="PICH2BCO29"/>
    <x v="28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5"/>
    <s v="PICH4Bco29"/>
    <x v="28"/>
    <s v="Pichidegua"/>
    <s v="color"/>
    <x v="3"/>
    <s v="PICH4Bco"/>
    <n v="720"/>
    <m/>
    <n v="0"/>
    <m/>
    <n v="5400"/>
    <m/>
    <n v="180"/>
    <m/>
    <n v="31860"/>
    <m/>
    <n v="13140"/>
    <m/>
    <n v="4500"/>
    <m/>
    <n v="6480"/>
    <m/>
    <n v="0"/>
    <m/>
    <n v="6480"/>
    <m/>
    <n v="1800"/>
    <m/>
    <n v="0"/>
    <m/>
    <n v="1800"/>
    <m/>
    <n v="400"/>
    <m/>
    <m/>
    <m/>
    <n v="64480"/>
    <m/>
    <n v="0"/>
    <m/>
    <n v="64480"/>
    <n v="0.10049627791563276"/>
    <n v="36"/>
    <n v="2.7915632754342432E-2"/>
    <n v="10"/>
    <n v="6.2034739454094297E-3"/>
    <n v="2.2222222222222223"/>
  </r>
  <r>
    <x v="85"/>
    <s v="PICH5Aco29"/>
    <x v="28"/>
    <s v="Pichidegua"/>
    <s v="color"/>
    <x v="4"/>
    <s v="PICH5Aco"/>
    <n v="5040"/>
    <m/>
    <n v="30780"/>
    <m/>
    <n v="4500"/>
    <m/>
    <n v="72000"/>
    <m/>
    <n v="1440"/>
    <m/>
    <n v="0"/>
    <m/>
    <n v="0"/>
    <m/>
    <n v="3822"/>
    <m/>
    <n v="0"/>
    <m/>
    <n v="3822"/>
    <m/>
    <n v="3690"/>
    <m/>
    <n v="0"/>
    <m/>
    <n v="3690"/>
    <m/>
    <n v="588"/>
    <m/>
    <m/>
    <m/>
    <n v="121860"/>
    <m/>
    <n v="0"/>
    <m/>
    <n v="121860"/>
    <n v="3.1363860167405222E-2"/>
    <n v="21.233333333333334"/>
    <n v="3.0280649926144758E-2"/>
    <n v="20.5"/>
    <n v="4.8252092565238798E-3"/>
    <n v="3.2666666666666666"/>
  </r>
  <r>
    <x v="85"/>
    <s v="PICH5Bco29"/>
    <x v="28"/>
    <s v="Pichidegua"/>
    <s v="color"/>
    <x v="4"/>
    <s v="PICH5Bco"/>
    <n v="4080"/>
    <m/>
    <n v="19080"/>
    <m/>
    <n v="37260"/>
    <m/>
    <n v="18540"/>
    <m/>
    <n v="1260"/>
    <m/>
    <n v="180"/>
    <m/>
    <n v="0"/>
    <m/>
    <n v="7380"/>
    <m/>
    <n v="0"/>
    <m/>
    <n v="7380"/>
    <m/>
    <n v="2151"/>
    <m/>
    <n v="0"/>
    <m/>
    <n v="2151"/>
    <m/>
    <n v="2049"/>
    <m/>
    <m/>
    <m/>
    <n v="91980"/>
    <m/>
    <n v="0"/>
    <m/>
    <n v="91980"/>
    <n v="8.0234833659491189E-2"/>
    <n v="41"/>
    <n v="2.3385518590998043E-2"/>
    <n v="11.95"/>
    <n v="2.2276581865622962E-2"/>
    <n v="11.383333333333333"/>
  </r>
  <r>
    <x v="85"/>
    <s v="PICH5Cco29"/>
    <x v="28"/>
    <s v="Pichidegua"/>
    <s v="color"/>
    <x v="4"/>
    <s v="PICH5Cco"/>
    <n v="1920"/>
    <m/>
    <n v="14400"/>
    <m/>
    <n v="180"/>
    <m/>
    <n v="96300"/>
    <m/>
    <n v="1440"/>
    <m/>
    <n v="0"/>
    <m/>
    <n v="0"/>
    <m/>
    <n v="3681"/>
    <m/>
    <n v="0"/>
    <m/>
    <n v="3681"/>
    <m/>
    <n v="2421"/>
    <m/>
    <n v="0"/>
    <m/>
    <n v="2421"/>
    <m/>
    <n v="1518"/>
    <m/>
    <m/>
    <m/>
    <n v="121860"/>
    <m/>
    <n v="0"/>
    <m/>
    <n v="121860"/>
    <n v="3.020679468242245E-2"/>
    <n v="20.45"/>
    <n v="1.9867060561299853E-2"/>
    <n v="13.45"/>
    <n v="1.2456917774495322E-2"/>
    <n v="8.4333333333333336"/>
  </r>
  <r>
    <x v="86"/>
    <s v="Lavado29"/>
    <x v="28"/>
    <m/>
    <m/>
    <x v="5"/>
    <s v="Lavado"/>
    <n v="8640"/>
    <m/>
    <n v="32580"/>
    <m/>
    <n v="92160"/>
    <m/>
    <n v="64620"/>
    <m/>
    <n v="14580"/>
    <m/>
    <n v="9900"/>
    <m/>
    <n v="0"/>
    <m/>
    <n v="0"/>
    <m/>
    <n v="0"/>
    <m/>
    <n v="0"/>
    <m/>
    <n v="0"/>
    <m/>
    <n v="0"/>
    <m/>
    <n v="0"/>
    <m/>
    <n v="0"/>
    <m/>
    <m/>
    <m/>
    <n v="222480"/>
    <m/>
    <n v="0"/>
    <m/>
    <n v="222480"/>
    <n v="0"/>
    <n v="0"/>
    <n v="0"/>
    <n v="0"/>
    <n v="0"/>
    <n v="0"/>
  </r>
  <r>
    <x v="87"/>
    <s v="CA3A30"/>
    <x v="29"/>
    <s v="Calera"/>
    <s v="color"/>
    <x v="0"/>
    <s v="CA3A"/>
    <n v="4440"/>
    <n v="8.92"/>
    <n v="14040"/>
    <n v="28.2"/>
    <n v="0"/>
    <n v="0"/>
    <n v="27180"/>
    <n v="54.6"/>
    <n v="180"/>
    <n v="0.36"/>
    <n v="0"/>
    <n v="0"/>
    <n v="0"/>
    <n v="0"/>
    <n v="1128"/>
    <n v="2.27"/>
    <n v="450"/>
    <n v="0.9"/>
    <n v="1578"/>
    <n v="3.17"/>
    <n v="558"/>
    <n v="1.1200000000000001"/>
    <n v="630"/>
    <n v="1.27"/>
    <n v="1188"/>
    <n v="2.39"/>
    <n v="1174"/>
    <n v="2.36"/>
    <n v="0"/>
    <n v="0"/>
    <n v="48700"/>
    <n v="97.83"/>
    <n v="1080"/>
    <n v="2.17"/>
    <n v="49780"/>
    <n v="3.1699477701888308E-2"/>
    <n v="8.7666666666666675"/>
    <n v="2.3865006026516672E-2"/>
    <n v="6.6"/>
    <n v="2.3583768581759743E-2"/>
    <n v="6.5222222222222221"/>
  </r>
  <r>
    <x v="87"/>
    <s v="CA3B30"/>
    <x v="29"/>
    <s v="Calera"/>
    <s v="color"/>
    <x v="0"/>
    <s v="CA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7"/>
    <s v="CA3BB30"/>
    <x v="29"/>
    <s v="Calera"/>
    <s v="blanco"/>
    <x v="0"/>
    <s v="CA3BB"/>
    <n v="4080"/>
    <n v="4.2"/>
    <n v="20880"/>
    <n v="21.5"/>
    <n v="9540"/>
    <n v="9.82"/>
    <n v="45000"/>
    <n v="46.34"/>
    <n v="10260"/>
    <n v="10.57"/>
    <n v="0"/>
    <n v="0"/>
    <n v="0"/>
    <n v="0"/>
    <n v="3939"/>
    <n v="4.0599999999999996"/>
    <n v="960"/>
    <n v="0.99"/>
    <n v="4899"/>
    <n v="5.04"/>
    <n v="1242"/>
    <n v="1.28"/>
    <n v="660"/>
    <n v="0.68"/>
    <n v="1902"/>
    <n v="1.96"/>
    <n v="549"/>
    <n v="0.56999999999999995"/>
    <n v="0"/>
    <n v="0"/>
    <n v="95490"/>
    <n v="98.33"/>
    <n v="1620"/>
    <n v="1.67"/>
    <n v="97110"/>
    <n v="5.0447945628668521E-2"/>
    <n v="27.216666666666665"/>
    <n v="1.9586036453506334E-2"/>
    <n v="10.566666666666666"/>
    <n v="5.6533827618164964E-3"/>
    <n v="3.05"/>
  </r>
  <r>
    <x v="87"/>
    <s v="CAP1A30"/>
    <x v="29"/>
    <s v="Calera"/>
    <s v="color"/>
    <x v="0"/>
    <s v="CAP1A"/>
    <n v="2880"/>
    <n v="7.5"/>
    <n v="360"/>
    <n v="0.94"/>
    <n v="4860"/>
    <n v="12.66"/>
    <n v="28260"/>
    <n v="73.64"/>
    <n v="0"/>
    <n v="0"/>
    <n v="0"/>
    <n v="0"/>
    <n v="0"/>
    <n v="0"/>
    <n v="1095"/>
    <n v="2.85"/>
    <n v="300"/>
    <n v="0.78"/>
    <n v="1395"/>
    <n v="3.64"/>
    <n v="129"/>
    <n v="0.34"/>
    <n v="0"/>
    <n v="0"/>
    <n v="129"/>
    <n v="0.34"/>
    <n v="491"/>
    <n v="1.28"/>
    <n v="0"/>
    <n v="0"/>
    <n v="38075"/>
    <n v="99.22"/>
    <n v="300"/>
    <n v="0.78"/>
    <n v="38375"/>
    <n v="3.6351791530944623E-2"/>
    <n v="7.75"/>
    <n v="3.3615635179153093E-3"/>
    <n v="0.71666666666666667"/>
    <n v="1.2794788273615635E-2"/>
    <n v="2.7277777777777779"/>
  </r>
  <r>
    <x v="87"/>
    <s v="CAP1B30"/>
    <x v="29"/>
    <s v="Calera"/>
    <s v="color"/>
    <x v="0"/>
    <s v="CAP1B"/>
    <n v="1800"/>
    <n v="8.77"/>
    <n v="0"/>
    <n v="0"/>
    <n v="0"/>
    <n v="0"/>
    <n v="15480"/>
    <n v="75.44"/>
    <n v="0"/>
    <n v="0"/>
    <n v="0"/>
    <n v="0"/>
    <n v="0"/>
    <n v="0"/>
    <n v="1971"/>
    <n v="9.61"/>
    <n v="510"/>
    <n v="2.4900000000000002"/>
    <n v="2481"/>
    <n v="12.09"/>
    <n v="306"/>
    <n v="1.49"/>
    <n v="0"/>
    <n v="0"/>
    <n v="306"/>
    <n v="1.49"/>
    <n v="453"/>
    <n v="2.21"/>
    <n v="0"/>
    <n v="0"/>
    <n v="20010"/>
    <n v="97.51"/>
    <n v="510"/>
    <n v="2.4900000000000002"/>
    <n v="20520"/>
    <n v="0.12090643274853802"/>
    <n v="13.783333333333333"/>
    <n v="1.4912280701754385E-2"/>
    <n v="1.7"/>
    <n v="2.2076023391812867E-2"/>
    <n v="2.5166666666666666"/>
  </r>
  <r>
    <x v="87"/>
    <s v="CAP1c30"/>
    <x v="29"/>
    <s v="Calera"/>
    <s v="color"/>
    <x v="0"/>
    <s v="CAP1c"/>
    <n v="720"/>
    <n v="8.4499999999999993"/>
    <n v="0"/>
    <n v="0"/>
    <n v="0"/>
    <n v="0"/>
    <n v="6840"/>
    <n v="80.28"/>
    <n v="0"/>
    <n v="0"/>
    <n v="0"/>
    <n v="0"/>
    <n v="0"/>
    <n v="0"/>
    <n v="459"/>
    <n v="5.39"/>
    <n v="330"/>
    <n v="3.87"/>
    <n v="789"/>
    <n v="9.26"/>
    <n v="39"/>
    <n v="0.46"/>
    <n v="0"/>
    <n v="0"/>
    <n v="39"/>
    <n v="0.46"/>
    <n v="132"/>
    <n v="1.55"/>
    <n v="0"/>
    <n v="0"/>
    <n v="8190"/>
    <n v="96.13"/>
    <n v="330"/>
    <n v="3.87"/>
    <n v="8520"/>
    <n v="9.2605633802816903E-2"/>
    <n v="4.3833333333333337"/>
    <n v="4.5774647887323943E-3"/>
    <n v="0.21666666666666667"/>
    <n v="1.5492957746478873E-2"/>
    <n v="0.73333333333333328"/>
  </r>
  <r>
    <x v="88"/>
    <s v="PICH1A30"/>
    <x v="29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8"/>
    <s v="PICH2A30"/>
    <x v="29"/>
    <s v="Pichidegua"/>
    <s v="color"/>
    <x v="1"/>
    <s v="PICH2A"/>
    <n v="11640"/>
    <n v="4.0599999999999996"/>
    <n v="50760"/>
    <n v="17.71"/>
    <n v="112020"/>
    <n v="39.08"/>
    <n v="85500"/>
    <n v="29.83"/>
    <n v="3780"/>
    <n v="1.32"/>
    <n v="0"/>
    <n v="0"/>
    <n v="0"/>
    <n v="0"/>
    <n v="13500"/>
    <n v="4.71"/>
    <n v="0"/>
    <n v="0"/>
    <n v="13500"/>
    <n v="4.71"/>
    <n v="8640"/>
    <n v="3.01"/>
    <n v="0"/>
    <n v="0"/>
    <n v="8640"/>
    <n v="3.01"/>
    <n v="780"/>
    <n v="0.27"/>
    <n v="0"/>
    <n v="0"/>
    <n v="286620"/>
    <n v="100"/>
    <n v="0"/>
    <n v="0"/>
    <n v="286620"/>
    <n v="4.7100690810131879E-2"/>
    <n v="75"/>
    <n v="3.0144442118484403E-2"/>
    <n v="48"/>
    <n v="2.7213732468076199E-3"/>
    <n v="4.333333333333333"/>
  </r>
  <r>
    <x v="88"/>
    <s v="PICH3A30"/>
    <x v="29"/>
    <s v="Pichidegua"/>
    <s v="blanco"/>
    <x v="2"/>
    <s v="PICH3A"/>
    <n v="4200"/>
    <n v="2.4300000000000002"/>
    <n v="22680"/>
    <n v="13.11"/>
    <n v="64800"/>
    <n v="37.46"/>
    <n v="34740"/>
    <n v="20.079999999999998"/>
    <n v="2700"/>
    <n v="1.56"/>
    <n v="0"/>
    <n v="0"/>
    <n v="0"/>
    <n v="0"/>
    <n v="14760"/>
    <n v="8.5299999999999994"/>
    <n v="0"/>
    <n v="0"/>
    <n v="14760"/>
    <n v="8.5299999999999994"/>
    <n v="28620"/>
    <n v="16.55"/>
    <n v="0"/>
    <n v="0"/>
    <n v="28620"/>
    <n v="16.55"/>
    <n v="480"/>
    <n v="0.28000000000000003"/>
    <n v="0"/>
    <n v="0"/>
    <n v="172980"/>
    <n v="100"/>
    <n v="0"/>
    <n v="0"/>
    <n v="172980"/>
    <n v="8.5327783558792919E-2"/>
    <n v="82"/>
    <n v="0.16545265348595214"/>
    <n v="159"/>
    <n v="2.7748872702046479E-3"/>
    <n v="2.6666666666666665"/>
  </r>
  <r>
    <x v="88"/>
    <s v="PICH4A30"/>
    <x v="29"/>
    <s v="Pichidegua"/>
    <s v="blanco"/>
    <x v="3"/>
    <s v="PICH4A"/>
    <n v="9600"/>
    <n v="5.34"/>
    <n v="30600"/>
    <n v="17.010000000000002"/>
    <n v="60300"/>
    <n v="33.51"/>
    <n v="42300"/>
    <n v="23.51"/>
    <n v="4860"/>
    <n v="2.7"/>
    <n v="0"/>
    <n v="0"/>
    <n v="0"/>
    <n v="0"/>
    <n v="27090"/>
    <n v="15.06"/>
    <n v="0"/>
    <n v="0"/>
    <n v="27090"/>
    <n v="15.06"/>
    <n v="4290"/>
    <n v="2.38"/>
    <n v="0"/>
    <n v="0"/>
    <n v="4290"/>
    <n v="2.38"/>
    <n v="900"/>
    <n v="0.5"/>
    <n v="0"/>
    <n v="0"/>
    <n v="179940"/>
    <n v="100"/>
    <n v="0"/>
    <n v="0"/>
    <n v="179940"/>
    <n v="0.15055018339446483"/>
    <n v="150.5"/>
    <n v="2.3841280426808935E-2"/>
    <n v="23.833333333333332"/>
    <n v="5.0016672224074687E-3"/>
    <n v="5"/>
  </r>
  <r>
    <x v="88"/>
    <s v="PICH5A30"/>
    <x v="29"/>
    <s v="Pichidegua"/>
    <s v="blanco"/>
    <x v="4"/>
    <s v="PICH5A"/>
    <n v="1800"/>
    <n v="0.62"/>
    <n v="26640"/>
    <n v="9.14"/>
    <n v="145080"/>
    <n v="49.76"/>
    <n v="90180"/>
    <n v="30.93"/>
    <n v="7380"/>
    <n v="2.5299999999999998"/>
    <n v="0"/>
    <n v="0"/>
    <n v="0"/>
    <n v="0"/>
    <n v="17460"/>
    <n v="5.99"/>
    <n v="0"/>
    <n v="0"/>
    <n v="17460"/>
    <n v="5.99"/>
    <n v="2340"/>
    <n v="0.8"/>
    <n v="0"/>
    <n v="0"/>
    <n v="2340"/>
    <n v="0.8"/>
    <n v="700"/>
    <n v="0.24"/>
    <n v="0"/>
    <n v="0"/>
    <n v="291580"/>
    <n v="100"/>
    <n v="0"/>
    <n v="0"/>
    <n v="291580"/>
    <n v="5.9880650250360108E-2"/>
    <n v="97"/>
    <n v="8.0252417861307358E-3"/>
    <n v="13"/>
    <n v="2.4007133548254339E-3"/>
    <n v="3.8888888888888888"/>
  </r>
  <r>
    <x v="88"/>
    <s v="PICH1B30"/>
    <x v="29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8"/>
    <s v="PICH2B30"/>
    <x v="29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8"/>
    <s v="PICH3B30"/>
    <x v="29"/>
    <s v="Pichidegua"/>
    <s v="blanco"/>
    <x v="2"/>
    <s v="PICH3B"/>
    <n v="8280"/>
    <n v="1.94"/>
    <n v="5220"/>
    <n v="1.23"/>
    <n v="93240"/>
    <n v="21.89"/>
    <n v="252720"/>
    <n v="59.34"/>
    <n v="45720"/>
    <n v="10.74"/>
    <n v="0"/>
    <n v="0"/>
    <n v="0"/>
    <n v="0"/>
    <n v="18900"/>
    <n v="4.4400000000000004"/>
    <n v="0"/>
    <n v="0"/>
    <n v="18900"/>
    <n v="4.4400000000000004"/>
    <n v="1440"/>
    <n v="0.34"/>
    <n v="0"/>
    <n v="0"/>
    <n v="1440"/>
    <n v="0.34"/>
    <n v="340"/>
    <n v="0.08"/>
    <n v="0"/>
    <n v="0"/>
    <n v="425860"/>
    <n v="100"/>
    <n v="0"/>
    <n v="0"/>
    <n v="425860"/>
    <n v="4.4380782416756678E-2"/>
    <n v="105"/>
    <n v="3.3813929460386042E-3"/>
    <n v="8"/>
    <n v="7.9838444559244821E-4"/>
    <n v="1.8888888888888888"/>
  </r>
  <r>
    <x v="88"/>
    <s v="PICH4B30"/>
    <x v="29"/>
    <s v="Pichidegua"/>
    <s v="blanco"/>
    <x v="3"/>
    <s v="PICH4B"/>
    <n v="0"/>
    <n v="0"/>
    <n v="0"/>
    <n v="0"/>
    <n v="4860"/>
    <n v="4.84"/>
    <n v="2700"/>
    <n v="2.69"/>
    <n v="53460"/>
    <n v="53.25"/>
    <n v="23940"/>
    <n v="23.84"/>
    <n v="1800"/>
    <n v="1.79"/>
    <n v="10620"/>
    <n v="10.58"/>
    <n v="0"/>
    <n v="0"/>
    <n v="10620"/>
    <n v="10.58"/>
    <n v="2520"/>
    <n v="2.5099999999999998"/>
    <n v="0"/>
    <n v="0"/>
    <n v="2520"/>
    <n v="2.5099999999999998"/>
    <n v="500"/>
    <n v="0.5"/>
    <n v="0"/>
    <n v="0"/>
    <n v="100400"/>
    <n v="100"/>
    <n v="0"/>
    <n v="0"/>
    <n v="100400"/>
    <n v="0.10577689243027888"/>
    <n v="59"/>
    <n v="2.5099601593625499E-2"/>
    <n v="14"/>
    <n v="4.9800796812749003E-3"/>
    <n v="2.7777777777777777"/>
  </r>
  <r>
    <x v="88"/>
    <s v="PICH5B30"/>
    <x v="29"/>
    <s v="Pichidegua"/>
    <s v="blanco"/>
    <x v="4"/>
    <s v="PICH5B"/>
    <n v="1680"/>
    <n v="2.83"/>
    <n v="12780"/>
    <n v="21.54"/>
    <n v="21420"/>
    <n v="36.1"/>
    <n v="6660"/>
    <n v="11.22"/>
    <n v="180"/>
    <n v="0.3"/>
    <n v="0"/>
    <n v="0"/>
    <n v="0"/>
    <n v="0"/>
    <n v="14400"/>
    <n v="24.27"/>
    <n v="0"/>
    <n v="0"/>
    <n v="14400"/>
    <n v="24.27"/>
    <n v="1620"/>
    <n v="2.73"/>
    <n v="0"/>
    <n v="0"/>
    <n v="1620"/>
    <n v="2.73"/>
    <n v="600"/>
    <n v="1.01"/>
    <n v="0"/>
    <n v="0"/>
    <n v="59340"/>
    <n v="100"/>
    <n v="0"/>
    <n v="0"/>
    <n v="59340"/>
    <n v="0.24266936299292213"/>
    <n v="80"/>
    <n v="2.7300303336703743E-2"/>
    <n v="9"/>
    <n v="1.0111223458038422E-2"/>
    <n v="3.3333333333333335"/>
  </r>
  <r>
    <x v="88"/>
    <s v="PICH3C30"/>
    <x v="29"/>
    <s v="Pichidegua"/>
    <s v="blanco"/>
    <x v="2"/>
    <s v="PICH3C"/>
    <n v="600"/>
    <n v="0.25"/>
    <n v="5760"/>
    <n v="2.38"/>
    <n v="6840"/>
    <n v="2.83"/>
    <n v="17100"/>
    <n v="7.07"/>
    <n v="132660"/>
    <n v="54.83"/>
    <n v="34380"/>
    <n v="14.21"/>
    <n v="33660"/>
    <n v="13.91"/>
    <n v="9900"/>
    <n v="4.09"/>
    <n v="0"/>
    <n v="0"/>
    <n v="9900"/>
    <n v="4.09"/>
    <n v="900"/>
    <n v="0.37"/>
    <n v="0"/>
    <n v="0"/>
    <n v="900"/>
    <n v="0.37"/>
    <n v="140"/>
    <n v="0.06"/>
    <n v="0"/>
    <n v="0"/>
    <n v="241940"/>
    <n v="100"/>
    <n v="0"/>
    <n v="0"/>
    <n v="241940"/>
    <n v="4.0919236174258078E-2"/>
    <n v="55"/>
    <n v="3.719930561296189E-3"/>
    <n v="5"/>
    <n v="5.7865586509051829E-4"/>
    <n v="0.77777777777777779"/>
  </r>
  <r>
    <x v="88"/>
    <s v="PICH5C30"/>
    <x v="29"/>
    <s v="Pichidegua"/>
    <s v="blanco"/>
    <x v="4"/>
    <s v="PICH5C"/>
    <n v="1680"/>
    <n v="0.56000000000000005"/>
    <n v="10440"/>
    <n v="3.47"/>
    <n v="91620"/>
    <n v="30.45"/>
    <n v="163260"/>
    <n v="54.27"/>
    <n v="12060"/>
    <n v="4.01"/>
    <n v="0"/>
    <n v="0"/>
    <n v="0"/>
    <n v="0"/>
    <n v="19620"/>
    <n v="6.52"/>
    <n v="0"/>
    <n v="0"/>
    <n v="19620"/>
    <n v="6.52"/>
    <n v="1440"/>
    <n v="0.48"/>
    <n v="0"/>
    <n v="0"/>
    <n v="1440"/>
    <n v="0.48"/>
    <n v="720"/>
    <n v="0.24"/>
    <n v="0"/>
    <n v="0"/>
    <n v="300840"/>
    <n v="100"/>
    <n v="0"/>
    <n v="0"/>
    <n v="300840"/>
    <n v="6.5217391304347824E-2"/>
    <n v="109"/>
    <n v="4.7865975269246108E-3"/>
    <n v="8"/>
    <n v="2.3932987634623054E-3"/>
    <n v="4"/>
  </r>
  <r>
    <x v="88"/>
    <s v="PICH5D30"/>
    <x v="29"/>
    <s v="Pichidegua"/>
    <s v="blanco"/>
    <x v="4"/>
    <s v="PICH5D"/>
    <n v="1560"/>
    <n v="0.51"/>
    <n v="25920"/>
    <n v="8.4700000000000006"/>
    <n v="96120"/>
    <n v="31.42"/>
    <n v="145080"/>
    <n v="47.42"/>
    <n v="7920"/>
    <n v="2.59"/>
    <n v="0"/>
    <n v="0"/>
    <n v="0"/>
    <n v="0"/>
    <n v="26100"/>
    <n v="8.5299999999999994"/>
    <n v="0"/>
    <n v="0"/>
    <n v="26100"/>
    <n v="8.5299999999999994"/>
    <n v="2520"/>
    <n v="0.82"/>
    <n v="0"/>
    <n v="0"/>
    <n v="2520"/>
    <n v="0.82"/>
    <n v="720"/>
    <n v="0.24"/>
    <n v="0"/>
    <n v="0"/>
    <n v="305940"/>
    <n v="100"/>
    <n v="0"/>
    <n v="0"/>
    <n v="305940"/>
    <n v="8.5310845263777205E-2"/>
    <n v="145"/>
    <n v="8.2369091978819371E-3"/>
    <n v="14"/>
    <n v="2.3534026279662681E-3"/>
    <n v="4"/>
  </r>
  <r>
    <x v="88"/>
    <s v="PICH1Aco30"/>
    <x v="29"/>
    <s v="Pichidegua"/>
    <s v="color"/>
    <x v="0"/>
    <s v="PICH1Aco"/>
    <n v="8280"/>
    <n v="10.46"/>
    <n v="15840"/>
    <n v="20"/>
    <n v="3360"/>
    <n v="4.24"/>
    <n v="42120"/>
    <n v="53.19"/>
    <n v="720"/>
    <n v="0.91"/>
    <n v="0"/>
    <n v="0"/>
    <n v="0"/>
    <n v="0"/>
    <n v="3456"/>
    <n v="4.3600000000000003"/>
    <n v="1560"/>
    <n v="1.97"/>
    <n v="5016"/>
    <n v="6.33"/>
    <n v="1332"/>
    <n v="1.68"/>
    <n v="690"/>
    <n v="0.87"/>
    <n v="2022"/>
    <n v="2.5499999999999998"/>
    <n v="1832"/>
    <n v="2.31"/>
    <n v="0"/>
    <n v="0"/>
    <n v="76940"/>
    <n v="97.16"/>
    <n v="2250"/>
    <n v="2.84"/>
    <n v="79190"/>
    <n v="6.3341330976133356E-2"/>
    <n v="27.866666666666667"/>
    <n v="2.5533526960474808E-2"/>
    <n v="11.233333333333333"/>
    <n v="2.3134234120469756E-2"/>
    <n v="10.177777777777777"/>
  </r>
  <r>
    <x v="88"/>
    <s v="PICH1Aco230"/>
    <x v="29"/>
    <s v="Pichidegua"/>
    <s v="color"/>
    <x v="0"/>
    <s v="PICH1Aco2"/>
    <n v="600"/>
    <n v="0.94"/>
    <n v="0"/>
    <n v="0"/>
    <n v="2700"/>
    <n v="4.22"/>
    <n v="43380"/>
    <n v="67.78"/>
    <n v="11610"/>
    <n v="18.14"/>
    <n v="360"/>
    <n v="0.56000000000000005"/>
    <n v="0"/>
    <n v="0"/>
    <n v="2193"/>
    <n v="3.43"/>
    <n v="1920"/>
    <n v="3"/>
    <n v="4113"/>
    <n v="6.43"/>
    <n v="504"/>
    <n v="0.79"/>
    <n v="450"/>
    <n v="0.7"/>
    <n v="954"/>
    <n v="1.49"/>
    <n v="288"/>
    <n v="0.45"/>
    <n v="0"/>
    <n v="0"/>
    <n v="61635"/>
    <n v="96.3"/>
    <n v="2370"/>
    <n v="3.7"/>
    <n v="64005"/>
    <n v="6.4260604640262481E-2"/>
    <n v="22.85"/>
    <n v="1.4905085540192172E-2"/>
    <n v="5.3"/>
    <n v="4.4996484649636745E-3"/>
    <n v="1.6"/>
  </r>
  <r>
    <x v="88"/>
    <s v="PICH1Bco30"/>
    <x v="29"/>
    <s v="Pichidegua"/>
    <s v="color"/>
    <x v="0"/>
    <s v="PICH1Bco"/>
    <n v="4560"/>
    <n v="9.83"/>
    <n v="0"/>
    <n v="0"/>
    <n v="18660"/>
    <n v="40.229999999999997"/>
    <n v="18360"/>
    <n v="39.590000000000003"/>
    <n v="0"/>
    <n v="0"/>
    <n v="0"/>
    <n v="0"/>
    <n v="0"/>
    <n v="0"/>
    <n v="3399"/>
    <n v="7.33"/>
    <n v="450"/>
    <n v="0.97"/>
    <n v="3849"/>
    <n v="8.3000000000000007"/>
    <n v="354"/>
    <n v="0.76"/>
    <n v="30"/>
    <n v="0.06"/>
    <n v="384"/>
    <n v="0.83"/>
    <n v="567"/>
    <n v="1.22"/>
    <n v="0"/>
    <n v="0"/>
    <n v="45900"/>
    <n v="98.97"/>
    <n v="480"/>
    <n v="1.03"/>
    <n v="46380"/>
    <n v="8.298835705045278E-2"/>
    <n v="21.383333333333333"/>
    <n v="8.2794307891332474E-3"/>
    <n v="2.1333333333333333"/>
    <n v="1.222509702457956E-2"/>
    <n v="3.15"/>
  </r>
  <r>
    <x v="88"/>
    <s v="PICH2BCO30"/>
    <x v="29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8"/>
    <s v="PICH4Bco30"/>
    <x v="29"/>
    <s v="Pichidegua"/>
    <s v="color"/>
    <x v="3"/>
    <s v="PICH4Bco"/>
    <n v="1200"/>
    <n v="1.74"/>
    <n v="0"/>
    <n v="0"/>
    <n v="3600"/>
    <n v="5.22"/>
    <n v="12030"/>
    <n v="17.46"/>
    <n v="39060"/>
    <n v="56.68"/>
    <n v="5760"/>
    <n v="8.36"/>
    <n v="900"/>
    <n v="1.31"/>
    <n v="4140"/>
    <n v="6.01"/>
    <n v="0"/>
    <n v="0"/>
    <n v="4140"/>
    <n v="6.01"/>
    <n v="1620"/>
    <n v="2.35"/>
    <n v="0"/>
    <n v="0"/>
    <n v="1620"/>
    <n v="2.35"/>
    <n v="600"/>
    <n v="0.87"/>
    <n v="0"/>
    <n v="0"/>
    <n v="68910"/>
    <n v="100"/>
    <n v="0"/>
    <n v="0"/>
    <n v="68910"/>
    <n v="6.0078363082281233E-2"/>
    <n v="23"/>
    <n v="2.3508924684370918E-2"/>
    <n v="9"/>
    <n v="8.7070091423595997E-3"/>
    <n v="3.3333333333333335"/>
  </r>
  <r>
    <x v="88"/>
    <s v="PICH5Aco30"/>
    <x v="29"/>
    <s v="Pichidegua"/>
    <s v="color"/>
    <x v="4"/>
    <s v="PICH5Aco"/>
    <n v="5400"/>
    <n v="4.16"/>
    <n v="28260"/>
    <n v="21.75"/>
    <n v="9180"/>
    <n v="7.06"/>
    <n v="78660"/>
    <n v="60.53"/>
    <n v="390"/>
    <n v="0.3"/>
    <n v="0"/>
    <n v="0"/>
    <n v="0"/>
    <n v="0"/>
    <n v="3909"/>
    <n v="3.01"/>
    <n v="0"/>
    <n v="0"/>
    <n v="3909"/>
    <n v="3.01"/>
    <n v="2448"/>
    <n v="1.88"/>
    <n v="0"/>
    <n v="0"/>
    <n v="2448"/>
    <n v="1.88"/>
    <n v="1713"/>
    <n v="1.32"/>
    <n v="0"/>
    <n v="0"/>
    <n v="129960"/>
    <n v="100"/>
    <n v="0"/>
    <n v="0"/>
    <n v="129960"/>
    <n v="3.0078485687903972E-2"/>
    <n v="21.716666666666665"/>
    <n v="1.8836565096952907E-2"/>
    <n v="13.6"/>
    <n v="1.3180978762696215E-2"/>
    <n v="9.5166666666666675"/>
  </r>
  <r>
    <x v="88"/>
    <s v="PICH5Bco30"/>
    <x v="29"/>
    <s v="Pichidegua"/>
    <s v="color"/>
    <x v="4"/>
    <s v="PICH5Bco"/>
    <n v="1680"/>
    <n v="6.97"/>
    <n v="4320"/>
    <n v="17.91"/>
    <n v="7020"/>
    <n v="29.1"/>
    <n v="2340"/>
    <n v="9.6999999999999993"/>
    <n v="0"/>
    <n v="0"/>
    <n v="0"/>
    <n v="0"/>
    <n v="0"/>
    <n v="0"/>
    <n v="6690"/>
    <n v="27.74"/>
    <n v="0"/>
    <n v="0"/>
    <n v="6690"/>
    <n v="27.74"/>
    <n v="1995"/>
    <n v="8.27"/>
    <n v="0"/>
    <n v="0"/>
    <n v="1995"/>
    <n v="8.27"/>
    <n v="75"/>
    <n v="0.31"/>
    <n v="0"/>
    <n v="0"/>
    <n v="24120"/>
    <n v="100"/>
    <n v="0"/>
    <n v="0"/>
    <n v="24120"/>
    <n v="0.27736318407960198"/>
    <n v="37.166666666666664"/>
    <n v="8.271144278606965E-2"/>
    <n v="11.083333333333334"/>
    <n v="3.1094527363184081E-3"/>
    <n v="0.41666666666666669"/>
  </r>
  <r>
    <x v="88"/>
    <s v="PICH5Cco30"/>
    <x v="29"/>
    <s v="Pichidegua"/>
    <s v="color"/>
    <x v="4"/>
    <s v="PICH5Cco"/>
    <n v="2280"/>
    <n v="2.64"/>
    <n v="15480"/>
    <n v="17.920000000000002"/>
    <n v="0"/>
    <n v="0"/>
    <n v="61590"/>
    <n v="71.28"/>
    <n v="1440"/>
    <n v="1.67"/>
    <n v="0"/>
    <n v="0"/>
    <n v="0"/>
    <n v="0"/>
    <n v="2307"/>
    <n v="2.67"/>
    <n v="0"/>
    <n v="0"/>
    <n v="2307"/>
    <n v="2.67"/>
    <n v="1758"/>
    <n v="2.0299999999999998"/>
    <n v="0"/>
    <n v="0"/>
    <n v="1758"/>
    <n v="2.0299999999999998"/>
    <n v="1545"/>
    <n v="1.79"/>
    <n v="0"/>
    <n v="0"/>
    <n v="86400"/>
    <n v="100"/>
    <n v="0"/>
    <n v="0"/>
    <n v="86400"/>
    <n v="2.6701388888888889E-2"/>
    <n v="12.816666666666666"/>
    <n v="2.0347222222222221E-2"/>
    <n v="9.7666666666666675"/>
    <n v="1.7881944444444443E-2"/>
    <n v="8.5833333333333339"/>
  </r>
  <r>
    <x v="89"/>
    <s v="Lavado30"/>
    <x v="29"/>
    <m/>
    <m/>
    <x v="5"/>
    <s v="Lavado"/>
    <n v="7920"/>
    <n v="3.73"/>
    <n v="29700"/>
    <n v="13.97"/>
    <n v="84600"/>
    <n v="39.799999999999997"/>
    <n v="59580"/>
    <n v="28.03"/>
    <n v="19800"/>
    <n v="9.31"/>
    <n v="10980"/>
    <n v="5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580"/>
    <n v="100"/>
    <n v="0"/>
    <n v="0"/>
    <n v="212580"/>
    <n v="0"/>
    <n v="0"/>
    <n v="0"/>
    <n v="0"/>
    <n v="0"/>
    <n v="0"/>
  </r>
  <r>
    <x v="90"/>
    <s v="CA3A31"/>
    <x v="30"/>
    <s v="Calera"/>
    <s v="color"/>
    <x v="0"/>
    <s v="CA3A"/>
    <n v="3120"/>
    <n v="5.95"/>
    <n v="15840"/>
    <n v="30.21"/>
    <n v="0"/>
    <n v="0"/>
    <n v="29520"/>
    <n v="56.3"/>
    <n v="180"/>
    <n v="0.34"/>
    <n v="0"/>
    <n v="0"/>
    <n v="0"/>
    <n v="0"/>
    <n v="1500"/>
    <n v="2.86"/>
    <n v="600"/>
    <n v="1.1399999999999999"/>
    <n v="2100"/>
    <n v="4.01"/>
    <n v="630"/>
    <n v="1.2"/>
    <n v="810"/>
    <n v="1.54"/>
    <n v="1440"/>
    <n v="2.75"/>
    <n v="230"/>
    <n v="0.44"/>
    <n v="0"/>
    <n v="0"/>
    <n v="51020"/>
    <n v="97.31"/>
    <n v="1410"/>
    <n v="2.69"/>
    <n v="52430"/>
    <n v="4.0053404539385849E-2"/>
    <n v="11.666666666666666"/>
    <n v="2.7465191684150295E-2"/>
    <n v="8"/>
    <n v="4.386801449551783E-3"/>
    <n v="1.2777777777777777"/>
  </r>
  <r>
    <x v="90"/>
    <s v="CA3B31"/>
    <x v="30"/>
    <s v="Calera"/>
    <s v="color"/>
    <x v="0"/>
    <s v="CA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0"/>
    <s v="CA3BB31"/>
    <x v="30"/>
    <s v="Calera"/>
    <s v="blanco"/>
    <x v="0"/>
    <s v="CA3BB"/>
    <n v="2400"/>
    <n v="3.58"/>
    <n v="13320"/>
    <n v="19.89"/>
    <n v="5760"/>
    <n v="8.6"/>
    <n v="38340"/>
    <n v="57.26"/>
    <n v="540"/>
    <n v="0.81"/>
    <n v="0"/>
    <n v="0"/>
    <n v="0"/>
    <n v="0"/>
    <n v="3417"/>
    <n v="5.0999999999999996"/>
    <n v="1020"/>
    <n v="1.52"/>
    <n v="4437"/>
    <n v="6.63"/>
    <n v="666"/>
    <n v="0.99"/>
    <n v="720"/>
    <n v="1.08"/>
    <n v="1386"/>
    <n v="2.0699999999999998"/>
    <n v="777"/>
    <n v="1.1599999999999999"/>
    <n v="0"/>
    <n v="0"/>
    <n v="65220"/>
    <n v="97.4"/>
    <n v="1740"/>
    <n v="2.6"/>
    <n v="66960"/>
    <n v="6.6263440860215059E-2"/>
    <n v="24.65"/>
    <n v="2.0698924731182795E-2"/>
    <n v="7.7"/>
    <n v="1.1603942652329748E-2"/>
    <n v="4.3166666666666664"/>
  </r>
  <r>
    <x v="90"/>
    <s v="CAP1A31"/>
    <x v="30"/>
    <s v="Calera"/>
    <s v="color"/>
    <x v="0"/>
    <s v="CAP1A"/>
    <n v="1200"/>
    <n v="7.66"/>
    <n v="0"/>
    <n v="0"/>
    <n v="0"/>
    <n v="0"/>
    <n v="13680"/>
    <n v="87.36"/>
    <n v="0"/>
    <n v="0"/>
    <n v="0"/>
    <n v="0"/>
    <n v="0"/>
    <n v="0"/>
    <n v="180"/>
    <n v="1.1499999999999999"/>
    <n v="420"/>
    <n v="2.68"/>
    <n v="600"/>
    <n v="3.83"/>
    <n v="60"/>
    <n v="0.38"/>
    <n v="0"/>
    <n v="0"/>
    <n v="60"/>
    <n v="0.38"/>
    <n v="120"/>
    <n v="0.77"/>
    <n v="0"/>
    <n v="0"/>
    <n v="15240"/>
    <n v="97.32"/>
    <n v="420"/>
    <n v="2.68"/>
    <n v="15660"/>
    <n v="3.8314176245210725E-2"/>
    <n v="3.3333333333333335"/>
    <n v="3.8314176245210726E-3"/>
    <n v="0.33333333333333331"/>
    <n v="7.6628352490421452E-3"/>
    <n v="0.66666666666666663"/>
  </r>
  <r>
    <x v="90"/>
    <s v="CAP1B31"/>
    <x v="30"/>
    <s v="Calera"/>
    <s v="color"/>
    <x v="0"/>
    <s v="CAP1B"/>
    <n v="2160"/>
    <n v="9.06"/>
    <n v="0"/>
    <n v="0"/>
    <n v="4900"/>
    <n v="20.56"/>
    <n v="13680"/>
    <n v="57.41"/>
    <n v="0"/>
    <n v="0"/>
    <n v="0"/>
    <n v="0"/>
    <n v="0"/>
    <n v="0"/>
    <n v="2043"/>
    <n v="8.57"/>
    <n v="570"/>
    <n v="2.39"/>
    <n v="2613"/>
    <n v="10.97"/>
    <n v="207"/>
    <n v="0.87"/>
    <n v="0"/>
    <n v="0"/>
    <n v="207"/>
    <n v="0.87"/>
    <n v="270"/>
    <n v="1.1299999999999999"/>
    <n v="0"/>
    <n v="0"/>
    <n v="23260"/>
    <n v="97.61"/>
    <n v="570"/>
    <n v="2.39"/>
    <n v="23830"/>
    <n v="0.10965169953839699"/>
    <n v="14.516666666666667"/>
    <n v="8.6865295845572812E-3"/>
    <n v="1.1499999999999999"/>
    <n v="1.1330255979857323E-2"/>
    <n v="1.5"/>
  </r>
  <r>
    <x v="90"/>
    <s v="CAP1c31"/>
    <x v="30"/>
    <s v="Calera"/>
    <s v="color"/>
    <x v="0"/>
    <s v="CAP1c"/>
    <n v="1680"/>
    <n v="8.07"/>
    <n v="900"/>
    <n v="4.32"/>
    <n v="9000"/>
    <n v="43.23"/>
    <n v="7380"/>
    <n v="35.450000000000003"/>
    <n v="0"/>
    <n v="0"/>
    <n v="0"/>
    <n v="0"/>
    <n v="0"/>
    <n v="0"/>
    <n v="954"/>
    <n v="4.58"/>
    <n v="510"/>
    <n v="2.4500000000000002"/>
    <n v="1464"/>
    <n v="7.03"/>
    <n v="150"/>
    <n v="0.72"/>
    <n v="0"/>
    <n v="0"/>
    <n v="150"/>
    <n v="0.72"/>
    <n v="246"/>
    <n v="1.18"/>
    <n v="0"/>
    <n v="0"/>
    <n v="20310"/>
    <n v="97.55"/>
    <n v="510"/>
    <n v="2.4500000000000002"/>
    <n v="20820"/>
    <n v="7.0317002881844379E-2"/>
    <n v="8.1333333333333329"/>
    <n v="7.2046109510086453E-3"/>
    <n v="0.83333333333333337"/>
    <n v="1.181556195965418E-2"/>
    <n v="1.3666666666666667"/>
  </r>
  <r>
    <x v="91"/>
    <s v="PICH1A31"/>
    <x v="30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1"/>
    <s v="PICH2A31"/>
    <x v="30"/>
    <s v="Pichidegua"/>
    <s v="color"/>
    <x v="1"/>
    <s v="PICH2A"/>
    <n v="9360"/>
    <n v="3.95"/>
    <n v="47880"/>
    <n v="20.21"/>
    <n v="108160"/>
    <n v="45.66"/>
    <n v="51480"/>
    <n v="21.73"/>
    <n v="1800"/>
    <n v="0.76"/>
    <n v="0"/>
    <n v="0"/>
    <n v="0"/>
    <n v="0"/>
    <n v="13140"/>
    <n v="5.55"/>
    <n v="0"/>
    <n v="0"/>
    <n v="13140"/>
    <n v="5.55"/>
    <n v="4860"/>
    <n v="2.0499999999999998"/>
    <n v="0"/>
    <n v="0"/>
    <n v="4860"/>
    <n v="2.0499999999999998"/>
    <n v="180"/>
    <n v="0.08"/>
    <n v="0"/>
    <n v="0"/>
    <n v="236860"/>
    <n v="100"/>
    <n v="0"/>
    <n v="0"/>
    <n v="236860"/>
    <n v="5.5475808494469307E-2"/>
    <n v="73"/>
    <n v="2.0518449717132483E-2"/>
    <n v="27"/>
    <n v="7.5994258211601793E-4"/>
    <n v="1"/>
  </r>
  <r>
    <x v="91"/>
    <s v="PICH3A31"/>
    <x v="30"/>
    <s v="Pichidegua"/>
    <s v="blanco"/>
    <x v="2"/>
    <s v="PICH3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100"/>
    <n v="0"/>
    <n v="0"/>
    <n v="40"/>
    <n v="100"/>
    <n v="0"/>
    <n v="0"/>
    <n v="40"/>
    <n v="0"/>
    <n v="0"/>
    <n v="0"/>
    <n v="0"/>
    <n v="1"/>
    <n v="0.22222222222222221"/>
  </r>
  <r>
    <x v="91"/>
    <s v="PICH4A31"/>
    <x v="30"/>
    <s v="Pichidegua"/>
    <s v="blanco"/>
    <x v="3"/>
    <s v="PICH4A"/>
    <n v="9840"/>
    <n v="5.28"/>
    <n v="35460"/>
    <n v="19.03"/>
    <n v="67320"/>
    <n v="36.119999999999997"/>
    <n v="28440"/>
    <n v="15.26"/>
    <n v="4680"/>
    <n v="2.5099999999999998"/>
    <n v="0"/>
    <n v="0"/>
    <n v="0"/>
    <n v="0"/>
    <n v="34740"/>
    <n v="18.64"/>
    <n v="0"/>
    <n v="0"/>
    <n v="34740"/>
    <n v="18.64"/>
    <n v="4860"/>
    <n v="2.61"/>
    <n v="0"/>
    <n v="0"/>
    <n v="4860"/>
    <n v="2.61"/>
    <n v="1020"/>
    <n v="0.55000000000000004"/>
    <n v="0"/>
    <n v="0"/>
    <n v="186360"/>
    <n v="100"/>
    <n v="0"/>
    <n v="0"/>
    <n v="186360"/>
    <n v="0.18641339343206698"/>
    <n v="193"/>
    <n v="2.6078557630392789E-2"/>
    <n v="27"/>
    <n v="5.4732775273663879E-3"/>
    <n v="5.666666666666667"/>
  </r>
  <r>
    <x v="91"/>
    <s v="PICH5A31"/>
    <x v="30"/>
    <s v="Pichidegua"/>
    <s v="blanco"/>
    <x v="4"/>
    <s v="PICH5A"/>
    <n v="1560"/>
    <n v="0.54"/>
    <n v="27180"/>
    <n v="9.42"/>
    <n v="141660"/>
    <n v="49.11"/>
    <n v="92160"/>
    <n v="31.95"/>
    <n v="6300"/>
    <n v="2.1800000000000002"/>
    <n v="0"/>
    <n v="0"/>
    <n v="0"/>
    <n v="0"/>
    <n v="17100"/>
    <n v="5.93"/>
    <n v="0"/>
    <n v="0"/>
    <n v="17100"/>
    <n v="5.93"/>
    <n v="1800"/>
    <n v="0.62"/>
    <n v="0"/>
    <n v="0"/>
    <n v="1800"/>
    <n v="0.62"/>
    <n v="700"/>
    <n v="0.24"/>
    <n v="0"/>
    <n v="0"/>
    <n v="288460"/>
    <n v="100"/>
    <n v="0"/>
    <n v="0"/>
    <n v="288460"/>
    <n v="5.9280316161686199E-2"/>
    <n v="95"/>
    <n v="6.2400332801774939E-3"/>
    <n v="10"/>
    <n v="2.4266796089579146E-3"/>
    <n v="3.8888888888888888"/>
  </r>
  <r>
    <x v="91"/>
    <s v="PICH1B31"/>
    <x v="30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1"/>
    <s v="PICH2B31"/>
    <x v="30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1"/>
    <s v="PICH3B31"/>
    <x v="30"/>
    <s v="Pichidegua"/>
    <s v="blanco"/>
    <x v="2"/>
    <s v="PICH3B"/>
    <n v="6600"/>
    <n v="1.55"/>
    <n v="3960"/>
    <n v="0.93"/>
    <n v="111820"/>
    <n v="26.27"/>
    <n v="246060"/>
    <n v="57.8"/>
    <n v="37620"/>
    <n v="8.84"/>
    <n v="0"/>
    <n v="0"/>
    <n v="0"/>
    <n v="0"/>
    <n v="18180"/>
    <n v="4.2699999999999996"/>
    <n v="0"/>
    <n v="0"/>
    <n v="18180"/>
    <n v="4.2699999999999996"/>
    <n v="1080"/>
    <n v="0.25"/>
    <n v="0"/>
    <n v="0"/>
    <n v="1080"/>
    <n v="0.25"/>
    <n v="380"/>
    <n v="0.09"/>
    <n v="0"/>
    <n v="0"/>
    <n v="425700"/>
    <n v="100"/>
    <n v="0"/>
    <n v="0"/>
    <n v="425700"/>
    <n v="4.2706131078224102E-2"/>
    <n v="101"/>
    <n v="2.536997885835095E-3"/>
    <n v="6"/>
    <n v="8.9264740427531125E-4"/>
    <n v="2.1111111111111112"/>
  </r>
  <r>
    <x v="91"/>
    <s v="PICH4B31"/>
    <x v="30"/>
    <s v="Pichidegua"/>
    <s v="blanco"/>
    <x v="3"/>
    <s v="PICH4B"/>
    <n v="1680"/>
    <n v="1.23"/>
    <n v="360"/>
    <n v="0.26"/>
    <n v="4680"/>
    <n v="3.44"/>
    <n v="22140"/>
    <n v="16.260000000000002"/>
    <n v="78780"/>
    <n v="57.84"/>
    <n v="14940"/>
    <n v="10.97"/>
    <n v="180"/>
    <n v="0.13"/>
    <n v="9540"/>
    <n v="7"/>
    <n v="0"/>
    <n v="0"/>
    <n v="9540"/>
    <n v="7"/>
    <n v="3120"/>
    <n v="2.29"/>
    <n v="0"/>
    <n v="0"/>
    <n v="3120"/>
    <n v="2.29"/>
    <n v="780"/>
    <n v="0.56999999999999995"/>
    <n v="0"/>
    <n v="0"/>
    <n v="136200"/>
    <n v="100"/>
    <n v="0"/>
    <n v="0"/>
    <n v="136200"/>
    <n v="7.0044052863436124E-2"/>
    <n v="53"/>
    <n v="2.2907488986784141E-2"/>
    <n v="17.333333333333332"/>
    <n v="5.7268722466960352E-3"/>
    <n v="4.333333333333333"/>
  </r>
  <r>
    <x v="91"/>
    <s v="PICH5B31"/>
    <x v="30"/>
    <s v="Pichidegua"/>
    <s v="blanco"/>
    <x v="4"/>
    <s v="PICH5B"/>
    <n v="2760"/>
    <n v="3.77"/>
    <n v="16560"/>
    <n v="22.62"/>
    <n v="28260"/>
    <n v="38.61"/>
    <n v="10620"/>
    <n v="14.51"/>
    <n v="180"/>
    <n v="0.25"/>
    <n v="0"/>
    <n v="0"/>
    <n v="0"/>
    <n v="0"/>
    <n v="11700"/>
    <n v="15.98"/>
    <n v="0"/>
    <n v="0"/>
    <n v="11700"/>
    <n v="15.98"/>
    <n v="2340"/>
    <n v="3.2"/>
    <n v="0"/>
    <n v="0"/>
    <n v="2340"/>
    <n v="3.2"/>
    <n v="780"/>
    <n v="1.07"/>
    <n v="0"/>
    <n v="0"/>
    <n v="73200"/>
    <n v="100"/>
    <n v="0"/>
    <n v="0"/>
    <n v="73200"/>
    <n v="0.1598360655737705"/>
    <n v="65"/>
    <n v="3.1967213114754096E-2"/>
    <n v="13"/>
    <n v="1.0655737704918032E-2"/>
    <n v="4.333333333333333"/>
  </r>
  <r>
    <x v="91"/>
    <s v="PICH3C31"/>
    <x v="30"/>
    <s v="Pichidegua"/>
    <s v="blanco"/>
    <x v="2"/>
    <s v="PICH3C"/>
    <n v="3360"/>
    <n v="1.1599999999999999"/>
    <n v="9900"/>
    <n v="3.42"/>
    <n v="5480"/>
    <n v="1.89"/>
    <n v="42120"/>
    <n v="14.54"/>
    <n v="185400"/>
    <n v="63.98"/>
    <n v="26640"/>
    <n v="9.19"/>
    <n v="900"/>
    <n v="0.31"/>
    <n v="14220"/>
    <n v="4.91"/>
    <n v="0"/>
    <n v="0"/>
    <n v="14220"/>
    <n v="4.91"/>
    <n v="1440"/>
    <n v="0.5"/>
    <n v="0"/>
    <n v="0"/>
    <n v="1440"/>
    <n v="0.5"/>
    <n v="320"/>
    <n v="0.11"/>
    <n v="0"/>
    <n v="0"/>
    <n v="289780"/>
    <n v="100"/>
    <n v="0"/>
    <n v="0"/>
    <n v="289780"/>
    <n v="4.907170957277935E-2"/>
    <n v="79"/>
    <n v="4.9692870453447446E-3"/>
    <n v="8"/>
    <n v="1.1042860100766098E-3"/>
    <n v="1.7777777777777777"/>
  </r>
  <r>
    <x v="91"/>
    <s v="PICH5C31"/>
    <x v="30"/>
    <s v="Pichidegua"/>
    <s v="blanco"/>
    <x v="4"/>
    <s v="PICH5C"/>
    <n v="1920"/>
    <n v="0.63"/>
    <n v="9900"/>
    <n v="3.24"/>
    <n v="95040"/>
    <n v="31.06"/>
    <n v="165960"/>
    <n v="54.24"/>
    <n v="12780"/>
    <n v="4.18"/>
    <n v="0"/>
    <n v="0"/>
    <n v="0"/>
    <n v="0"/>
    <n v="17820"/>
    <n v="5.82"/>
    <n v="0"/>
    <n v="0"/>
    <n v="17820"/>
    <n v="5.82"/>
    <n v="1800"/>
    <n v="0.59"/>
    <n v="0"/>
    <n v="0"/>
    <n v="1800"/>
    <n v="0.59"/>
    <n v="740"/>
    <n v="0.24"/>
    <n v="0"/>
    <n v="0"/>
    <n v="305960"/>
    <n v="100"/>
    <n v="0"/>
    <n v="0"/>
    <n v="305960"/>
    <n v="5.824290756961694E-2"/>
    <n v="99"/>
    <n v="5.883121976728984E-3"/>
    <n v="10"/>
    <n v="2.4186168126552493E-3"/>
    <n v="4.1111111111111107"/>
  </r>
  <r>
    <x v="91"/>
    <s v="PICH5D31"/>
    <x v="30"/>
    <s v="Pichidegua"/>
    <s v="blanco"/>
    <x v="4"/>
    <s v="PICH5D"/>
    <n v="1560"/>
    <n v="0.52"/>
    <n v="25740"/>
    <n v="8.5299999999999994"/>
    <n v="82980"/>
    <n v="27.5"/>
    <n v="148260"/>
    <n v="49.13"/>
    <n v="7200"/>
    <n v="2.39"/>
    <n v="0"/>
    <n v="0"/>
    <n v="0"/>
    <n v="0"/>
    <n v="32580"/>
    <n v="10.8"/>
    <n v="0"/>
    <n v="0"/>
    <n v="32580"/>
    <n v="10.8"/>
    <n v="2700"/>
    <n v="0.89"/>
    <n v="0"/>
    <n v="0"/>
    <n v="2700"/>
    <n v="0.89"/>
    <n v="740"/>
    <n v="0.25"/>
    <n v="0"/>
    <n v="0"/>
    <n v="301760"/>
    <n v="100"/>
    <n v="0"/>
    <n v="0"/>
    <n v="301760"/>
    <n v="0.10796659597030753"/>
    <n v="181"/>
    <n v="8.9475079533404035E-3"/>
    <n v="15"/>
    <n v="2.4522799575821845E-3"/>
    <n v="4.1111111111111107"/>
  </r>
  <r>
    <x v="91"/>
    <s v="PICH1Aco31"/>
    <x v="30"/>
    <s v="Pichidegua"/>
    <s v="color"/>
    <x v="0"/>
    <s v="PICH1Aco"/>
    <n v="7080"/>
    <n v="10.43"/>
    <n v="19440"/>
    <n v="28.65"/>
    <n v="27360"/>
    <n v="40.32"/>
    <n v="6660"/>
    <n v="9.82"/>
    <n v="540"/>
    <n v="0.8"/>
    <n v="0"/>
    <n v="0"/>
    <n v="0"/>
    <n v="0"/>
    <n v="1890"/>
    <n v="2.79"/>
    <n v="1440"/>
    <n v="2.12"/>
    <n v="3330"/>
    <n v="4.91"/>
    <n v="750"/>
    <n v="1.1100000000000001"/>
    <n v="1110"/>
    <n v="1.64"/>
    <n v="1860"/>
    <n v="2.74"/>
    <n v="1580"/>
    <n v="2.33"/>
    <n v="0"/>
    <n v="0"/>
    <n v="65300"/>
    <n v="96.24"/>
    <n v="2550"/>
    <n v="3.76"/>
    <n v="67850"/>
    <n v="4.9078850405305824E-2"/>
    <n v="18.5"/>
    <n v="2.7413411938098747E-2"/>
    <n v="10.333333333333334"/>
    <n v="2.3286661753868829E-2"/>
    <n v="8.7777777777777786"/>
  </r>
  <r>
    <x v="91"/>
    <s v="PICH1Aco231"/>
    <x v="30"/>
    <s v="Pichidegua"/>
    <s v="color"/>
    <x v="0"/>
    <s v="PICH1Aco2"/>
    <n v="600"/>
    <n v="1.04"/>
    <n v="180"/>
    <n v="0.31"/>
    <n v="6240"/>
    <n v="10.78"/>
    <n v="34020"/>
    <n v="58.79"/>
    <n v="9450"/>
    <n v="16.329999999999998"/>
    <n v="180"/>
    <n v="0.31"/>
    <n v="0"/>
    <n v="0"/>
    <n v="2301"/>
    <n v="3.98"/>
    <n v="2490"/>
    <n v="4.3"/>
    <n v="4791"/>
    <n v="8.2799999999999994"/>
    <n v="312"/>
    <n v="0.54"/>
    <n v="840"/>
    <n v="1.45"/>
    <n v="1152"/>
    <n v="1.99"/>
    <n v="1257"/>
    <n v="2.17"/>
    <n v="0"/>
    <n v="0"/>
    <n v="54540"/>
    <n v="94.25"/>
    <n v="3330"/>
    <n v="5.75"/>
    <n v="57870"/>
    <n v="8.2789009849663031E-2"/>
    <n v="26.616666666666667"/>
    <n v="1.9906687402799376E-2"/>
    <n v="6.4"/>
    <n v="2.1721099015033697E-2"/>
    <n v="6.9833333333333334"/>
  </r>
  <r>
    <x v="91"/>
    <s v="PICH1Bco31"/>
    <x v="30"/>
    <s v="Pichidegua"/>
    <s v="color"/>
    <x v="0"/>
    <s v="PICH1Bco"/>
    <n v="2880"/>
    <n v="7.57"/>
    <n v="900"/>
    <n v="2.37"/>
    <n v="17500"/>
    <n v="46"/>
    <n v="13320"/>
    <n v="35.020000000000003"/>
    <n v="150"/>
    <n v="0.39"/>
    <n v="0"/>
    <n v="0"/>
    <n v="0"/>
    <n v="0"/>
    <n v="2580"/>
    <n v="6.78"/>
    <n v="210"/>
    <n v="0.55000000000000004"/>
    <n v="2790"/>
    <n v="7.33"/>
    <n v="168"/>
    <n v="0.44"/>
    <n v="30"/>
    <n v="0.08"/>
    <n v="198"/>
    <n v="0.52"/>
    <n v="302"/>
    <n v="0.79"/>
    <n v="0"/>
    <n v="0"/>
    <n v="37800"/>
    <n v="99.37"/>
    <n v="240"/>
    <n v="0.63"/>
    <n v="38040"/>
    <n v="7.3343848580441642E-2"/>
    <n v="15.5"/>
    <n v="5.2050473186119875E-3"/>
    <n v="1.1000000000000001"/>
    <n v="7.9390115667718197E-3"/>
    <n v="1.6777777777777778"/>
  </r>
  <r>
    <x v="91"/>
    <s v="PICH2BCO31"/>
    <x v="30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1"/>
    <s v="PICH4Bco31"/>
    <x v="30"/>
    <s v="Pichidegua"/>
    <s v="color"/>
    <x v="3"/>
    <s v="PICH4Bco"/>
    <n v="1680"/>
    <n v="3.25"/>
    <n v="1440"/>
    <n v="2.79"/>
    <n v="1440"/>
    <n v="2.79"/>
    <n v="15480"/>
    <n v="29.99"/>
    <n v="23940"/>
    <n v="46.38"/>
    <n v="3600"/>
    <n v="6.97"/>
    <n v="0"/>
    <n v="0"/>
    <n v="2160"/>
    <n v="4.18"/>
    <n v="0"/>
    <n v="0"/>
    <n v="2160"/>
    <n v="4.18"/>
    <n v="1440"/>
    <n v="2.79"/>
    <n v="0"/>
    <n v="0"/>
    <n v="1440"/>
    <n v="2.79"/>
    <n v="440"/>
    <n v="0.85"/>
    <n v="0"/>
    <n v="0"/>
    <n v="51620"/>
    <n v="100"/>
    <n v="0"/>
    <n v="0"/>
    <n v="51620"/>
    <n v="4.1844246416117781E-2"/>
    <n v="12"/>
    <n v="2.7896164277411855E-2"/>
    <n v="8"/>
    <n v="8.5238279736536225E-3"/>
    <n v="2.4444444444444446"/>
  </r>
  <r>
    <x v="91"/>
    <s v="PICH5Aco31"/>
    <x v="30"/>
    <s v="Pichidegua"/>
    <s v="color"/>
    <x v="4"/>
    <s v="PICH5Aco"/>
    <n v="5160"/>
    <n v="4.32"/>
    <n v="30240"/>
    <n v="25.3"/>
    <n v="0"/>
    <n v="0"/>
    <n v="75780"/>
    <n v="63.4"/>
    <n v="360"/>
    <n v="0.3"/>
    <n v="0"/>
    <n v="0"/>
    <n v="0"/>
    <n v="0"/>
    <n v="3402"/>
    <n v="2.85"/>
    <n v="0"/>
    <n v="0"/>
    <n v="3402"/>
    <n v="2.85"/>
    <n v="3216"/>
    <n v="2.69"/>
    <n v="0"/>
    <n v="0"/>
    <n v="3216"/>
    <n v="2.69"/>
    <n v="1362"/>
    <n v="1.1399999999999999"/>
    <n v="0"/>
    <n v="0"/>
    <n v="119520"/>
    <n v="100"/>
    <n v="0"/>
    <n v="0"/>
    <n v="119520"/>
    <n v="2.8463855421686748E-2"/>
    <n v="18.899999999999999"/>
    <n v="2.6907630522088354E-2"/>
    <n v="17.866666666666667"/>
    <n v="1.1395582329317269E-2"/>
    <n v="7.5666666666666664"/>
  </r>
  <r>
    <x v="91"/>
    <s v="PICH5Bco31"/>
    <x v="30"/>
    <s v="Pichidegua"/>
    <s v="color"/>
    <x v="4"/>
    <s v="PICH5Bco"/>
    <n v="7200"/>
    <n v="5.82"/>
    <n v="25560"/>
    <n v="20.67"/>
    <n v="53100"/>
    <n v="42.94"/>
    <n v="21780"/>
    <n v="17.61"/>
    <n v="1440"/>
    <n v="1.1599999999999999"/>
    <n v="180"/>
    <n v="0.15"/>
    <n v="0"/>
    <n v="0"/>
    <n v="8073"/>
    <n v="6.53"/>
    <n v="0"/>
    <n v="0"/>
    <n v="8073"/>
    <n v="6.53"/>
    <n v="3186"/>
    <n v="2.58"/>
    <n v="0"/>
    <n v="0"/>
    <n v="3186"/>
    <n v="2.58"/>
    <n v="3141"/>
    <n v="2.54"/>
    <n v="0"/>
    <n v="0"/>
    <n v="123660"/>
    <n v="100"/>
    <n v="0"/>
    <n v="0"/>
    <n v="123660"/>
    <n v="6.5283842794759822E-2"/>
    <n v="44.85"/>
    <n v="2.576419213973799E-2"/>
    <n v="17.7"/>
    <n v="2.5400291120815138E-2"/>
    <n v="17.45"/>
  </r>
  <r>
    <x v="91"/>
    <s v="PICH5Cco31"/>
    <x v="30"/>
    <s v="Pichidegua"/>
    <s v="color"/>
    <x v="4"/>
    <s v="PICH5Cco"/>
    <n v="5040"/>
    <n v="3.28"/>
    <n v="21420"/>
    <n v="13.95"/>
    <n v="0"/>
    <n v="0"/>
    <n v="119340"/>
    <n v="77.73"/>
    <n v="540"/>
    <n v="0.35"/>
    <n v="0"/>
    <n v="0"/>
    <n v="0"/>
    <n v="0"/>
    <n v="2790"/>
    <n v="1.82"/>
    <n v="0"/>
    <n v="0"/>
    <n v="2790"/>
    <n v="1.82"/>
    <n v="2589"/>
    <n v="1.69"/>
    <n v="0"/>
    <n v="0"/>
    <n v="2589"/>
    <n v="1.69"/>
    <n v="1821"/>
    <n v="1.19"/>
    <n v="0"/>
    <n v="0"/>
    <n v="153540"/>
    <n v="100"/>
    <n v="0"/>
    <n v="0"/>
    <n v="153540"/>
    <n v="1.817116060961313E-2"/>
    <n v="15.5"/>
    <n v="1.6862055490425947E-2"/>
    <n v="14.383333333333333"/>
    <n v="1.1860101602188354E-2"/>
    <n v="10.116666666666667"/>
  </r>
  <r>
    <x v="92"/>
    <s v="Lavado31"/>
    <x v="30"/>
    <m/>
    <m/>
    <x v="5"/>
    <s v="Lavado"/>
    <n v="8400"/>
    <n v="3.99"/>
    <n v="26820"/>
    <n v="12.75"/>
    <n v="82080"/>
    <n v="39.020000000000003"/>
    <n v="59040"/>
    <n v="28.07"/>
    <n v="26820"/>
    <n v="12.75"/>
    <n v="7200"/>
    <n v="3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360"/>
    <n v="100"/>
    <n v="0"/>
    <n v="0"/>
    <n v="210360"/>
    <n v="0"/>
    <n v="0"/>
    <n v="0"/>
    <n v="0"/>
    <n v="0"/>
    <n v="0"/>
  </r>
  <r>
    <x v="93"/>
    <s v="CA3A32"/>
    <x v="31"/>
    <s v="Calera"/>
    <s v="color"/>
    <x v="0"/>
    <s v="CA3A"/>
    <n v="6240"/>
    <n v="8.76"/>
    <n v="19620"/>
    <n v="27.54"/>
    <n v="0"/>
    <n v="0"/>
    <n v="40500"/>
    <n v="56.86"/>
    <n v="450"/>
    <n v="0.63"/>
    <n v="0"/>
    <n v="0"/>
    <n v="0"/>
    <n v="0"/>
    <n v="1512"/>
    <n v="2.12"/>
    <n v="570"/>
    <n v="0.8"/>
    <n v="2082"/>
    <n v="2.92"/>
    <n v="840"/>
    <n v="1.18"/>
    <n v="690"/>
    <n v="0.97"/>
    <n v="1530"/>
    <n v="2.15"/>
    <n v="810"/>
    <n v="1.1399999999999999"/>
    <n v="0"/>
    <n v="0"/>
    <n v="69972"/>
    <n v="98.23"/>
    <n v="1260"/>
    <n v="1.77"/>
    <n v="71232"/>
    <n v="2.922843665768194E-2"/>
    <n v="11.566666666666666"/>
    <n v="2.147911051212938E-2"/>
    <n v="8.5"/>
    <n v="1.1371293800539084E-2"/>
    <n v="4.5"/>
  </r>
  <r>
    <x v="93"/>
    <s v="CA3B32"/>
    <x v="31"/>
    <s v="Calera"/>
    <s v="color"/>
    <x v="0"/>
    <s v="CA3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00"/>
    <n v="30"/>
    <n v="100"/>
    <n v="0"/>
    <n v="0"/>
    <n v="0"/>
    <n v="0"/>
    <n v="0"/>
    <n v="0"/>
    <n v="30"/>
    <n v="100"/>
    <n v="30"/>
    <n v="0"/>
    <n v="0"/>
    <n v="1"/>
    <n v="0.16666666666666666"/>
    <n v="0"/>
    <n v="0"/>
  </r>
  <r>
    <x v="93"/>
    <s v="CA3BB32"/>
    <x v="31"/>
    <s v="Calera"/>
    <s v="blanco"/>
    <x v="0"/>
    <s v="CA3BB"/>
    <n v="3000"/>
    <n v="4.5999999999999996"/>
    <n v="12600"/>
    <n v="19.32"/>
    <n v="7020"/>
    <n v="10.76"/>
    <n v="34740"/>
    <n v="53.27"/>
    <n v="2340"/>
    <n v="3.59"/>
    <n v="0"/>
    <n v="0"/>
    <n v="0"/>
    <n v="0"/>
    <n v="2229"/>
    <n v="3.42"/>
    <n v="1230"/>
    <n v="1.89"/>
    <n v="3459"/>
    <n v="5.3"/>
    <n v="639"/>
    <n v="0.98"/>
    <n v="720"/>
    <n v="1.1000000000000001"/>
    <n v="1359"/>
    <n v="2.08"/>
    <n v="702"/>
    <n v="1.08"/>
    <n v="0"/>
    <n v="0"/>
    <n v="63270"/>
    <n v="97.01"/>
    <n v="1950"/>
    <n v="2.99"/>
    <n v="65220"/>
    <n v="5.3035878564857405E-2"/>
    <n v="19.216666666666665"/>
    <n v="2.0837166513339465E-2"/>
    <n v="7.55"/>
    <n v="1.0763569457221711E-2"/>
    <n v="3.9"/>
  </r>
  <r>
    <x v="93"/>
    <s v="CAP1A32"/>
    <x v="31"/>
    <s v="Calera"/>
    <s v="color"/>
    <x v="0"/>
    <s v="CAP1A"/>
    <n v="3480"/>
    <n v="9.27"/>
    <n v="0"/>
    <n v="0"/>
    <n v="6000"/>
    <n v="15.97"/>
    <n v="25560"/>
    <n v="68.05"/>
    <n v="0"/>
    <n v="0"/>
    <n v="0"/>
    <n v="0"/>
    <n v="0"/>
    <n v="0"/>
    <n v="885"/>
    <n v="2.36"/>
    <n v="750"/>
    <n v="2"/>
    <n v="1635"/>
    <n v="4.3499999999999996"/>
    <n v="150"/>
    <n v="0.4"/>
    <n v="0"/>
    <n v="0"/>
    <n v="150"/>
    <n v="0.4"/>
    <n v="735"/>
    <n v="1.96"/>
    <n v="0"/>
    <n v="0"/>
    <n v="36810"/>
    <n v="98"/>
    <n v="750"/>
    <n v="2"/>
    <n v="37560"/>
    <n v="4.3530351437699684E-2"/>
    <n v="9.0833333333333339"/>
    <n v="3.9936102236421724E-3"/>
    <n v="0.83333333333333337"/>
    <n v="1.9568690095846646E-2"/>
    <n v="4.083333333333333"/>
  </r>
  <r>
    <x v="93"/>
    <s v="CAP1B32"/>
    <x v="31"/>
    <s v="Calera"/>
    <s v="color"/>
    <x v="0"/>
    <s v="CAP1B"/>
    <n v="1680"/>
    <n v="9.86"/>
    <n v="0"/>
    <n v="0"/>
    <n v="0"/>
    <n v="0"/>
    <n v="13320"/>
    <n v="78.17"/>
    <n v="0"/>
    <n v="0"/>
    <n v="0"/>
    <n v="0"/>
    <n v="0"/>
    <n v="0"/>
    <n v="1077"/>
    <n v="6.32"/>
    <n v="720"/>
    <n v="4.2300000000000004"/>
    <n v="1797"/>
    <n v="10.55"/>
    <n v="159"/>
    <n v="0.93"/>
    <n v="0"/>
    <n v="0"/>
    <n v="159"/>
    <n v="0.93"/>
    <n v="84"/>
    <n v="0.49"/>
    <n v="0"/>
    <n v="0"/>
    <n v="16320"/>
    <n v="95.77"/>
    <n v="720"/>
    <n v="4.2300000000000004"/>
    <n v="17040"/>
    <n v="0.10545774647887324"/>
    <n v="9.9833333333333325"/>
    <n v="9.3309859154929575E-3"/>
    <n v="0.8833333333333333"/>
    <n v="4.9295774647887328E-3"/>
    <n v="0.46666666666666667"/>
  </r>
  <r>
    <x v="93"/>
    <s v="CAP1c32"/>
    <x v="31"/>
    <s v="Calera"/>
    <s v="color"/>
    <x v="0"/>
    <s v="CAP1c"/>
    <n v="3120"/>
    <n v="7.75"/>
    <n v="0"/>
    <n v="0"/>
    <n v="8400"/>
    <n v="20.86"/>
    <n v="26460"/>
    <n v="65.72"/>
    <n v="0"/>
    <n v="0"/>
    <n v="0"/>
    <n v="0"/>
    <n v="0"/>
    <n v="0"/>
    <n v="1032"/>
    <n v="2.56"/>
    <n v="450"/>
    <n v="1.1200000000000001"/>
    <n v="1482"/>
    <n v="3.68"/>
    <n v="126"/>
    <n v="0.31"/>
    <n v="0"/>
    <n v="0"/>
    <n v="126"/>
    <n v="0.31"/>
    <n v="672"/>
    <n v="1.67"/>
    <n v="0"/>
    <n v="0"/>
    <n v="39810"/>
    <n v="98.88"/>
    <n v="450"/>
    <n v="1.1200000000000001"/>
    <n v="40260"/>
    <n v="3.6810730253353206E-2"/>
    <n v="8.2333333333333325"/>
    <n v="3.1296572280178838E-3"/>
    <n v="0.7"/>
    <n v="1.669150521609538E-2"/>
    <n v="3.7333333333333334"/>
  </r>
  <r>
    <x v="94"/>
    <s v="PICH1A32"/>
    <x v="31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4"/>
    <s v="PICH2A32"/>
    <x v="31"/>
    <s v="Pichidegua"/>
    <s v="color"/>
    <x v="1"/>
    <s v="PICH2A"/>
    <n v="12480"/>
    <n v="4.29"/>
    <n v="46620"/>
    <n v="16.03"/>
    <n v="148760"/>
    <n v="51.15"/>
    <n v="49680"/>
    <n v="17.079999999999998"/>
    <n v="5400"/>
    <n v="1.86"/>
    <n v="0"/>
    <n v="0"/>
    <n v="0"/>
    <n v="0"/>
    <n v="18000"/>
    <n v="6.19"/>
    <n v="0"/>
    <n v="0"/>
    <n v="18000"/>
    <n v="6.19"/>
    <n v="9360"/>
    <n v="3.22"/>
    <n v="0"/>
    <n v="0"/>
    <n v="9360"/>
    <n v="3.22"/>
    <n v="540"/>
    <n v="0.19"/>
    <n v="0"/>
    <n v="0"/>
    <n v="290840"/>
    <n v="100"/>
    <n v="0"/>
    <n v="0"/>
    <n v="290840"/>
    <n v="6.1889698803465822E-2"/>
    <n v="100"/>
    <n v="3.2182643377802231E-2"/>
    <n v="52"/>
    <n v="1.8566909641039746E-3"/>
    <n v="3"/>
  </r>
  <r>
    <x v="94"/>
    <s v="PICH3A32"/>
    <x v="31"/>
    <s v="Pichidegua"/>
    <s v="blanco"/>
    <x v="2"/>
    <s v="PICH3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4"/>
    <s v="PICH4A32"/>
    <x v="31"/>
    <s v="Pichidegua"/>
    <s v="blanco"/>
    <x v="3"/>
    <s v="PICH4A"/>
    <n v="8760"/>
    <n v="5.45"/>
    <n v="26460"/>
    <n v="16.46"/>
    <n v="59220"/>
    <n v="36.83"/>
    <n v="27360"/>
    <n v="17.010000000000002"/>
    <n v="3960"/>
    <n v="2.46"/>
    <n v="0"/>
    <n v="0"/>
    <n v="0"/>
    <n v="0"/>
    <n v="30060"/>
    <n v="18.690000000000001"/>
    <n v="0"/>
    <n v="0"/>
    <n v="30060"/>
    <n v="18.690000000000001"/>
    <n v="4140"/>
    <n v="2.57"/>
    <n v="0"/>
    <n v="0"/>
    <n v="4140"/>
    <n v="2.57"/>
    <n v="840"/>
    <n v="0.52"/>
    <n v="0"/>
    <n v="0"/>
    <n v="160800"/>
    <n v="100"/>
    <n v="0"/>
    <n v="0"/>
    <n v="160800"/>
    <n v="0.18694029850746269"/>
    <n v="167"/>
    <n v="2.5746268656716417E-2"/>
    <n v="23"/>
    <n v="5.2238805970149255E-3"/>
    <n v="4.666666666666667"/>
  </r>
  <r>
    <x v="94"/>
    <s v="PICH5A32"/>
    <x v="31"/>
    <s v="Pichidegua"/>
    <s v="blanco"/>
    <x v="4"/>
    <s v="PICH5A"/>
    <n v="2280"/>
    <n v="0.79"/>
    <n v="36540"/>
    <n v="12.73"/>
    <n v="145980"/>
    <n v="50.86"/>
    <n v="74520"/>
    <n v="25.96"/>
    <n v="6120"/>
    <n v="2.13"/>
    <n v="0"/>
    <n v="0"/>
    <n v="0"/>
    <n v="0"/>
    <n v="18720"/>
    <n v="6.52"/>
    <n v="0"/>
    <n v="0"/>
    <n v="18720"/>
    <n v="6.52"/>
    <n v="2160"/>
    <n v="0.75"/>
    <n v="0"/>
    <n v="0"/>
    <n v="2160"/>
    <n v="0.75"/>
    <n v="720"/>
    <n v="0.25"/>
    <n v="0"/>
    <n v="0"/>
    <n v="287040"/>
    <n v="100"/>
    <n v="0"/>
    <n v="0"/>
    <n v="287040"/>
    <n v="6.5217391304347824E-2"/>
    <n v="104"/>
    <n v="7.525083612040134E-3"/>
    <n v="12"/>
    <n v="2.508361204013378E-3"/>
    <n v="4"/>
  </r>
  <r>
    <x v="94"/>
    <s v="PICH1B32"/>
    <x v="31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4"/>
    <s v="PICH2B32"/>
    <x v="31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4"/>
    <s v="PICH3B32"/>
    <x v="31"/>
    <s v="Pichidegua"/>
    <s v="blanco"/>
    <x v="2"/>
    <s v="PICH3B"/>
    <n v="5760"/>
    <n v="1.38"/>
    <n v="5040"/>
    <n v="1.21"/>
    <n v="108940"/>
    <n v="26.05"/>
    <n v="243720"/>
    <n v="58.28"/>
    <n v="39420"/>
    <n v="9.43"/>
    <n v="0"/>
    <n v="0"/>
    <n v="0"/>
    <n v="0"/>
    <n v="12960"/>
    <n v="3.1"/>
    <n v="0"/>
    <n v="0"/>
    <n v="12960"/>
    <n v="3.1"/>
    <n v="1980"/>
    <n v="0.47"/>
    <n v="0"/>
    <n v="0"/>
    <n v="1980"/>
    <n v="0.47"/>
    <n v="340"/>
    <n v="0.08"/>
    <n v="0"/>
    <n v="0"/>
    <n v="418160"/>
    <n v="100"/>
    <n v="0"/>
    <n v="0"/>
    <n v="418160"/>
    <n v="3.0992921369810598E-2"/>
    <n v="72"/>
    <n v="4.7350296537210634E-3"/>
    <n v="11"/>
    <n v="8.1308590013392005E-4"/>
    <n v="1.8888888888888888"/>
  </r>
  <r>
    <x v="94"/>
    <s v="PICH4B32"/>
    <x v="31"/>
    <s v="Pichidegua"/>
    <s v="blanco"/>
    <x v="3"/>
    <s v="PICH4B"/>
    <n v="3360"/>
    <n v="2.2999999999999998"/>
    <n v="3780"/>
    <n v="2.58"/>
    <n v="0"/>
    <n v="0"/>
    <n v="43200"/>
    <n v="29.53"/>
    <n v="72900"/>
    <n v="49.84"/>
    <n v="7200"/>
    <n v="4.92"/>
    <n v="0"/>
    <n v="0"/>
    <n v="12960"/>
    <n v="8.86"/>
    <n v="0"/>
    <n v="0"/>
    <n v="12960"/>
    <n v="8.86"/>
    <n v="2160"/>
    <n v="1.48"/>
    <n v="0"/>
    <n v="0"/>
    <n v="2160"/>
    <n v="1.48"/>
    <n v="720"/>
    <n v="0.49"/>
    <n v="0"/>
    <n v="0"/>
    <n v="146280"/>
    <n v="100"/>
    <n v="0"/>
    <n v="0"/>
    <n v="146280"/>
    <n v="8.859721082854799E-2"/>
    <n v="72"/>
    <n v="1.4766201804757998E-2"/>
    <n v="12"/>
    <n v="4.9220672682526662E-3"/>
    <n v="4"/>
  </r>
  <r>
    <x v="94"/>
    <s v="PICH5B32"/>
    <x v="31"/>
    <s v="Pichidegua"/>
    <s v="blanco"/>
    <x v="4"/>
    <s v="PICH5B"/>
    <n v="2160"/>
    <n v="4"/>
    <n v="12600"/>
    <n v="23.34"/>
    <n v="17100"/>
    <n v="31.68"/>
    <n v="9000"/>
    <n v="16.670000000000002"/>
    <n v="180"/>
    <n v="0.33"/>
    <n v="0"/>
    <n v="0"/>
    <n v="0"/>
    <n v="0"/>
    <n v="9360"/>
    <n v="17.34"/>
    <n v="0"/>
    <n v="0"/>
    <n v="9360"/>
    <n v="17.34"/>
    <n v="2880"/>
    <n v="5.34"/>
    <n v="0"/>
    <n v="0"/>
    <n v="2880"/>
    <n v="5.34"/>
    <n v="700"/>
    <n v="1.3"/>
    <n v="0"/>
    <n v="0"/>
    <n v="53980"/>
    <n v="100"/>
    <n v="0"/>
    <n v="0"/>
    <n v="53980"/>
    <n v="0.17339755464987033"/>
    <n v="52"/>
    <n v="5.3353093738421641E-2"/>
    <n v="16"/>
    <n v="1.2967765839199704E-2"/>
    <n v="3.8888888888888888"/>
  </r>
  <r>
    <x v="94"/>
    <s v="PICH3C32"/>
    <x v="31"/>
    <s v="Pichidegua"/>
    <s v="blanco"/>
    <x v="2"/>
    <s v="PICH3C"/>
    <n v="6000"/>
    <n v="2.0099999999999998"/>
    <n v="8280"/>
    <n v="2.77"/>
    <n v="4100"/>
    <n v="1.37"/>
    <n v="72540"/>
    <n v="24.24"/>
    <n v="176040"/>
    <n v="58.83"/>
    <n v="19440"/>
    <n v="6.5"/>
    <n v="0"/>
    <n v="0"/>
    <n v="11160"/>
    <n v="3.73"/>
    <n v="0"/>
    <n v="0"/>
    <n v="11160"/>
    <n v="3.73"/>
    <n v="1440"/>
    <n v="0.48"/>
    <n v="0"/>
    <n v="0"/>
    <n v="1440"/>
    <n v="0.48"/>
    <n v="240"/>
    <n v="0.08"/>
    <n v="0"/>
    <n v="0"/>
    <n v="299240"/>
    <n v="100"/>
    <n v="0"/>
    <n v="0"/>
    <n v="299240"/>
    <n v="3.7294479347680792E-2"/>
    <n v="62"/>
    <n v="4.812190883571715E-3"/>
    <n v="8"/>
    <n v="8.020318139286192E-4"/>
    <n v="1.3333333333333333"/>
  </r>
  <r>
    <x v="94"/>
    <s v="PICH5C32"/>
    <x v="31"/>
    <s v="Pichidegua"/>
    <s v="blanco"/>
    <x v="4"/>
    <s v="PICH5C"/>
    <n v="1200"/>
    <n v="0.41"/>
    <n v="8100"/>
    <n v="2.77"/>
    <n v="79740"/>
    <n v="27.26"/>
    <n v="161520"/>
    <n v="55.22"/>
    <n v="16920"/>
    <n v="5.79"/>
    <n v="0"/>
    <n v="0"/>
    <n v="0"/>
    <n v="0"/>
    <n v="21780"/>
    <n v="7.45"/>
    <n v="0"/>
    <n v="0"/>
    <n v="21780"/>
    <n v="7.45"/>
    <n v="2520"/>
    <n v="0.86"/>
    <n v="0"/>
    <n v="0"/>
    <n v="2520"/>
    <n v="0.86"/>
    <n v="700"/>
    <n v="0.24"/>
    <n v="0"/>
    <n v="0"/>
    <n v="292480"/>
    <n v="100"/>
    <n v="0"/>
    <n v="0"/>
    <n v="292480"/>
    <n v="7.4466630196936542E-2"/>
    <n v="121"/>
    <n v="8.6159737417943107E-3"/>
    <n v="14"/>
    <n v="2.3933260393873084E-3"/>
    <n v="3.8888888888888888"/>
  </r>
  <r>
    <x v="94"/>
    <s v="PICH5D32"/>
    <x v="31"/>
    <s v="Pichidegua"/>
    <s v="blanco"/>
    <x v="4"/>
    <s v="PICH5D"/>
    <n v="1440"/>
    <n v="0.49"/>
    <n v="22860"/>
    <n v="7.72"/>
    <n v="91260"/>
    <n v="30.82"/>
    <n v="140040"/>
    <n v="47.3"/>
    <n v="9000"/>
    <n v="3.04"/>
    <n v="0"/>
    <n v="0"/>
    <n v="0"/>
    <n v="0"/>
    <n v="26820"/>
    <n v="9.06"/>
    <n v="0"/>
    <n v="0"/>
    <n v="26820"/>
    <n v="9.06"/>
    <n v="3960"/>
    <n v="1.34"/>
    <n v="0"/>
    <n v="0"/>
    <n v="3960"/>
    <n v="1.34"/>
    <n v="700"/>
    <n v="0.24"/>
    <n v="0"/>
    <n v="0"/>
    <n v="296080"/>
    <n v="100"/>
    <n v="0"/>
    <n v="0"/>
    <n v="296080"/>
    <n v="9.0583626047014323E-2"/>
    <n v="149"/>
    <n v="1.3374763577411511E-2"/>
    <n v="22"/>
    <n v="2.364225884895974E-3"/>
    <n v="3.8888888888888888"/>
  </r>
  <r>
    <x v="94"/>
    <s v="PICH1Aco32"/>
    <x v="31"/>
    <s v="Pichidegua"/>
    <s v="color"/>
    <x v="0"/>
    <s v="PICH1Aco"/>
    <n v="4080"/>
    <n v="9.91"/>
    <n v="10980"/>
    <n v="26.66"/>
    <n v="16020"/>
    <n v="38.9"/>
    <n v="4140"/>
    <n v="10.050000000000001"/>
    <n v="180"/>
    <n v="0.44"/>
    <n v="0"/>
    <n v="0"/>
    <n v="0"/>
    <n v="0"/>
    <n v="885"/>
    <n v="2.15"/>
    <n v="2280"/>
    <n v="5.54"/>
    <n v="3165"/>
    <n v="7.69"/>
    <n v="621"/>
    <n v="1.51"/>
    <n v="840"/>
    <n v="2.04"/>
    <n v="1461"/>
    <n v="3.55"/>
    <n v="1154"/>
    <n v="2.8"/>
    <n v="0"/>
    <n v="0"/>
    <n v="38060"/>
    <n v="92.42"/>
    <n v="3120"/>
    <n v="7.58"/>
    <n v="41180"/>
    <n v="7.685769791160757E-2"/>
    <n v="17.583333333333332"/>
    <n v="3.5478387566779991E-2"/>
    <n v="8.1166666666666671"/>
    <n v="2.8023312287518212E-2"/>
    <n v="6.4111111111111114"/>
  </r>
  <r>
    <x v="94"/>
    <s v="PICH1Aco232"/>
    <x v="31"/>
    <s v="Pichidegua"/>
    <s v="color"/>
    <x v="0"/>
    <s v="PICH1Aco2"/>
    <n v="3480"/>
    <n v="2.41"/>
    <n v="2160"/>
    <n v="1.49"/>
    <n v="28680"/>
    <n v="19.829999999999998"/>
    <n v="88200"/>
    <n v="60.97"/>
    <n v="10620"/>
    <n v="7.34"/>
    <n v="540"/>
    <n v="0.37"/>
    <n v="0"/>
    <n v="0"/>
    <n v="4461"/>
    <n v="3.08"/>
    <n v="2760"/>
    <n v="1.91"/>
    <n v="7221"/>
    <n v="4.99"/>
    <n v="1119"/>
    <n v="0.77"/>
    <n v="780"/>
    <n v="0.54"/>
    <n v="1899"/>
    <n v="1.31"/>
    <n v="1860"/>
    <n v="1.29"/>
    <n v="0"/>
    <n v="0"/>
    <n v="141120"/>
    <n v="97.55"/>
    <n v="3540"/>
    <n v="2.4500000000000002"/>
    <n v="144660"/>
    <n v="4.9917046868519284E-2"/>
    <n v="40.116666666666667"/>
    <n v="1.3127333056822895E-2"/>
    <n v="10.55"/>
    <n v="1.2857735379510576E-2"/>
    <n v="10.333333333333334"/>
  </r>
  <r>
    <x v="94"/>
    <s v="PICH1Bco32"/>
    <x v="31"/>
    <s v="Pichidegua"/>
    <s v="color"/>
    <x v="0"/>
    <s v="PICH1Bco"/>
    <n v="1080"/>
    <n v="6.41"/>
    <n v="4320"/>
    <n v="25.62"/>
    <n v="0"/>
    <n v="0"/>
    <n v="9540"/>
    <n v="56.58"/>
    <n v="0"/>
    <n v="0"/>
    <n v="180"/>
    <n v="1.07"/>
    <n v="0"/>
    <n v="0"/>
    <n v="912"/>
    <n v="5.41"/>
    <n v="660"/>
    <n v="3.91"/>
    <n v="1572"/>
    <n v="9.32"/>
    <n v="45"/>
    <n v="0.27"/>
    <n v="0"/>
    <n v="0"/>
    <n v="45"/>
    <n v="0.27"/>
    <n v="123"/>
    <n v="0.73"/>
    <n v="0"/>
    <n v="0"/>
    <n v="16200"/>
    <n v="96.09"/>
    <n v="660"/>
    <n v="3.91"/>
    <n v="16860"/>
    <n v="9.3238434163701062E-2"/>
    <n v="8.7333333333333325"/>
    <n v="2.6690391459074734E-3"/>
    <n v="0.25"/>
    <n v="7.2953736654804268E-3"/>
    <n v="0.68333333333333335"/>
  </r>
  <r>
    <x v="94"/>
    <s v="PICH2BCO32"/>
    <x v="31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4"/>
    <s v="PICH4Bco32"/>
    <x v="31"/>
    <s v="Pichidegua"/>
    <s v="color"/>
    <x v="3"/>
    <s v="PICH4Bco"/>
    <n v="2880"/>
    <n v="2.99"/>
    <n v="1260"/>
    <n v="1.31"/>
    <n v="5220"/>
    <n v="5.43"/>
    <n v="42120"/>
    <n v="43.78"/>
    <n v="34200"/>
    <n v="35.549999999999997"/>
    <n v="2880"/>
    <n v="2.99"/>
    <n v="0"/>
    <n v="0"/>
    <n v="5040"/>
    <n v="5.24"/>
    <n v="0"/>
    <n v="0"/>
    <n v="5040"/>
    <n v="5.24"/>
    <n v="1800"/>
    <n v="1.87"/>
    <n v="0"/>
    <n v="0"/>
    <n v="1800"/>
    <n v="1.87"/>
    <n v="800"/>
    <n v="0.83"/>
    <n v="0"/>
    <n v="0"/>
    <n v="96200"/>
    <n v="100"/>
    <n v="0"/>
    <n v="0"/>
    <n v="96200"/>
    <n v="5.2390852390852394E-2"/>
    <n v="28"/>
    <n v="1.8711018711018712E-2"/>
    <n v="10"/>
    <n v="8.3160083160083165E-3"/>
    <n v="4.4444444444444446"/>
  </r>
  <r>
    <x v="94"/>
    <s v="PICH5Aco32"/>
    <x v="31"/>
    <s v="Pichidegua"/>
    <s v="color"/>
    <x v="4"/>
    <s v="PICH5Aco"/>
    <n v="6360"/>
    <n v="4.43"/>
    <n v="35820"/>
    <n v="24.94"/>
    <n v="0"/>
    <n v="0"/>
    <n v="92340"/>
    <n v="64.290000000000006"/>
    <n v="1440"/>
    <n v="1"/>
    <n v="0"/>
    <n v="0"/>
    <n v="0"/>
    <n v="0"/>
    <n v="2985"/>
    <n v="2.08"/>
    <n v="0"/>
    <n v="0"/>
    <n v="2985"/>
    <n v="2.08"/>
    <n v="3102"/>
    <n v="2.16"/>
    <n v="0"/>
    <n v="0"/>
    <n v="3102"/>
    <n v="2.16"/>
    <n v="1593"/>
    <n v="1.1100000000000001"/>
    <n v="0"/>
    <n v="0"/>
    <n v="143640"/>
    <n v="100"/>
    <n v="0"/>
    <n v="0"/>
    <n v="143640"/>
    <n v="2.078111946532999E-2"/>
    <n v="16.583333333333332"/>
    <n v="2.1595655806182123E-2"/>
    <n v="17.233333333333334"/>
    <n v="1.1090225563909775E-2"/>
    <n v="8.85"/>
  </r>
  <r>
    <x v="94"/>
    <s v="PICH5Bco32"/>
    <x v="31"/>
    <s v="Pichidegua"/>
    <s v="color"/>
    <x v="4"/>
    <s v="PICH5Bco"/>
    <n v="1560"/>
    <n v="4.38"/>
    <n v="5760"/>
    <n v="16.16"/>
    <n v="12420"/>
    <n v="34.85"/>
    <n v="5580"/>
    <n v="15.66"/>
    <n v="0"/>
    <n v="0"/>
    <n v="0"/>
    <n v="0"/>
    <n v="0"/>
    <n v="0"/>
    <n v="8202"/>
    <n v="23.01"/>
    <n v="0"/>
    <n v="0"/>
    <n v="8202"/>
    <n v="23.01"/>
    <n v="1671"/>
    <n v="4.6900000000000004"/>
    <n v="0"/>
    <n v="0"/>
    <n v="1671"/>
    <n v="4.6900000000000004"/>
    <n v="447"/>
    <n v="1.25"/>
    <n v="0"/>
    <n v="0"/>
    <n v="35640"/>
    <n v="100"/>
    <n v="0"/>
    <n v="0"/>
    <n v="35640"/>
    <n v="0.23013468013468014"/>
    <n v="45.56666666666667"/>
    <n v="4.6885521885521884E-2"/>
    <n v="9.2833333333333332"/>
    <n v="1.2542087542087542E-2"/>
    <n v="2.4833333333333334"/>
  </r>
  <r>
    <x v="94"/>
    <s v="PICH5Cco32"/>
    <x v="31"/>
    <s v="Pichidegua"/>
    <s v="color"/>
    <x v="4"/>
    <s v="PICH5Cco"/>
    <n v="2760"/>
    <n v="2.2999999999999998"/>
    <n v="18900"/>
    <n v="15.74"/>
    <n v="0"/>
    <n v="0"/>
    <n v="93420"/>
    <n v="77.81"/>
    <n v="0"/>
    <n v="0"/>
    <n v="0"/>
    <n v="0"/>
    <n v="0"/>
    <n v="0"/>
    <n v="2160"/>
    <n v="1.8"/>
    <n v="0"/>
    <n v="0"/>
    <n v="2160"/>
    <n v="1.8"/>
    <n v="2040"/>
    <n v="1.7"/>
    <n v="0"/>
    <n v="0"/>
    <n v="2040"/>
    <n v="1.7"/>
    <n v="780"/>
    <n v="0.65"/>
    <n v="0"/>
    <n v="0"/>
    <n v="120060"/>
    <n v="100"/>
    <n v="0"/>
    <n v="0"/>
    <n v="120060"/>
    <n v="1.7991004497751123E-2"/>
    <n v="12"/>
    <n v="1.6991504247876061E-2"/>
    <n v="11.333333333333334"/>
    <n v="6.4967516241879056E-3"/>
    <n v="4.333333333333333"/>
  </r>
  <r>
    <x v="95"/>
    <s v="Lavado32"/>
    <x v="31"/>
    <m/>
    <m/>
    <x v="5"/>
    <s v="Lavado"/>
    <n v="4440"/>
    <n v="3.23"/>
    <n v="17100"/>
    <n v="12.42"/>
    <n v="54720"/>
    <n v="39.76"/>
    <n v="41760"/>
    <n v="30.34"/>
    <n v="17640"/>
    <n v="12.82"/>
    <n v="1980"/>
    <n v="1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640"/>
    <n v="100"/>
    <n v="0"/>
    <n v="0"/>
    <n v="137640"/>
    <n v="0"/>
    <n v="0"/>
    <n v="0"/>
    <n v="0"/>
    <n v="0"/>
    <n v="0"/>
  </r>
  <r>
    <x v="96"/>
    <s v="CA3A33"/>
    <x v="32"/>
    <s v="Calera"/>
    <s v="color"/>
    <x v="0"/>
    <s v="CA3A"/>
    <n v="4320"/>
    <n v="8.1"/>
    <n v="13500"/>
    <n v="25.32"/>
    <n v="24300"/>
    <n v="45.58"/>
    <n v="7560"/>
    <n v="14.18"/>
    <n v="360"/>
    <n v="0.68"/>
    <n v="0"/>
    <n v="0"/>
    <n v="0"/>
    <n v="0"/>
    <n v="1215"/>
    <n v="2.2799999999999998"/>
    <n v="570"/>
    <n v="1.07"/>
    <n v="1785"/>
    <n v="3.35"/>
    <n v="240"/>
    <n v="0.45"/>
    <n v="780"/>
    <n v="1.46"/>
    <n v="1020"/>
    <n v="1.91"/>
    <n v="465"/>
    <n v="0.87"/>
    <n v="0"/>
    <n v="0"/>
    <n v="51960"/>
    <n v="97.47"/>
    <n v="1350"/>
    <n v="2.5299999999999998"/>
    <n v="53310"/>
    <n v="3.3483398987056837E-2"/>
    <n v="9.9166666666666661"/>
    <n v="1.9133370849746763E-2"/>
    <n v="5.666666666666667"/>
    <n v="8.7225661226786721E-3"/>
    <n v="2.5833333333333335"/>
  </r>
  <r>
    <x v="96"/>
    <s v="CA3B33"/>
    <x v="32"/>
    <s v="Calera"/>
    <s v="color"/>
    <x v="0"/>
    <s v="CA3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100"/>
    <n v="60"/>
    <n v="100"/>
    <n v="0"/>
    <n v="0"/>
    <n v="0"/>
    <n v="0"/>
    <n v="0"/>
    <n v="0"/>
    <n v="60"/>
    <n v="100"/>
    <n v="60"/>
    <n v="0"/>
    <n v="0"/>
    <n v="1"/>
    <n v="0.33333333333333331"/>
    <n v="0"/>
    <n v="0"/>
  </r>
  <r>
    <x v="96"/>
    <s v="CA3BB33"/>
    <x v="32"/>
    <s v="Calera"/>
    <s v="blanco"/>
    <x v="0"/>
    <s v="CA3BB"/>
    <n v="3000"/>
    <n v="4.57"/>
    <n v="11160"/>
    <n v="17.010000000000002"/>
    <n v="8460"/>
    <n v="12.89"/>
    <n v="36060"/>
    <n v="54.96"/>
    <n v="1620"/>
    <n v="2.4700000000000002"/>
    <n v="0"/>
    <n v="0"/>
    <n v="0"/>
    <n v="0"/>
    <n v="2259"/>
    <n v="3.44"/>
    <n v="1050"/>
    <n v="1.6"/>
    <n v="3309"/>
    <n v="5.04"/>
    <n v="525"/>
    <n v="0.8"/>
    <n v="750"/>
    <n v="1.1399999999999999"/>
    <n v="1275"/>
    <n v="1.94"/>
    <n v="726"/>
    <n v="1.1100000000000001"/>
    <n v="0"/>
    <n v="0"/>
    <n v="63810"/>
    <n v="97.26"/>
    <n v="1800"/>
    <n v="2.74"/>
    <n v="65610"/>
    <n v="5.0434385002286239E-2"/>
    <n v="18.383333333333333"/>
    <n v="1.9433013260173753E-2"/>
    <n v="7.083333333333333"/>
    <n v="1.106538637402835E-2"/>
    <n v="4.0333333333333332"/>
  </r>
  <r>
    <x v="96"/>
    <s v="CAP1A33"/>
    <x v="32"/>
    <s v="Calera"/>
    <s v="color"/>
    <x v="0"/>
    <s v="CAP1A"/>
    <n v="2640"/>
    <n v="8.0500000000000007"/>
    <n v="9000"/>
    <n v="27.45"/>
    <n v="0"/>
    <n v="0"/>
    <n v="18180"/>
    <n v="55.44"/>
    <n v="540"/>
    <n v="1.65"/>
    <n v="0"/>
    <n v="0"/>
    <n v="0"/>
    <n v="0"/>
    <n v="1197"/>
    <n v="3.65"/>
    <n v="660"/>
    <n v="2.0099999999999998"/>
    <n v="1857"/>
    <n v="5.66"/>
    <n v="180"/>
    <n v="0.55000000000000004"/>
    <n v="0"/>
    <n v="0"/>
    <n v="180"/>
    <n v="0.55000000000000004"/>
    <n v="393"/>
    <n v="1.2"/>
    <n v="0"/>
    <n v="0"/>
    <n v="32130"/>
    <n v="97.99"/>
    <n v="660"/>
    <n v="2.0099999999999998"/>
    <n v="32790"/>
    <n v="5.6633119853613904E-2"/>
    <n v="10.316666666666666"/>
    <n v="5.4894784995425435E-3"/>
    <n v="1"/>
    <n v="1.1985361390667887E-2"/>
    <n v="2.1833333333333331"/>
  </r>
  <r>
    <x v="96"/>
    <s v="CAP1B33"/>
    <x v="32"/>
    <s v="Calera"/>
    <s v="color"/>
    <x v="0"/>
    <s v="CAP1B"/>
    <n v="3960"/>
    <n v="10.71"/>
    <n v="10440"/>
    <n v="28.25"/>
    <n v="0"/>
    <n v="0"/>
    <n v="17460"/>
    <n v="47.24"/>
    <n v="450"/>
    <n v="1.22"/>
    <n v="0"/>
    <n v="0"/>
    <n v="0"/>
    <n v="0"/>
    <n v="2772"/>
    <n v="7.5"/>
    <n v="810"/>
    <n v="2.19"/>
    <n v="3582"/>
    <n v="9.69"/>
    <n v="342"/>
    <n v="0.93"/>
    <n v="180"/>
    <n v="0.49"/>
    <n v="522"/>
    <n v="1.41"/>
    <n v="546"/>
    <n v="1.48"/>
    <n v="0"/>
    <n v="0"/>
    <n v="35970"/>
    <n v="97.32"/>
    <n v="990"/>
    <n v="2.68"/>
    <n v="36960"/>
    <n v="9.6915584415584413E-2"/>
    <n v="19.899999999999999"/>
    <n v="1.4123376623376623E-2"/>
    <n v="2.9"/>
    <n v="1.4772727272727272E-2"/>
    <n v="3.0333333333333332"/>
  </r>
  <r>
    <x v="96"/>
    <s v="CAP1c33"/>
    <x v="32"/>
    <s v="Calera"/>
    <s v="color"/>
    <x v="0"/>
    <s v="CAP1c"/>
    <n v="1920"/>
    <n v="5.97"/>
    <n v="4320"/>
    <n v="13.43"/>
    <n v="12260"/>
    <n v="38.119999999999997"/>
    <n v="10980"/>
    <n v="34.14"/>
    <n v="180"/>
    <n v="0.56000000000000005"/>
    <n v="0"/>
    <n v="0"/>
    <n v="0"/>
    <n v="0"/>
    <n v="1188"/>
    <n v="3.69"/>
    <n v="450"/>
    <n v="1.4"/>
    <n v="1638"/>
    <n v="5.09"/>
    <n v="84"/>
    <n v="0.26"/>
    <n v="210"/>
    <n v="0.65"/>
    <n v="294"/>
    <n v="0.91"/>
    <n v="568"/>
    <n v="1.77"/>
    <n v="0"/>
    <n v="0"/>
    <n v="31500"/>
    <n v="97.95"/>
    <n v="660"/>
    <n v="2.0499999999999998"/>
    <n v="32160"/>
    <n v="5.0932835820895521E-2"/>
    <n v="9.1"/>
    <n v="9.1417910447761201E-3"/>
    <n v="1.6333333333333333"/>
    <n v="1.7661691542288558E-2"/>
    <n v="3.1555555555555554"/>
  </r>
  <r>
    <x v="97"/>
    <s v="PICH1A33"/>
    <x v="32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7"/>
    <s v="PICH2A33"/>
    <x v="32"/>
    <s v="Pichidegua"/>
    <s v="color"/>
    <x v="1"/>
    <s v="PICH2A"/>
    <n v="12720"/>
    <n v="4.5999999999999996"/>
    <n v="60120"/>
    <n v="21.75"/>
    <n v="129900"/>
    <n v="46.99"/>
    <n v="42300"/>
    <n v="15.3"/>
    <n v="3960"/>
    <n v="1.43"/>
    <n v="0"/>
    <n v="0"/>
    <n v="0"/>
    <n v="0"/>
    <n v="19980"/>
    <n v="7.23"/>
    <n v="0"/>
    <n v="0"/>
    <n v="19980"/>
    <n v="7.23"/>
    <n v="7200"/>
    <n v="2.6"/>
    <n v="0"/>
    <n v="0"/>
    <n v="7200"/>
    <n v="2.6"/>
    <n v="240"/>
    <n v="0.09"/>
    <n v="0"/>
    <n v="0"/>
    <n v="276420"/>
    <n v="100"/>
    <n v="0"/>
    <n v="0"/>
    <n v="276420"/>
    <n v="7.2281311048404601E-2"/>
    <n v="111"/>
    <n v="2.6047319296722379E-2"/>
    <n v="40"/>
    <n v="8.6824397655741261E-4"/>
    <n v="1.3333333333333333"/>
  </r>
  <r>
    <x v="97"/>
    <s v="PICH3A33"/>
    <x v="32"/>
    <s v="Pichidegua"/>
    <s v="blanco"/>
    <x v="2"/>
    <s v="PICH3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7"/>
    <s v="PICH4A33"/>
    <x v="32"/>
    <s v="Pichidegua"/>
    <s v="blanco"/>
    <x v="3"/>
    <s v="PICH4A"/>
    <n v="6240"/>
    <n v="4.04"/>
    <n v="23040"/>
    <n v="14.93"/>
    <n v="54540"/>
    <n v="35.35"/>
    <n v="28800"/>
    <n v="18.66"/>
    <n v="3780"/>
    <n v="2.4500000000000002"/>
    <n v="0"/>
    <n v="0"/>
    <n v="0"/>
    <n v="0"/>
    <n v="32940"/>
    <n v="21.35"/>
    <n v="0"/>
    <n v="0"/>
    <n v="32940"/>
    <n v="21.35"/>
    <n v="3960"/>
    <n v="2.57"/>
    <n v="0"/>
    <n v="0"/>
    <n v="3960"/>
    <n v="2.57"/>
    <n v="1000"/>
    <n v="0.65"/>
    <n v="0"/>
    <n v="0"/>
    <n v="154300"/>
    <n v="100"/>
    <n v="0"/>
    <n v="0"/>
    <n v="154300"/>
    <n v="0.21348023331173038"/>
    <n v="183"/>
    <n v="2.5664290343486714E-2"/>
    <n v="22"/>
    <n v="6.4808813998703824E-3"/>
    <n v="5.5555555555555554"/>
  </r>
  <r>
    <x v="97"/>
    <s v="PICH5A33"/>
    <x v="32"/>
    <s v="Pichidegua"/>
    <s v="blanco"/>
    <x v="4"/>
    <s v="PICH5A"/>
    <n v="1680"/>
    <n v="0.61"/>
    <n v="32580"/>
    <n v="11.74"/>
    <n v="142920"/>
    <n v="51.52"/>
    <n v="74700"/>
    <n v="26.93"/>
    <n v="5760"/>
    <n v="2.08"/>
    <n v="0"/>
    <n v="0"/>
    <n v="0"/>
    <n v="0"/>
    <n v="17100"/>
    <n v="6.16"/>
    <n v="0"/>
    <n v="0"/>
    <n v="17100"/>
    <n v="6.16"/>
    <n v="1980"/>
    <n v="0.71"/>
    <n v="0"/>
    <n v="0"/>
    <n v="1980"/>
    <n v="0.71"/>
    <n v="700"/>
    <n v="0.25"/>
    <n v="0"/>
    <n v="0"/>
    <n v="277420"/>
    <n v="100"/>
    <n v="0"/>
    <n v="0"/>
    <n v="277420"/>
    <n v="6.163939153629875E-2"/>
    <n v="95"/>
    <n v="7.1371927042030133E-3"/>
    <n v="11"/>
    <n v="2.5232499459303583E-3"/>
    <n v="3.8888888888888888"/>
  </r>
  <r>
    <x v="97"/>
    <s v="PICH1B33"/>
    <x v="32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7"/>
    <s v="PICH2B33"/>
    <x v="32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7"/>
    <s v="PICH3B33"/>
    <x v="32"/>
    <s v="Pichidegua"/>
    <s v="blanco"/>
    <x v="2"/>
    <s v="PICH3B"/>
    <n v="4920"/>
    <n v="1.18"/>
    <n v="6120"/>
    <n v="1.47"/>
    <n v="132000"/>
    <n v="31.67"/>
    <n v="218700"/>
    <n v="52.48"/>
    <n v="37260"/>
    <n v="8.94"/>
    <n v="0"/>
    <n v="0"/>
    <n v="0"/>
    <n v="0"/>
    <n v="16020"/>
    <n v="3.84"/>
    <n v="0"/>
    <n v="0"/>
    <n v="16020"/>
    <n v="3.84"/>
    <n v="1260"/>
    <n v="0.3"/>
    <n v="0"/>
    <n v="0"/>
    <n v="1260"/>
    <n v="0.3"/>
    <n v="480"/>
    <n v="0.12"/>
    <n v="0"/>
    <n v="0"/>
    <n v="416760"/>
    <n v="100"/>
    <n v="0"/>
    <n v="0"/>
    <n v="416760"/>
    <n v="3.843938957673481E-2"/>
    <n v="89"/>
    <n v="3.0233227756982436E-3"/>
    <n v="7"/>
    <n v="1.1517420097898071E-3"/>
    <n v="2.6666666666666665"/>
  </r>
  <r>
    <x v="97"/>
    <s v="PICH4B33"/>
    <x v="32"/>
    <s v="Pichidegua"/>
    <s v="blanco"/>
    <x v="3"/>
    <s v="PICH4B"/>
    <n v="3000"/>
    <n v="1.98"/>
    <n v="2520"/>
    <n v="1.67"/>
    <n v="0"/>
    <n v="0"/>
    <n v="48420"/>
    <n v="31.99"/>
    <n v="77760"/>
    <n v="51.38"/>
    <n v="8460"/>
    <n v="5.59"/>
    <n v="0"/>
    <n v="0"/>
    <n v="8100"/>
    <n v="5.35"/>
    <n v="0"/>
    <n v="0"/>
    <n v="8100"/>
    <n v="5.35"/>
    <n v="2340"/>
    <n v="1.55"/>
    <n v="0"/>
    <n v="0"/>
    <n v="2340"/>
    <n v="1.55"/>
    <n v="740"/>
    <n v="0.49"/>
    <n v="0"/>
    <n v="0"/>
    <n v="151340"/>
    <n v="100"/>
    <n v="0"/>
    <n v="0"/>
    <n v="151340"/>
    <n v="5.3521871283203383E-2"/>
    <n v="45"/>
    <n v="1.5461873926258755E-2"/>
    <n v="13"/>
    <n v="4.8896524382185808E-3"/>
    <n v="4.1111111111111107"/>
  </r>
  <r>
    <x v="97"/>
    <s v="PICH5B33"/>
    <x v="32"/>
    <s v="Pichidegua"/>
    <s v="blanco"/>
    <x v="4"/>
    <s v="PICH5B"/>
    <n v="120"/>
    <n v="1.07"/>
    <n v="1800"/>
    <n v="16.010000000000002"/>
    <n v="2880"/>
    <n v="25.62"/>
    <n v="180"/>
    <n v="1.6"/>
    <n v="0"/>
    <n v="0"/>
    <n v="0"/>
    <n v="0"/>
    <n v="0"/>
    <n v="0"/>
    <n v="3960"/>
    <n v="35.229999999999997"/>
    <n v="0"/>
    <n v="0"/>
    <n v="3960"/>
    <n v="35.229999999999997"/>
    <n v="2160"/>
    <n v="19.22"/>
    <n v="0"/>
    <n v="0"/>
    <n v="2160"/>
    <n v="19.22"/>
    <n v="140"/>
    <n v="1.25"/>
    <n v="0"/>
    <n v="0"/>
    <n v="11240"/>
    <n v="100"/>
    <n v="0"/>
    <n v="0"/>
    <n v="11240"/>
    <n v="0.35231316725978645"/>
    <n v="22"/>
    <n v="0.19217081850533807"/>
    <n v="12"/>
    <n v="1.2455516014234875E-2"/>
    <n v="0.77777777777777779"/>
  </r>
  <r>
    <x v="97"/>
    <s v="PICH3C33"/>
    <x v="32"/>
    <s v="Pichidegua"/>
    <s v="blanco"/>
    <x v="2"/>
    <s v="PICH3C"/>
    <n v="7920"/>
    <n v="2.59"/>
    <n v="7020"/>
    <n v="2.2999999999999998"/>
    <n v="5000"/>
    <n v="1.64"/>
    <n v="106920"/>
    <n v="35.03"/>
    <n v="159840"/>
    <n v="52.37"/>
    <n v="8640"/>
    <n v="2.83"/>
    <n v="0"/>
    <n v="0"/>
    <n v="8100"/>
    <n v="2.65"/>
    <n v="0"/>
    <n v="0"/>
    <n v="8100"/>
    <n v="2.65"/>
    <n v="1440"/>
    <n v="0.47"/>
    <n v="0"/>
    <n v="0"/>
    <n v="1440"/>
    <n v="0.47"/>
    <n v="340"/>
    <n v="0.11"/>
    <n v="0"/>
    <n v="0"/>
    <n v="305220"/>
    <n v="100"/>
    <n v="0"/>
    <n v="0"/>
    <n v="305220"/>
    <n v="2.6538234715942598E-2"/>
    <n v="45"/>
    <n v="4.717908393945351E-3"/>
    <n v="8"/>
    <n v="1.1139505930148745E-3"/>
    <n v="1.8888888888888888"/>
  </r>
  <r>
    <x v="97"/>
    <s v="PICH5C33"/>
    <x v="32"/>
    <s v="Pichidegua"/>
    <s v="blanco"/>
    <x v="4"/>
    <s v="PICH5C"/>
    <n v="1320"/>
    <n v="0.46"/>
    <n v="10620"/>
    <n v="3.68"/>
    <n v="84420"/>
    <n v="29.25"/>
    <n v="153360"/>
    <n v="53.14"/>
    <n v="15480"/>
    <n v="5.36"/>
    <n v="0"/>
    <n v="0"/>
    <n v="0"/>
    <n v="0"/>
    <n v="20700"/>
    <n v="7.17"/>
    <n v="0"/>
    <n v="0"/>
    <n v="20700"/>
    <n v="7.17"/>
    <n v="1980"/>
    <n v="0.69"/>
    <n v="0"/>
    <n v="0"/>
    <n v="1980"/>
    <n v="0.69"/>
    <n v="700"/>
    <n v="0.24"/>
    <n v="0"/>
    <n v="0"/>
    <n v="288580"/>
    <n v="100"/>
    <n v="0"/>
    <n v="0"/>
    <n v="288580"/>
    <n v="7.1730542657148802E-2"/>
    <n v="115"/>
    <n v="6.8611823411185808E-3"/>
    <n v="11"/>
    <n v="2.4256705246378822E-3"/>
    <n v="3.8888888888888888"/>
  </r>
  <r>
    <x v="97"/>
    <s v="PICH5D33"/>
    <x v="32"/>
    <s v="Pichidegua"/>
    <s v="blanco"/>
    <x v="4"/>
    <s v="PICH5D"/>
    <n v="1560"/>
    <n v="0.54"/>
    <n v="26640"/>
    <n v="9.18"/>
    <n v="85680"/>
    <n v="29.54"/>
    <n v="138600"/>
    <n v="47.78"/>
    <n v="8100"/>
    <n v="2.79"/>
    <n v="0"/>
    <n v="0"/>
    <n v="0"/>
    <n v="0"/>
    <n v="26100"/>
    <n v="9"/>
    <n v="0"/>
    <n v="0"/>
    <n v="26100"/>
    <n v="9"/>
    <n v="2700"/>
    <n v="0.93"/>
    <n v="0"/>
    <n v="0"/>
    <n v="2700"/>
    <n v="0.93"/>
    <n v="680"/>
    <n v="0.23"/>
    <n v="0"/>
    <n v="0"/>
    <n v="290060"/>
    <n v="100"/>
    <n v="0"/>
    <n v="0"/>
    <n v="290060"/>
    <n v="8.9981383162104397E-2"/>
    <n v="145"/>
    <n v="9.3084189478039019E-3"/>
    <n v="15"/>
    <n v="2.3443425498172791E-3"/>
    <n v="3.7777777777777777"/>
  </r>
  <r>
    <x v="97"/>
    <s v="PICH1Aco33"/>
    <x v="32"/>
    <s v="Pichidegua"/>
    <s v="color"/>
    <x v="0"/>
    <s v="PICH1Aco"/>
    <n v="15480"/>
    <n v="11.72"/>
    <n v="36720"/>
    <n v="27.81"/>
    <n v="53460"/>
    <n v="40.479999999999997"/>
    <n v="14760"/>
    <n v="11.18"/>
    <n v="540"/>
    <n v="0.41"/>
    <n v="0"/>
    <n v="0"/>
    <n v="0"/>
    <n v="0"/>
    <n v="4398"/>
    <n v="3.33"/>
    <n v="2310"/>
    <n v="1.75"/>
    <n v="6708"/>
    <n v="5.08"/>
    <n v="1509"/>
    <n v="1.1399999999999999"/>
    <n v="900"/>
    <n v="0.68"/>
    <n v="2409"/>
    <n v="1.82"/>
    <n v="1973"/>
    <n v="1.49"/>
    <n v="0"/>
    <n v="0"/>
    <n v="128840"/>
    <n v="97.57"/>
    <n v="3210"/>
    <n v="2.4300000000000002"/>
    <n v="132050"/>
    <n v="5.0798939795531996E-2"/>
    <n v="37.266666666666666"/>
    <n v="1.8243089738735327E-2"/>
    <n v="13.383333333333333"/>
    <n v="1.4941310109806892E-2"/>
    <n v="10.96111111111111"/>
  </r>
  <r>
    <x v="97"/>
    <s v="PICH1Aco233"/>
    <x v="32"/>
    <s v="Pichidegua"/>
    <s v="color"/>
    <x v="0"/>
    <s v="PICH1Aco2"/>
    <n v="2040"/>
    <n v="1.78"/>
    <n v="2520"/>
    <n v="2.19"/>
    <n v="24420"/>
    <n v="21.26"/>
    <n v="69480"/>
    <n v="60.5"/>
    <n v="6930"/>
    <n v="6.03"/>
    <n v="360"/>
    <n v="0.31"/>
    <n v="0"/>
    <n v="0"/>
    <n v="3228"/>
    <n v="2.81"/>
    <n v="3060"/>
    <n v="2.66"/>
    <n v="6288"/>
    <n v="5.48"/>
    <n v="747"/>
    <n v="0.65"/>
    <n v="720"/>
    <n v="0.63"/>
    <n v="1467"/>
    <n v="1.28"/>
    <n v="1335"/>
    <n v="1.1599999999999999"/>
    <n v="0"/>
    <n v="0"/>
    <n v="111060"/>
    <n v="96.71"/>
    <n v="3780"/>
    <n v="3.29"/>
    <n v="114840"/>
    <n v="5.4754440961337511E-2"/>
    <n v="34.93333333333333"/>
    <n v="1.2774294670846394E-2"/>
    <n v="8.15"/>
    <n v="1.1624869383490073E-2"/>
    <n v="7.416666666666667"/>
  </r>
  <r>
    <x v="97"/>
    <s v="PICH1Bco33"/>
    <x v="32"/>
    <s v="Pichidegua"/>
    <s v="color"/>
    <x v="0"/>
    <s v="PICH1Bco"/>
    <n v="3240"/>
    <n v="6.29"/>
    <n v="3780"/>
    <n v="7.34"/>
    <n v="3780"/>
    <n v="7.34"/>
    <n v="34560"/>
    <n v="67.13"/>
    <n v="360"/>
    <n v="0.7"/>
    <n v="0"/>
    <n v="0"/>
    <n v="0"/>
    <n v="0"/>
    <n v="4410"/>
    <n v="8.57"/>
    <n v="540"/>
    <n v="1.05"/>
    <n v="4950"/>
    <n v="9.6199999999999992"/>
    <n v="183"/>
    <n v="0.36"/>
    <n v="0"/>
    <n v="0"/>
    <n v="183"/>
    <n v="0.36"/>
    <n v="627"/>
    <n v="1.22"/>
    <n v="0"/>
    <n v="0"/>
    <n v="50940"/>
    <n v="98.95"/>
    <n v="540"/>
    <n v="1.05"/>
    <n v="51480"/>
    <n v="9.6153846153846159E-2"/>
    <n v="27.5"/>
    <n v="3.5547785547785549E-3"/>
    <n v="1.0166666666666666"/>
    <n v="1.217948717948718E-2"/>
    <n v="3.4833333333333334"/>
  </r>
  <r>
    <x v="97"/>
    <s v="PICH2BCO33"/>
    <x v="32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7"/>
    <s v="PICH4Bco33"/>
    <x v="32"/>
    <s v="Pichidegua"/>
    <s v="color"/>
    <x v="3"/>
    <s v="PICH4Bco"/>
    <n v="1920"/>
    <n v="2.5299999999999998"/>
    <n v="720"/>
    <n v="0.95"/>
    <n v="5580"/>
    <n v="7.35"/>
    <n v="38700"/>
    <n v="50.99"/>
    <n v="23940"/>
    <n v="31.54"/>
    <n v="0"/>
    <n v="0"/>
    <n v="0"/>
    <n v="0"/>
    <n v="2160"/>
    <n v="2.85"/>
    <n v="0"/>
    <n v="0"/>
    <n v="2160"/>
    <n v="2.85"/>
    <n v="2160"/>
    <n v="2.85"/>
    <n v="0"/>
    <n v="0"/>
    <n v="2160"/>
    <n v="2.85"/>
    <n v="720"/>
    <n v="0.95"/>
    <n v="0"/>
    <n v="0"/>
    <n v="75900"/>
    <n v="100"/>
    <n v="0"/>
    <n v="0"/>
    <n v="75900"/>
    <n v="2.8458498023715414E-2"/>
    <n v="12"/>
    <n v="2.8458498023715414E-2"/>
    <n v="12"/>
    <n v="9.4861660079051391E-3"/>
    <n v="4"/>
  </r>
  <r>
    <x v="97"/>
    <s v="PICH5Aco33"/>
    <x v="32"/>
    <s v="Pichidegua"/>
    <s v="color"/>
    <x v="4"/>
    <s v="PICH5Aco"/>
    <n v="5760"/>
    <n v="3.18"/>
    <n v="34020"/>
    <n v="18.809999999999999"/>
    <n v="37440"/>
    <n v="20.7"/>
    <n v="91980"/>
    <n v="50.86"/>
    <n v="1980"/>
    <n v="1.0900000000000001"/>
    <n v="0"/>
    <n v="0"/>
    <n v="0"/>
    <n v="0"/>
    <n v="4722"/>
    <n v="2.61"/>
    <n v="0"/>
    <n v="0"/>
    <n v="4722"/>
    <n v="2.61"/>
    <n v="3459"/>
    <n v="1.91"/>
    <n v="0"/>
    <n v="0"/>
    <n v="3459"/>
    <n v="1.91"/>
    <n v="1499"/>
    <n v="0.83"/>
    <n v="0"/>
    <n v="0"/>
    <n v="180860"/>
    <n v="100"/>
    <n v="0"/>
    <n v="0"/>
    <n v="180860"/>
    <n v="2.6108592281322569E-2"/>
    <n v="26.233333333333334"/>
    <n v="1.9125290279774412E-2"/>
    <n v="19.216666666666665"/>
    <n v="8.2881787017582663E-3"/>
    <n v="8.3277777777777775"/>
  </r>
  <r>
    <x v="97"/>
    <s v="PICH5Bco33"/>
    <x v="32"/>
    <s v="Pichidegua"/>
    <s v="color"/>
    <x v="4"/>
    <s v="PICH5Bco"/>
    <n v="2880"/>
    <n v="4.47"/>
    <n v="12060"/>
    <n v="18.72"/>
    <n v="28080"/>
    <n v="43.58"/>
    <n v="12960"/>
    <n v="20.11"/>
    <n v="900"/>
    <n v="1.4"/>
    <n v="0"/>
    <n v="0"/>
    <n v="0"/>
    <n v="0"/>
    <n v="3918"/>
    <n v="6.08"/>
    <n v="0"/>
    <n v="0"/>
    <n v="3918"/>
    <n v="6.08"/>
    <n v="1584"/>
    <n v="2.46"/>
    <n v="0"/>
    <n v="0"/>
    <n v="1584"/>
    <n v="2.46"/>
    <n v="2058"/>
    <n v="3.19"/>
    <n v="0"/>
    <n v="0"/>
    <n v="64440"/>
    <n v="100"/>
    <n v="0"/>
    <n v="0"/>
    <n v="64440"/>
    <n v="6.0800744878957168E-2"/>
    <n v="21.766666666666666"/>
    <n v="2.4581005586592177E-2"/>
    <n v="8.8000000000000007"/>
    <n v="3.1936685288640597E-2"/>
    <n v="11.433333333333334"/>
  </r>
  <r>
    <x v="97"/>
    <s v="PICH5Cco33"/>
    <x v="32"/>
    <s v="Pichidegua"/>
    <s v="color"/>
    <x v="4"/>
    <s v="PICH5Cco"/>
    <n v="3480"/>
    <n v="1.92"/>
    <n v="28080"/>
    <n v="15.51"/>
    <n v="39060"/>
    <n v="21.57"/>
    <n v="102600"/>
    <n v="56.66"/>
    <n v="1260"/>
    <n v="0.7"/>
    <n v="0"/>
    <n v="0"/>
    <n v="0"/>
    <n v="0"/>
    <n v="3240"/>
    <n v="1.79"/>
    <n v="0"/>
    <n v="0"/>
    <n v="3240"/>
    <n v="1.79"/>
    <n v="2640"/>
    <n v="1.46"/>
    <n v="0"/>
    <n v="0"/>
    <n v="2640"/>
    <n v="1.46"/>
    <n v="720"/>
    <n v="0.4"/>
    <n v="0"/>
    <n v="0"/>
    <n v="181080"/>
    <n v="100"/>
    <n v="0"/>
    <n v="0"/>
    <n v="181080"/>
    <n v="1.7892644135188866E-2"/>
    <n v="18"/>
    <n v="1.4579191517561299E-2"/>
    <n v="14.666666666666666"/>
    <n v="3.9761431411530811E-3"/>
    <n v="4"/>
  </r>
  <r>
    <x v="98"/>
    <s v="Lavado33"/>
    <x v="32"/>
    <m/>
    <m/>
    <x v="5"/>
    <s v="Lavado"/>
    <n v="7680"/>
    <n v="3.95"/>
    <n v="26100"/>
    <n v="13.42"/>
    <n v="72540"/>
    <n v="37.29"/>
    <n v="61920"/>
    <n v="31.83"/>
    <n v="24300"/>
    <n v="12.49"/>
    <n v="1980"/>
    <n v="1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520"/>
    <n v="100"/>
    <n v="0"/>
    <n v="0"/>
    <n v="194520"/>
    <n v="0"/>
    <n v="0"/>
    <n v="0"/>
    <n v="0"/>
    <n v="0"/>
    <n v="0"/>
  </r>
  <r>
    <x v="99"/>
    <s v="CA3A34"/>
    <x v="33"/>
    <s v="Calera"/>
    <s v="color"/>
    <x v="0"/>
    <s v="CA3A"/>
    <n v="2880"/>
    <n v="5.96"/>
    <n v="11880"/>
    <n v="24.6"/>
    <n v="0"/>
    <n v="0"/>
    <n v="30060"/>
    <n v="62.24"/>
    <n v="0"/>
    <n v="0"/>
    <n v="0"/>
    <n v="0"/>
    <n v="0"/>
    <n v="0"/>
    <n v="1179"/>
    <n v="2.44"/>
    <n v="570"/>
    <n v="1.18"/>
    <n v="1749"/>
    <n v="3.62"/>
    <n v="498"/>
    <n v="1.03"/>
    <n v="660"/>
    <n v="1.37"/>
    <n v="1158"/>
    <n v="2.4"/>
    <n v="573"/>
    <n v="1.19"/>
    <n v="0"/>
    <n v="0"/>
    <n v="47070"/>
    <n v="97.45"/>
    <n v="1230"/>
    <n v="2.5499999999999998"/>
    <n v="48300"/>
    <n v="3.6211180124223599E-2"/>
    <n v="9.7166666666666668"/>
    <n v="2.3975155279503106E-2"/>
    <n v="6.4333333333333336"/>
    <n v="1.1863354037267081E-2"/>
    <n v="3.1833333333333331"/>
  </r>
  <r>
    <x v="99"/>
    <s v="CA3B34"/>
    <x v="33"/>
    <s v="Calera"/>
    <s v="color"/>
    <x v="0"/>
    <s v="CA3B"/>
    <n v="0"/>
    <n v="0"/>
    <n v="0"/>
    <n v="0"/>
    <n v="0"/>
    <n v="0"/>
    <n v="0"/>
    <n v="0"/>
    <n v="0"/>
    <n v="0"/>
    <n v="0"/>
    <n v="0"/>
    <n v="0"/>
    <n v="0"/>
    <n v="0"/>
    <n v="0"/>
    <n v="150"/>
    <n v="26.32"/>
    <n v="150"/>
    <n v="26.32"/>
    <n v="0"/>
    <n v="0"/>
    <n v="420"/>
    <n v="73.680000000000007"/>
    <n v="420"/>
    <n v="73.680000000000007"/>
    <n v="0"/>
    <n v="0"/>
    <n v="0"/>
    <n v="0"/>
    <n v="0"/>
    <n v="0"/>
    <n v="570"/>
    <n v="100"/>
    <n v="570"/>
    <n v="0.26315789473684209"/>
    <n v="0.83333333333333337"/>
    <n v="0.73684210526315785"/>
    <n v="2.3333333333333335"/>
    <n v="0"/>
    <n v="0"/>
  </r>
  <r>
    <x v="99"/>
    <s v="CA3BB34"/>
    <x v="33"/>
    <s v="Calera"/>
    <s v="blanco"/>
    <x v="0"/>
    <s v="CA3BB"/>
    <n v="2160"/>
    <n v="4.6399999999999997"/>
    <n v="7740"/>
    <n v="16.61"/>
    <n v="20880"/>
    <n v="44.82"/>
    <n v="9000"/>
    <n v="19.32"/>
    <n v="2160"/>
    <n v="4.6399999999999997"/>
    <n v="0"/>
    <n v="0"/>
    <n v="0"/>
    <n v="0"/>
    <n v="1494"/>
    <n v="3.21"/>
    <n v="960"/>
    <n v="2.06"/>
    <n v="2454"/>
    <n v="5.27"/>
    <n v="669"/>
    <n v="1.44"/>
    <n v="600"/>
    <n v="1.29"/>
    <n v="1269"/>
    <n v="2.72"/>
    <n v="927"/>
    <n v="1.99"/>
    <n v="0"/>
    <n v="0"/>
    <n v="45030"/>
    <n v="96.65"/>
    <n v="1560"/>
    <n v="3.35"/>
    <n v="46590"/>
    <n v="5.2672247263361234E-2"/>
    <n v="13.633333333333333"/>
    <n v="2.7237604636188024E-2"/>
    <n v="7.05"/>
    <n v="1.9896973599484866E-2"/>
    <n v="5.15"/>
  </r>
  <r>
    <x v="99"/>
    <s v="CAP1A34"/>
    <x v="33"/>
    <s v="Calera"/>
    <s v="color"/>
    <x v="0"/>
    <s v="CAP1A"/>
    <n v="2880"/>
    <n v="11.02"/>
    <n v="4860"/>
    <n v="18.600000000000001"/>
    <n v="6500"/>
    <n v="24.88"/>
    <n v="10080"/>
    <n v="38.58"/>
    <n v="0"/>
    <n v="0"/>
    <n v="0"/>
    <n v="0"/>
    <n v="0"/>
    <n v="0"/>
    <n v="876"/>
    <n v="3.35"/>
    <n v="630"/>
    <n v="2.41"/>
    <n v="1506"/>
    <n v="5.76"/>
    <n v="99"/>
    <n v="0.38"/>
    <n v="0"/>
    <n v="0"/>
    <n v="99"/>
    <n v="0.38"/>
    <n v="205"/>
    <n v="0.78"/>
    <n v="0"/>
    <n v="0"/>
    <n v="25500"/>
    <n v="97.59"/>
    <n v="630"/>
    <n v="2.41"/>
    <n v="26130"/>
    <n v="5.7634902411021816E-2"/>
    <n v="8.3666666666666671"/>
    <n v="3.7887485648679677E-3"/>
    <n v="0.55000000000000004"/>
    <n v="7.8453884424033674E-3"/>
    <n v="1.1388888888888888"/>
  </r>
  <r>
    <x v="99"/>
    <s v="CAP1B34"/>
    <x v="33"/>
    <s v="Calera"/>
    <s v="color"/>
    <x v="0"/>
    <s v="CAP1B"/>
    <n v="1200"/>
    <n v="8.7100000000000009"/>
    <n v="3780"/>
    <n v="27.45"/>
    <n v="0"/>
    <n v="0"/>
    <n v="7560"/>
    <n v="54.9"/>
    <n v="0"/>
    <n v="0"/>
    <n v="0"/>
    <n v="0"/>
    <n v="0"/>
    <n v="0"/>
    <n v="750"/>
    <n v="5.45"/>
    <n v="360"/>
    <n v="2.61"/>
    <n v="1110"/>
    <n v="8.06"/>
    <n v="60"/>
    <n v="0.44"/>
    <n v="0"/>
    <n v="0"/>
    <n v="60"/>
    <n v="0.44"/>
    <n v="60"/>
    <n v="0.44"/>
    <n v="0"/>
    <n v="0"/>
    <n v="13410"/>
    <n v="97.39"/>
    <n v="360"/>
    <n v="2.61"/>
    <n v="13770"/>
    <n v="8.0610021786492375E-2"/>
    <n v="6.166666666666667"/>
    <n v="4.3572984749455342E-3"/>
    <n v="0.33333333333333331"/>
    <n v="4.3572984749455342E-3"/>
    <n v="0.33333333333333331"/>
  </r>
  <r>
    <x v="99"/>
    <s v="CAP1c34"/>
    <x v="33"/>
    <s v="Calera"/>
    <s v="color"/>
    <x v="0"/>
    <s v="CAP1c"/>
    <n v="1560"/>
    <n v="5.95"/>
    <n v="4860"/>
    <n v="18.55"/>
    <n v="14160"/>
    <n v="54.05"/>
    <n v="4140"/>
    <n v="15.8"/>
    <n v="180"/>
    <n v="0.69"/>
    <n v="0"/>
    <n v="0"/>
    <n v="0"/>
    <n v="0"/>
    <n v="549"/>
    <n v="2.1"/>
    <n v="450"/>
    <n v="1.72"/>
    <n v="999"/>
    <n v="3.81"/>
    <n v="90"/>
    <n v="0.34"/>
    <n v="0"/>
    <n v="0"/>
    <n v="90"/>
    <n v="0.34"/>
    <n v="211"/>
    <n v="0.81"/>
    <n v="0"/>
    <n v="0"/>
    <n v="25750"/>
    <n v="98.28"/>
    <n v="450"/>
    <n v="1.72"/>
    <n v="26200"/>
    <n v="3.8129770992366412E-2"/>
    <n v="5.55"/>
    <n v="3.4351145038167938E-3"/>
    <n v="0.5"/>
    <n v="8.0534351145038173E-3"/>
    <n v="1.1722222222222223"/>
  </r>
  <r>
    <x v="100"/>
    <s v="PICH1A34"/>
    <x v="33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0"/>
    <s v="PICH2A34"/>
    <x v="33"/>
    <s v="Pichidegua"/>
    <s v="color"/>
    <x v="1"/>
    <s v="PICH2A"/>
    <n v="18960"/>
    <n v="6.41"/>
    <n v="59400"/>
    <n v="20.100000000000001"/>
    <n v="128700"/>
    <n v="43.54"/>
    <n v="48780"/>
    <n v="16.5"/>
    <n v="3060"/>
    <n v="1.04"/>
    <n v="0"/>
    <n v="0"/>
    <n v="0"/>
    <n v="0"/>
    <n v="26100"/>
    <n v="8.83"/>
    <n v="0"/>
    <n v="0"/>
    <n v="26100"/>
    <n v="8.83"/>
    <n v="10080"/>
    <n v="3.41"/>
    <n v="0"/>
    <n v="0"/>
    <n v="10080"/>
    <n v="3.41"/>
    <n v="480"/>
    <n v="0.16"/>
    <n v="0"/>
    <n v="0"/>
    <n v="295560"/>
    <n v="100"/>
    <n v="0"/>
    <n v="0"/>
    <n v="295560"/>
    <n v="8.8306942752740564E-2"/>
    <n v="145"/>
    <n v="3.4104750304506701E-2"/>
    <n v="56"/>
    <n v="1.6240357287860333E-3"/>
    <n v="2.6666666666666665"/>
  </r>
  <r>
    <x v="100"/>
    <s v="PICH3A34"/>
    <x v="33"/>
    <s v="Pichidegua"/>
    <s v="blanco"/>
    <x v="2"/>
    <s v="PICH3A"/>
    <n v="3480"/>
    <n v="2.1800000000000002"/>
    <n v="19800"/>
    <n v="12.4"/>
    <n v="62500"/>
    <n v="39.14"/>
    <n v="44820"/>
    <n v="28.07"/>
    <n v="10260"/>
    <n v="6.42"/>
    <n v="0"/>
    <n v="0"/>
    <n v="0"/>
    <n v="0"/>
    <n v="17100"/>
    <n v="10.71"/>
    <n v="0"/>
    <n v="0"/>
    <n v="17100"/>
    <n v="10.71"/>
    <n v="1620"/>
    <n v="1.01"/>
    <n v="0"/>
    <n v="0"/>
    <n v="1620"/>
    <n v="1.01"/>
    <n v="120"/>
    <n v="0.08"/>
    <n v="0"/>
    <n v="0"/>
    <n v="159700"/>
    <n v="100"/>
    <n v="0"/>
    <n v="0"/>
    <n v="159700"/>
    <n v="0.10707576706324358"/>
    <n v="95"/>
    <n v="1.0144020037570445E-2"/>
    <n v="9"/>
    <n v="7.5140889167188483E-4"/>
    <n v="0.66666666666666663"/>
  </r>
  <r>
    <x v="100"/>
    <s v="PICH4A34"/>
    <x v="33"/>
    <s v="Pichidegua"/>
    <s v="blanco"/>
    <x v="3"/>
    <s v="PICH4A"/>
    <n v="7080"/>
    <n v="5.21"/>
    <n v="21600"/>
    <n v="15.91"/>
    <n v="50220"/>
    <n v="36.99"/>
    <n v="22680"/>
    <n v="16.7"/>
    <n v="2880"/>
    <n v="2.12"/>
    <n v="0"/>
    <n v="0"/>
    <n v="0"/>
    <n v="0"/>
    <n v="27540"/>
    <n v="20.28"/>
    <n v="0"/>
    <n v="0"/>
    <n v="27540"/>
    <n v="20.28"/>
    <n v="3000"/>
    <n v="2.21"/>
    <n v="0"/>
    <n v="0"/>
    <n v="3000"/>
    <n v="2.21"/>
    <n v="780"/>
    <n v="0.56999999999999995"/>
    <n v="0"/>
    <n v="0"/>
    <n v="135780"/>
    <n v="100"/>
    <n v="0"/>
    <n v="0"/>
    <n v="135780"/>
    <n v="0.20282810428634557"/>
    <n v="153"/>
    <n v="2.209456473707468E-2"/>
    <n v="16.666666666666668"/>
    <n v="5.7445868316394165E-3"/>
    <n v="4.333333333333333"/>
  </r>
  <r>
    <x v="100"/>
    <s v="PICH5A34"/>
    <x v="33"/>
    <s v="Pichidegua"/>
    <s v="blanco"/>
    <x v="4"/>
    <s v="PICH5A"/>
    <n v="1920"/>
    <n v="0.69"/>
    <n v="35460"/>
    <n v="12.68"/>
    <n v="146520"/>
    <n v="52.4"/>
    <n v="71460"/>
    <n v="25.56"/>
    <n v="4860"/>
    <n v="1.74"/>
    <n v="0"/>
    <n v="0"/>
    <n v="0"/>
    <n v="0"/>
    <n v="16740"/>
    <n v="5.99"/>
    <n v="0"/>
    <n v="0"/>
    <n v="16740"/>
    <n v="5.99"/>
    <n v="1980"/>
    <n v="0.71"/>
    <n v="0"/>
    <n v="0"/>
    <n v="1980"/>
    <n v="0.71"/>
    <n v="680"/>
    <n v="0.24"/>
    <n v="0"/>
    <n v="0"/>
    <n v="279620"/>
    <n v="100"/>
    <n v="0"/>
    <n v="0"/>
    <n v="279620"/>
    <n v="5.9866962305986697E-2"/>
    <n v="93"/>
    <n v="7.0810385523210071E-3"/>
    <n v="11"/>
    <n v="2.4318718260496388E-3"/>
    <n v="3.7777777777777777"/>
  </r>
  <r>
    <x v="100"/>
    <s v="PICH1B34"/>
    <x v="33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0"/>
    <s v="PICH2B34"/>
    <x v="33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0"/>
    <s v="PICH3B34"/>
    <x v="33"/>
    <s v="Pichidegua"/>
    <s v="blanco"/>
    <x v="2"/>
    <s v="PICH3B"/>
    <n v="5160"/>
    <n v="1.21"/>
    <n v="10620"/>
    <n v="2.5"/>
    <n v="151360"/>
    <n v="35.58"/>
    <n v="217620"/>
    <n v="51.16"/>
    <n v="27000"/>
    <n v="6.35"/>
    <n v="0"/>
    <n v="0"/>
    <n v="0"/>
    <n v="0"/>
    <n v="11520"/>
    <n v="2.71"/>
    <n v="0"/>
    <n v="0"/>
    <n v="11520"/>
    <n v="2.71"/>
    <n v="1860"/>
    <n v="0.44"/>
    <n v="0"/>
    <n v="0"/>
    <n v="1860"/>
    <n v="0.44"/>
    <n v="240"/>
    <n v="0.06"/>
    <n v="0"/>
    <n v="0"/>
    <n v="425380"/>
    <n v="100"/>
    <n v="0"/>
    <n v="0"/>
    <n v="425380"/>
    <n v="2.7081668155531525E-2"/>
    <n v="64"/>
    <n v="4.3725610042785277E-3"/>
    <n v="10.333333333333334"/>
    <n v="5.6420141990690673E-4"/>
    <n v="1.3333333333333333"/>
  </r>
  <r>
    <x v="100"/>
    <s v="PICH4B34"/>
    <x v="33"/>
    <s v="Pichidegua"/>
    <s v="blanco"/>
    <x v="3"/>
    <s v="PICH4B"/>
    <n v="2160"/>
    <n v="1.64"/>
    <n v="1800"/>
    <n v="1.36"/>
    <n v="900"/>
    <n v="0.68"/>
    <n v="48420"/>
    <n v="36.67"/>
    <n v="63540"/>
    <n v="48.11"/>
    <n v="5400"/>
    <n v="4.09"/>
    <n v="0"/>
    <n v="0"/>
    <n v="7200"/>
    <n v="5.45"/>
    <n v="0"/>
    <n v="0"/>
    <n v="7200"/>
    <n v="5.45"/>
    <n v="1980"/>
    <n v="1.5"/>
    <n v="0"/>
    <n v="0"/>
    <n v="1980"/>
    <n v="1.5"/>
    <n v="660"/>
    <n v="0.5"/>
    <n v="0"/>
    <n v="0"/>
    <n v="132060"/>
    <n v="100"/>
    <n v="0"/>
    <n v="0"/>
    <n v="132060"/>
    <n v="5.4520672421626531E-2"/>
    <n v="40"/>
    <n v="1.4993184915947297E-2"/>
    <n v="11"/>
    <n v="4.9977283053157656E-3"/>
    <n v="3.6666666666666665"/>
  </r>
  <r>
    <x v="100"/>
    <s v="PICH5B34"/>
    <x v="33"/>
    <s v="Pichidegua"/>
    <s v="blanco"/>
    <x v="4"/>
    <s v="PICH5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0"/>
    <s v="PICH3C34"/>
    <x v="33"/>
    <s v="Pichidegua"/>
    <s v="blanco"/>
    <x v="2"/>
    <s v="PICH3C"/>
    <n v="9000"/>
    <n v="2.87"/>
    <n v="5400"/>
    <n v="1.72"/>
    <n v="8140"/>
    <n v="2.6"/>
    <n v="135900"/>
    <n v="43.38"/>
    <n v="140400"/>
    <n v="44.82"/>
    <n v="1080"/>
    <n v="0.34"/>
    <n v="0"/>
    <n v="0"/>
    <n v="11160"/>
    <n v="3.56"/>
    <n v="0"/>
    <n v="0"/>
    <n v="11160"/>
    <n v="3.56"/>
    <n v="1980"/>
    <n v="0.63"/>
    <n v="0"/>
    <n v="0"/>
    <n v="1980"/>
    <n v="0.63"/>
    <n v="200"/>
    <n v="0.06"/>
    <n v="0"/>
    <n v="0"/>
    <n v="313260"/>
    <n v="100"/>
    <n v="0"/>
    <n v="0"/>
    <n v="313260"/>
    <n v="3.5625359126604098E-2"/>
    <n v="62"/>
    <n v="6.320628232139437E-3"/>
    <n v="11"/>
    <n v="6.3844729617570071E-4"/>
    <n v="1.1111111111111112"/>
  </r>
  <r>
    <x v="100"/>
    <s v="PICH5C34"/>
    <x v="33"/>
    <s v="Pichidegua"/>
    <s v="blanco"/>
    <x v="4"/>
    <s v="PICH5C"/>
    <n v="1320"/>
    <n v="0.45"/>
    <n v="12780"/>
    <n v="4.38"/>
    <n v="92340"/>
    <n v="31.64"/>
    <n v="149580"/>
    <n v="51.25"/>
    <n v="14760"/>
    <n v="5.0599999999999996"/>
    <n v="0"/>
    <n v="0"/>
    <n v="0"/>
    <n v="0"/>
    <n v="18180"/>
    <n v="6.23"/>
    <n v="0"/>
    <n v="0"/>
    <n v="18180"/>
    <n v="6.23"/>
    <n v="2160"/>
    <n v="0.74"/>
    <n v="0"/>
    <n v="0"/>
    <n v="2160"/>
    <n v="0.74"/>
    <n v="720"/>
    <n v="0.25"/>
    <n v="0"/>
    <n v="0"/>
    <n v="291840"/>
    <n v="100"/>
    <n v="0"/>
    <n v="0"/>
    <n v="291840"/>
    <n v="6.2294407894736843E-2"/>
    <n v="101"/>
    <n v="7.4013157894736838E-3"/>
    <n v="12"/>
    <n v="2.4671052631578946E-3"/>
    <n v="4"/>
  </r>
  <r>
    <x v="100"/>
    <s v="PICH5D34"/>
    <x v="33"/>
    <s v="Pichidegua"/>
    <s v="blanco"/>
    <x v="4"/>
    <s v="PICH5D"/>
    <n v="1200"/>
    <n v="0.48"/>
    <n v="23040"/>
    <n v="9.2100000000000009"/>
    <n v="78120"/>
    <n v="31.23"/>
    <n v="113040"/>
    <n v="45.18"/>
    <n v="6660"/>
    <n v="2.66"/>
    <n v="0"/>
    <n v="0"/>
    <n v="0"/>
    <n v="0"/>
    <n v="24300"/>
    <n v="9.7100000000000009"/>
    <n v="0"/>
    <n v="0"/>
    <n v="24300"/>
    <n v="9.7100000000000009"/>
    <n v="3240"/>
    <n v="1.3"/>
    <n v="0"/>
    <n v="0"/>
    <n v="3240"/>
    <n v="1.3"/>
    <n v="580"/>
    <n v="0.23"/>
    <n v="0"/>
    <n v="0"/>
    <n v="250180"/>
    <n v="100"/>
    <n v="0"/>
    <n v="0"/>
    <n v="250180"/>
    <n v="9.7130066352226402E-2"/>
    <n v="135"/>
    <n v="1.2950675513630187E-2"/>
    <n v="18"/>
    <n v="2.3183308018226876E-3"/>
    <n v="3.2222222222222223"/>
  </r>
  <r>
    <x v="100"/>
    <s v="PICH1Aco34"/>
    <x v="33"/>
    <s v="Pichidegua"/>
    <s v="color"/>
    <x v="0"/>
    <s v="PICH1Aco"/>
    <n v="2160"/>
    <n v="8.3699999999999992"/>
    <n v="1800"/>
    <n v="6.97"/>
    <n v="7200"/>
    <n v="27.9"/>
    <n v="8820"/>
    <n v="34.17"/>
    <n v="360"/>
    <n v="1.39"/>
    <n v="0"/>
    <n v="0"/>
    <n v="0"/>
    <n v="0"/>
    <n v="1221"/>
    <n v="4.7300000000000004"/>
    <n v="2100"/>
    <n v="8.14"/>
    <n v="3321"/>
    <n v="12.87"/>
    <n v="351"/>
    <n v="1.36"/>
    <n v="810"/>
    <n v="3.14"/>
    <n v="1161"/>
    <n v="4.5"/>
    <n v="988"/>
    <n v="3.83"/>
    <n v="0"/>
    <n v="0"/>
    <n v="22900"/>
    <n v="88.73"/>
    <n v="2910"/>
    <n v="11.27"/>
    <n v="25810"/>
    <n v="0.12867105772956219"/>
    <n v="18.45"/>
    <n v="4.4982564897326618E-2"/>
    <n v="6.45"/>
    <n v="3.8279736536226266E-2"/>
    <n v="5.4888888888888889"/>
  </r>
  <r>
    <x v="100"/>
    <s v="PICH1Aco234"/>
    <x v="33"/>
    <s v="Pichidegua"/>
    <s v="color"/>
    <x v="0"/>
    <s v="PICH1Aco2"/>
    <n v="1800"/>
    <n v="1.69"/>
    <n v="1980"/>
    <n v="1.86"/>
    <n v="38700"/>
    <n v="36.42"/>
    <n v="48600"/>
    <n v="45.74"/>
    <n v="6120"/>
    <n v="5.76"/>
    <n v="0"/>
    <n v="0"/>
    <n v="0"/>
    <n v="0"/>
    <n v="2205"/>
    <n v="2.08"/>
    <n v="3180"/>
    <n v="2.99"/>
    <n v="5385"/>
    <n v="5.07"/>
    <n v="1785"/>
    <n v="1.68"/>
    <n v="480"/>
    <n v="0.45"/>
    <n v="2265"/>
    <n v="2.13"/>
    <n v="1410"/>
    <n v="1.33"/>
    <n v="0"/>
    <n v="0"/>
    <n v="102600"/>
    <n v="96.56"/>
    <n v="3660"/>
    <n v="3.44"/>
    <n v="106260"/>
    <n v="5.0677583286278936E-2"/>
    <n v="29.916666666666668"/>
    <n v="2.1315640880858272E-2"/>
    <n v="12.583333333333334"/>
    <n v="1.3269339356295878E-2"/>
    <n v="7.833333333333333"/>
  </r>
  <r>
    <x v="100"/>
    <s v="PICH1Bco34"/>
    <x v="33"/>
    <s v="Pichidegua"/>
    <s v="color"/>
    <x v="0"/>
    <s v="PICH1Bco"/>
    <n v="1920"/>
    <n v="5.0199999999999996"/>
    <n v="2880"/>
    <n v="7.52"/>
    <n v="360"/>
    <n v="0.94"/>
    <n v="28980"/>
    <n v="75.709999999999994"/>
    <n v="180"/>
    <n v="0.47"/>
    <n v="0"/>
    <n v="0"/>
    <n v="0"/>
    <n v="0"/>
    <n v="2778"/>
    <n v="7.26"/>
    <n v="480"/>
    <n v="1.25"/>
    <n v="3258"/>
    <n v="8.51"/>
    <n v="213"/>
    <n v="0.56000000000000005"/>
    <n v="0"/>
    <n v="0"/>
    <n v="213"/>
    <n v="0.56000000000000005"/>
    <n v="489"/>
    <n v="1.28"/>
    <n v="0"/>
    <n v="0"/>
    <n v="37800"/>
    <n v="98.75"/>
    <n v="480"/>
    <n v="1.25"/>
    <n v="38280"/>
    <n v="8.5109717868338555E-2"/>
    <n v="18.100000000000001"/>
    <n v="5.5642633228840128E-3"/>
    <n v="1.1833333333333333"/>
    <n v="1.2774294670846394E-2"/>
    <n v="2.7166666666666668"/>
  </r>
  <r>
    <x v="100"/>
    <s v="PICH2BCO34"/>
    <x v="33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0"/>
    <s v="PICH4Bco34"/>
    <x v="33"/>
    <s v="Pichidegua"/>
    <s v="color"/>
    <x v="3"/>
    <s v="PICH4Bco"/>
    <n v="1440"/>
    <n v="3.28"/>
    <n v="360"/>
    <n v="0.82"/>
    <n v="3420"/>
    <n v="7.79"/>
    <n v="7560"/>
    <n v="17.22"/>
    <n v="26460"/>
    <n v="60.27"/>
    <n v="0"/>
    <n v="0"/>
    <n v="0"/>
    <n v="0"/>
    <n v="2160"/>
    <n v="4.92"/>
    <n v="0"/>
    <n v="0"/>
    <n v="2160"/>
    <n v="4.92"/>
    <n v="1800"/>
    <n v="4.0999999999999996"/>
    <n v="0"/>
    <n v="0"/>
    <n v="1800"/>
    <n v="4.0999999999999996"/>
    <n v="700"/>
    <n v="1.59"/>
    <n v="0"/>
    <n v="0"/>
    <n v="43900"/>
    <n v="100"/>
    <n v="0"/>
    <n v="0"/>
    <n v="43900"/>
    <n v="4.920273348519362E-2"/>
    <n v="12"/>
    <n v="4.1002277904328019E-2"/>
    <n v="10"/>
    <n v="1.5945330296127564E-2"/>
    <n v="3.8888888888888888"/>
  </r>
  <r>
    <x v="100"/>
    <s v="PICH5Aco34"/>
    <x v="33"/>
    <s v="Pichidegua"/>
    <s v="color"/>
    <x v="4"/>
    <s v="PICH5Aco"/>
    <n v="2880"/>
    <n v="1.92"/>
    <n v="27900"/>
    <n v="18.600000000000001"/>
    <n v="63360"/>
    <n v="42.24"/>
    <n v="47520"/>
    <n v="31.68"/>
    <n v="360"/>
    <n v="0.24"/>
    <n v="0"/>
    <n v="0"/>
    <n v="0"/>
    <n v="0"/>
    <n v="4860"/>
    <n v="3.24"/>
    <n v="0"/>
    <n v="0"/>
    <n v="4860"/>
    <n v="3.24"/>
    <n v="2640"/>
    <n v="1.76"/>
    <n v="0"/>
    <n v="0"/>
    <n v="2640"/>
    <n v="1.76"/>
    <n v="480"/>
    <n v="0.32"/>
    <n v="0"/>
    <n v="0"/>
    <n v="150000"/>
    <n v="100"/>
    <n v="0"/>
    <n v="0"/>
    <n v="150000"/>
    <n v="3.2399999999999998E-2"/>
    <n v="27"/>
    <n v="1.7600000000000001E-2"/>
    <n v="14.666666666666666"/>
    <n v="3.2000000000000002E-3"/>
    <n v="2.6666666666666665"/>
  </r>
  <r>
    <x v="100"/>
    <s v="PICH5Bco34"/>
    <x v="33"/>
    <s v="Pichidegua"/>
    <s v="color"/>
    <x v="4"/>
    <s v="PICH5Bco"/>
    <n v="480"/>
    <n v="4.4400000000000004"/>
    <n v="1980"/>
    <n v="18.329999999999998"/>
    <n v="4140"/>
    <n v="38.33"/>
    <n v="3060"/>
    <n v="28.33"/>
    <n v="180"/>
    <n v="1.67"/>
    <n v="0"/>
    <n v="0"/>
    <n v="0"/>
    <n v="0"/>
    <n v="219"/>
    <n v="2.0299999999999998"/>
    <n v="0"/>
    <n v="0"/>
    <n v="219"/>
    <n v="2.0299999999999998"/>
    <n v="285"/>
    <n v="2.64"/>
    <n v="0"/>
    <n v="0"/>
    <n v="285"/>
    <n v="2.64"/>
    <n v="456"/>
    <n v="4.22"/>
    <n v="0"/>
    <n v="0"/>
    <n v="10800"/>
    <n v="100"/>
    <n v="0"/>
    <n v="0"/>
    <n v="10800"/>
    <n v="2.0277777777777777E-2"/>
    <n v="1.2166666666666666"/>
    <n v="2.6388888888888889E-2"/>
    <n v="1.5833333333333333"/>
    <n v="4.2222222222222223E-2"/>
    <n v="2.5333333333333332"/>
  </r>
  <r>
    <x v="100"/>
    <s v="PICH5Cco34"/>
    <x v="33"/>
    <s v="Pichidegua"/>
    <s v="color"/>
    <x v="4"/>
    <s v="PICH5Cco"/>
    <n v="2400"/>
    <n v="2.13"/>
    <n v="14940"/>
    <n v="13.28"/>
    <n v="32940"/>
    <n v="29.29"/>
    <n v="53280"/>
    <n v="47.37"/>
    <n v="2700"/>
    <n v="2.4"/>
    <n v="0"/>
    <n v="0"/>
    <n v="0"/>
    <n v="0"/>
    <n v="4320"/>
    <n v="3.84"/>
    <n v="0"/>
    <n v="0"/>
    <n v="4320"/>
    <n v="3.84"/>
    <n v="1620"/>
    <n v="1.44"/>
    <n v="0"/>
    <n v="0"/>
    <n v="1620"/>
    <n v="1.44"/>
    <n v="280"/>
    <n v="0.25"/>
    <n v="0"/>
    <n v="0"/>
    <n v="112480"/>
    <n v="100"/>
    <n v="0"/>
    <n v="0"/>
    <n v="112480"/>
    <n v="3.8406827880512091E-2"/>
    <n v="24"/>
    <n v="1.4402560455192033E-2"/>
    <n v="9"/>
    <n v="2.4893314366998577E-3"/>
    <n v="1.5555555555555556"/>
  </r>
  <r>
    <x v="101"/>
    <s v="Lavado34"/>
    <x v="33"/>
    <m/>
    <m/>
    <x v="5"/>
    <s v="Lavado"/>
    <n v="6600"/>
    <n v="3.54"/>
    <n v="24660"/>
    <n v="13.24"/>
    <n v="76860"/>
    <n v="41.27"/>
    <n v="58860"/>
    <n v="31.6"/>
    <n v="18000"/>
    <n v="9.66"/>
    <n v="1260"/>
    <n v="0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240"/>
    <n v="100"/>
    <n v="0"/>
    <n v="0"/>
    <n v="186240"/>
    <n v="0"/>
    <n v="0"/>
    <n v="0"/>
    <n v="0"/>
    <n v="0"/>
    <n v="0"/>
  </r>
  <r>
    <x v="102"/>
    <s v="CA3A35"/>
    <x v="34"/>
    <s v="Calera"/>
    <s v="color"/>
    <x v="0"/>
    <s v="CA3A"/>
    <n v="5160"/>
    <m/>
    <n v="17280"/>
    <m/>
    <n v="0"/>
    <m/>
    <n v="39420"/>
    <m/>
    <n v="0"/>
    <m/>
    <n v="0"/>
    <m/>
    <n v="0"/>
    <m/>
    <n v="1392"/>
    <m/>
    <n v="570"/>
    <m/>
    <n v="1962"/>
    <m/>
    <n v="909"/>
    <m/>
    <n v="630"/>
    <m/>
    <n v="1539"/>
    <m/>
    <n v="1869"/>
    <m/>
    <m/>
    <m/>
    <n v="66030"/>
    <m/>
    <n v="1200"/>
    <m/>
    <n v="67230"/>
    <n v="2.9183400267737618E-2"/>
    <n v="10.9"/>
    <n v="2.289156626506024E-2"/>
    <n v="8.5500000000000007"/>
    <n v="2.7800089245872378E-2"/>
    <n v="10.383333333333333"/>
  </r>
  <r>
    <x v="102"/>
    <s v="CA3B35"/>
    <x v="34"/>
    <s v="Calera"/>
    <s v="color"/>
    <x v="0"/>
    <s v="CA3B"/>
    <n v="600"/>
    <m/>
    <n v="1980"/>
    <m/>
    <n v="1440"/>
    <m/>
    <n v="3420"/>
    <m/>
    <n v="180"/>
    <m/>
    <n v="0"/>
    <m/>
    <n v="0"/>
    <m/>
    <n v="270"/>
    <m/>
    <n v="240"/>
    <m/>
    <n v="510"/>
    <m/>
    <n v="120"/>
    <m/>
    <n v="540"/>
    <m/>
    <n v="660"/>
    <m/>
    <n v="960"/>
    <m/>
    <m/>
    <m/>
    <n v="8970"/>
    <m/>
    <n v="780"/>
    <m/>
    <n v="9750"/>
    <n v="5.2307692307692305E-2"/>
    <n v="2.8333333333333335"/>
    <n v="6.7692307692307691E-2"/>
    <n v="3.6666666666666665"/>
    <n v="9.8461538461538461E-2"/>
    <n v="5.333333333333333"/>
  </r>
  <r>
    <x v="102"/>
    <s v="CA3BB35"/>
    <x v="34"/>
    <s v="Calera"/>
    <s v="blanco"/>
    <x v="0"/>
    <s v="CA3BB"/>
    <n v="2160"/>
    <m/>
    <n v="9720"/>
    <m/>
    <n v="0"/>
    <m/>
    <n v="18360"/>
    <m/>
    <n v="6120"/>
    <m/>
    <n v="0"/>
    <m/>
    <n v="0"/>
    <m/>
    <n v="1428"/>
    <m/>
    <n v="1080"/>
    <m/>
    <n v="2508"/>
    <m/>
    <n v="483"/>
    <m/>
    <n v="720"/>
    <m/>
    <n v="1203"/>
    <m/>
    <n v="609"/>
    <m/>
    <m/>
    <m/>
    <n v="38880"/>
    <m/>
    <n v="1800"/>
    <m/>
    <n v="40680"/>
    <n v="6.1651917404129793E-2"/>
    <n v="13.933333333333334"/>
    <n v="2.957227138643068E-2"/>
    <n v="6.6833333333333336"/>
    <n v="1.4970501474926253E-2"/>
    <n v="3.3833333333333333"/>
  </r>
  <r>
    <x v="102"/>
    <s v="CAP1A35"/>
    <x v="34"/>
    <s v="Calera"/>
    <s v="color"/>
    <x v="0"/>
    <s v="CAP1A"/>
    <n v="2160"/>
    <m/>
    <n v="0"/>
    <m/>
    <n v="0"/>
    <m/>
    <n v="18900"/>
    <m/>
    <n v="0"/>
    <m/>
    <n v="0"/>
    <m/>
    <n v="0"/>
    <m/>
    <n v="1005"/>
    <m/>
    <n v="630"/>
    <m/>
    <n v="1635"/>
    <m/>
    <n v="186"/>
    <m/>
    <n v="0"/>
    <m/>
    <n v="186"/>
    <m/>
    <n v="319"/>
    <m/>
    <m/>
    <m/>
    <n v="22570"/>
    <m/>
    <n v="630"/>
    <m/>
    <n v="23200"/>
    <n v="7.0474137931034478E-2"/>
    <n v="9.0833333333333339"/>
    <n v="8.0172413793103449E-3"/>
    <n v="1.0333333333333334"/>
    <n v="1.375E-2"/>
    <n v="1.7722222222222221"/>
  </r>
  <r>
    <x v="102"/>
    <s v="CAP1B35"/>
    <x v="34"/>
    <s v="Calera"/>
    <s v="color"/>
    <x v="0"/>
    <s v="CAP1B"/>
    <n v="0"/>
    <m/>
    <n v="0"/>
    <m/>
    <n v="0"/>
    <m/>
    <n v="0"/>
    <m/>
    <n v="0"/>
    <m/>
    <n v="0"/>
    <m/>
    <n v="0"/>
    <m/>
    <n v="60"/>
    <m/>
    <n v="0"/>
    <m/>
    <n v="60"/>
    <m/>
    <n v="240"/>
    <m/>
    <n v="0"/>
    <m/>
    <n v="240"/>
    <m/>
    <n v="0"/>
    <m/>
    <m/>
    <m/>
    <n v="300"/>
    <m/>
    <n v="0"/>
    <m/>
    <n v="300"/>
    <n v="0.2"/>
    <n v="0.33333333333333331"/>
    <n v="0.8"/>
    <n v="1.3333333333333333"/>
    <n v="0"/>
    <n v="0"/>
  </r>
  <r>
    <x v="102"/>
    <s v="CAP1c35"/>
    <x v="34"/>
    <s v="Calera"/>
    <s v="color"/>
    <x v="0"/>
    <s v="CAP1c"/>
    <n v="2280"/>
    <m/>
    <n v="0"/>
    <m/>
    <n v="0"/>
    <m/>
    <n v="21780"/>
    <m/>
    <n v="0"/>
    <m/>
    <n v="0"/>
    <m/>
    <n v="0"/>
    <m/>
    <n v="957"/>
    <m/>
    <n v="330"/>
    <m/>
    <n v="1287"/>
    <m/>
    <n v="141"/>
    <m/>
    <n v="0"/>
    <m/>
    <n v="141"/>
    <m/>
    <n v="372"/>
    <m/>
    <m/>
    <m/>
    <n v="25530"/>
    <m/>
    <n v="330"/>
    <m/>
    <n v="25860"/>
    <n v="4.9767981438515081E-2"/>
    <n v="7.15"/>
    <n v="5.4524361948955916E-3"/>
    <n v="0.78333333333333333"/>
    <n v="1.4385150812064965E-2"/>
    <n v="2.0666666666666669"/>
  </r>
  <r>
    <x v="103"/>
    <s v="PICH1A35"/>
    <x v="34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3"/>
    <s v="PICH2A35"/>
    <x v="34"/>
    <s v="Pichidegua"/>
    <s v="color"/>
    <x v="1"/>
    <s v="PICH2A"/>
    <n v="7440"/>
    <m/>
    <n v="79020"/>
    <m/>
    <n v="119700"/>
    <m/>
    <n v="32220"/>
    <m/>
    <n v="3600"/>
    <m/>
    <n v="0"/>
    <m/>
    <n v="0"/>
    <m/>
    <n v="14760"/>
    <m/>
    <n v="0"/>
    <m/>
    <n v="14760"/>
    <m/>
    <n v="8280"/>
    <m/>
    <n v="0"/>
    <m/>
    <n v="8280"/>
    <m/>
    <n v="580"/>
    <m/>
    <m/>
    <m/>
    <n v="265600"/>
    <m/>
    <n v="0"/>
    <m/>
    <n v="265600"/>
    <n v="5.5572289156626507E-2"/>
    <n v="82"/>
    <n v="3.1174698795180724E-2"/>
    <n v="46"/>
    <n v="2.1837349397590363E-3"/>
    <n v="3.2222222222222223"/>
  </r>
  <r>
    <x v="103"/>
    <s v="PICH3A35"/>
    <x v="34"/>
    <s v="Pichidegua"/>
    <s v="blanco"/>
    <x v="2"/>
    <s v="PICH3A"/>
    <n v="18360"/>
    <m/>
    <n v="46080"/>
    <m/>
    <n v="118520"/>
    <m/>
    <n v="35100"/>
    <m/>
    <n v="9720"/>
    <m/>
    <n v="0"/>
    <m/>
    <n v="0"/>
    <m/>
    <n v="19800"/>
    <m/>
    <n v="0"/>
    <m/>
    <n v="19800"/>
    <m/>
    <n v="2340"/>
    <m/>
    <n v="0"/>
    <m/>
    <n v="2340"/>
    <m/>
    <n v="500"/>
    <m/>
    <m/>
    <m/>
    <n v="250420"/>
    <m/>
    <n v="0"/>
    <m/>
    <n v="250420"/>
    <n v="7.9067167159172586E-2"/>
    <n v="110"/>
    <n v="9.3443015733567607E-3"/>
    <n v="13"/>
    <n v="1.9966456353326411E-3"/>
    <n v="2.7777777777777777"/>
  </r>
  <r>
    <x v="103"/>
    <s v="PICH4A35"/>
    <x v="34"/>
    <s v="Pichidegua"/>
    <s v="blanco"/>
    <x v="3"/>
    <s v="PICH4A"/>
    <n v="7920"/>
    <m/>
    <n v="26100"/>
    <m/>
    <n v="57600"/>
    <m/>
    <n v="25920"/>
    <m/>
    <n v="2880"/>
    <m/>
    <n v="0"/>
    <m/>
    <n v="0"/>
    <m/>
    <n v="28440"/>
    <m/>
    <n v="0"/>
    <m/>
    <n v="28440"/>
    <m/>
    <n v="3240"/>
    <m/>
    <n v="0"/>
    <m/>
    <n v="3240"/>
    <m/>
    <n v="1080"/>
    <m/>
    <m/>
    <m/>
    <n v="153180"/>
    <m/>
    <n v="0"/>
    <m/>
    <n v="153180"/>
    <n v="0.18566392479435959"/>
    <n v="158"/>
    <n v="2.1151586368977675E-2"/>
    <n v="18"/>
    <n v="7.0505287896592246E-3"/>
    <n v="6"/>
  </r>
  <r>
    <x v="103"/>
    <s v="PICH5A35"/>
    <x v="34"/>
    <s v="Pichidegua"/>
    <s v="blanco"/>
    <x v="4"/>
    <s v="PICH5A"/>
    <n v="1680"/>
    <m/>
    <n v="34740"/>
    <m/>
    <n v="142020"/>
    <m/>
    <n v="68760"/>
    <m/>
    <n v="5040"/>
    <m/>
    <n v="0"/>
    <m/>
    <n v="0"/>
    <m/>
    <n v="17640"/>
    <m/>
    <n v="0"/>
    <m/>
    <n v="17640"/>
    <m/>
    <n v="1620"/>
    <m/>
    <n v="0"/>
    <m/>
    <n v="1620"/>
    <m/>
    <n v="600"/>
    <m/>
    <m/>
    <m/>
    <n v="272100"/>
    <m/>
    <n v="0"/>
    <m/>
    <n v="272100"/>
    <n v="6.482910694597574E-2"/>
    <n v="98"/>
    <n v="5.9536934950385886E-3"/>
    <n v="9"/>
    <n v="2.205071664829107E-3"/>
    <n v="3.3333333333333335"/>
  </r>
  <r>
    <x v="103"/>
    <s v="PICH1B35"/>
    <x v="34"/>
    <s v="Pichidegua"/>
    <m/>
    <x v="1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3"/>
    <s v="PICH2B35"/>
    <x v="34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3"/>
    <s v="PICH3B35"/>
    <x v="34"/>
    <s v="Pichidegua"/>
    <s v="blanco"/>
    <x v="2"/>
    <s v="PICH3B"/>
    <n v="5280"/>
    <m/>
    <n v="10800"/>
    <m/>
    <n v="152300"/>
    <m/>
    <n v="220140"/>
    <m/>
    <n v="24300"/>
    <m/>
    <n v="0"/>
    <m/>
    <n v="0"/>
    <m/>
    <n v="11520"/>
    <m/>
    <n v="0"/>
    <m/>
    <n v="11520"/>
    <m/>
    <n v="1980"/>
    <m/>
    <n v="0"/>
    <m/>
    <n v="1980"/>
    <m/>
    <n v="500"/>
    <m/>
    <m/>
    <m/>
    <n v="426820"/>
    <m/>
    <n v="0"/>
    <m/>
    <n v="426820"/>
    <n v="2.6990300360807833E-2"/>
    <n v="64"/>
    <n v="4.6389578745138467E-3"/>
    <n v="11"/>
    <n v="1.1714540087156178E-3"/>
    <n v="2.7777777777777777"/>
  </r>
  <r>
    <x v="103"/>
    <s v="PICH4B35"/>
    <x v="34"/>
    <s v="Pichidegua"/>
    <s v="blanco"/>
    <x v="3"/>
    <s v="PICH4B"/>
    <n v="1800"/>
    <m/>
    <n v="0"/>
    <m/>
    <n v="1300"/>
    <m/>
    <n v="82260"/>
    <m/>
    <n v="73800"/>
    <m/>
    <n v="4680"/>
    <m/>
    <n v="0"/>
    <m/>
    <n v="10290"/>
    <m/>
    <n v="0"/>
    <m/>
    <n v="10290"/>
    <m/>
    <n v="2070"/>
    <m/>
    <n v="0"/>
    <m/>
    <n v="2070"/>
    <m/>
    <n v="880"/>
    <m/>
    <m/>
    <m/>
    <n v="177080"/>
    <m/>
    <n v="0"/>
    <m/>
    <n v="177080"/>
    <n v="5.8109329116783376E-2"/>
    <n v="57.166666666666664"/>
    <n v="1.1689631804833973E-2"/>
    <n v="11.5"/>
    <n v="4.9695053083352158E-3"/>
    <n v="4.8888888888888893"/>
  </r>
  <r>
    <x v="103"/>
    <s v="PICH5B35"/>
    <x v="34"/>
    <s v="Pichidegua"/>
    <s v="blanco"/>
    <x v="4"/>
    <s v="PICH5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3"/>
    <s v="PICH3C35"/>
    <x v="34"/>
    <s v="Pichidegua"/>
    <s v="blanco"/>
    <x v="2"/>
    <s v="PICH3C"/>
    <n v="9720"/>
    <m/>
    <n v="2880"/>
    <m/>
    <n v="15100"/>
    <m/>
    <n v="171720"/>
    <m/>
    <n v="101160"/>
    <m/>
    <n v="0"/>
    <m/>
    <n v="0"/>
    <m/>
    <n v="7380"/>
    <m/>
    <n v="0"/>
    <m/>
    <n v="7380"/>
    <m/>
    <n v="1440"/>
    <m/>
    <n v="0"/>
    <m/>
    <n v="1440"/>
    <m/>
    <n v="360"/>
    <m/>
    <m/>
    <m/>
    <n v="309760"/>
    <m/>
    <n v="0"/>
    <m/>
    <n v="309760"/>
    <n v="2.3824896694214875E-2"/>
    <n v="41"/>
    <n v="4.6487603305785125E-3"/>
    <n v="8"/>
    <n v="1.1621900826446281E-3"/>
    <n v="2"/>
  </r>
  <r>
    <x v="103"/>
    <s v="PICH5C35"/>
    <x v="34"/>
    <s v="Pichidegua"/>
    <s v="blanco"/>
    <x v="4"/>
    <s v="PICH5C"/>
    <n v="1440"/>
    <m/>
    <n v="12600"/>
    <m/>
    <n v="93240"/>
    <m/>
    <n v="144540"/>
    <m/>
    <n v="14220"/>
    <m/>
    <n v="0"/>
    <m/>
    <n v="0"/>
    <m/>
    <n v="14400"/>
    <m/>
    <n v="0"/>
    <m/>
    <n v="14400"/>
    <m/>
    <n v="1980"/>
    <m/>
    <n v="0"/>
    <m/>
    <n v="1980"/>
    <m/>
    <n v="560"/>
    <m/>
    <m/>
    <m/>
    <n v="282980"/>
    <m/>
    <n v="0"/>
    <m/>
    <n v="282980"/>
    <n v="5.0886988479751219E-2"/>
    <n v="80"/>
    <n v="6.9969609159657928E-3"/>
    <n v="11"/>
    <n v="1.9789384408792142E-3"/>
    <n v="3.1111111111111112"/>
  </r>
  <r>
    <x v="103"/>
    <s v="PICH5D35"/>
    <x v="34"/>
    <s v="Pichidegua"/>
    <s v="blanco"/>
    <x v="4"/>
    <s v="PICH5D"/>
    <n v="1800"/>
    <m/>
    <n v="31860"/>
    <m/>
    <n v="97380"/>
    <m/>
    <n v="124560"/>
    <m/>
    <n v="5220"/>
    <m/>
    <n v="0"/>
    <m/>
    <n v="0"/>
    <m/>
    <n v="23760"/>
    <m/>
    <n v="0"/>
    <m/>
    <n v="23760"/>
    <m/>
    <n v="2880"/>
    <m/>
    <n v="0"/>
    <m/>
    <n v="2880"/>
    <m/>
    <n v="620"/>
    <m/>
    <m/>
    <m/>
    <n v="288080"/>
    <m/>
    <n v="0"/>
    <m/>
    <n v="288080"/>
    <n v="8.2477089697306299E-2"/>
    <n v="132"/>
    <n v="9.9972229936128847E-3"/>
    <n v="16"/>
    <n v="2.152179950013885E-3"/>
    <n v="3.4444444444444446"/>
  </r>
  <r>
    <x v="103"/>
    <s v="PICH1Aco35"/>
    <x v="34"/>
    <s v="Pichidegua"/>
    <s v="color"/>
    <x v="0"/>
    <s v="PICH1Aco"/>
    <n v="11640"/>
    <m/>
    <n v="33300"/>
    <m/>
    <n v="45900"/>
    <m/>
    <n v="21960"/>
    <m/>
    <n v="540"/>
    <m/>
    <n v="0"/>
    <m/>
    <n v="0"/>
    <m/>
    <n v="4908"/>
    <m/>
    <n v="2490"/>
    <m/>
    <n v="7398"/>
    <m/>
    <n v="1596"/>
    <m/>
    <n v="1050"/>
    <m/>
    <n v="2646"/>
    <m/>
    <n v="3516"/>
    <m/>
    <m/>
    <m/>
    <n v="123360"/>
    <m/>
    <n v="3540"/>
    <m/>
    <n v="126900"/>
    <n v="5.8297872340425529E-2"/>
    <n v="41.1"/>
    <n v="2.0851063829787235E-2"/>
    <n v="14.7"/>
    <n v="2.7706855791962175E-2"/>
    <n v="19.533333333333335"/>
  </r>
  <r>
    <x v="103"/>
    <s v="PICH1Aco235"/>
    <x v="34"/>
    <s v="Pichidegua"/>
    <s v="color"/>
    <x v="0"/>
    <s v="PICH1Aco2"/>
    <n v="1560"/>
    <m/>
    <n v="180"/>
    <m/>
    <n v="2340"/>
    <m/>
    <n v="69990"/>
    <m/>
    <n v="3240"/>
    <m/>
    <n v="0"/>
    <m/>
    <n v="0"/>
    <m/>
    <n v="4617"/>
    <m/>
    <n v="3900"/>
    <m/>
    <n v="8517"/>
    <m/>
    <n v="612"/>
    <m/>
    <n v="990"/>
    <m/>
    <n v="1602"/>
    <m/>
    <n v="1161"/>
    <m/>
    <m/>
    <m/>
    <n v="83700"/>
    <m/>
    <n v="4890"/>
    <m/>
    <n v="88590"/>
    <n v="9.6139519133084994E-2"/>
    <n v="47.31666666666667"/>
    <n v="1.8083305113443957E-2"/>
    <n v="8.9"/>
    <n v="1.3105316627158822E-2"/>
    <n v="6.45"/>
  </r>
  <r>
    <x v="103"/>
    <s v="PICH1Bco35"/>
    <x v="34"/>
    <s v="Pichidegua"/>
    <s v="color"/>
    <x v="0"/>
    <s v="PICH1Bco"/>
    <n v="1800"/>
    <m/>
    <n v="0"/>
    <m/>
    <n v="0"/>
    <m/>
    <n v="28080"/>
    <m/>
    <n v="180"/>
    <m/>
    <n v="180"/>
    <m/>
    <n v="0"/>
    <m/>
    <n v="1566"/>
    <m/>
    <n v="540"/>
    <m/>
    <n v="2106"/>
    <m/>
    <n v="114"/>
    <m/>
    <n v="0"/>
    <m/>
    <n v="114"/>
    <m/>
    <n v="480"/>
    <m/>
    <m/>
    <m/>
    <n v="32400"/>
    <m/>
    <n v="540"/>
    <m/>
    <n v="32940"/>
    <n v="6.3934426229508193E-2"/>
    <n v="11.7"/>
    <n v="3.4608378870673953E-3"/>
    <n v="0.6333333333333333"/>
    <n v="1.4571948998178506E-2"/>
    <n v="2.6666666666666665"/>
  </r>
  <r>
    <x v="103"/>
    <s v="PICH2BCO35"/>
    <x v="34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3"/>
    <s v="PICH4Bco35"/>
    <x v="34"/>
    <s v="Pichidegua"/>
    <s v="color"/>
    <x v="3"/>
    <s v="PICH4Bco"/>
    <n v="840"/>
    <m/>
    <n v="0"/>
    <m/>
    <n v="3420"/>
    <m/>
    <n v="14940"/>
    <m/>
    <n v="20700"/>
    <m/>
    <n v="0"/>
    <m/>
    <n v="0"/>
    <m/>
    <n v="2340"/>
    <m/>
    <n v="0"/>
    <m/>
    <n v="2340"/>
    <m/>
    <n v="1980"/>
    <m/>
    <n v="0"/>
    <m/>
    <n v="1980"/>
    <m/>
    <n v="720"/>
    <m/>
    <m/>
    <m/>
    <n v="44940"/>
    <m/>
    <n v="0"/>
    <m/>
    <n v="44940"/>
    <n v="5.2069425901201602E-2"/>
    <n v="13"/>
    <n v="4.4058744993324434E-2"/>
    <n v="11"/>
    <n v="1.602136181575434E-2"/>
    <n v="4"/>
  </r>
  <r>
    <x v="103"/>
    <s v="PICH5Aco35"/>
    <x v="34"/>
    <s v="Pichidegua"/>
    <s v="color"/>
    <x v="4"/>
    <s v="PICH5Aco"/>
    <n v="2760"/>
    <m/>
    <n v="24480"/>
    <m/>
    <n v="45180"/>
    <m/>
    <n v="46980"/>
    <m/>
    <n v="720"/>
    <m/>
    <n v="0"/>
    <m/>
    <n v="0"/>
    <m/>
    <n v="4950"/>
    <m/>
    <n v="0"/>
    <m/>
    <n v="4950"/>
    <m/>
    <n v="2340"/>
    <m/>
    <n v="0"/>
    <m/>
    <n v="2340"/>
    <m/>
    <n v="460"/>
    <m/>
    <m/>
    <m/>
    <n v="127870"/>
    <m/>
    <n v="0"/>
    <m/>
    <n v="127870"/>
    <n v="3.8711191053413627E-2"/>
    <n v="27.5"/>
    <n v="1.8299835770704622E-2"/>
    <n v="13"/>
    <n v="3.5974036130444983E-3"/>
    <n v="2.5555555555555554"/>
  </r>
  <r>
    <x v="103"/>
    <s v="PICH5Bco35"/>
    <x v="34"/>
    <s v="Pichidegua"/>
    <s v="color"/>
    <x v="4"/>
    <s v="PICH5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3"/>
    <s v="PICH5Cco35"/>
    <x v="34"/>
    <s v="Pichidegua"/>
    <s v="color"/>
    <x v="4"/>
    <s v="PICH5Cco"/>
    <n v="2400"/>
    <m/>
    <n v="19080"/>
    <m/>
    <n v="22140"/>
    <m/>
    <n v="82080"/>
    <m/>
    <n v="4140"/>
    <m/>
    <n v="0"/>
    <m/>
    <n v="0"/>
    <m/>
    <n v="4590"/>
    <m/>
    <n v="0"/>
    <m/>
    <n v="4590"/>
    <m/>
    <n v="1440"/>
    <m/>
    <n v="0"/>
    <m/>
    <n v="1440"/>
    <m/>
    <n v="440"/>
    <m/>
    <m/>
    <m/>
    <n v="136310"/>
    <m/>
    <n v="0"/>
    <m/>
    <n v="136310"/>
    <n v="3.3673244809625122E-2"/>
    <n v="25.5"/>
    <n v="1.0564155234392194E-2"/>
    <n v="8"/>
    <n v="3.2279363216198369E-3"/>
    <n v="2.4444444444444446"/>
  </r>
  <r>
    <x v="104"/>
    <s v="Lavado35"/>
    <x v="34"/>
    <m/>
    <m/>
    <x v="5"/>
    <s v="Lavado"/>
    <n v="5640"/>
    <m/>
    <n v="23040"/>
    <m/>
    <n v="68580"/>
    <m/>
    <n v="50760"/>
    <m/>
    <n v="15480"/>
    <m/>
    <n v="1440"/>
    <m/>
    <n v="0"/>
    <m/>
    <n v="0"/>
    <m/>
    <n v="0"/>
    <m/>
    <n v="0"/>
    <m/>
    <n v="0"/>
    <m/>
    <n v="0"/>
    <m/>
    <n v="0"/>
    <m/>
    <n v="0"/>
    <m/>
    <m/>
    <m/>
    <n v="164940"/>
    <m/>
    <n v="0"/>
    <m/>
    <n v="164940"/>
    <n v="0"/>
    <n v="0"/>
    <n v="0"/>
    <n v="0"/>
    <n v="0"/>
    <n v="0"/>
  </r>
  <r>
    <x v="105"/>
    <s v="CA3A36"/>
    <x v="35"/>
    <s v="Calera"/>
    <s v="color"/>
    <x v="0"/>
    <s v="CA3A"/>
    <n v="3240"/>
    <m/>
    <n v="11880"/>
    <m/>
    <n v="0"/>
    <m/>
    <n v="25920"/>
    <m/>
    <n v="540"/>
    <m/>
    <n v="180"/>
    <m/>
    <n v="0"/>
    <m/>
    <n v="1047"/>
    <m/>
    <n v="570"/>
    <m/>
    <n v="1617"/>
    <m/>
    <n v="480"/>
    <m/>
    <n v="720"/>
    <m/>
    <n v="1200"/>
    <m/>
    <n v="303"/>
    <m/>
    <m/>
    <m/>
    <n v="43590"/>
    <m/>
    <n v="1290"/>
    <m/>
    <n v="44880"/>
    <n v="3.6029411764705879E-2"/>
    <n v="8.9833333333333325"/>
    <n v="2.6737967914438502E-2"/>
    <n v="6.666666666666667"/>
    <n v="6.7513368983957217E-3"/>
    <n v="1.6833333333333333"/>
  </r>
  <r>
    <x v="105"/>
    <s v="CA3B36"/>
    <x v="35"/>
    <s v="Calera"/>
    <s v="color"/>
    <x v="0"/>
    <s v="CA3B"/>
    <n v="1680"/>
    <m/>
    <n v="5580"/>
    <m/>
    <n v="2880"/>
    <m/>
    <n v="10980"/>
    <m/>
    <n v="180"/>
    <m/>
    <n v="0"/>
    <m/>
    <n v="0"/>
    <m/>
    <n v="588"/>
    <m/>
    <n v="240"/>
    <m/>
    <n v="828"/>
    <m/>
    <n v="375"/>
    <m/>
    <n v="480"/>
    <m/>
    <n v="855"/>
    <m/>
    <n v="237"/>
    <m/>
    <m/>
    <m/>
    <n v="22500"/>
    <m/>
    <n v="720"/>
    <m/>
    <n v="23220"/>
    <n v="3.565891472868217E-2"/>
    <n v="4.5999999999999996"/>
    <n v="3.6821705426356592E-2"/>
    <n v="4.75"/>
    <n v="1.0206718346253229E-2"/>
    <n v="1.3166666666666667"/>
  </r>
  <r>
    <x v="105"/>
    <s v="CA3BB36"/>
    <x v="35"/>
    <s v="Calera"/>
    <s v="blanco"/>
    <x v="0"/>
    <s v="CA3BB"/>
    <n v="2520"/>
    <m/>
    <n v="11520"/>
    <m/>
    <n v="4500"/>
    <m/>
    <n v="27180"/>
    <m/>
    <n v="180"/>
    <m/>
    <n v="0"/>
    <m/>
    <n v="0"/>
    <m/>
    <n v="1890"/>
    <m/>
    <n v="900"/>
    <m/>
    <n v="2790"/>
    <m/>
    <n v="534"/>
    <m/>
    <n v="750"/>
    <m/>
    <n v="1284"/>
    <m/>
    <n v="216"/>
    <m/>
    <m/>
    <m/>
    <n v="48540"/>
    <m/>
    <n v="1650"/>
    <m/>
    <n v="50190"/>
    <n v="5.5588762701733414E-2"/>
    <n v="15.5"/>
    <n v="2.5582785415421399E-2"/>
    <n v="7.1333333333333337"/>
    <n v="4.3036461446503286E-3"/>
    <n v="1.2"/>
  </r>
  <r>
    <x v="105"/>
    <s v="CAP1A36"/>
    <x v="35"/>
    <s v="Calera"/>
    <s v="color"/>
    <x v="0"/>
    <s v="CAP1A"/>
    <n v="1920"/>
    <m/>
    <n v="0"/>
    <m/>
    <n v="360"/>
    <m/>
    <n v="19440"/>
    <m/>
    <n v="180"/>
    <m/>
    <n v="0"/>
    <m/>
    <n v="0"/>
    <m/>
    <n v="759"/>
    <m/>
    <n v="570"/>
    <m/>
    <n v="1329"/>
    <m/>
    <n v="132"/>
    <m/>
    <n v="0"/>
    <m/>
    <n v="132"/>
    <m/>
    <n v="339"/>
    <m/>
    <m/>
    <m/>
    <n v="23130"/>
    <m/>
    <n v="570"/>
    <m/>
    <n v="23700"/>
    <n v="5.6075949367088609E-2"/>
    <n v="7.3833333333333337"/>
    <n v="5.569620253164557E-3"/>
    <n v="0.73333333333333328"/>
    <n v="1.430379746835443E-2"/>
    <n v="1.8833333333333333"/>
  </r>
  <r>
    <x v="105"/>
    <s v="CAP1B36"/>
    <x v="35"/>
    <s v="Calera"/>
    <s v="color"/>
    <x v="0"/>
    <s v="CAP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5"/>
    <s v="CAP1c36"/>
    <x v="35"/>
    <s v="Calera"/>
    <s v="color"/>
    <x v="0"/>
    <s v="CAP1c"/>
    <n v="1680"/>
    <m/>
    <n v="0"/>
    <m/>
    <n v="0"/>
    <m/>
    <n v="20340"/>
    <m/>
    <n v="0"/>
    <m/>
    <n v="0"/>
    <m/>
    <n v="0"/>
    <m/>
    <n v="753"/>
    <m/>
    <n v="450"/>
    <m/>
    <n v="1203"/>
    <m/>
    <n v="126"/>
    <m/>
    <n v="0"/>
    <m/>
    <n v="126"/>
    <m/>
    <n v="201"/>
    <m/>
    <m/>
    <m/>
    <n v="23100"/>
    <m/>
    <n v="450"/>
    <m/>
    <n v="23550"/>
    <n v="5.10828025477707E-2"/>
    <n v="6.6833333333333336"/>
    <n v="5.3503184713375798E-3"/>
    <n v="0.7"/>
    <n v="8.5350318471337575E-3"/>
    <n v="1.1166666666666667"/>
  </r>
  <r>
    <x v="106"/>
    <s v="PICH1A36"/>
    <x v="35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6"/>
    <s v="PICH2A36"/>
    <x v="35"/>
    <s v="Pichidegua"/>
    <s v="color"/>
    <x v="1"/>
    <s v="PICH2A"/>
    <n v="3600"/>
    <m/>
    <n v="55620"/>
    <m/>
    <n v="119700"/>
    <m/>
    <n v="39600"/>
    <m/>
    <n v="4680"/>
    <m/>
    <n v="0"/>
    <m/>
    <n v="0"/>
    <m/>
    <n v="15840"/>
    <m/>
    <n v="0"/>
    <m/>
    <n v="15840"/>
    <m/>
    <n v="9360"/>
    <m/>
    <n v="0"/>
    <m/>
    <n v="9360"/>
    <m/>
    <n v="560"/>
    <m/>
    <m/>
    <m/>
    <n v="248960"/>
    <m/>
    <n v="0"/>
    <m/>
    <n v="248960"/>
    <n v="6.3624678663239079E-2"/>
    <n v="88"/>
    <n v="3.7596401028277632E-2"/>
    <n v="52"/>
    <n v="2.2493573264781492E-3"/>
    <n v="3.1111111111111112"/>
  </r>
  <r>
    <x v="106"/>
    <s v="PICH3A36"/>
    <x v="35"/>
    <s v="Pichidegua"/>
    <s v="blanco"/>
    <x v="2"/>
    <s v="PICH3A"/>
    <n v="23520"/>
    <m/>
    <n v="52740"/>
    <m/>
    <n v="119300"/>
    <m/>
    <n v="28080"/>
    <m/>
    <n v="4320"/>
    <m/>
    <n v="0"/>
    <m/>
    <n v="0"/>
    <m/>
    <n v="18540"/>
    <m/>
    <n v="0"/>
    <m/>
    <n v="18540"/>
    <m/>
    <n v="2160"/>
    <m/>
    <n v="0"/>
    <m/>
    <n v="2160"/>
    <m/>
    <n v="1100"/>
    <m/>
    <m/>
    <m/>
    <n v="249760"/>
    <m/>
    <n v="0"/>
    <m/>
    <n v="249760"/>
    <n v="7.4231262011531074E-2"/>
    <n v="103"/>
    <n v="8.6483023702754649E-3"/>
    <n v="12"/>
    <n v="4.4042280589365792E-3"/>
    <n v="6.1111111111111107"/>
  </r>
  <r>
    <x v="106"/>
    <s v="PICH4A36"/>
    <x v="35"/>
    <s v="Pichidegua"/>
    <s v="blanco"/>
    <x v="3"/>
    <s v="PICH4A"/>
    <n v="7920"/>
    <m/>
    <n v="26100"/>
    <m/>
    <n v="57600"/>
    <m/>
    <n v="28440"/>
    <m/>
    <n v="3960"/>
    <m/>
    <n v="0"/>
    <m/>
    <n v="0"/>
    <m/>
    <n v="29880"/>
    <m/>
    <n v="0"/>
    <m/>
    <n v="29880"/>
    <m/>
    <n v="4680"/>
    <m/>
    <n v="0"/>
    <m/>
    <n v="4680"/>
    <m/>
    <n v="1120"/>
    <m/>
    <m/>
    <m/>
    <n v="159700"/>
    <m/>
    <n v="0"/>
    <m/>
    <n v="159700"/>
    <n v="0.1871008140262993"/>
    <n v="166"/>
    <n v="2.9304946775203507E-2"/>
    <n v="26"/>
    <n v="7.0131496556042582E-3"/>
    <n v="6.2222222222222223"/>
  </r>
  <r>
    <x v="106"/>
    <s v="PICH5A36"/>
    <x v="35"/>
    <s v="Pichidegua"/>
    <s v="blanco"/>
    <x v="4"/>
    <s v="PICH5A"/>
    <n v="1680"/>
    <m/>
    <n v="39600"/>
    <m/>
    <n v="151200"/>
    <m/>
    <n v="76680"/>
    <m/>
    <n v="2700"/>
    <m/>
    <n v="0"/>
    <m/>
    <n v="0"/>
    <m/>
    <n v="16380"/>
    <m/>
    <n v="0"/>
    <m/>
    <n v="16380"/>
    <m/>
    <n v="1800"/>
    <m/>
    <n v="0"/>
    <m/>
    <n v="1800"/>
    <m/>
    <n v="640"/>
    <m/>
    <m/>
    <m/>
    <n v="290680"/>
    <m/>
    <n v="0"/>
    <m/>
    <n v="290680"/>
    <n v="5.635062611806798E-2"/>
    <n v="91"/>
    <n v="6.1923764964909866E-3"/>
    <n v="10"/>
    <n v="2.2017338654190177E-3"/>
    <n v="3.5555555555555554"/>
  </r>
  <r>
    <x v="106"/>
    <s v="PICH1B36"/>
    <x v="35"/>
    <s v="Pichidegua"/>
    <m/>
    <x v="1"/>
    <s v="PICH1B"/>
    <n v="0"/>
    <m/>
    <n v="0"/>
    <m/>
    <n v="0"/>
    <m/>
    <n v="0"/>
    <m/>
    <n v="0"/>
    <m/>
    <n v="0"/>
    <m/>
    <n v="0"/>
    <m/>
    <n v="0"/>
    <m/>
    <n v="420"/>
    <m/>
    <n v="420"/>
    <m/>
    <n v="0"/>
    <m/>
    <n v="0"/>
    <m/>
    <n v="0"/>
    <m/>
    <n v="0"/>
    <m/>
    <m/>
    <m/>
    <n v="0"/>
    <m/>
    <n v="420"/>
    <m/>
    <n v="420"/>
    <n v="1"/>
    <n v="2.3333333333333335"/>
    <n v="0"/>
    <n v="0"/>
    <n v="0"/>
    <n v="0"/>
  </r>
  <r>
    <x v="106"/>
    <s v="PICH2B36"/>
    <x v="35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6"/>
    <s v="PICH3B36"/>
    <x v="35"/>
    <s v="Pichidegua"/>
    <s v="blanco"/>
    <x v="2"/>
    <s v="PICH3B"/>
    <n v="4560"/>
    <m/>
    <n v="14400"/>
    <m/>
    <n v="173300"/>
    <m/>
    <n v="201240"/>
    <m/>
    <n v="20520"/>
    <m/>
    <n v="0"/>
    <m/>
    <n v="0"/>
    <m/>
    <n v="10440"/>
    <m/>
    <n v="0"/>
    <m/>
    <n v="10440"/>
    <m/>
    <n v="1260"/>
    <m/>
    <n v="0"/>
    <m/>
    <n v="1260"/>
    <m/>
    <n v="540"/>
    <m/>
    <m/>
    <m/>
    <n v="426260"/>
    <m/>
    <n v="0"/>
    <m/>
    <n v="426260"/>
    <n v="2.4492094027119597E-2"/>
    <n v="58"/>
    <n v="2.9559423825833999E-3"/>
    <n v="7"/>
    <n v="1.2668324496786E-3"/>
    <n v="3"/>
  </r>
  <r>
    <x v="106"/>
    <s v="PICH4B36"/>
    <x v="35"/>
    <s v="Pichidegua"/>
    <s v="blanco"/>
    <x v="3"/>
    <s v="PICH4B"/>
    <n v="2880"/>
    <m/>
    <n v="0"/>
    <m/>
    <n v="0"/>
    <m/>
    <n v="87660"/>
    <m/>
    <n v="52020"/>
    <m/>
    <n v="1980"/>
    <m/>
    <n v="0"/>
    <m/>
    <n v="9720"/>
    <m/>
    <n v="0"/>
    <m/>
    <n v="9720"/>
    <m/>
    <n v="1980"/>
    <m/>
    <n v="0"/>
    <m/>
    <n v="1980"/>
    <m/>
    <n v="920"/>
    <m/>
    <m/>
    <m/>
    <n v="157160"/>
    <m/>
    <n v="0"/>
    <m/>
    <n v="157160"/>
    <n v="6.1847798421990327E-2"/>
    <n v="54"/>
    <n v="1.2598625604479512E-2"/>
    <n v="11"/>
    <n v="5.8539068465258337E-3"/>
    <n v="5.1111111111111107"/>
  </r>
  <r>
    <x v="106"/>
    <s v="PICH5B36"/>
    <x v="35"/>
    <s v="Pichidegua"/>
    <s v="blanco"/>
    <x v="4"/>
    <s v="PICH5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6"/>
    <s v="PICH3C36"/>
    <x v="35"/>
    <s v="Pichidegua"/>
    <s v="blanco"/>
    <x v="2"/>
    <s v="PICH3C"/>
    <n v="10440"/>
    <m/>
    <n v="2340"/>
    <m/>
    <n v="29400"/>
    <m/>
    <n v="202140"/>
    <m/>
    <n v="70380"/>
    <m/>
    <n v="0"/>
    <m/>
    <n v="0"/>
    <m/>
    <n v="9540"/>
    <m/>
    <n v="0"/>
    <m/>
    <n v="9540"/>
    <m/>
    <n v="1620"/>
    <m/>
    <n v="0"/>
    <m/>
    <n v="1620"/>
    <m/>
    <n v="500"/>
    <m/>
    <m/>
    <m/>
    <n v="326360"/>
    <m/>
    <n v="0"/>
    <m/>
    <n v="326360"/>
    <n v="2.9231523471013605E-2"/>
    <n v="53"/>
    <n v="4.9638436082853291E-3"/>
    <n v="9"/>
    <n v="1.5320504963843608E-3"/>
    <n v="2.7777777777777777"/>
  </r>
  <r>
    <x v="106"/>
    <s v="PICH5C36"/>
    <x v="35"/>
    <s v="Pichidegua"/>
    <s v="blanco"/>
    <x v="4"/>
    <s v="PICH5C"/>
    <n v="1440"/>
    <m/>
    <n v="11340"/>
    <m/>
    <n v="91440"/>
    <m/>
    <n v="145980"/>
    <m/>
    <n v="15120"/>
    <m/>
    <n v="0"/>
    <m/>
    <n v="0"/>
    <m/>
    <n v="16200"/>
    <m/>
    <n v="0"/>
    <m/>
    <n v="16200"/>
    <m/>
    <n v="2340"/>
    <m/>
    <n v="0"/>
    <m/>
    <n v="2340"/>
    <m/>
    <n v="600"/>
    <m/>
    <m/>
    <m/>
    <n v="284460"/>
    <m/>
    <n v="0"/>
    <m/>
    <n v="284460"/>
    <n v="5.6950010546298252E-2"/>
    <n v="90"/>
    <n v="8.2261126344653022E-3"/>
    <n v="13"/>
    <n v="2.1092596498628979E-3"/>
    <n v="3.3333333333333335"/>
  </r>
  <r>
    <x v="106"/>
    <s v="PICH5D36"/>
    <x v="35"/>
    <s v="Pichidegua"/>
    <s v="blanco"/>
    <x v="4"/>
    <s v="PICH5D"/>
    <n v="2280"/>
    <m/>
    <n v="38880"/>
    <m/>
    <n v="142920"/>
    <m/>
    <n v="109260"/>
    <m/>
    <n v="5400"/>
    <m/>
    <n v="0"/>
    <m/>
    <n v="0"/>
    <m/>
    <n v="27540"/>
    <m/>
    <n v="0"/>
    <m/>
    <n v="27540"/>
    <m/>
    <n v="3600"/>
    <m/>
    <n v="0"/>
    <m/>
    <n v="3600"/>
    <m/>
    <n v="720"/>
    <m/>
    <m/>
    <m/>
    <n v="330600"/>
    <m/>
    <n v="0"/>
    <m/>
    <n v="330600"/>
    <n v="8.3303085299455529E-2"/>
    <n v="153"/>
    <n v="1.0889292196007259E-2"/>
    <n v="20"/>
    <n v="2.1778584392014521E-3"/>
    <n v="4"/>
  </r>
  <r>
    <x v="106"/>
    <s v="PICH1Aco36"/>
    <x v="35"/>
    <s v="Pichidegua"/>
    <s v="color"/>
    <x v="0"/>
    <s v="PICH1Aco"/>
    <n v="3960"/>
    <m/>
    <n v="8640"/>
    <m/>
    <n v="6840"/>
    <m/>
    <n v="24840"/>
    <m/>
    <n v="180"/>
    <m/>
    <n v="0"/>
    <m/>
    <n v="0"/>
    <m/>
    <n v="2313"/>
    <m/>
    <n v="1620"/>
    <m/>
    <n v="3933"/>
    <m/>
    <n v="561"/>
    <m/>
    <n v="540"/>
    <m/>
    <n v="1101"/>
    <m/>
    <n v="1256"/>
    <m/>
    <m/>
    <m/>
    <n v="48590"/>
    <m/>
    <n v="2160"/>
    <m/>
    <n v="50750"/>
    <n v="7.7497536945812809E-2"/>
    <n v="21.85"/>
    <n v="2.1694581280788178E-2"/>
    <n v="6.1166666666666663"/>
    <n v="2.4748768472906402E-2"/>
    <n v="6.9777777777777779"/>
  </r>
  <r>
    <x v="106"/>
    <s v="PICH1Aco236"/>
    <x v="35"/>
    <s v="Pichidegua"/>
    <s v="color"/>
    <x v="0"/>
    <s v="PICH1Aco2"/>
    <n v="3240"/>
    <m/>
    <n v="540"/>
    <m/>
    <n v="32480"/>
    <m/>
    <n v="44460"/>
    <m/>
    <n v="2700"/>
    <m/>
    <n v="0"/>
    <m/>
    <n v="0"/>
    <m/>
    <n v="4029"/>
    <m/>
    <n v="5460"/>
    <m/>
    <n v="9489"/>
    <m/>
    <n v="807"/>
    <m/>
    <n v="450"/>
    <m/>
    <n v="1257"/>
    <m/>
    <n v="1024"/>
    <m/>
    <m/>
    <m/>
    <n v="89280"/>
    <m/>
    <n v="5910"/>
    <m/>
    <n v="95190"/>
    <n v="9.9684840844626532E-2"/>
    <n v="52.716666666666669"/>
    <n v="1.3205168610148125E-2"/>
    <n v="6.9833333333333334"/>
    <n v="1.0757432503414224E-2"/>
    <n v="5.6888888888888891"/>
  </r>
  <r>
    <x v="106"/>
    <s v="PICH1Bco36"/>
    <x v="35"/>
    <s v="Pichidegua"/>
    <s v="color"/>
    <x v="0"/>
    <s v="PICH1Bco"/>
    <n v="600"/>
    <m/>
    <n v="0"/>
    <m/>
    <n v="7800"/>
    <m/>
    <n v="9360"/>
    <m/>
    <n v="180"/>
    <m/>
    <n v="0"/>
    <m/>
    <n v="0"/>
    <m/>
    <n v="957"/>
    <m/>
    <n v="690"/>
    <m/>
    <n v="1647"/>
    <m/>
    <n v="69"/>
    <m/>
    <n v="0"/>
    <m/>
    <n v="69"/>
    <m/>
    <n v="224"/>
    <m/>
    <m/>
    <m/>
    <n v="19190"/>
    <m/>
    <n v="690"/>
    <m/>
    <n v="19880"/>
    <n v="8.2847082494969818E-2"/>
    <n v="9.15"/>
    <n v="3.470824949698189E-3"/>
    <n v="0.38333333333333336"/>
    <n v="1.1267605633802818E-2"/>
    <n v="1.2444444444444445"/>
  </r>
  <r>
    <x v="106"/>
    <s v="PICH2BCO36"/>
    <x v="35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6"/>
    <s v="PICH4Bco36"/>
    <x v="35"/>
    <s v="Pichidegua"/>
    <s v="color"/>
    <x v="3"/>
    <s v="PICH4Bco"/>
    <n v="1200"/>
    <m/>
    <n v="0"/>
    <m/>
    <n v="5760"/>
    <m/>
    <n v="17100"/>
    <m/>
    <n v="17280"/>
    <m/>
    <n v="0"/>
    <m/>
    <n v="0"/>
    <m/>
    <n v="3240"/>
    <m/>
    <n v="0"/>
    <m/>
    <n v="3240"/>
    <m/>
    <n v="1800"/>
    <m/>
    <n v="0"/>
    <m/>
    <n v="1800"/>
    <m/>
    <n v="720"/>
    <m/>
    <m/>
    <m/>
    <n v="47100"/>
    <m/>
    <n v="0"/>
    <m/>
    <n v="47100"/>
    <n v="6.8789808917197451E-2"/>
    <n v="18"/>
    <n v="3.8216560509554139E-2"/>
    <n v="10"/>
    <n v="1.5286624203821656E-2"/>
    <n v="4"/>
  </r>
  <r>
    <x v="106"/>
    <s v="PICH5Aco36"/>
    <x v="35"/>
    <s v="Pichidegua"/>
    <s v="color"/>
    <x v="4"/>
    <s v="PICH5Aco"/>
    <n v="2760"/>
    <m/>
    <n v="22140"/>
    <m/>
    <n v="28800"/>
    <m/>
    <n v="46800"/>
    <m/>
    <n v="360"/>
    <m/>
    <n v="0"/>
    <m/>
    <n v="0"/>
    <m/>
    <n v="5040"/>
    <m/>
    <n v="0"/>
    <m/>
    <n v="5040"/>
    <m/>
    <n v="1980"/>
    <m/>
    <n v="0"/>
    <m/>
    <n v="1980"/>
    <m/>
    <n v="300"/>
    <m/>
    <m/>
    <m/>
    <n v="108180"/>
    <m/>
    <n v="0"/>
    <m/>
    <n v="108180"/>
    <n v="4.6589018302828619E-2"/>
    <n v="28"/>
    <n v="1.8302828618968387E-2"/>
    <n v="11"/>
    <n v="2.7731558513588465E-3"/>
    <n v="1.6666666666666667"/>
  </r>
  <r>
    <x v="106"/>
    <s v="PICH5Bco36"/>
    <x v="35"/>
    <s v="Pichidegua"/>
    <s v="color"/>
    <x v="4"/>
    <s v="PICH5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6"/>
    <s v="PICH5Cco36"/>
    <x v="35"/>
    <s v="Pichidegua"/>
    <s v="color"/>
    <x v="4"/>
    <s v="PICH5Cco"/>
    <n v="2640"/>
    <m/>
    <n v="20520"/>
    <m/>
    <n v="15840"/>
    <m/>
    <n v="72540"/>
    <m/>
    <n v="2340"/>
    <m/>
    <n v="0"/>
    <m/>
    <n v="0"/>
    <m/>
    <n v="5220"/>
    <m/>
    <n v="0"/>
    <m/>
    <n v="5220"/>
    <m/>
    <n v="1980"/>
    <m/>
    <n v="0"/>
    <m/>
    <n v="1980"/>
    <m/>
    <n v="360"/>
    <m/>
    <m/>
    <m/>
    <n v="121440"/>
    <m/>
    <n v="0"/>
    <m/>
    <n v="121440"/>
    <n v="4.298418972332016E-2"/>
    <n v="29"/>
    <n v="1.6304347826086956E-2"/>
    <n v="11"/>
    <n v="2.9644268774703555E-3"/>
    <n v="2"/>
  </r>
  <r>
    <x v="107"/>
    <s v="Lavado36"/>
    <x v="35"/>
    <m/>
    <m/>
    <x v="5"/>
    <s v="Lavado"/>
    <n v="5520"/>
    <m/>
    <n v="18180"/>
    <m/>
    <n v="49860"/>
    <m/>
    <n v="39420"/>
    <m/>
    <n v="9180"/>
    <m/>
    <n v="720"/>
    <m/>
    <n v="0"/>
    <m/>
    <n v="0"/>
    <m/>
    <n v="0"/>
    <m/>
    <n v="0"/>
    <m/>
    <n v="0"/>
    <m/>
    <n v="0"/>
    <m/>
    <n v="0"/>
    <m/>
    <n v="0"/>
    <m/>
    <m/>
    <m/>
    <n v="122880"/>
    <m/>
    <n v="0"/>
    <m/>
    <n v="122880"/>
    <n v="0"/>
    <n v="0"/>
    <n v="0"/>
    <n v="0"/>
    <n v="0"/>
    <n v="0"/>
  </r>
  <r>
    <x v="108"/>
    <s v="CA3A37"/>
    <x v="36"/>
    <s v="Calera"/>
    <s v="color"/>
    <x v="0"/>
    <s v="CA3A"/>
    <n v="5280"/>
    <m/>
    <n v="18000"/>
    <m/>
    <n v="9180"/>
    <m/>
    <n v="32940"/>
    <m/>
    <n v="360"/>
    <m/>
    <n v="0"/>
    <m/>
    <n v="0"/>
    <m/>
    <n v="1482"/>
    <m/>
    <n v="750"/>
    <m/>
    <n v="2232"/>
    <m/>
    <n v="600"/>
    <m/>
    <n v="810"/>
    <m/>
    <n v="1410"/>
    <m/>
    <n v="1368"/>
    <m/>
    <m/>
    <m/>
    <n v="69210"/>
    <m/>
    <n v="1560"/>
    <m/>
    <n v="70770"/>
    <n v="3.1538787621873676E-2"/>
    <n v="12.4"/>
    <n v="1.9923696481559984E-2"/>
    <n v="7.833333333333333"/>
    <n v="1.9330224671470962E-2"/>
    <n v="7.6"/>
  </r>
  <r>
    <x v="108"/>
    <s v="CA3B37"/>
    <x v="36"/>
    <s v="Calera"/>
    <s v="color"/>
    <x v="0"/>
    <s v="CA3B"/>
    <n v="0"/>
    <m/>
    <n v="0"/>
    <m/>
    <n v="0"/>
    <m/>
    <n v="0"/>
    <m/>
    <n v="0"/>
    <m/>
    <n v="0"/>
    <m/>
    <n v="0"/>
    <m/>
    <n v="0"/>
    <m/>
    <n v="360"/>
    <m/>
    <n v="360"/>
    <m/>
    <n v="0"/>
    <m/>
    <n v="690"/>
    <m/>
    <n v="690"/>
    <m/>
    <n v="0"/>
    <m/>
    <m/>
    <m/>
    <n v="0"/>
    <m/>
    <n v="1050"/>
    <m/>
    <n v="1050"/>
    <n v="0.34285714285714286"/>
    <n v="2"/>
    <n v="0.65714285714285714"/>
    <n v="3.8333333333333335"/>
    <n v="0"/>
    <n v="0"/>
  </r>
  <r>
    <x v="108"/>
    <s v="CA3BB37"/>
    <x v="36"/>
    <s v="Calera"/>
    <s v="blanco"/>
    <x v="0"/>
    <s v="CA3BB"/>
    <n v="3840"/>
    <m/>
    <n v="19620"/>
    <m/>
    <n v="18720"/>
    <m/>
    <n v="34920"/>
    <m/>
    <n v="540"/>
    <m/>
    <n v="0"/>
    <m/>
    <n v="0"/>
    <m/>
    <n v="2886"/>
    <m/>
    <n v="1380"/>
    <m/>
    <n v="4266"/>
    <m/>
    <n v="1374"/>
    <m/>
    <n v="1080"/>
    <m/>
    <n v="2454"/>
    <m/>
    <n v="390"/>
    <m/>
    <m/>
    <m/>
    <n v="82290"/>
    <m/>
    <n v="2460"/>
    <m/>
    <n v="84750"/>
    <n v="5.0336283185840706E-2"/>
    <n v="23.7"/>
    <n v="2.8955752212389382E-2"/>
    <n v="13.633333333333333"/>
    <n v="4.6017699115044244E-3"/>
    <n v="2.1666666666666665"/>
  </r>
  <r>
    <x v="108"/>
    <s v="CAP1A37"/>
    <x v="36"/>
    <s v="Calera"/>
    <s v="color"/>
    <x v="0"/>
    <s v="CAP1A"/>
    <n v="2400"/>
    <m/>
    <n v="540"/>
    <m/>
    <n v="3420"/>
    <m/>
    <n v="22860"/>
    <m/>
    <n v="360"/>
    <m/>
    <n v="0"/>
    <m/>
    <n v="0"/>
    <m/>
    <n v="195"/>
    <m/>
    <n v="870"/>
    <m/>
    <n v="1065"/>
    <m/>
    <n v="210"/>
    <m/>
    <n v="0"/>
    <m/>
    <n v="210"/>
    <m/>
    <n v="315"/>
    <m/>
    <m/>
    <m/>
    <n v="30300"/>
    <m/>
    <n v="870"/>
    <m/>
    <n v="31170"/>
    <n v="3.4167468719923003E-2"/>
    <n v="5.916666666666667"/>
    <n v="6.7372473532242537E-3"/>
    <n v="1.1666666666666667"/>
    <n v="1.0105871029836381E-2"/>
    <n v="1.75"/>
  </r>
  <r>
    <x v="108"/>
    <s v="CAP1B37"/>
    <x v="36"/>
    <s v="Calera"/>
    <s v="color"/>
    <x v="0"/>
    <s v="CAP1B"/>
    <n v="0"/>
    <m/>
    <n v="0"/>
    <m/>
    <n v="0"/>
    <m/>
    <n v="0"/>
    <m/>
    <n v="90"/>
    <m/>
    <n v="0"/>
    <m/>
    <n v="0"/>
    <m/>
    <n v="0"/>
    <m/>
    <n v="0"/>
    <m/>
    <n v="0"/>
    <m/>
    <n v="0"/>
    <m/>
    <n v="0"/>
    <m/>
    <n v="0"/>
    <m/>
    <n v="0"/>
    <m/>
    <m/>
    <m/>
    <n v="90"/>
    <m/>
    <n v="0"/>
    <m/>
    <n v="90"/>
    <n v="0"/>
    <n v="0"/>
    <n v="0"/>
    <n v="0"/>
    <n v="0"/>
    <n v="0"/>
  </r>
  <r>
    <x v="108"/>
    <s v="CAP1c37"/>
    <x v="36"/>
    <s v="Calera"/>
    <s v="color"/>
    <x v="0"/>
    <s v="CAP1c"/>
    <n v="2280"/>
    <m/>
    <n v="0"/>
    <m/>
    <n v="1980"/>
    <m/>
    <n v="18900"/>
    <m/>
    <n v="270"/>
    <m/>
    <n v="0"/>
    <m/>
    <n v="0"/>
    <m/>
    <n v="1914"/>
    <m/>
    <n v="270"/>
    <m/>
    <n v="2184"/>
    <m/>
    <n v="354"/>
    <m/>
    <n v="0"/>
    <m/>
    <n v="354"/>
    <m/>
    <n v="442"/>
    <m/>
    <m/>
    <m/>
    <n v="26140"/>
    <m/>
    <n v="270"/>
    <m/>
    <n v="26410"/>
    <n v="8.2695948504354411E-2"/>
    <n v="12.133333333333333"/>
    <n v="1.3404013631200303E-2"/>
    <n v="1.9666666666666666"/>
    <n v="1.6736084816357442E-2"/>
    <n v="2.4555555555555557"/>
  </r>
  <r>
    <x v="109"/>
    <s v="PICH1A37"/>
    <x v="36"/>
    <s v="Pichidegua"/>
    <m/>
    <x v="1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9"/>
    <s v="PICH2A37"/>
    <x v="36"/>
    <s v="Pichidegua"/>
    <s v="color"/>
    <x v="1"/>
    <s v="PICH2A"/>
    <n v="960"/>
    <m/>
    <n v="22320"/>
    <m/>
    <n v="57240"/>
    <m/>
    <n v="27360"/>
    <m/>
    <n v="4320"/>
    <m/>
    <n v="0"/>
    <m/>
    <n v="0"/>
    <m/>
    <n v="12420"/>
    <m/>
    <n v="0"/>
    <m/>
    <n v="12420"/>
    <m/>
    <n v="11520"/>
    <m/>
    <n v="0"/>
    <m/>
    <n v="11520"/>
    <m/>
    <n v="890"/>
    <m/>
    <m/>
    <m/>
    <n v="137030"/>
    <m/>
    <n v="0"/>
    <m/>
    <n v="137030"/>
    <n v="9.0637086769320585E-2"/>
    <n v="69"/>
    <n v="8.4069181930964021E-2"/>
    <n v="64"/>
    <n v="6.4949281179303804E-3"/>
    <n v="4.9444444444444446"/>
  </r>
  <r>
    <x v="109"/>
    <s v="PICH3A37"/>
    <x v="36"/>
    <s v="Pichidegua"/>
    <s v="blanco"/>
    <x v="2"/>
    <s v="PICH3A"/>
    <n v="27000"/>
    <m/>
    <n v="63000"/>
    <m/>
    <n v="120880"/>
    <m/>
    <n v="26100"/>
    <m/>
    <n v="0"/>
    <m/>
    <n v="0"/>
    <m/>
    <n v="0"/>
    <m/>
    <n v="19800"/>
    <m/>
    <n v="0"/>
    <m/>
    <n v="19800"/>
    <m/>
    <n v="2340"/>
    <m/>
    <n v="0"/>
    <m/>
    <n v="2340"/>
    <m/>
    <n v="1580"/>
    <m/>
    <m/>
    <m/>
    <n v="260700"/>
    <m/>
    <n v="0"/>
    <m/>
    <n v="260700"/>
    <n v="7.5949367088607597E-2"/>
    <n v="110"/>
    <n v="8.9758342922899893E-3"/>
    <n v="13"/>
    <n v="6.0606060606060606E-3"/>
    <n v="8.7777777777777786"/>
  </r>
  <r>
    <x v="109"/>
    <s v="PICH4A37"/>
    <x v="36"/>
    <s v="Pichidegua"/>
    <s v="blanco"/>
    <x v="3"/>
    <s v="PICH4A"/>
    <n v="7920"/>
    <m/>
    <n v="26100"/>
    <m/>
    <n v="53640"/>
    <m/>
    <n v="27000"/>
    <m/>
    <n v="3960"/>
    <m/>
    <n v="0"/>
    <m/>
    <n v="0"/>
    <m/>
    <n v="32220"/>
    <m/>
    <n v="0"/>
    <m/>
    <n v="32220"/>
    <m/>
    <n v="3780"/>
    <m/>
    <n v="0"/>
    <m/>
    <n v="3780"/>
    <m/>
    <n v="2060"/>
    <m/>
    <m/>
    <m/>
    <n v="156680"/>
    <m/>
    <n v="0"/>
    <m/>
    <n v="156680"/>
    <n v="0.20564207301506254"/>
    <n v="179"/>
    <n v="2.4125606331376052E-2"/>
    <n v="21"/>
    <n v="1.3147817207046209E-2"/>
    <n v="11.444444444444445"/>
  </r>
  <r>
    <x v="109"/>
    <s v="PICH5A37"/>
    <x v="36"/>
    <s v="Pichidegua"/>
    <s v="blanco"/>
    <x v="4"/>
    <s v="PICH5A"/>
    <n v="2040"/>
    <m/>
    <n v="35280"/>
    <m/>
    <n v="130860"/>
    <m/>
    <n v="61200"/>
    <m/>
    <n v="3960"/>
    <m/>
    <n v="0"/>
    <m/>
    <n v="0"/>
    <m/>
    <n v="12960"/>
    <m/>
    <n v="0"/>
    <m/>
    <n v="12960"/>
    <m/>
    <n v="2340"/>
    <m/>
    <n v="0"/>
    <m/>
    <n v="2340"/>
    <m/>
    <n v="1480"/>
    <m/>
    <m/>
    <m/>
    <n v="250120"/>
    <m/>
    <n v="0"/>
    <m/>
    <n v="250120"/>
    <n v="5.1815128738205658E-2"/>
    <n v="72"/>
    <n v="9.355509355509356E-3"/>
    <n v="13"/>
    <n v="5.9171597633136093E-3"/>
    <n v="8.2222222222222214"/>
  </r>
  <r>
    <x v="109"/>
    <s v="PICH1B37"/>
    <x v="36"/>
    <s v="Pichidegua"/>
    <m/>
    <x v="1"/>
    <s v="PICH1B"/>
    <n v="0"/>
    <m/>
    <n v="0"/>
    <m/>
    <n v="0"/>
    <m/>
    <n v="0"/>
    <m/>
    <n v="0"/>
    <m/>
    <n v="0"/>
    <m/>
    <n v="0"/>
    <m/>
    <n v="0"/>
    <m/>
    <n v="3240"/>
    <m/>
    <n v="3240"/>
    <m/>
    <n v="0"/>
    <m/>
    <n v="240"/>
    <m/>
    <n v="240"/>
    <m/>
    <n v="0"/>
    <m/>
    <m/>
    <m/>
    <n v="0"/>
    <m/>
    <n v="3480"/>
    <m/>
    <n v="3480"/>
    <n v="0.93103448275862066"/>
    <n v="18"/>
    <n v="6.8965517241379309E-2"/>
    <n v="1.3333333333333333"/>
    <n v="0"/>
    <n v="0"/>
  </r>
  <r>
    <x v="109"/>
    <s v="PICH2B37"/>
    <x v="36"/>
    <s v="Pichidegua"/>
    <s v="blanco"/>
    <x v="1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9"/>
    <s v="PICH3B37"/>
    <x v="36"/>
    <s v="Pichidegua"/>
    <s v="blanco"/>
    <x v="2"/>
    <s v="PICH3B"/>
    <n v="3960"/>
    <m/>
    <n v="21600"/>
    <m/>
    <n v="188620"/>
    <m/>
    <n v="170100"/>
    <m/>
    <n v="13680"/>
    <m/>
    <n v="0"/>
    <m/>
    <n v="0"/>
    <m/>
    <n v="11340"/>
    <m/>
    <n v="0"/>
    <m/>
    <n v="11340"/>
    <m/>
    <n v="1440"/>
    <m/>
    <n v="0"/>
    <m/>
    <n v="1440"/>
    <m/>
    <n v="1040"/>
    <m/>
    <m/>
    <m/>
    <n v="411780"/>
    <m/>
    <n v="0"/>
    <m/>
    <n v="411780"/>
    <n v="2.7538977123706832E-2"/>
    <n v="63"/>
    <n v="3.4970129680897567E-3"/>
    <n v="8"/>
    <n v="2.5256204769537132E-3"/>
    <n v="5.7777777777777777"/>
  </r>
  <r>
    <x v="109"/>
    <s v="PICH4B37"/>
    <x v="36"/>
    <s v="Pichidegua"/>
    <s v="blanco"/>
    <x v="3"/>
    <s v="PICH4B"/>
    <n v="2160"/>
    <m/>
    <n v="0"/>
    <m/>
    <n v="1260"/>
    <m/>
    <n v="81540"/>
    <m/>
    <n v="48240"/>
    <m/>
    <n v="3600"/>
    <m/>
    <n v="0"/>
    <m/>
    <n v="8280"/>
    <m/>
    <n v="0"/>
    <m/>
    <n v="8280"/>
    <m/>
    <n v="1440"/>
    <m/>
    <n v="0"/>
    <m/>
    <n v="1440"/>
    <m/>
    <n v="1140"/>
    <m/>
    <m/>
    <m/>
    <n v="147660"/>
    <m/>
    <n v="0"/>
    <m/>
    <n v="147660"/>
    <n v="5.6074766355140186E-2"/>
    <n v="46"/>
    <n v="9.7521332791548152E-3"/>
    <n v="8"/>
    <n v="7.7204388459975615E-3"/>
    <n v="6.333333333333333"/>
  </r>
  <r>
    <x v="109"/>
    <s v="PICH5B37"/>
    <x v="36"/>
    <s v="Pichidegua"/>
    <s v="blanco"/>
    <x v="4"/>
    <s v="PICH5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9"/>
    <s v="PICH3C37"/>
    <x v="36"/>
    <s v="Pichidegua"/>
    <s v="blanco"/>
    <x v="2"/>
    <s v="PICH3C"/>
    <n v="8760"/>
    <m/>
    <n v="3600"/>
    <m/>
    <n v="41000"/>
    <m/>
    <n v="194760"/>
    <m/>
    <n v="53820"/>
    <m/>
    <n v="0"/>
    <m/>
    <n v="0"/>
    <m/>
    <n v="7920"/>
    <m/>
    <n v="0"/>
    <m/>
    <n v="7920"/>
    <m/>
    <n v="1440"/>
    <m/>
    <n v="0"/>
    <m/>
    <n v="1440"/>
    <m/>
    <n v="1040"/>
    <m/>
    <m/>
    <m/>
    <n v="312340"/>
    <m/>
    <n v="0"/>
    <m/>
    <n v="312340"/>
    <n v="2.5356982775180892E-2"/>
    <n v="44"/>
    <n v="4.6103605045783444E-3"/>
    <n v="8"/>
    <n v="3.3297048088621376E-3"/>
    <n v="5.7777777777777777"/>
  </r>
  <r>
    <x v="109"/>
    <s v="PICH5C37"/>
    <x v="36"/>
    <s v="Pichidegua"/>
    <s v="blanco"/>
    <x v="4"/>
    <s v="PICH5C"/>
    <n v="1440"/>
    <m/>
    <n v="14580"/>
    <m/>
    <n v="91800"/>
    <m/>
    <n v="147420"/>
    <m/>
    <n v="11880"/>
    <m/>
    <n v="0"/>
    <m/>
    <n v="0"/>
    <m/>
    <n v="14040"/>
    <m/>
    <n v="0"/>
    <m/>
    <n v="14040"/>
    <m/>
    <n v="1980"/>
    <m/>
    <n v="0"/>
    <m/>
    <n v="1980"/>
    <m/>
    <n v="1260"/>
    <m/>
    <m/>
    <m/>
    <n v="284400"/>
    <m/>
    <n v="0"/>
    <m/>
    <n v="284400"/>
    <n v="4.9367088607594936E-2"/>
    <n v="78"/>
    <n v="6.962025316455696E-3"/>
    <n v="11"/>
    <n v="4.4303797468354432E-3"/>
    <n v="7"/>
  </r>
  <r>
    <x v="109"/>
    <s v="PICH5D37"/>
    <x v="36"/>
    <s v="Pichidegua"/>
    <s v="blanco"/>
    <x v="4"/>
    <s v="PICH5D"/>
    <n v="2040"/>
    <m/>
    <n v="37260"/>
    <m/>
    <n v="119160"/>
    <m/>
    <n v="93960"/>
    <m/>
    <n v="3780"/>
    <m/>
    <n v="0"/>
    <m/>
    <n v="0"/>
    <m/>
    <n v="21060"/>
    <m/>
    <n v="0"/>
    <m/>
    <n v="21060"/>
    <m/>
    <n v="3240"/>
    <m/>
    <n v="0"/>
    <m/>
    <n v="3240"/>
    <m/>
    <n v="1360"/>
    <m/>
    <m/>
    <m/>
    <n v="281860"/>
    <m/>
    <n v="0"/>
    <m/>
    <n v="281860"/>
    <n v="7.471794507911729E-2"/>
    <n v="117"/>
    <n v="1.1495068473710353E-2"/>
    <n v="18"/>
    <n v="4.8250904704463205E-3"/>
    <n v="7.5555555555555554"/>
  </r>
  <r>
    <x v="109"/>
    <s v="PICH1Aco37"/>
    <x v="36"/>
    <s v="Pichidegua"/>
    <s v="color"/>
    <x v="0"/>
    <s v="PICH1Aco"/>
    <n v="2400"/>
    <m/>
    <n v="7920"/>
    <m/>
    <n v="11520"/>
    <m/>
    <n v="3780"/>
    <m/>
    <n v="0"/>
    <m/>
    <n v="0"/>
    <m/>
    <n v="0"/>
    <m/>
    <n v="1317"/>
    <m/>
    <n v="0"/>
    <m/>
    <n v="1317"/>
    <m/>
    <n v="357"/>
    <m/>
    <n v="0"/>
    <m/>
    <n v="357"/>
    <m/>
    <n v="726"/>
    <m/>
    <m/>
    <m/>
    <n v="28020"/>
    <m/>
    <n v="0"/>
    <m/>
    <n v="28020"/>
    <n v="4.7002141327623127E-2"/>
    <n v="7.3166666666666664"/>
    <n v="1.2740899357601714E-2"/>
    <n v="1.9833333333333334"/>
    <n v="2.5910064239828695E-2"/>
    <n v="4.0333333333333332"/>
  </r>
  <r>
    <x v="109"/>
    <s v="PICH1Aco237"/>
    <x v="36"/>
    <s v="Pichidegua"/>
    <s v="color"/>
    <x v="0"/>
    <s v="PICH1Aco2"/>
    <n v="2520"/>
    <m/>
    <n v="720"/>
    <m/>
    <n v="25700"/>
    <m/>
    <n v="69300"/>
    <m/>
    <n v="3060"/>
    <m/>
    <n v="0"/>
    <m/>
    <n v="0"/>
    <m/>
    <n v="6867"/>
    <m/>
    <n v="4320"/>
    <m/>
    <n v="11187"/>
    <m/>
    <n v="1053"/>
    <m/>
    <n v="810"/>
    <m/>
    <n v="1863"/>
    <m/>
    <n v="1220"/>
    <m/>
    <m/>
    <m/>
    <n v="110440"/>
    <m/>
    <n v="5130"/>
    <m/>
    <n v="115570"/>
    <n v="9.6798477113437739E-2"/>
    <n v="62.15"/>
    <n v="1.6120100372068877E-2"/>
    <n v="10.35"/>
    <n v="1.0556372761097171E-2"/>
    <n v="6.7777777777777777"/>
  </r>
  <r>
    <x v="109"/>
    <s v="PICH1Bco37"/>
    <x v="36"/>
    <s v="Pichidegua"/>
    <s v="color"/>
    <x v="0"/>
    <s v="PICH1Bco"/>
    <n v="1320"/>
    <m/>
    <n v="5400"/>
    <m/>
    <n v="0"/>
    <m/>
    <n v="12600"/>
    <m/>
    <n v="180"/>
    <m/>
    <n v="0"/>
    <m/>
    <n v="0"/>
    <m/>
    <n v="1884"/>
    <m/>
    <n v="690"/>
    <m/>
    <n v="2574"/>
    <m/>
    <n v="144"/>
    <m/>
    <n v="0"/>
    <m/>
    <n v="144"/>
    <m/>
    <n v="232"/>
    <m/>
    <m/>
    <m/>
    <n v="21760"/>
    <m/>
    <n v="690"/>
    <m/>
    <n v="22450"/>
    <n v="0.11465478841870824"/>
    <n v="14.3"/>
    <n v="6.4142538975501115E-3"/>
    <n v="0.8"/>
    <n v="1.0334075723830735E-2"/>
    <n v="1.288888888888889"/>
  </r>
  <r>
    <x v="109"/>
    <s v="PICH2BCO37"/>
    <x v="36"/>
    <s v="Pichidegua"/>
    <s v="color"/>
    <x v="0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9"/>
    <s v="PICH4Bco37"/>
    <x v="36"/>
    <s v="Pichidegua"/>
    <s v="color"/>
    <x v="3"/>
    <s v="PICH4Bco"/>
    <n v="840"/>
    <m/>
    <n v="0"/>
    <m/>
    <n v="6480"/>
    <m/>
    <n v="13860"/>
    <m/>
    <n v="11520"/>
    <m/>
    <n v="0"/>
    <m/>
    <n v="0"/>
    <m/>
    <n v="2700"/>
    <m/>
    <n v="0"/>
    <m/>
    <n v="2700"/>
    <m/>
    <n v="1260"/>
    <m/>
    <n v="0"/>
    <m/>
    <n v="1260"/>
    <m/>
    <n v="720"/>
    <m/>
    <m/>
    <m/>
    <n v="37380"/>
    <m/>
    <n v="0"/>
    <m/>
    <n v="37380"/>
    <n v="7.2231139646869988E-2"/>
    <n v="15"/>
    <n v="3.3707865168539325E-2"/>
    <n v="7"/>
    <n v="1.9261637239165328E-2"/>
    <n v="4"/>
  </r>
  <r>
    <x v="109"/>
    <s v="PICH5Aco37"/>
    <x v="36"/>
    <s v="Pichidegua"/>
    <s v="color"/>
    <x v="4"/>
    <s v="PICH5Aco"/>
    <n v="3120"/>
    <m/>
    <n v="31320"/>
    <m/>
    <n v="35280"/>
    <m/>
    <n v="65160"/>
    <m/>
    <n v="0"/>
    <m/>
    <n v="0"/>
    <m/>
    <n v="0"/>
    <m/>
    <n v="5430"/>
    <m/>
    <n v="0"/>
    <m/>
    <n v="5430"/>
    <m/>
    <n v="1950"/>
    <m/>
    <n v="0"/>
    <m/>
    <n v="1950"/>
    <m/>
    <n v="860"/>
    <m/>
    <m/>
    <m/>
    <n v="143120"/>
    <m/>
    <n v="0"/>
    <m/>
    <n v="143120"/>
    <n v="3.7940190050307437E-2"/>
    <n v="30.166666666666668"/>
    <n v="1.3624930128563443E-2"/>
    <n v="10.833333333333334"/>
    <n v="6.008943543879262E-3"/>
    <n v="4.7777777777777777"/>
  </r>
  <r>
    <x v="109"/>
    <s v="PICH5Bco37"/>
    <x v="36"/>
    <s v="Pichidegua"/>
    <s v="color"/>
    <x v="4"/>
    <s v="PICH5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9"/>
    <s v="PICH5Cco37"/>
    <x v="36"/>
    <s v="Pichidegua"/>
    <s v="color"/>
    <x v="4"/>
    <s v="PICH5Cco"/>
    <n v="2400"/>
    <m/>
    <n v="17640"/>
    <m/>
    <n v="15300"/>
    <m/>
    <n v="80100"/>
    <m/>
    <n v="2340"/>
    <m/>
    <n v="0"/>
    <m/>
    <n v="0"/>
    <m/>
    <n v="4500"/>
    <m/>
    <n v="0"/>
    <m/>
    <n v="4500"/>
    <m/>
    <n v="1800"/>
    <m/>
    <n v="0"/>
    <m/>
    <n v="1800"/>
    <m/>
    <n v="760"/>
    <m/>
    <m/>
    <m/>
    <n v="124840"/>
    <m/>
    <n v="0"/>
    <m/>
    <n v="124840"/>
    <n v="3.6046139057994232E-2"/>
    <n v="25"/>
    <n v="1.4418455623197693E-2"/>
    <n v="10"/>
    <n v="6.0877923742390259E-3"/>
    <n v="4.2222222222222223"/>
  </r>
  <r>
    <x v="110"/>
    <s v="Lavado37"/>
    <x v="36"/>
    <m/>
    <m/>
    <x v="5"/>
    <s v="Lavado"/>
    <n v="8520"/>
    <m/>
    <n v="26640"/>
    <m/>
    <n v="79020"/>
    <m/>
    <n v="58860"/>
    <m/>
    <n v="14760"/>
    <m/>
    <n v="1080"/>
    <m/>
    <n v="0"/>
    <m/>
    <n v="0"/>
    <m/>
    <n v="0"/>
    <m/>
    <n v="0"/>
    <m/>
    <n v="0"/>
    <m/>
    <n v="0"/>
    <m/>
    <n v="0"/>
    <m/>
    <n v="0"/>
    <m/>
    <m/>
    <m/>
    <n v="188880"/>
    <m/>
    <n v="0"/>
    <m/>
    <n v="188880"/>
    <n v="0"/>
    <n v="0"/>
    <n v="0"/>
    <n v="0"/>
    <n v="0"/>
    <n v="0"/>
  </r>
  <r>
    <x v="111"/>
    <s v="CA3A38"/>
    <x v="37"/>
    <s v="Calera"/>
    <s v="color"/>
    <x v="0"/>
    <s v="CA3A"/>
    <n v="1560"/>
    <m/>
    <n v="5400"/>
    <m/>
    <n v="9000"/>
    <m/>
    <n v="3240"/>
    <m/>
    <n v="180"/>
    <m/>
    <n v="0"/>
    <m/>
    <n v="0"/>
    <m/>
    <n v="1179"/>
    <m/>
    <n v="210"/>
    <m/>
    <n v="1389"/>
    <m/>
    <n v="285"/>
    <m/>
    <n v="270"/>
    <m/>
    <n v="555"/>
    <m/>
    <n v="126"/>
    <m/>
    <m/>
    <m/>
    <n v="20970"/>
    <m/>
    <n v="480"/>
    <m/>
    <n v="21450"/>
    <n v="6.4755244755244759E-2"/>
    <n v="7.7166666666666668"/>
    <n v="2.5874125874125874E-2"/>
    <n v="3.0833333333333335"/>
    <n v="5.8741258741258741E-3"/>
    <n v="0.7"/>
  </r>
  <r>
    <x v="111"/>
    <s v="CA3B38"/>
    <x v="37"/>
    <s v="Calera"/>
    <s v="color"/>
    <x v="0"/>
    <s v="CA3B"/>
    <n v="1200"/>
    <m/>
    <n v="3780"/>
    <m/>
    <n v="7380"/>
    <m/>
    <n v="2520"/>
    <m/>
    <n v="0"/>
    <m/>
    <n v="0"/>
    <m/>
    <n v="0"/>
    <m/>
    <n v="459"/>
    <m/>
    <n v="90"/>
    <m/>
    <n v="549"/>
    <m/>
    <n v="261"/>
    <m/>
    <n v="180"/>
    <m/>
    <n v="441"/>
    <m/>
    <n v="90"/>
    <m/>
    <m/>
    <m/>
    <n v="15690"/>
    <m/>
    <n v="270"/>
    <m/>
    <n v="15960"/>
    <n v="3.4398496240601505E-2"/>
    <n v="3.05"/>
    <n v="2.763157894736842E-2"/>
    <n v="2.4500000000000002"/>
    <n v="5.6390977443609019E-3"/>
    <n v="0.5"/>
  </r>
  <r>
    <x v="111"/>
    <s v="CA3BB38"/>
    <x v="37"/>
    <s v="Calera"/>
    <s v="blanco"/>
    <x v="0"/>
    <s v="CA3BB"/>
    <n v="1440"/>
    <m/>
    <n v="6660"/>
    <m/>
    <n v="14760"/>
    <m/>
    <n v="5940"/>
    <m/>
    <n v="180"/>
    <m/>
    <n v="0"/>
    <m/>
    <n v="0"/>
    <m/>
    <n v="900"/>
    <m/>
    <n v="420"/>
    <m/>
    <n v="1320"/>
    <m/>
    <n v="684"/>
    <m/>
    <n v="330"/>
    <m/>
    <n v="1014"/>
    <m/>
    <n v="186"/>
    <m/>
    <m/>
    <m/>
    <n v="30750"/>
    <m/>
    <n v="750"/>
    <m/>
    <n v="31500"/>
    <n v="4.1904761904761903E-2"/>
    <n v="7.333333333333333"/>
    <n v="3.2190476190476193E-2"/>
    <n v="5.6333333333333337"/>
    <n v="5.9047619047619048E-3"/>
    <n v="1.0333333333333334"/>
  </r>
  <r>
    <x v="111"/>
    <s v="CAP1A38"/>
    <x v="37"/>
    <s v="Calera"/>
    <s v="color"/>
    <x v="0"/>
    <s v="CAP1A"/>
    <n v="960"/>
    <m/>
    <n v="1080"/>
    <m/>
    <n v="900"/>
    <m/>
    <n v="8100"/>
    <m/>
    <n v="0"/>
    <m/>
    <n v="0"/>
    <m/>
    <n v="0"/>
    <m/>
    <n v="270"/>
    <m/>
    <n v="210"/>
    <m/>
    <n v="480"/>
    <m/>
    <n v="90"/>
    <m/>
    <n v="0"/>
    <m/>
    <n v="90"/>
    <m/>
    <n v="120"/>
    <m/>
    <m/>
    <m/>
    <n v="11520"/>
    <m/>
    <n v="210"/>
    <m/>
    <n v="11730"/>
    <n v="4.0920716112531973E-2"/>
    <n v="2.6666666666666665"/>
    <n v="7.6726342710997444E-3"/>
    <n v="0.5"/>
    <n v="1.0230179028132993E-2"/>
    <n v="0.66666666666666663"/>
  </r>
  <r>
    <x v="111"/>
    <s v="CAP1B38"/>
    <x v="37"/>
    <s v="Calera"/>
    <s v="color"/>
    <x v="0"/>
    <s v="CAP1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1"/>
    <s v="CAP1c38"/>
    <x v="37"/>
    <s v="Calera"/>
    <s v="color"/>
    <x v="0"/>
    <s v="CAP1c"/>
    <n v="1920"/>
    <m/>
    <n v="3060"/>
    <m/>
    <n v="5240"/>
    <m/>
    <n v="11340"/>
    <m/>
    <n v="0"/>
    <m/>
    <n v="0"/>
    <m/>
    <n v="0"/>
    <m/>
    <n v="888"/>
    <m/>
    <n v="150"/>
    <m/>
    <n v="1038"/>
    <m/>
    <n v="90"/>
    <m/>
    <n v="0"/>
    <m/>
    <n v="90"/>
    <m/>
    <n v="322"/>
    <m/>
    <m/>
    <m/>
    <n v="22860"/>
    <m/>
    <n v="150"/>
    <m/>
    <n v="23010"/>
    <n v="4.5110821382007824E-2"/>
    <n v="5.7666666666666666"/>
    <n v="3.9113428943937422E-3"/>
    <n v="0.5"/>
    <n v="1.3993915688830943E-2"/>
    <n v="1.788888888888889"/>
  </r>
  <r>
    <x v="112"/>
    <s v="PICH1A38"/>
    <x v="37"/>
    <s v="Pichidegua"/>
    <m/>
    <x v="1"/>
    <s v="PICH1A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2"/>
    <s v="PICH2A38"/>
    <x v="37"/>
    <s v="Pichidegua"/>
    <s v="color"/>
    <x v="1"/>
    <s v="PICH2A"/>
    <n v="0"/>
    <m/>
    <n v="0"/>
    <m/>
    <n v="0"/>
    <m/>
    <n v="0"/>
    <m/>
    <n v="0"/>
    <m/>
    <n v="0"/>
    <m/>
    <n v="0"/>
    <m/>
    <n v="450"/>
    <m/>
    <n v="0"/>
    <m/>
    <n v="450"/>
    <m/>
    <n v="780"/>
    <m/>
    <n v="0"/>
    <m/>
    <n v="780"/>
    <m/>
    <n v="100"/>
    <m/>
    <m/>
    <m/>
    <n v="1330"/>
    <m/>
    <n v="0"/>
    <m/>
    <n v="1330"/>
    <n v="0.33834586466165412"/>
    <n v="2.5"/>
    <n v="0.5864661654135338"/>
    <n v="4.333333333333333"/>
    <n v="7.5187969924812026E-2"/>
    <n v="0.55555555555555558"/>
  </r>
  <r>
    <x v="112"/>
    <s v="PICH3A38"/>
    <x v="37"/>
    <s v="Pichidegua"/>
    <s v="blanco"/>
    <x v="2"/>
    <s v="PICH3A"/>
    <n v="23280"/>
    <m/>
    <n v="64080"/>
    <m/>
    <n v="95400"/>
    <m/>
    <n v="21780"/>
    <m/>
    <n v="360"/>
    <m/>
    <n v="0"/>
    <m/>
    <n v="0"/>
    <m/>
    <n v="17100"/>
    <m/>
    <n v="0"/>
    <m/>
    <n v="17100"/>
    <m/>
    <n v="2520"/>
    <m/>
    <n v="0"/>
    <m/>
    <n v="2520"/>
    <m/>
    <n v="1760"/>
    <m/>
    <m/>
    <m/>
    <n v="226280"/>
    <m/>
    <n v="0"/>
    <m/>
    <n v="226280"/>
    <n v="7.5570090153791764E-2"/>
    <n v="95"/>
    <n v="1.1136644864769313E-2"/>
    <n v="14"/>
    <n v="7.7779741912674559E-3"/>
    <n v="9.7777777777777786"/>
  </r>
  <r>
    <x v="112"/>
    <s v="PICH4A38"/>
    <x v="37"/>
    <s v="Pichidegua"/>
    <s v="blanco"/>
    <x v="3"/>
    <s v="PICH4A"/>
    <n v="8520"/>
    <m/>
    <n v="28980"/>
    <m/>
    <n v="63360"/>
    <m/>
    <n v="33660"/>
    <m/>
    <n v="5400"/>
    <m/>
    <n v="0"/>
    <m/>
    <n v="0"/>
    <m/>
    <n v="33120"/>
    <m/>
    <n v="0"/>
    <m/>
    <n v="33120"/>
    <m/>
    <n v="3780"/>
    <m/>
    <n v="0"/>
    <m/>
    <n v="3780"/>
    <m/>
    <n v="2080"/>
    <m/>
    <m/>
    <m/>
    <n v="178900"/>
    <m/>
    <n v="0"/>
    <m/>
    <n v="178900"/>
    <n v="0.18513135830072666"/>
    <n v="184"/>
    <n v="2.1129122414756847E-2"/>
    <n v="21"/>
    <n v="1.1626607043040804E-2"/>
    <n v="11.555555555555555"/>
  </r>
  <r>
    <x v="112"/>
    <s v="PICH5A38"/>
    <x v="37"/>
    <s v="Pichidegua"/>
    <s v="blanco"/>
    <x v="4"/>
    <s v="PICH5A"/>
    <n v="1680"/>
    <m/>
    <n v="28980"/>
    <m/>
    <n v="124380"/>
    <m/>
    <n v="56340"/>
    <m/>
    <n v="3780"/>
    <m/>
    <n v="0"/>
    <m/>
    <n v="0"/>
    <m/>
    <n v="11520"/>
    <m/>
    <n v="0"/>
    <m/>
    <n v="11520"/>
    <m/>
    <n v="2160"/>
    <m/>
    <n v="0"/>
    <m/>
    <n v="2160"/>
    <m/>
    <n v="1160"/>
    <m/>
    <m/>
    <m/>
    <n v="230000"/>
    <m/>
    <n v="0"/>
    <m/>
    <n v="230000"/>
    <n v="5.0086956521739133E-2"/>
    <n v="64"/>
    <n v="9.391304347826087E-3"/>
    <n v="12"/>
    <n v="5.0434782608695652E-3"/>
    <n v="6.4444444444444446"/>
  </r>
  <r>
    <x v="112"/>
    <s v="PICH1B38"/>
    <x v="37"/>
    <s v="Pichidegua"/>
    <m/>
    <x v="1"/>
    <s v="PICH1B"/>
    <n v="0"/>
    <m/>
    <n v="0"/>
    <m/>
    <n v="0"/>
    <m/>
    <n v="0"/>
    <m/>
    <n v="0"/>
    <m/>
    <n v="0"/>
    <m/>
    <n v="0"/>
    <m/>
    <n v="0"/>
    <m/>
    <n v="2400"/>
    <m/>
    <n v="2400"/>
    <m/>
    <n v="0"/>
    <m/>
    <n v="180"/>
    <m/>
    <n v="180"/>
    <m/>
    <n v="0"/>
    <m/>
    <m/>
    <m/>
    <n v="0"/>
    <m/>
    <n v="2580"/>
    <m/>
    <n v="2580"/>
    <n v="0.93023255813953487"/>
    <n v="13.333333333333334"/>
    <n v="6.9767441860465115E-2"/>
    <n v="1"/>
    <n v="0"/>
    <n v="0"/>
  </r>
  <r>
    <x v="112"/>
    <s v="PICH2B38"/>
    <x v="37"/>
    <s v="Pichidegua"/>
    <s v="blanco"/>
    <x v="1"/>
    <s v="PICH2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2"/>
    <s v="PICH3B38"/>
    <x v="37"/>
    <s v="Pichidegua"/>
    <s v="blanco"/>
    <x v="2"/>
    <s v="PICH3B"/>
    <n v="3120"/>
    <m/>
    <n v="21780"/>
    <m/>
    <n v="206560"/>
    <m/>
    <n v="142740"/>
    <m/>
    <n v="9360"/>
    <m/>
    <n v="0"/>
    <m/>
    <n v="0"/>
    <m/>
    <n v="7920"/>
    <m/>
    <n v="0"/>
    <m/>
    <n v="7920"/>
    <m/>
    <n v="1260"/>
    <m/>
    <n v="0"/>
    <m/>
    <n v="1260"/>
    <m/>
    <n v="1580"/>
    <m/>
    <m/>
    <m/>
    <n v="394320"/>
    <m/>
    <n v="0"/>
    <m/>
    <n v="394320"/>
    <n v="2.008520998174072E-2"/>
    <n v="44"/>
    <n v="3.1953743152769326E-3"/>
    <n v="7"/>
    <n v="4.0068979509028197E-3"/>
    <n v="8.7777777777777786"/>
  </r>
  <r>
    <x v="112"/>
    <s v="PICH4B38"/>
    <x v="37"/>
    <s v="Pichidegua"/>
    <s v="blanco"/>
    <x v="3"/>
    <s v="PICH4B"/>
    <n v="840"/>
    <m/>
    <n v="0"/>
    <m/>
    <n v="720"/>
    <m/>
    <n v="65520"/>
    <m/>
    <n v="50040"/>
    <m/>
    <n v="2880"/>
    <m/>
    <n v="0"/>
    <m/>
    <n v="5760"/>
    <m/>
    <n v="0"/>
    <m/>
    <n v="5760"/>
    <m/>
    <n v="900"/>
    <m/>
    <n v="0"/>
    <m/>
    <n v="900"/>
    <m/>
    <n v="640"/>
    <m/>
    <m/>
    <m/>
    <n v="127300"/>
    <m/>
    <n v="0"/>
    <m/>
    <n v="127300"/>
    <n v="4.5247446975648073E-2"/>
    <n v="32"/>
    <n v="7.0699135899450118E-3"/>
    <n v="5"/>
    <n v="5.0274941084053415E-3"/>
    <n v="3.5555555555555554"/>
  </r>
  <r>
    <x v="112"/>
    <s v="PICH5B38"/>
    <x v="37"/>
    <s v="Pichidegua"/>
    <s v="blanco"/>
    <x v="4"/>
    <s v="PICH5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2"/>
    <s v="PICH3C38"/>
    <x v="37"/>
    <s v="Pichidegua"/>
    <s v="blanco"/>
    <x v="2"/>
    <s v="PICH3C"/>
    <n v="8040"/>
    <m/>
    <n v="2520"/>
    <m/>
    <n v="55000"/>
    <m/>
    <n v="200160"/>
    <m/>
    <n v="41580"/>
    <m/>
    <n v="0"/>
    <m/>
    <n v="0"/>
    <m/>
    <n v="7920"/>
    <m/>
    <n v="0"/>
    <m/>
    <n v="7920"/>
    <m/>
    <n v="1440"/>
    <m/>
    <n v="0"/>
    <m/>
    <n v="1440"/>
    <m/>
    <n v="1280"/>
    <m/>
    <m/>
    <m/>
    <n v="317940"/>
    <m/>
    <n v="0"/>
    <m/>
    <n v="317940"/>
    <n v="2.4910360445367052E-2"/>
    <n v="44"/>
    <n v="4.5291564446121911E-3"/>
    <n v="8"/>
    <n v="4.0259168396552811E-3"/>
    <n v="7.1111111111111107"/>
  </r>
  <r>
    <x v="112"/>
    <s v="PICH5C38"/>
    <x v="37"/>
    <s v="Pichidegua"/>
    <s v="blanco"/>
    <x v="4"/>
    <s v="PICH5C"/>
    <n v="1200"/>
    <m/>
    <n v="14580"/>
    <m/>
    <n v="84780"/>
    <m/>
    <n v="120240"/>
    <m/>
    <n v="9720"/>
    <m/>
    <n v="0"/>
    <m/>
    <n v="0"/>
    <m/>
    <n v="11700"/>
    <m/>
    <n v="0"/>
    <m/>
    <n v="11700"/>
    <m/>
    <n v="2340"/>
    <m/>
    <n v="0"/>
    <m/>
    <n v="2340"/>
    <m/>
    <n v="1220"/>
    <m/>
    <m/>
    <m/>
    <n v="245780"/>
    <m/>
    <n v="0"/>
    <m/>
    <n v="245780"/>
    <n v="4.7603547888355441E-2"/>
    <n v="65"/>
    <n v="9.5207095776710885E-3"/>
    <n v="13"/>
    <n v="4.9637887541703965E-3"/>
    <n v="6.7777777777777777"/>
  </r>
  <r>
    <x v="112"/>
    <s v="PICH5D38"/>
    <x v="37"/>
    <s v="Pichidegua"/>
    <s v="blanco"/>
    <x v="4"/>
    <s v="PICH5D"/>
    <n v="1680"/>
    <m/>
    <n v="42120"/>
    <m/>
    <n v="135180"/>
    <m/>
    <n v="69840"/>
    <m/>
    <n v="3960"/>
    <m/>
    <n v="0"/>
    <m/>
    <n v="0"/>
    <m/>
    <n v="30060"/>
    <m/>
    <n v="0"/>
    <m/>
    <n v="30060"/>
    <m/>
    <n v="3060"/>
    <m/>
    <n v="0"/>
    <m/>
    <n v="3060"/>
    <m/>
    <n v="1400"/>
    <m/>
    <m/>
    <m/>
    <n v="287300"/>
    <m/>
    <n v="0"/>
    <m/>
    <n v="287300"/>
    <n v="0.10462930734423947"/>
    <n v="167"/>
    <n v="1.0650887573964497E-2"/>
    <n v="17"/>
    <n v="4.8729550991994429E-3"/>
    <n v="7.7777777777777777"/>
  </r>
  <r>
    <x v="112"/>
    <s v="PICH1Aco38"/>
    <x v="37"/>
    <s v="Pichidegua"/>
    <s v="color"/>
    <x v="0"/>
    <s v="PICH1A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2"/>
    <s v="PICH1Aco238"/>
    <x v="37"/>
    <s v="Pichidegua"/>
    <s v="color"/>
    <x v="0"/>
    <s v="PICH1Aco2"/>
    <n v="960"/>
    <m/>
    <n v="720"/>
    <m/>
    <n v="26980"/>
    <m/>
    <n v="22140"/>
    <m/>
    <n v="1530"/>
    <m/>
    <n v="0"/>
    <m/>
    <n v="0"/>
    <m/>
    <n v="3372"/>
    <m/>
    <n v="8220"/>
    <m/>
    <n v="11592"/>
    <m/>
    <n v="489"/>
    <m/>
    <n v="570"/>
    <m/>
    <n v="1059"/>
    <m/>
    <n v="689"/>
    <m/>
    <m/>
    <m/>
    <n v="56880"/>
    <m/>
    <n v="8790"/>
    <m/>
    <n v="65670"/>
    <n v="0.17651895842850618"/>
    <n v="64.400000000000006"/>
    <n v="1.6126084970306077E-2"/>
    <n v="5.8833333333333337"/>
    <n v="1.0491853205421045E-2"/>
    <n v="3.8277777777777779"/>
  </r>
  <r>
    <x v="112"/>
    <s v="PICH1Bco38"/>
    <x v="37"/>
    <s v="Pichidegua"/>
    <s v="color"/>
    <x v="0"/>
    <s v="PICH1Bco"/>
    <n v="3240"/>
    <m/>
    <n v="14400"/>
    <m/>
    <n v="19080"/>
    <m/>
    <n v="18360"/>
    <m/>
    <n v="690"/>
    <m/>
    <n v="0"/>
    <m/>
    <n v="0"/>
    <m/>
    <n v="2541"/>
    <m/>
    <n v="1050"/>
    <m/>
    <n v="3591"/>
    <m/>
    <n v="177"/>
    <m/>
    <n v="30"/>
    <m/>
    <n v="207"/>
    <m/>
    <n v="912"/>
    <m/>
    <m/>
    <m/>
    <n v="59400"/>
    <m/>
    <n v="1080"/>
    <m/>
    <n v="60480"/>
    <n v="5.9374999999999997E-2"/>
    <n v="19.95"/>
    <n v="3.4226190476190476E-3"/>
    <n v="1.1499999999999999"/>
    <n v="1.507936507936508E-2"/>
    <n v="5.0666666666666664"/>
  </r>
  <r>
    <x v="112"/>
    <s v="PICH2BCO38"/>
    <x v="37"/>
    <s v="Pichidegua"/>
    <s v="color"/>
    <x v="0"/>
    <s v="PICH2B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2"/>
    <s v="PICH4Bco38"/>
    <x v="37"/>
    <s v="Pichidegua"/>
    <s v="color"/>
    <x v="3"/>
    <s v="PICH4Bco"/>
    <n v="600"/>
    <m/>
    <n v="0"/>
    <m/>
    <n v="5220"/>
    <m/>
    <n v="16380"/>
    <m/>
    <n v="20700"/>
    <m/>
    <n v="0"/>
    <m/>
    <n v="0"/>
    <m/>
    <n v="3240"/>
    <m/>
    <n v="0"/>
    <m/>
    <n v="3240"/>
    <m/>
    <n v="900"/>
    <m/>
    <n v="0"/>
    <m/>
    <n v="900"/>
    <m/>
    <n v="400"/>
    <m/>
    <m/>
    <m/>
    <n v="47440"/>
    <m/>
    <n v="0"/>
    <m/>
    <n v="47440"/>
    <n v="6.8296795952782458E-2"/>
    <n v="18"/>
    <n v="1.897133220910624E-2"/>
    <n v="5"/>
    <n v="8.4317032040472171E-3"/>
    <n v="2.2222222222222223"/>
  </r>
  <r>
    <x v="112"/>
    <s v="PICH5Aco38"/>
    <x v="37"/>
    <s v="Pichidegua"/>
    <s v="color"/>
    <x v="4"/>
    <s v="PICH5Aco"/>
    <n v="2280"/>
    <m/>
    <n v="21960"/>
    <m/>
    <n v="30600"/>
    <m/>
    <n v="53100"/>
    <m/>
    <n v="0"/>
    <m/>
    <n v="0"/>
    <m/>
    <n v="0"/>
    <m/>
    <n v="4500"/>
    <m/>
    <n v="0"/>
    <m/>
    <n v="4500"/>
    <m/>
    <n v="2340"/>
    <m/>
    <n v="0"/>
    <m/>
    <n v="2340"/>
    <m/>
    <n v="780"/>
    <m/>
    <m/>
    <m/>
    <n v="115560"/>
    <m/>
    <n v="0"/>
    <m/>
    <n v="115560"/>
    <n v="3.8940809968847349E-2"/>
    <n v="25"/>
    <n v="2.0249221183800622E-2"/>
    <n v="13"/>
    <n v="6.7497403946002073E-3"/>
    <n v="4.333333333333333"/>
  </r>
  <r>
    <x v="112"/>
    <s v="PICH5Bco38"/>
    <x v="37"/>
    <s v="Pichidegua"/>
    <s v="color"/>
    <x v="4"/>
    <s v="PICH5B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2"/>
    <s v="PICH5Cco38"/>
    <x v="37"/>
    <s v="Pichidegua"/>
    <s v="color"/>
    <x v="4"/>
    <s v="PICH5Cco"/>
    <n v="2400"/>
    <m/>
    <n v="20340"/>
    <m/>
    <n v="15840"/>
    <m/>
    <n v="94320"/>
    <m/>
    <n v="3600"/>
    <m/>
    <n v="0"/>
    <m/>
    <n v="0"/>
    <m/>
    <n v="5580"/>
    <m/>
    <n v="0"/>
    <m/>
    <n v="5580"/>
    <m/>
    <n v="1980"/>
    <m/>
    <n v="0"/>
    <m/>
    <n v="1980"/>
    <m/>
    <n v="1140"/>
    <m/>
    <m/>
    <m/>
    <n v="145200"/>
    <m/>
    <n v="0"/>
    <m/>
    <n v="145200"/>
    <n v="3.8429752066115701E-2"/>
    <n v="31"/>
    <n v="1.3636363636363636E-2"/>
    <n v="11"/>
    <n v="7.8512396694214882E-3"/>
    <n v="6.333333333333333"/>
  </r>
  <r>
    <x v="113"/>
    <s v="Lavado38"/>
    <x v="37"/>
    <m/>
    <m/>
    <x v="5"/>
    <s v="Lavado"/>
    <n v="4560"/>
    <m/>
    <n v="16020"/>
    <m/>
    <n v="57060"/>
    <m/>
    <n v="40500"/>
    <m/>
    <n v="10260"/>
    <m/>
    <n v="180"/>
    <m/>
    <n v="0"/>
    <m/>
    <n v="0"/>
    <m/>
    <n v="0"/>
    <m/>
    <n v="0"/>
    <m/>
    <n v="0"/>
    <m/>
    <n v="0"/>
    <m/>
    <n v="0"/>
    <m/>
    <n v="0"/>
    <m/>
    <m/>
    <m/>
    <n v="128580"/>
    <m/>
    <n v="0"/>
    <m/>
    <n v="128580"/>
    <n v="0"/>
    <n v="0"/>
    <n v="0"/>
    <n v="0"/>
    <n v="0"/>
    <n v="0"/>
  </r>
  <r>
    <x v="114"/>
    <s v="CA3A39"/>
    <x v="38"/>
    <s v="Calera"/>
    <s v="color"/>
    <x v="0"/>
    <s v="CA3A"/>
    <n v="4680"/>
    <n v="0"/>
    <n v="17100"/>
    <n v="0"/>
    <n v="0"/>
    <n v="0"/>
    <n v="76320"/>
    <n v="0"/>
    <n v="360"/>
    <n v="0"/>
    <n v="180"/>
    <n v="0"/>
    <n v="0"/>
    <n v="0"/>
    <n v="1932"/>
    <n v="0"/>
    <n v="600"/>
    <n v="0"/>
    <n v="2532"/>
    <n v="0"/>
    <n v="822"/>
    <n v="0"/>
    <n v="990"/>
    <n v="0"/>
    <n v="1812"/>
    <n v="0"/>
    <n v="1986"/>
    <n v="0"/>
    <n v="0"/>
    <n v="0"/>
    <n v="103380"/>
    <n v="0"/>
    <n v="1590"/>
    <n v="0"/>
    <n v="104970"/>
    <n v="2.4121177479279794E-2"/>
    <n v="14.066666666666666"/>
    <n v="1.7262074878536725E-2"/>
    <n v="10.066666666666666"/>
    <n v="1.8919691340382967E-2"/>
    <n v="11.033333333333333"/>
  </r>
  <r>
    <x v="114"/>
    <s v="CA3B39"/>
    <x v="38"/>
    <s v="Calera"/>
    <s v="color"/>
    <x v="0"/>
    <s v="CA3B"/>
    <n v="1680"/>
    <n v="0"/>
    <n v="5940"/>
    <n v="0"/>
    <n v="8460"/>
    <n v="0"/>
    <n v="8280"/>
    <n v="0"/>
    <n v="180"/>
    <n v="0"/>
    <n v="0"/>
    <n v="0"/>
    <n v="0"/>
    <n v="0"/>
    <n v="555"/>
    <n v="0"/>
    <n v="330"/>
    <n v="0"/>
    <n v="885"/>
    <n v="0"/>
    <n v="372"/>
    <n v="0"/>
    <n v="600"/>
    <n v="0"/>
    <n v="972"/>
    <n v="0"/>
    <n v="303"/>
    <n v="0"/>
    <n v="0"/>
    <n v="0"/>
    <n v="25770"/>
    <n v="0"/>
    <n v="930"/>
    <n v="0"/>
    <n v="26700"/>
    <n v="3.314606741573034E-2"/>
    <n v="4.916666666666667"/>
    <n v="3.6404494382022472E-2"/>
    <n v="5.4"/>
    <n v="1.1348314606741574E-2"/>
    <n v="1.6833333333333333"/>
  </r>
  <r>
    <x v="114"/>
    <s v="CA3BB39"/>
    <x v="38"/>
    <s v="Calera"/>
    <s v="blanco"/>
    <x v="0"/>
    <s v="CA3BB"/>
    <n v="3960"/>
    <n v="0"/>
    <n v="18360"/>
    <n v="0"/>
    <n v="6840"/>
    <n v="0"/>
    <n v="32760"/>
    <n v="0"/>
    <n v="8280"/>
    <n v="0"/>
    <n v="0"/>
    <n v="0"/>
    <n v="0"/>
    <n v="0"/>
    <n v="3309"/>
    <n v="0"/>
    <n v="1020"/>
    <n v="0"/>
    <n v="4329"/>
    <n v="0"/>
    <n v="1242"/>
    <n v="0"/>
    <n v="1080"/>
    <n v="0"/>
    <n v="2322"/>
    <n v="0"/>
    <n v="1299"/>
    <n v="0"/>
    <n v="0"/>
    <n v="0"/>
    <n v="76050"/>
    <n v="0"/>
    <n v="2100"/>
    <n v="0"/>
    <n v="78150"/>
    <n v="5.5393474088291747E-2"/>
    <n v="24.05"/>
    <n v="2.9712092130518234E-2"/>
    <n v="12.9"/>
    <n v="1.6621880998080613E-2"/>
    <n v="7.2166666666666668"/>
  </r>
  <r>
    <x v="114"/>
    <s v="CAP1A39"/>
    <x v="38"/>
    <s v="Calera"/>
    <s v="color"/>
    <x v="0"/>
    <s v="CAP1A"/>
    <n v="1680"/>
    <n v="0"/>
    <n v="0"/>
    <n v="0"/>
    <n v="540"/>
    <n v="0"/>
    <n v="32760"/>
    <n v="0"/>
    <n v="180"/>
    <n v="0"/>
    <n v="0"/>
    <n v="0"/>
    <n v="0"/>
    <n v="0"/>
    <n v="546"/>
    <n v="0"/>
    <n v="690"/>
    <n v="0"/>
    <n v="1236"/>
    <n v="0"/>
    <n v="114"/>
    <n v="0"/>
    <n v="0"/>
    <n v="0"/>
    <n v="114"/>
    <n v="0"/>
    <n v="310"/>
    <n v="0"/>
    <n v="0"/>
    <n v="0"/>
    <n v="36130"/>
    <n v="0"/>
    <n v="690"/>
    <n v="0"/>
    <n v="36820"/>
    <n v="3.356871265616513E-2"/>
    <n v="6.8666666666666663"/>
    <n v="3.09614340032591E-3"/>
    <n v="0.6333333333333333"/>
    <n v="8.4193373166757193E-3"/>
    <n v="1.7222222222222223"/>
  </r>
  <r>
    <x v="114"/>
    <s v="CAP1B39"/>
    <x v="38"/>
    <s v="Calera"/>
    <s v="color"/>
    <x v="0"/>
    <s v="CAP1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4"/>
    <s v="CAP1c39"/>
    <x v="38"/>
    <s v="Calera"/>
    <s v="color"/>
    <x v="0"/>
    <s v="CAP1c"/>
    <n v="2160"/>
    <n v="0"/>
    <n v="540"/>
    <n v="0"/>
    <n v="540"/>
    <n v="0"/>
    <n v="21600"/>
    <n v="0"/>
    <n v="180"/>
    <n v="0"/>
    <n v="0"/>
    <n v="0"/>
    <n v="0"/>
    <n v="0"/>
    <n v="804"/>
    <n v="0"/>
    <n v="240"/>
    <n v="0"/>
    <n v="1044"/>
    <n v="0"/>
    <n v="261"/>
    <n v="0"/>
    <n v="0"/>
    <n v="0"/>
    <n v="261"/>
    <n v="0"/>
    <n v="585"/>
    <n v="0"/>
    <n v="0"/>
    <n v="0"/>
    <n v="26670"/>
    <n v="0"/>
    <n v="240"/>
    <n v="0"/>
    <n v="26910"/>
    <n v="3.8795986622073578E-2"/>
    <n v="5.8"/>
    <n v="9.6989966555183944E-3"/>
    <n v="1.45"/>
    <n v="2.1739130434782608E-2"/>
    <n v="3.25"/>
  </r>
  <r>
    <x v="115"/>
    <s v="PICH1A39"/>
    <x v="38"/>
    <s v="Pichidegua"/>
    <s v="blanco"/>
    <x v="1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2A39"/>
    <x v="38"/>
    <s v="Pichidegua"/>
    <s v="color"/>
    <x v="1"/>
    <s v="PICH2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3A39"/>
    <x v="38"/>
    <s v="Pichidegua"/>
    <s v="blanco"/>
    <x v="2"/>
    <s v="PICH3A"/>
    <n v="28800"/>
    <n v="0"/>
    <n v="87660"/>
    <n v="0"/>
    <n v="142540"/>
    <n v="0"/>
    <n v="29160"/>
    <n v="0"/>
    <n v="0"/>
    <n v="0"/>
    <n v="0"/>
    <n v="0"/>
    <n v="0"/>
    <n v="0"/>
    <n v="27720"/>
    <n v="0"/>
    <n v="0"/>
    <n v="0"/>
    <n v="27720"/>
    <n v="0"/>
    <n v="3060"/>
    <n v="0"/>
    <n v="0"/>
    <n v="0"/>
    <n v="3060"/>
    <n v="0"/>
    <n v="2080"/>
    <n v="0"/>
    <n v="0"/>
    <n v="0"/>
    <n v="321020"/>
    <n v="0"/>
    <n v="0"/>
    <n v="0"/>
    <n v="321020"/>
    <n v="8.6349760139555171E-2"/>
    <n v="154"/>
    <n v="9.5321163790418051E-3"/>
    <n v="17"/>
    <n v="6.4793470811787424E-3"/>
    <n v="11.555555555555555"/>
  </r>
  <r>
    <x v="115"/>
    <s v="PICH4A39"/>
    <x v="38"/>
    <s v="Pichidegua"/>
    <s v="blanco"/>
    <x v="3"/>
    <s v="PICH4A"/>
    <n v="11280"/>
    <n v="0"/>
    <n v="21600"/>
    <n v="0"/>
    <n v="55260"/>
    <n v="0"/>
    <n v="32580"/>
    <n v="0"/>
    <n v="5220"/>
    <n v="0"/>
    <n v="0"/>
    <n v="0"/>
    <n v="0"/>
    <n v="0"/>
    <n v="29700"/>
    <n v="0"/>
    <n v="0"/>
    <n v="0"/>
    <n v="29700"/>
    <n v="0"/>
    <n v="3240"/>
    <n v="0"/>
    <n v="0"/>
    <n v="0"/>
    <n v="3240"/>
    <n v="0"/>
    <n v="1800"/>
    <n v="0"/>
    <n v="0"/>
    <n v="0"/>
    <n v="160680"/>
    <n v="0"/>
    <n v="0"/>
    <n v="0"/>
    <n v="160680"/>
    <n v="0.18483943241224796"/>
    <n v="165"/>
    <n v="2.0164301717699777E-2"/>
    <n v="18"/>
    <n v="1.1202389843166542E-2"/>
    <n v="10"/>
  </r>
  <r>
    <x v="115"/>
    <s v="PICH5A39"/>
    <x v="38"/>
    <s v="Pichidegua"/>
    <s v="blanco"/>
    <x v="4"/>
    <s v="PICH5A"/>
    <n v="1680"/>
    <n v="0"/>
    <n v="31860"/>
    <n v="0"/>
    <n v="142560"/>
    <n v="0"/>
    <n v="92340"/>
    <n v="0"/>
    <n v="6660"/>
    <n v="0"/>
    <n v="0"/>
    <n v="0"/>
    <n v="0"/>
    <n v="0"/>
    <n v="20280"/>
    <n v="0"/>
    <n v="0"/>
    <n v="0"/>
    <n v="20280"/>
    <n v="0"/>
    <n v="2700"/>
    <n v="0"/>
    <n v="0"/>
    <n v="0"/>
    <n v="2700"/>
    <n v="0"/>
    <n v="1620"/>
    <n v="0"/>
    <n v="0"/>
    <n v="0"/>
    <n v="299700"/>
    <n v="0"/>
    <n v="0"/>
    <n v="0"/>
    <n v="299700"/>
    <n v="6.7667667667667672E-2"/>
    <n v="112.66666666666667"/>
    <n v="9.0090090090090089E-3"/>
    <n v="15"/>
    <n v="5.4054054054054057E-3"/>
    <n v="9"/>
  </r>
  <r>
    <x v="115"/>
    <s v="PICH1B39"/>
    <x v="38"/>
    <s v="Pichidegua"/>
    <s v="color"/>
    <x v="1"/>
    <s v="PICH1B"/>
    <n v="0"/>
    <n v="0"/>
    <n v="0"/>
    <n v="0"/>
    <n v="0"/>
    <n v="0"/>
    <n v="0"/>
    <n v="0"/>
    <n v="0"/>
    <n v="0"/>
    <n v="0"/>
    <n v="0"/>
    <n v="0"/>
    <n v="0"/>
    <n v="0"/>
    <n v="0"/>
    <n v="2100"/>
    <n v="0"/>
    <n v="2100"/>
    <n v="0"/>
    <n v="0"/>
    <n v="0"/>
    <n v="210"/>
    <n v="0"/>
    <n v="210"/>
    <n v="0"/>
    <n v="0"/>
    <n v="0"/>
    <n v="0"/>
    <n v="0"/>
    <n v="0"/>
    <n v="0"/>
    <n v="2310"/>
    <n v="0"/>
    <n v="2310"/>
    <n v="0.90909090909090906"/>
    <n v="11.666666666666666"/>
    <n v="9.0909090909090912E-2"/>
    <n v="1.1666666666666667"/>
    <n v="0"/>
    <n v="0"/>
  </r>
  <r>
    <x v="115"/>
    <s v="PICH2B39"/>
    <x v="38"/>
    <s v="Pichidegua"/>
    <s v="blanco"/>
    <x v="1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3B39"/>
    <x v="38"/>
    <s v="Pichidegua"/>
    <s v="blanco"/>
    <x v="2"/>
    <s v="PICH3B"/>
    <n v="3960"/>
    <n v="0"/>
    <n v="28620"/>
    <n v="0"/>
    <n v="207600"/>
    <n v="0"/>
    <n v="200160"/>
    <n v="0"/>
    <n v="14040"/>
    <n v="0"/>
    <n v="0"/>
    <n v="0"/>
    <n v="0"/>
    <n v="0"/>
    <n v="12420"/>
    <n v="0"/>
    <n v="0"/>
    <n v="0"/>
    <n v="12420"/>
    <n v="0"/>
    <n v="1620"/>
    <n v="0"/>
    <n v="0"/>
    <n v="0"/>
    <n v="1620"/>
    <n v="0"/>
    <n v="2100"/>
    <n v="0"/>
    <n v="0"/>
    <n v="0"/>
    <n v="470520"/>
    <n v="0"/>
    <n v="0"/>
    <n v="0"/>
    <n v="470520"/>
    <n v="2.6396327467482786E-2"/>
    <n v="69"/>
    <n v="3.4429992348890587E-3"/>
    <n v="9"/>
    <n v="4.4631471563376691E-3"/>
    <n v="11.666666666666666"/>
  </r>
  <r>
    <x v="115"/>
    <s v="PICH4B39"/>
    <x v="38"/>
    <s v="Pichidegua"/>
    <s v="blanco"/>
    <x v="3"/>
    <s v="PICH4B"/>
    <n v="1080"/>
    <n v="0"/>
    <n v="180"/>
    <n v="0"/>
    <n v="0"/>
    <n v="0"/>
    <n v="79020"/>
    <n v="0"/>
    <n v="69120"/>
    <n v="0"/>
    <n v="4320"/>
    <n v="0"/>
    <n v="0"/>
    <n v="0"/>
    <n v="13680"/>
    <n v="0"/>
    <n v="0"/>
    <n v="0"/>
    <n v="13680"/>
    <n v="0"/>
    <n v="2520"/>
    <n v="0"/>
    <n v="0"/>
    <n v="0"/>
    <n v="2520"/>
    <n v="0"/>
    <n v="850"/>
    <n v="0"/>
    <n v="0"/>
    <n v="0"/>
    <n v="170770"/>
    <n v="0"/>
    <n v="0"/>
    <n v="0"/>
    <n v="170770"/>
    <n v="8.010774726239972E-2"/>
    <n v="76"/>
    <n v="1.4756690285178896E-2"/>
    <n v="14"/>
    <n v="4.9774550565087547E-3"/>
    <n v="4.7222222222222223"/>
  </r>
  <r>
    <x v="115"/>
    <s v="PICH5B39"/>
    <x v="38"/>
    <s v="Pichidegua"/>
    <s v="blanco"/>
    <x v="4"/>
    <s v="PICH5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3C39"/>
    <x v="38"/>
    <s v="Pichidegua"/>
    <s v="blanco"/>
    <x v="2"/>
    <s v="PICH3C"/>
    <n v="6480"/>
    <n v="0"/>
    <n v="3060"/>
    <n v="0"/>
    <n v="76560"/>
    <n v="0"/>
    <n v="194040"/>
    <n v="0"/>
    <n v="28260"/>
    <n v="0"/>
    <n v="0"/>
    <n v="0"/>
    <n v="0"/>
    <n v="0"/>
    <n v="7560"/>
    <n v="0"/>
    <n v="0"/>
    <n v="0"/>
    <n v="7560"/>
    <n v="0"/>
    <n v="1980"/>
    <n v="0"/>
    <n v="0"/>
    <n v="0"/>
    <n v="1980"/>
    <n v="0"/>
    <n v="1280"/>
    <n v="0"/>
    <n v="0"/>
    <n v="0"/>
    <n v="319220"/>
    <n v="0"/>
    <n v="0"/>
    <n v="0"/>
    <n v="319220"/>
    <n v="2.3682726646200112E-2"/>
    <n v="42"/>
    <n v="6.202618883528601E-3"/>
    <n v="11"/>
    <n v="4.0097738236952573E-3"/>
    <n v="7.1111111111111107"/>
  </r>
  <r>
    <x v="115"/>
    <s v="PICH5C39"/>
    <x v="38"/>
    <s v="Pichidegua"/>
    <s v="blanco"/>
    <x v="4"/>
    <s v="PICH5C"/>
    <n v="1320"/>
    <n v="0"/>
    <n v="18720"/>
    <n v="0"/>
    <n v="116100"/>
    <n v="0"/>
    <n v="153900"/>
    <n v="0"/>
    <n v="12420"/>
    <n v="0"/>
    <n v="0"/>
    <n v="0"/>
    <n v="0"/>
    <n v="0"/>
    <n v="19860"/>
    <n v="0"/>
    <n v="0"/>
    <n v="0"/>
    <n v="19860"/>
    <n v="0"/>
    <n v="1980"/>
    <n v="0"/>
    <n v="0"/>
    <n v="0"/>
    <n v="1980"/>
    <n v="0"/>
    <n v="1400"/>
    <n v="0"/>
    <n v="0"/>
    <n v="0"/>
    <n v="325700"/>
    <n v="0"/>
    <n v="0"/>
    <n v="0"/>
    <n v="325700"/>
    <n v="6.0976358612219832E-2"/>
    <n v="110.33333333333333"/>
    <n v="6.0792140006140621E-3"/>
    <n v="11"/>
    <n v="4.2984341418483268E-3"/>
    <n v="7.7777777777777777"/>
  </r>
  <r>
    <x v="115"/>
    <s v="PICH5D39"/>
    <x v="38"/>
    <s v="Pichidegua"/>
    <s v="blanco"/>
    <x v="4"/>
    <s v="PICH5D"/>
    <n v="2280"/>
    <n v="0"/>
    <n v="40500"/>
    <n v="0"/>
    <n v="127440"/>
    <n v="0"/>
    <n v="76320"/>
    <n v="0"/>
    <n v="3600"/>
    <n v="0"/>
    <n v="0"/>
    <n v="0"/>
    <n v="0"/>
    <n v="0"/>
    <n v="27000"/>
    <n v="0"/>
    <n v="0"/>
    <n v="0"/>
    <n v="27000"/>
    <n v="0"/>
    <n v="3600"/>
    <n v="0"/>
    <n v="0"/>
    <n v="0"/>
    <n v="3600"/>
    <n v="0"/>
    <n v="1320"/>
    <n v="0"/>
    <n v="0"/>
    <n v="0"/>
    <n v="282060"/>
    <n v="0"/>
    <n v="0"/>
    <n v="0"/>
    <n v="282060"/>
    <n v="9.5724313975749847E-2"/>
    <n v="150"/>
    <n v="1.2763241863433313E-2"/>
    <n v="20"/>
    <n v="4.6798553499255479E-3"/>
    <n v="7.333333333333333"/>
  </r>
  <r>
    <x v="115"/>
    <s v="PICH1Aco39"/>
    <x v="38"/>
    <s v="Pichidegua"/>
    <s v="color"/>
    <x v="0"/>
    <s v="PICH1A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1Aco239"/>
    <x v="38"/>
    <s v="Pichidegua"/>
    <s v="color"/>
    <x v="0"/>
    <s v="PICH1Aco2"/>
    <n v="1560"/>
    <n v="0"/>
    <n v="2880"/>
    <n v="0"/>
    <n v="31320"/>
    <n v="0"/>
    <n v="55800"/>
    <n v="0"/>
    <n v="3420"/>
    <n v="0"/>
    <n v="0"/>
    <n v="0"/>
    <n v="0"/>
    <n v="0"/>
    <n v="5979"/>
    <n v="0"/>
    <n v="5730"/>
    <n v="0"/>
    <n v="11709"/>
    <n v="0"/>
    <n v="789"/>
    <n v="0"/>
    <n v="1020"/>
    <n v="0"/>
    <n v="1809"/>
    <n v="0"/>
    <n v="1592"/>
    <n v="0"/>
    <n v="0"/>
    <n v="0"/>
    <n v="103340"/>
    <n v="0"/>
    <n v="6750"/>
    <n v="0"/>
    <n v="110090"/>
    <n v="0.10635843400853846"/>
    <n v="65.05"/>
    <n v="1.6432010173494414E-2"/>
    <n v="10.050000000000001"/>
    <n v="1.4460895630847488E-2"/>
    <n v="8.844444444444445"/>
  </r>
  <r>
    <x v="115"/>
    <s v="PICH1Bco39"/>
    <x v="38"/>
    <s v="Pichidegua"/>
    <s v="color"/>
    <x v="0"/>
    <s v="PICH1Bco"/>
    <n v="3120"/>
    <n v="0"/>
    <n v="13320"/>
    <n v="0"/>
    <n v="21240"/>
    <n v="0"/>
    <n v="9360"/>
    <n v="0"/>
    <n v="180"/>
    <n v="0"/>
    <n v="0"/>
    <n v="0"/>
    <n v="0"/>
    <n v="0"/>
    <n v="2340"/>
    <n v="0"/>
    <n v="150"/>
    <n v="0"/>
    <n v="2490"/>
    <n v="0"/>
    <n v="255"/>
    <n v="0"/>
    <n v="0"/>
    <n v="0"/>
    <n v="255"/>
    <n v="0"/>
    <n v="945"/>
    <n v="0"/>
    <n v="0"/>
    <n v="0"/>
    <n v="50760"/>
    <n v="0"/>
    <n v="150"/>
    <n v="0"/>
    <n v="50910"/>
    <n v="4.8909840895698289E-2"/>
    <n v="13.833333333333334"/>
    <n v="5.0088391278727169E-3"/>
    <n v="1.4166666666666667"/>
    <n v="1.8562168532704773E-2"/>
    <n v="5.25"/>
  </r>
  <r>
    <x v="115"/>
    <s v="PICH2BCO39"/>
    <x v="38"/>
    <s v="Pichidegua"/>
    <s v="color"/>
    <x v="0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4Bco39"/>
    <x v="38"/>
    <s v="Pichidegua"/>
    <s v="color"/>
    <x v="3"/>
    <s v="PICH4Bco"/>
    <n v="360"/>
    <n v="0"/>
    <n v="0"/>
    <n v="0"/>
    <n v="1980"/>
    <n v="0"/>
    <n v="9720"/>
    <n v="0"/>
    <n v="20520"/>
    <n v="0"/>
    <n v="0"/>
    <n v="0"/>
    <n v="0"/>
    <n v="0"/>
    <n v="4680"/>
    <n v="0"/>
    <n v="0"/>
    <n v="0"/>
    <n v="4680"/>
    <n v="0"/>
    <n v="900"/>
    <n v="0"/>
    <n v="0"/>
    <n v="0"/>
    <n v="900"/>
    <n v="0"/>
    <n v="80"/>
    <n v="0"/>
    <n v="0"/>
    <n v="0"/>
    <n v="38240"/>
    <n v="0"/>
    <n v="0"/>
    <n v="0"/>
    <n v="38240"/>
    <n v="0.12238493723849372"/>
    <n v="26"/>
    <n v="2.3535564853556484E-2"/>
    <n v="5"/>
    <n v="2.0920502092050207E-3"/>
    <n v="0.44444444444444442"/>
  </r>
  <r>
    <x v="115"/>
    <s v="PICH5Aco39"/>
    <x v="38"/>
    <s v="Pichidegua"/>
    <s v="color"/>
    <x v="4"/>
    <s v="PICH5Aco"/>
    <n v="2280"/>
    <n v="0"/>
    <n v="24840"/>
    <n v="0"/>
    <n v="29160"/>
    <n v="0"/>
    <n v="62460"/>
    <n v="0"/>
    <n v="0"/>
    <n v="0"/>
    <n v="0"/>
    <n v="0"/>
    <n v="0"/>
    <n v="0"/>
    <n v="7020"/>
    <n v="0"/>
    <n v="0"/>
    <n v="0"/>
    <n v="7020"/>
    <n v="0"/>
    <n v="2340"/>
    <n v="0"/>
    <n v="0"/>
    <n v="0"/>
    <n v="2340"/>
    <n v="0"/>
    <n v="960"/>
    <n v="0"/>
    <n v="0"/>
    <n v="0"/>
    <n v="129060"/>
    <n v="0"/>
    <n v="0"/>
    <n v="0"/>
    <n v="129060"/>
    <n v="5.4393305439330547E-2"/>
    <n v="39"/>
    <n v="1.813110181311018E-2"/>
    <n v="13"/>
    <n v="7.4384007438400741E-3"/>
    <n v="5.333333333333333"/>
  </r>
  <r>
    <x v="115"/>
    <s v="PICH5Bco39"/>
    <x v="38"/>
    <s v="Pichidegua"/>
    <s v="color"/>
    <x v="4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5Cco39"/>
    <x v="38"/>
    <s v="Pichidegua"/>
    <s v="color"/>
    <x v="4"/>
    <s v="PICH5Cco"/>
    <n v="2160"/>
    <n v="0"/>
    <n v="18180"/>
    <n v="0"/>
    <n v="12600"/>
    <n v="0"/>
    <n v="83520"/>
    <n v="0"/>
    <n v="3420"/>
    <n v="0"/>
    <n v="0"/>
    <n v="0"/>
    <n v="0"/>
    <n v="0"/>
    <n v="5580"/>
    <n v="0"/>
    <n v="0"/>
    <n v="0"/>
    <n v="5580"/>
    <n v="0"/>
    <n v="1980"/>
    <n v="0"/>
    <n v="0"/>
    <n v="0"/>
    <n v="1980"/>
    <n v="0"/>
    <n v="840"/>
    <n v="0"/>
    <n v="0"/>
    <n v="0"/>
    <n v="128280"/>
    <n v="0"/>
    <n v="0"/>
    <n v="0"/>
    <n v="128280"/>
    <n v="4.349859681945744E-2"/>
    <n v="31"/>
    <n v="1.5434985968194575E-2"/>
    <n v="11"/>
    <n v="6.5481758652946682E-3"/>
    <n v="4.666666666666667"/>
  </r>
  <r>
    <x v="116"/>
    <s v="Lavado39"/>
    <x v="38"/>
    <m/>
    <m/>
    <x v="5"/>
    <s v="Lavado"/>
    <n v="8040"/>
    <n v="0"/>
    <n v="25560"/>
    <n v="0"/>
    <n v="76500"/>
    <n v="0"/>
    <n v="56880"/>
    <n v="0"/>
    <n v="12780"/>
    <n v="0"/>
    <n v="19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740"/>
    <n v="0"/>
    <n v="0"/>
    <n v="0"/>
    <n v="181740"/>
    <n v="0"/>
    <n v="0"/>
    <n v="0"/>
    <n v="0"/>
    <n v="0"/>
    <n v="0"/>
  </r>
  <r>
    <x v="117"/>
    <s v="CA3A40"/>
    <x v="39"/>
    <s v="Calera"/>
    <s v="color"/>
    <x v="0"/>
    <s v="CA3A"/>
    <n v="4440"/>
    <m/>
    <n v="14580"/>
    <m/>
    <n v="11520"/>
    <m/>
    <n v="22500"/>
    <m/>
    <n v="360"/>
    <m/>
    <n v="0"/>
    <m/>
    <n v="0"/>
    <m/>
    <n v="840"/>
    <m/>
    <n v="510"/>
    <m/>
    <n v="1350"/>
    <m/>
    <n v="729"/>
    <m/>
    <n v="750"/>
    <m/>
    <n v="1479"/>
    <m/>
    <n v="1101"/>
    <m/>
    <m/>
    <m/>
    <n v="56070"/>
    <m/>
    <n v="1260"/>
    <m/>
    <n v="57330"/>
    <n v="2.3547880690737835E-2"/>
    <n v="7.5"/>
    <n v="2.5798011512297228E-2"/>
    <n v="8.2166666666666668"/>
    <n v="1.9204604918890634E-2"/>
    <n v="6.1166666666666663"/>
  </r>
  <r>
    <x v="117"/>
    <s v="CA3B40"/>
    <x v="39"/>
    <s v="Calera"/>
    <s v="color"/>
    <x v="0"/>
    <s v="CA3B"/>
    <n v="1440"/>
    <m/>
    <n v="4860"/>
    <m/>
    <n v="10620"/>
    <m/>
    <n v="3240"/>
    <m/>
    <n v="450"/>
    <m/>
    <n v="0"/>
    <m/>
    <n v="0"/>
    <m/>
    <n v="282"/>
    <m/>
    <n v="210"/>
    <m/>
    <n v="492"/>
    <m/>
    <n v="216"/>
    <m/>
    <n v="420"/>
    <m/>
    <n v="636"/>
    <m/>
    <n v="282"/>
    <m/>
    <m/>
    <m/>
    <n v="21390"/>
    <m/>
    <n v="630"/>
    <m/>
    <n v="22020"/>
    <n v="2.2343324250681199E-2"/>
    <n v="2.7333333333333334"/>
    <n v="2.888283378746594E-2"/>
    <n v="3.5333333333333332"/>
    <n v="1.2806539509536785E-2"/>
    <n v="1.5666666666666667"/>
  </r>
  <r>
    <x v="117"/>
    <s v="CA3BB40"/>
    <x v="39"/>
    <s v="Calera"/>
    <s v="blanco"/>
    <x v="0"/>
    <s v="CA3BB"/>
    <n v="2760"/>
    <m/>
    <n v="9180"/>
    <m/>
    <n v="18180"/>
    <m/>
    <n v="14940"/>
    <m/>
    <n v="180"/>
    <m/>
    <n v="0"/>
    <m/>
    <n v="0"/>
    <m/>
    <n v="1896"/>
    <m/>
    <n v="840"/>
    <m/>
    <n v="2736"/>
    <m/>
    <n v="813"/>
    <m/>
    <n v="840"/>
    <m/>
    <n v="1653"/>
    <m/>
    <n v="951"/>
    <m/>
    <m/>
    <m/>
    <n v="48900"/>
    <m/>
    <n v="1680"/>
    <m/>
    <n v="50580"/>
    <n v="5.4092526690391461E-2"/>
    <n v="15.2"/>
    <n v="3.2680901542111507E-2"/>
    <n v="9.1833333333333336"/>
    <n v="1.8801897983392647E-2"/>
    <n v="5.2833333333333332"/>
  </r>
  <r>
    <x v="117"/>
    <s v="CAP1A40"/>
    <x v="39"/>
    <s v="Calera"/>
    <s v="color"/>
    <x v="0"/>
    <s v="CAP1A"/>
    <n v="1680"/>
    <m/>
    <n v="5220"/>
    <m/>
    <n v="0"/>
    <m/>
    <n v="16560"/>
    <m/>
    <n v="360"/>
    <m/>
    <n v="0"/>
    <m/>
    <n v="0"/>
    <m/>
    <n v="462"/>
    <m/>
    <n v="450"/>
    <m/>
    <n v="912"/>
    <m/>
    <n v="231"/>
    <m/>
    <n v="0"/>
    <m/>
    <n v="231"/>
    <m/>
    <n v="297"/>
    <m/>
    <m/>
    <m/>
    <n v="24810"/>
    <m/>
    <n v="450"/>
    <m/>
    <n v="25260"/>
    <n v="3.6104513064133016E-2"/>
    <n v="5.0666666666666664"/>
    <n v="9.1448931116389544E-3"/>
    <n v="1.2833333333333334"/>
    <n v="1.1757719714964371E-2"/>
    <n v="1.65"/>
  </r>
  <r>
    <x v="117"/>
    <s v="CAP1B40"/>
    <x v="39"/>
    <s v="Calera"/>
    <s v="color"/>
    <x v="0"/>
    <s v="CAP1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7"/>
    <s v="CAP1c40"/>
    <x v="39"/>
    <s v="Calera"/>
    <s v="color"/>
    <x v="0"/>
    <s v="CAP1c"/>
    <n v="2760"/>
    <m/>
    <n v="180"/>
    <m/>
    <n v="0"/>
    <m/>
    <n v="28800"/>
    <m/>
    <n v="120"/>
    <m/>
    <n v="0"/>
    <m/>
    <n v="0"/>
    <m/>
    <n v="981"/>
    <m/>
    <n v="210"/>
    <m/>
    <n v="1191"/>
    <m/>
    <n v="375"/>
    <m/>
    <n v="0"/>
    <m/>
    <n v="375"/>
    <m/>
    <n v="444"/>
    <m/>
    <m/>
    <m/>
    <n v="33660"/>
    <m/>
    <n v="210"/>
    <m/>
    <n v="33870"/>
    <n v="3.5163861824623562E-2"/>
    <n v="6.6166666666666663"/>
    <n v="1.1071744906997343E-2"/>
    <n v="2.0833333333333335"/>
    <n v="1.3108945969884853E-2"/>
    <n v="2.4666666666666668"/>
  </r>
  <r>
    <x v="118"/>
    <s v="PICH1A40"/>
    <x v="39"/>
    <s v="Pichidegua"/>
    <s v="blanco"/>
    <x v="1"/>
    <s v="PICH1A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8"/>
    <s v="PICH2A40"/>
    <x v="39"/>
    <s v="Pichidegua"/>
    <s v="color"/>
    <x v="1"/>
    <s v="PICH2A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8"/>
    <s v="PICH3A40"/>
    <x v="39"/>
    <s v="Pichidegua"/>
    <s v="blanco"/>
    <x v="2"/>
    <s v="PICH3A"/>
    <n v="26520"/>
    <m/>
    <n v="72360"/>
    <m/>
    <n v="120060"/>
    <m/>
    <n v="23400"/>
    <m/>
    <n v="180"/>
    <m/>
    <n v="0"/>
    <m/>
    <n v="0"/>
    <m/>
    <n v="23400"/>
    <m/>
    <n v="0"/>
    <m/>
    <n v="23400"/>
    <m/>
    <n v="2520"/>
    <m/>
    <n v="0"/>
    <m/>
    <n v="2520"/>
    <m/>
    <n v="1320"/>
    <m/>
    <m/>
    <m/>
    <n v="269760"/>
    <m/>
    <n v="0"/>
    <m/>
    <n v="269760"/>
    <n v="8.6743772241992881E-2"/>
    <n v="130"/>
    <n v="9.341637010676156E-3"/>
    <n v="14"/>
    <n v="4.8932384341637009E-3"/>
    <n v="7.333333333333333"/>
  </r>
  <r>
    <x v="118"/>
    <s v="PICH4A40"/>
    <x v="39"/>
    <s v="Pichidegua"/>
    <s v="blanco"/>
    <x v="3"/>
    <s v="PICH4A"/>
    <n v="9360"/>
    <m/>
    <n v="18540"/>
    <m/>
    <n v="51420"/>
    <m/>
    <n v="24840"/>
    <m/>
    <n v="4140"/>
    <m/>
    <n v="0"/>
    <m/>
    <n v="0"/>
    <m/>
    <n v="20760"/>
    <m/>
    <n v="0"/>
    <m/>
    <n v="20760"/>
    <m/>
    <n v="3420"/>
    <m/>
    <n v="0"/>
    <m/>
    <n v="3420"/>
    <m/>
    <n v="1120"/>
    <m/>
    <m/>
    <m/>
    <n v="133600"/>
    <m/>
    <n v="0"/>
    <m/>
    <n v="133600"/>
    <n v="0.15538922155688623"/>
    <n v="115.33333333333333"/>
    <n v="2.5598802395209581E-2"/>
    <n v="19"/>
    <n v="8.3832335329341312E-3"/>
    <n v="6.2222222222222223"/>
  </r>
  <r>
    <x v="118"/>
    <s v="PICH5A40"/>
    <x v="39"/>
    <s v="Pichidegua"/>
    <s v="blanco"/>
    <x v="4"/>
    <s v="PICH5A"/>
    <n v="2040"/>
    <m/>
    <n v="37800"/>
    <m/>
    <n v="136620"/>
    <m/>
    <n v="60660"/>
    <m/>
    <n v="2520"/>
    <m/>
    <n v="0"/>
    <m/>
    <n v="0"/>
    <m/>
    <n v="14940"/>
    <m/>
    <n v="0"/>
    <m/>
    <n v="14940"/>
    <m/>
    <n v="2160"/>
    <m/>
    <n v="0"/>
    <m/>
    <n v="2160"/>
    <m/>
    <n v="1440"/>
    <m/>
    <m/>
    <m/>
    <n v="258180"/>
    <m/>
    <n v="0"/>
    <m/>
    <n v="258180"/>
    <n v="5.7866604694399255E-2"/>
    <n v="83"/>
    <n v="8.3662561003950732E-3"/>
    <n v="12"/>
    <n v="5.5775040669300488E-3"/>
    <n v="8"/>
  </r>
  <r>
    <x v="118"/>
    <s v="PICH1B40"/>
    <x v="39"/>
    <s v="Pichidegua"/>
    <s v="color"/>
    <x v="1"/>
    <s v="PICH1B"/>
    <n v="0"/>
    <m/>
    <n v="0"/>
    <m/>
    <n v="0"/>
    <m/>
    <n v="0"/>
    <m/>
    <n v="0"/>
    <m/>
    <n v="0"/>
    <m/>
    <n v="0"/>
    <m/>
    <n v="0"/>
    <m/>
    <n v="1140"/>
    <m/>
    <n v="1140"/>
    <m/>
    <n v="0"/>
    <m/>
    <n v="60"/>
    <m/>
    <n v="60"/>
    <m/>
    <n v="0"/>
    <m/>
    <m/>
    <m/>
    <n v="0"/>
    <m/>
    <n v="1200"/>
    <m/>
    <n v="1200"/>
    <n v="0.95"/>
    <n v="6.333333333333333"/>
    <n v="0.05"/>
    <n v="0.33333333333333331"/>
    <n v="0"/>
    <n v="0"/>
  </r>
  <r>
    <x v="118"/>
    <s v="PICH2B40"/>
    <x v="39"/>
    <s v="Pichidegua"/>
    <s v="blanco"/>
    <x v="1"/>
    <s v="PICH2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8"/>
    <s v="PICH3B40"/>
    <x v="39"/>
    <s v="Pichidegua"/>
    <s v="blanco"/>
    <x v="2"/>
    <s v="PICH3B"/>
    <n v="3000"/>
    <m/>
    <n v="26460"/>
    <m/>
    <n v="201820"/>
    <m/>
    <n v="164880"/>
    <m/>
    <n v="13680"/>
    <m/>
    <n v="0"/>
    <m/>
    <n v="0"/>
    <m/>
    <n v="9630"/>
    <m/>
    <n v="0"/>
    <m/>
    <n v="9630"/>
    <m/>
    <n v="1260"/>
    <m/>
    <n v="0"/>
    <m/>
    <n v="1260"/>
    <m/>
    <n v="1510"/>
    <m/>
    <m/>
    <m/>
    <n v="422240"/>
    <m/>
    <n v="0"/>
    <m/>
    <n v="422240"/>
    <n v="2.2806934444865479E-2"/>
    <n v="53.5"/>
    <n v="2.9840848806366046E-3"/>
    <n v="7"/>
    <n v="3.5761652140962486E-3"/>
    <n v="8.3888888888888893"/>
  </r>
  <r>
    <x v="118"/>
    <s v="PICH4B40"/>
    <x v="39"/>
    <s v="Pichidegua"/>
    <s v="blanco"/>
    <x v="3"/>
    <s v="PICH4B"/>
    <n v="1200"/>
    <m/>
    <n v="0"/>
    <m/>
    <n v="4140"/>
    <m/>
    <n v="65880"/>
    <m/>
    <n v="54900"/>
    <m/>
    <n v="4680"/>
    <m/>
    <n v="0"/>
    <m/>
    <n v="9930"/>
    <m/>
    <n v="0"/>
    <m/>
    <n v="9930"/>
    <m/>
    <n v="1440"/>
    <m/>
    <n v="0"/>
    <m/>
    <n v="1440"/>
    <m/>
    <n v="950"/>
    <m/>
    <m/>
    <m/>
    <n v="143120"/>
    <m/>
    <n v="0"/>
    <m/>
    <n v="143120"/>
    <n v="6.9382336500838457E-2"/>
    <n v="55.166666666666664"/>
    <n v="1.0061486864169928E-2"/>
    <n v="8"/>
    <n v="6.6377864728898823E-3"/>
    <n v="5.2777777777777777"/>
  </r>
  <r>
    <x v="118"/>
    <s v="PICH5B40"/>
    <x v="39"/>
    <s v="Pichidegua"/>
    <s v="blanco"/>
    <x v="4"/>
    <s v="PICH5B"/>
    <n v="0"/>
    <m/>
    <n v="0"/>
    <m/>
    <n v="360"/>
    <m/>
    <n v="900"/>
    <m/>
    <n v="2880"/>
    <m/>
    <n v="20160"/>
    <m/>
    <n v="7380"/>
    <m/>
    <n v="3780"/>
    <m/>
    <n v="0"/>
    <m/>
    <n v="3780"/>
    <m/>
    <n v="720"/>
    <m/>
    <n v="0"/>
    <m/>
    <n v="720"/>
    <m/>
    <n v="80"/>
    <m/>
    <m/>
    <m/>
    <n v="36260"/>
    <m/>
    <n v="0"/>
    <m/>
    <n v="36260"/>
    <n v="0.10424710424710425"/>
    <n v="21"/>
    <n v="1.9856591285162713E-2"/>
    <n v="4"/>
    <n v="2.206287920573635E-3"/>
    <n v="0.44444444444444442"/>
  </r>
  <r>
    <x v="118"/>
    <s v="PICH3C40"/>
    <x v="39"/>
    <s v="Pichidegua"/>
    <s v="blanco"/>
    <x v="2"/>
    <s v="PICH3C"/>
    <n v="6840"/>
    <m/>
    <n v="3420"/>
    <m/>
    <n v="82240"/>
    <m/>
    <n v="197280"/>
    <m/>
    <n v="26460"/>
    <m/>
    <n v="0"/>
    <m/>
    <n v="0"/>
    <m/>
    <n v="7200"/>
    <m/>
    <n v="0"/>
    <m/>
    <n v="7200"/>
    <m/>
    <n v="1440"/>
    <m/>
    <n v="0"/>
    <m/>
    <n v="1440"/>
    <m/>
    <n v="920"/>
    <m/>
    <m/>
    <m/>
    <n v="325800"/>
    <m/>
    <n v="0"/>
    <m/>
    <n v="325800"/>
    <n v="2.2099447513812154E-2"/>
    <n v="40"/>
    <n v="4.4198895027624313E-3"/>
    <n v="8"/>
    <n v="2.823818293431553E-3"/>
    <n v="5.1111111111111107"/>
  </r>
  <r>
    <x v="118"/>
    <s v="PICH5C40"/>
    <x v="39"/>
    <s v="Pichidegua"/>
    <s v="blanco"/>
    <x v="4"/>
    <s v="PICH5C"/>
    <n v="1320"/>
    <m/>
    <n v="19080"/>
    <m/>
    <n v="93960"/>
    <m/>
    <n v="144180"/>
    <m/>
    <n v="8100"/>
    <m/>
    <n v="0"/>
    <m/>
    <n v="0"/>
    <m/>
    <n v="15300"/>
    <m/>
    <n v="0"/>
    <m/>
    <n v="15300"/>
    <m/>
    <n v="2340"/>
    <m/>
    <n v="0"/>
    <m/>
    <n v="2340"/>
    <m/>
    <n v="1300"/>
    <m/>
    <m/>
    <m/>
    <n v="285580"/>
    <m/>
    <n v="0"/>
    <m/>
    <n v="285580"/>
    <n v="5.3575180334757333E-2"/>
    <n v="85"/>
    <n v="8.1938511100217108E-3"/>
    <n v="13"/>
    <n v="4.5521395055676166E-3"/>
    <n v="7.2222222222222223"/>
  </r>
  <r>
    <x v="118"/>
    <s v="PICH5D40"/>
    <x v="39"/>
    <s v="Pichidegua"/>
    <s v="blanco"/>
    <x v="4"/>
    <s v="PICH5D"/>
    <n v="2160"/>
    <m/>
    <n v="39960"/>
    <m/>
    <n v="129240"/>
    <m/>
    <n v="73980"/>
    <m/>
    <n v="3600"/>
    <m/>
    <n v="0"/>
    <m/>
    <n v="0"/>
    <m/>
    <n v="26100"/>
    <m/>
    <n v="0"/>
    <m/>
    <n v="26100"/>
    <m/>
    <n v="2700"/>
    <m/>
    <n v="0"/>
    <m/>
    <n v="2700"/>
    <m/>
    <n v="1400"/>
    <m/>
    <m/>
    <m/>
    <n v="279140"/>
    <m/>
    <n v="0"/>
    <m/>
    <n v="279140"/>
    <n v="9.3501468797019413E-2"/>
    <n v="145"/>
    <n v="9.6725657376226983E-3"/>
    <n v="15"/>
    <n v="5.0154044565451032E-3"/>
    <n v="7.7777777777777777"/>
  </r>
  <r>
    <x v="118"/>
    <s v="PICH1Aco40"/>
    <x v="39"/>
    <s v="Pichidegua"/>
    <s v="color"/>
    <x v="0"/>
    <s v="PICH1Aco"/>
    <n v="0"/>
    <m/>
    <n v="0"/>
    <m/>
    <n v="0"/>
    <m/>
    <n v="0"/>
    <m/>
    <n v="0"/>
    <m/>
    <n v="0"/>
    <m/>
    <n v="0"/>
    <m/>
    <n v="0"/>
    <m/>
    <n v="30"/>
    <m/>
    <n v="30"/>
    <m/>
    <n v="0"/>
    <m/>
    <n v="30"/>
    <m/>
    <n v="30"/>
    <m/>
    <n v="0"/>
    <m/>
    <m/>
    <m/>
    <n v="0"/>
    <m/>
    <n v="60"/>
    <m/>
    <n v="60"/>
    <n v="0.5"/>
    <n v="0.16666666666666666"/>
    <n v="0.5"/>
    <n v="0.16666666666666666"/>
    <n v="0"/>
    <n v="0"/>
  </r>
  <r>
    <x v="118"/>
    <s v="PICH1Aco240"/>
    <x v="39"/>
    <s v="Pichidegua"/>
    <s v="color"/>
    <x v="0"/>
    <s v="PICH1Aco2"/>
    <n v="2160"/>
    <m/>
    <n v="360"/>
    <m/>
    <n v="28340"/>
    <m/>
    <n v="67680"/>
    <m/>
    <n v="3480"/>
    <m/>
    <n v="0"/>
    <m/>
    <n v="0"/>
    <m/>
    <n v="3621"/>
    <m/>
    <n v="2820"/>
    <m/>
    <n v="6441"/>
    <m/>
    <n v="1002"/>
    <m/>
    <n v="750"/>
    <m/>
    <n v="1752"/>
    <m/>
    <n v="1077"/>
    <m/>
    <m/>
    <m/>
    <n v="107720"/>
    <m/>
    <n v="3570"/>
    <m/>
    <n v="111290"/>
    <n v="5.7875819929912843E-2"/>
    <n v="35.783333333333331"/>
    <n v="1.5742654326534281E-2"/>
    <n v="9.7333333333333325"/>
    <n v="9.6774193548387101E-3"/>
    <n v="5.9833333333333334"/>
  </r>
  <r>
    <x v="118"/>
    <s v="PICH1Bco40"/>
    <x v="39"/>
    <s v="Pichidegua"/>
    <s v="color"/>
    <x v="0"/>
    <s v="PICH1Bco"/>
    <n v="3480"/>
    <m/>
    <n v="13140"/>
    <m/>
    <n v="18720"/>
    <m/>
    <n v="12060"/>
    <m/>
    <n v="360"/>
    <m/>
    <n v="0"/>
    <m/>
    <n v="0"/>
    <m/>
    <n v="1560"/>
    <m/>
    <n v="300"/>
    <m/>
    <n v="1860"/>
    <m/>
    <n v="234"/>
    <m/>
    <n v="30"/>
    <m/>
    <n v="264"/>
    <m/>
    <n v="2106"/>
    <m/>
    <m/>
    <m/>
    <n v="51660"/>
    <m/>
    <n v="330"/>
    <m/>
    <n v="51990"/>
    <n v="3.5776110790536643E-2"/>
    <n v="10.333333333333334"/>
    <n v="5.0778995960761688E-3"/>
    <n v="1.4666666666666666"/>
    <n v="4.0507789959607618E-2"/>
    <n v="11.7"/>
  </r>
  <r>
    <x v="118"/>
    <s v="PICH2BCO40"/>
    <x v="39"/>
    <s v="Pichidegua"/>
    <s v="color"/>
    <x v="0"/>
    <s v="PICH2B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8"/>
    <s v="PICH4Bco40"/>
    <x v="39"/>
    <s v="Pichidegua"/>
    <s v="color"/>
    <x v="3"/>
    <s v="PICH4Bco"/>
    <n v="120"/>
    <m/>
    <n v="0"/>
    <m/>
    <n v="1260"/>
    <m/>
    <n v="5580"/>
    <m/>
    <n v="19440"/>
    <m/>
    <n v="0"/>
    <m/>
    <n v="0"/>
    <m/>
    <n v="5580"/>
    <m/>
    <n v="0"/>
    <m/>
    <n v="5580"/>
    <m/>
    <n v="1080"/>
    <m/>
    <n v="0"/>
    <m/>
    <n v="1080"/>
    <m/>
    <n v="340"/>
    <m/>
    <m/>
    <m/>
    <n v="33400"/>
    <m/>
    <n v="0"/>
    <m/>
    <n v="33400"/>
    <n v="0.16706586826347306"/>
    <n v="31"/>
    <n v="3.2335329341317366E-2"/>
    <n v="6"/>
    <n v="1.0179640718562874E-2"/>
    <n v="1.8888888888888888"/>
  </r>
  <r>
    <x v="118"/>
    <s v="PICH5Aco40"/>
    <x v="39"/>
    <s v="Pichidegua"/>
    <s v="color"/>
    <x v="4"/>
    <s v="PICH5Aco"/>
    <n v="2400"/>
    <m/>
    <n v="20700"/>
    <m/>
    <n v="26460"/>
    <m/>
    <n v="44640"/>
    <m/>
    <n v="180"/>
    <m/>
    <n v="0"/>
    <m/>
    <n v="0"/>
    <m/>
    <n v="5040"/>
    <m/>
    <n v="0"/>
    <m/>
    <n v="5040"/>
    <m/>
    <n v="2160"/>
    <m/>
    <n v="0"/>
    <m/>
    <n v="2160"/>
    <m/>
    <n v="760"/>
    <m/>
    <m/>
    <m/>
    <n v="102340"/>
    <m/>
    <n v="0"/>
    <m/>
    <n v="102340"/>
    <n v="4.9247606019151846E-2"/>
    <n v="28"/>
    <n v="2.1106116865350792E-2"/>
    <n v="12"/>
    <n v="7.4262263044752785E-3"/>
    <n v="4.2222222222222223"/>
  </r>
  <r>
    <x v="118"/>
    <s v="PICH5Bco40"/>
    <x v="39"/>
    <s v="Pichidegua"/>
    <s v="color"/>
    <x v="4"/>
    <s v="PICH5Bco"/>
    <n v="1680"/>
    <m/>
    <n v="14940"/>
    <m/>
    <n v="12420"/>
    <m/>
    <n v="71100"/>
    <m/>
    <n v="2160"/>
    <m/>
    <n v="0"/>
    <m/>
    <n v="0"/>
    <m/>
    <n v="4500"/>
    <m/>
    <n v="0"/>
    <m/>
    <n v="4500"/>
    <m/>
    <n v="1260"/>
    <m/>
    <n v="0"/>
    <m/>
    <n v="1260"/>
    <m/>
    <n v="680"/>
    <m/>
    <m/>
    <m/>
    <n v="108740"/>
    <m/>
    <n v="0"/>
    <m/>
    <n v="108740"/>
    <n v="4.1383115688798967E-2"/>
    <n v="25"/>
    <n v="1.1587272392863711E-2"/>
    <n v="7"/>
    <n v="6.2534485929740665E-3"/>
    <n v="3.7777777777777777"/>
  </r>
  <r>
    <x v="118"/>
    <s v="PICH5Cco40"/>
    <x v="39"/>
    <s v="Pichidegua"/>
    <s v="color"/>
    <x v="4"/>
    <s v="PICH5C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9"/>
    <s v="Lavado40"/>
    <x v="39"/>
    <m/>
    <m/>
    <x v="5"/>
    <s v="Lavado"/>
    <n v="6120"/>
    <m/>
    <n v="21960"/>
    <m/>
    <n v="65340"/>
    <m/>
    <n v="44100"/>
    <m/>
    <n v="13320"/>
    <m/>
    <n v="2340"/>
    <m/>
    <n v="0"/>
    <m/>
    <n v="0"/>
    <m/>
    <n v="0"/>
    <m/>
    <n v="0"/>
    <m/>
    <n v="0"/>
    <m/>
    <n v="0"/>
    <m/>
    <n v="0"/>
    <m/>
    <n v="0"/>
    <m/>
    <m/>
    <m/>
    <n v="153180"/>
    <m/>
    <n v="0"/>
    <m/>
    <n v="153180"/>
    <n v="0"/>
    <n v="0"/>
    <n v="0"/>
    <n v="0"/>
    <n v="0"/>
    <n v="0"/>
  </r>
  <r>
    <x v="120"/>
    <s v="CA3A41"/>
    <x v="40"/>
    <s v="Calera"/>
    <s v="color"/>
    <x v="0"/>
    <s v="CA3A"/>
    <n v="3480"/>
    <m/>
    <n v="12600"/>
    <m/>
    <n v="17820"/>
    <m/>
    <n v="12420"/>
    <m/>
    <n v="360"/>
    <m/>
    <n v="0"/>
    <m/>
    <n v="0"/>
    <m/>
    <n v="735"/>
    <m/>
    <n v="480"/>
    <m/>
    <n v="1215"/>
    <m/>
    <n v="720"/>
    <m/>
    <n v="720"/>
    <m/>
    <n v="1440"/>
    <m/>
    <n v="765"/>
    <m/>
    <m/>
    <m/>
    <n v="48900"/>
    <m/>
    <n v="1200"/>
    <m/>
    <n v="50100"/>
    <n v="2.4251497005988023E-2"/>
    <n v="6.75"/>
    <n v="2.874251497005988E-2"/>
    <n v="8"/>
    <n v="1.5269461077844311E-2"/>
    <n v="4.25"/>
  </r>
  <r>
    <x v="120"/>
    <s v="CA3B41"/>
    <x v="40"/>
    <s v="Calera"/>
    <s v="color"/>
    <x v="0"/>
    <s v="CA3B"/>
    <n v="600"/>
    <m/>
    <n v="1080"/>
    <m/>
    <n v="3780"/>
    <m/>
    <n v="1260"/>
    <m/>
    <n v="180"/>
    <m/>
    <n v="0"/>
    <m/>
    <n v="0"/>
    <m/>
    <n v="156"/>
    <m/>
    <n v="240"/>
    <m/>
    <n v="396"/>
    <m/>
    <n v="120"/>
    <m/>
    <n v="420"/>
    <m/>
    <n v="540"/>
    <m/>
    <n v="54"/>
    <m/>
    <m/>
    <m/>
    <n v="7230"/>
    <m/>
    <n v="660"/>
    <m/>
    <n v="7890"/>
    <n v="5.0190114068441066E-2"/>
    <n v="2.2000000000000002"/>
    <n v="6.8441064638783272E-2"/>
    <n v="3"/>
    <n v="6.8441064638783272E-3"/>
    <n v="0.3"/>
  </r>
  <r>
    <x v="120"/>
    <s v="CA3BB41"/>
    <x v="40"/>
    <s v="Calera"/>
    <s v="blanco"/>
    <x v="0"/>
    <s v="CA3BB"/>
    <n v="2040"/>
    <m/>
    <n v="11160"/>
    <m/>
    <n v="21420"/>
    <m/>
    <n v="11520"/>
    <m/>
    <n v="3240"/>
    <m/>
    <n v="0"/>
    <m/>
    <n v="0"/>
    <m/>
    <n v="951"/>
    <m/>
    <n v="750"/>
    <m/>
    <n v="1701"/>
    <m/>
    <n v="894"/>
    <m/>
    <n v="960"/>
    <m/>
    <n v="1854"/>
    <m/>
    <n v="1215"/>
    <m/>
    <m/>
    <m/>
    <n v="52440"/>
    <m/>
    <n v="1710"/>
    <m/>
    <n v="54150"/>
    <n v="3.1412742382271465E-2"/>
    <n v="9.4499999999999993"/>
    <n v="3.4238227146814404E-2"/>
    <n v="10.3"/>
    <n v="2.2437673130193906E-2"/>
    <n v="6.75"/>
  </r>
  <r>
    <x v="120"/>
    <s v="CAP1A41"/>
    <x v="40"/>
    <s v="Calera"/>
    <s v="color"/>
    <x v="0"/>
    <s v="CAP1A"/>
    <n v="2160"/>
    <m/>
    <n v="0"/>
    <m/>
    <n v="360"/>
    <m/>
    <n v="22140"/>
    <m/>
    <n v="0"/>
    <m/>
    <n v="0"/>
    <m/>
    <n v="0"/>
    <m/>
    <n v="480"/>
    <m/>
    <n v="480"/>
    <m/>
    <n v="960"/>
    <m/>
    <n v="189"/>
    <m/>
    <n v="270"/>
    <m/>
    <n v="459"/>
    <m/>
    <n v="261"/>
    <m/>
    <m/>
    <m/>
    <n v="25590"/>
    <m/>
    <n v="750"/>
    <m/>
    <n v="26340"/>
    <n v="3.644646924829157E-2"/>
    <n v="5.333333333333333"/>
    <n v="1.7425968109339409E-2"/>
    <n v="2.5499999999999998"/>
    <n v="9.9088838268792719E-3"/>
    <n v="1.45"/>
  </r>
  <r>
    <x v="120"/>
    <s v="CAP1B41"/>
    <x v="40"/>
    <s v="Calera"/>
    <s v="color"/>
    <x v="0"/>
    <s v="CAP1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20"/>
    <s v="CAP1c41"/>
    <x v="40"/>
    <s v="Calera"/>
    <s v="color"/>
    <x v="0"/>
    <s v="CAP1c"/>
    <n v="1800"/>
    <m/>
    <n v="540"/>
    <m/>
    <n v="3780"/>
    <m/>
    <n v="18540"/>
    <m/>
    <n v="180"/>
    <m/>
    <n v="0"/>
    <m/>
    <n v="0"/>
    <m/>
    <n v="405"/>
    <m/>
    <n v="120"/>
    <m/>
    <n v="525"/>
    <m/>
    <n v="366"/>
    <m/>
    <n v="0"/>
    <m/>
    <n v="366"/>
    <m/>
    <n v="309"/>
    <m/>
    <m/>
    <m/>
    <n v="25920"/>
    <m/>
    <n v="120"/>
    <m/>
    <n v="26040"/>
    <n v="2.0161290322580645E-2"/>
    <n v="2.9166666666666665"/>
    <n v="1.4055299539170507E-2"/>
    <n v="2.0333333333333332"/>
    <n v="1.1866359447004609E-2"/>
    <n v="1.7166666666666666"/>
  </r>
  <r>
    <x v="121"/>
    <s v="PICH1A41"/>
    <x v="40"/>
    <s v="Pichidegua"/>
    <s v="blanco"/>
    <x v="1"/>
    <s v="PICH1A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21"/>
    <s v="PICH2A41"/>
    <x v="40"/>
    <s v="Pichidegua"/>
    <s v="color"/>
    <x v="1"/>
    <s v="PICH2A"/>
    <n v="2160"/>
    <m/>
    <n v="13140"/>
    <m/>
    <n v="55440"/>
    <m/>
    <n v="39420"/>
    <m/>
    <n v="25200"/>
    <m/>
    <n v="0"/>
    <m/>
    <n v="0"/>
    <m/>
    <n v="5634"/>
    <m/>
    <n v="0"/>
    <m/>
    <n v="5634"/>
    <m/>
    <n v="2691"/>
    <m/>
    <n v="0"/>
    <m/>
    <n v="2691"/>
    <m/>
    <n v="855"/>
    <m/>
    <m/>
    <m/>
    <n v="144540"/>
    <m/>
    <n v="0"/>
    <m/>
    <n v="144540"/>
    <n v="3.8978829389788291E-2"/>
    <n v="31.3"/>
    <n v="1.8617683686176837E-2"/>
    <n v="14.95"/>
    <n v="5.9153175591531758E-3"/>
    <n v="4.75"/>
  </r>
  <r>
    <x v="121"/>
    <s v="PICH3A41"/>
    <x v="40"/>
    <s v="Pichidegua"/>
    <s v="blanco"/>
    <x v="2"/>
    <s v="PICH3A"/>
    <n v="22440"/>
    <m/>
    <n v="65160"/>
    <m/>
    <n v="127580"/>
    <m/>
    <n v="27360"/>
    <m/>
    <n v="0"/>
    <m/>
    <n v="0"/>
    <m/>
    <n v="0"/>
    <m/>
    <n v="23760"/>
    <m/>
    <n v="0"/>
    <m/>
    <n v="23760"/>
    <m/>
    <n v="1980"/>
    <m/>
    <n v="0"/>
    <m/>
    <n v="1980"/>
    <m/>
    <n v="1260"/>
    <m/>
    <m/>
    <m/>
    <n v="269540"/>
    <m/>
    <n v="0"/>
    <m/>
    <n v="269540"/>
    <n v="8.8150181791199822E-2"/>
    <n v="132"/>
    <n v="7.3458484825999855E-3"/>
    <n v="11"/>
    <n v="4.6746308525636273E-3"/>
    <n v="7"/>
  </r>
  <r>
    <x v="121"/>
    <s v="PICH4A41"/>
    <x v="40"/>
    <s v="Pichidegua"/>
    <s v="blanco"/>
    <x v="3"/>
    <s v="PICH4A"/>
    <n v="10680"/>
    <m/>
    <n v="26460"/>
    <m/>
    <n v="64980"/>
    <m/>
    <n v="30600"/>
    <m/>
    <n v="4680"/>
    <m/>
    <n v="0"/>
    <m/>
    <n v="0"/>
    <m/>
    <n v="35280"/>
    <m/>
    <n v="0"/>
    <m/>
    <n v="35280"/>
    <m/>
    <n v="5580"/>
    <m/>
    <n v="0"/>
    <m/>
    <n v="5580"/>
    <m/>
    <n v="1640"/>
    <m/>
    <m/>
    <m/>
    <n v="179900"/>
    <m/>
    <n v="0"/>
    <m/>
    <n v="179900"/>
    <n v="0.19610894941634241"/>
    <n v="196"/>
    <n v="3.1017231795441913E-2"/>
    <n v="31"/>
    <n v="9.1161756531406343E-3"/>
    <n v="9.1111111111111107"/>
  </r>
  <r>
    <x v="121"/>
    <s v="PICH5A41"/>
    <x v="40"/>
    <s v="Pichidegua"/>
    <s v="blanco"/>
    <x v="4"/>
    <s v="PICH5A"/>
    <n v="2400"/>
    <m/>
    <n v="40500"/>
    <m/>
    <n v="143640"/>
    <m/>
    <n v="53820"/>
    <m/>
    <n v="2340"/>
    <m/>
    <n v="0"/>
    <m/>
    <n v="0"/>
    <m/>
    <n v="13680"/>
    <m/>
    <n v="0"/>
    <m/>
    <n v="13680"/>
    <m/>
    <n v="1800"/>
    <m/>
    <n v="0"/>
    <m/>
    <n v="1800"/>
    <m/>
    <n v="1400"/>
    <m/>
    <m/>
    <m/>
    <n v="259580"/>
    <m/>
    <n v="0"/>
    <m/>
    <n v="259580"/>
    <n v="5.270051621850682E-2"/>
    <n v="76"/>
    <n v="6.9342784498035289E-3"/>
    <n v="10"/>
    <n v="5.3933276831805224E-3"/>
    <n v="7.7777777777777777"/>
  </r>
  <r>
    <x v="121"/>
    <s v="PICH1B41"/>
    <x v="40"/>
    <s v="Pichidegua"/>
    <s v="color"/>
    <x v="1"/>
    <s v="PICH1B"/>
    <n v="0"/>
    <m/>
    <n v="0"/>
    <m/>
    <n v="0"/>
    <m/>
    <n v="0"/>
    <m/>
    <n v="0"/>
    <m/>
    <n v="0"/>
    <m/>
    <n v="0"/>
    <m/>
    <n v="0"/>
    <m/>
    <n v="1200"/>
    <m/>
    <n v="1200"/>
    <m/>
    <n v="0"/>
    <m/>
    <n v="180"/>
    <m/>
    <n v="180"/>
    <m/>
    <n v="0"/>
    <m/>
    <m/>
    <m/>
    <n v="0"/>
    <m/>
    <n v="1380"/>
    <m/>
    <n v="1380"/>
    <n v="0.86956521739130432"/>
    <n v="6.666666666666667"/>
    <n v="0.13043478260869565"/>
    <n v="1"/>
    <n v="0"/>
    <n v="0"/>
  </r>
  <r>
    <x v="121"/>
    <s v="PICH2B41"/>
    <x v="40"/>
    <s v="Pichidegua"/>
    <s v="blanco"/>
    <x v="1"/>
    <s v="PICH2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21"/>
    <s v="PICH3B41"/>
    <x v="40"/>
    <s v="Pichidegua"/>
    <s v="blanco"/>
    <x v="2"/>
    <s v="PICH3B"/>
    <n v="3240"/>
    <m/>
    <n v="28080"/>
    <m/>
    <n v="208180"/>
    <m/>
    <n v="162000"/>
    <m/>
    <n v="11520"/>
    <m/>
    <n v="0"/>
    <m/>
    <n v="0"/>
    <m/>
    <n v="10080"/>
    <m/>
    <n v="0"/>
    <m/>
    <n v="10080"/>
    <m/>
    <n v="1260"/>
    <m/>
    <n v="0"/>
    <m/>
    <n v="1260"/>
    <m/>
    <n v="1260"/>
    <m/>
    <m/>
    <m/>
    <n v="425620"/>
    <m/>
    <n v="0"/>
    <m/>
    <n v="425620"/>
    <n v="2.368309759879705E-2"/>
    <n v="56"/>
    <n v="2.9603871998496313E-3"/>
    <n v="7"/>
    <n v="2.9603871998496313E-3"/>
    <n v="7"/>
  </r>
  <r>
    <x v="121"/>
    <s v="PICH4B41"/>
    <x v="40"/>
    <s v="Pichidegua"/>
    <s v="blanco"/>
    <x v="3"/>
    <s v="PICH4B"/>
    <n v="1920"/>
    <m/>
    <n v="0"/>
    <m/>
    <n v="23040"/>
    <m/>
    <n v="65340"/>
    <m/>
    <n v="40320"/>
    <m/>
    <n v="1800"/>
    <m/>
    <n v="0"/>
    <m/>
    <n v="12600"/>
    <m/>
    <n v="0"/>
    <m/>
    <n v="12600"/>
    <m/>
    <n v="2340"/>
    <m/>
    <n v="0"/>
    <m/>
    <n v="2340"/>
    <m/>
    <n v="600"/>
    <m/>
    <m/>
    <m/>
    <n v="147960"/>
    <m/>
    <n v="0"/>
    <m/>
    <n v="147960"/>
    <n v="8.5158150851581502E-2"/>
    <n v="70"/>
    <n v="1.5815085158150853E-2"/>
    <n v="13"/>
    <n v="4.0551500405515001E-3"/>
    <n v="3.3333333333333335"/>
  </r>
  <r>
    <x v="121"/>
    <s v="PICH5B41"/>
    <x v="40"/>
    <s v="Pichidegua"/>
    <s v="blanco"/>
    <x v="4"/>
    <s v="PICH5B"/>
    <n v="0"/>
    <m/>
    <n v="1440"/>
    <m/>
    <n v="7200"/>
    <m/>
    <n v="6480"/>
    <m/>
    <n v="76500"/>
    <m/>
    <n v="151200"/>
    <m/>
    <n v="19080"/>
    <m/>
    <n v="15120"/>
    <m/>
    <n v="0"/>
    <m/>
    <n v="15120"/>
    <m/>
    <n v="1980"/>
    <m/>
    <n v="0"/>
    <m/>
    <n v="1980"/>
    <m/>
    <n v="340"/>
    <m/>
    <m/>
    <m/>
    <n v="279340"/>
    <m/>
    <n v="0"/>
    <m/>
    <n v="279340"/>
    <n v="5.4127586453783919E-2"/>
    <n v="84"/>
    <n v="7.0881363213288464E-3"/>
    <n v="11"/>
    <n v="1.2171547218443473E-3"/>
    <n v="1.8888888888888888"/>
  </r>
  <r>
    <x v="121"/>
    <s v="PICH3C41"/>
    <x v="40"/>
    <s v="Pichidegua"/>
    <s v="blanco"/>
    <x v="2"/>
    <s v="PICH3C"/>
    <n v="4680"/>
    <m/>
    <n v="4500"/>
    <m/>
    <n v="99900"/>
    <m/>
    <n v="182880"/>
    <m/>
    <n v="17820"/>
    <m/>
    <n v="0"/>
    <m/>
    <n v="0"/>
    <m/>
    <n v="9180"/>
    <m/>
    <n v="0"/>
    <m/>
    <n v="9180"/>
    <m/>
    <n v="1620"/>
    <m/>
    <n v="0"/>
    <m/>
    <n v="1620"/>
    <m/>
    <n v="1060"/>
    <m/>
    <m/>
    <m/>
    <n v="321640"/>
    <m/>
    <n v="0"/>
    <m/>
    <n v="321640"/>
    <n v="2.8541226215644821E-2"/>
    <n v="51"/>
    <n v="5.0366869792314393E-3"/>
    <n v="9"/>
    <n v="3.2956099987563737E-3"/>
    <n v="5.8888888888888893"/>
  </r>
  <r>
    <x v="121"/>
    <s v="PICH5C41"/>
    <x v="40"/>
    <s v="Pichidegua"/>
    <s v="blanco"/>
    <x v="4"/>
    <s v="PICH5C"/>
    <n v="960"/>
    <m/>
    <n v="18540"/>
    <m/>
    <n v="76860"/>
    <m/>
    <n v="137520"/>
    <m/>
    <n v="7020"/>
    <m/>
    <n v="0"/>
    <m/>
    <n v="0"/>
    <m/>
    <n v="12600"/>
    <m/>
    <n v="0"/>
    <m/>
    <n v="12600"/>
    <m/>
    <n v="1620"/>
    <m/>
    <n v="0"/>
    <m/>
    <n v="1620"/>
    <m/>
    <n v="1100"/>
    <m/>
    <m/>
    <m/>
    <n v="256220"/>
    <m/>
    <n v="0"/>
    <m/>
    <n v="256220"/>
    <n v="4.9176488954804462E-2"/>
    <n v="70"/>
    <n v="6.3226914370462881E-3"/>
    <n v="9"/>
    <n v="4.2931855436734055E-3"/>
    <n v="6.1111111111111107"/>
  </r>
  <r>
    <x v="121"/>
    <s v="PICH5D41"/>
    <x v="40"/>
    <s v="Pichidegua"/>
    <s v="blanco"/>
    <x v="4"/>
    <s v="PICH5D"/>
    <n v="1920"/>
    <m/>
    <n v="33840"/>
    <m/>
    <n v="106200"/>
    <m/>
    <n v="64980"/>
    <m/>
    <n v="3060"/>
    <m/>
    <n v="0"/>
    <m/>
    <n v="0"/>
    <m/>
    <n v="20880"/>
    <m/>
    <n v="0"/>
    <m/>
    <n v="20880"/>
    <m/>
    <n v="2340"/>
    <m/>
    <n v="0"/>
    <m/>
    <n v="2340"/>
    <m/>
    <n v="1220"/>
    <m/>
    <m/>
    <m/>
    <n v="234440"/>
    <m/>
    <n v="0"/>
    <m/>
    <n v="234440"/>
    <n v="8.906329977819484E-2"/>
    <n v="116"/>
    <n v="9.9812318716942499E-3"/>
    <n v="13"/>
    <n v="5.2038901211397372E-3"/>
    <n v="6.7777777777777777"/>
  </r>
  <r>
    <x v="121"/>
    <s v="PICH1Aco41"/>
    <x v="40"/>
    <s v="Pichidegua"/>
    <s v="color"/>
    <x v="0"/>
    <s v="PICH1Aco"/>
    <n v="120"/>
    <m/>
    <n v="0"/>
    <m/>
    <n v="0"/>
    <m/>
    <n v="4500"/>
    <m/>
    <n v="900"/>
    <m/>
    <n v="2700"/>
    <m/>
    <n v="2160"/>
    <m/>
    <n v="150"/>
    <m/>
    <n v="240"/>
    <m/>
    <n v="390"/>
    <m/>
    <n v="120"/>
    <m/>
    <n v="480"/>
    <m/>
    <n v="600"/>
    <m/>
    <n v="150"/>
    <m/>
    <m/>
    <m/>
    <n v="10800"/>
    <m/>
    <n v="720"/>
    <m/>
    <n v="11520"/>
    <n v="3.3854166666666664E-2"/>
    <n v="2.1666666666666665"/>
    <n v="5.2083333333333336E-2"/>
    <n v="3.3333333333333335"/>
    <n v="1.3020833333333334E-2"/>
    <n v="0.83333333333333337"/>
  </r>
  <r>
    <x v="121"/>
    <s v="PICH1Aco241"/>
    <x v="40"/>
    <s v="Pichidegua"/>
    <s v="color"/>
    <x v="0"/>
    <s v="PICH1Aco2"/>
    <n v="1560"/>
    <m/>
    <n v="900"/>
    <m/>
    <n v="38800"/>
    <m/>
    <n v="36000"/>
    <m/>
    <n v="1620"/>
    <m/>
    <n v="0"/>
    <m/>
    <n v="0"/>
    <m/>
    <n v="1899"/>
    <m/>
    <n v="3510"/>
    <m/>
    <n v="5409"/>
    <m/>
    <n v="1191"/>
    <m/>
    <n v="930"/>
    <m/>
    <n v="2121"/>
    <m/>
    <n v="752"/>
    <m/>
    <m/>
    <m/>
    <n v="82722"/>
    <m/>
    <n v="4440"/>
    <m/>
    <n v="87162"/>
    <n v="6.20568596406691E-2"/>
    <n v="30.05"/>
    <n v="2.4333998760927927E-2"/>
    <n v="11.783333333333333"/>
    <n v="8.6276129505977375E-3"/>
    <n v="4.177777777777778"/>
  </r>
  <r>
    <x v="121"/>
    <s v="PICH1Bco41"/>
    <x v="40"/>
    <s v="Pichidegua"/>
    <s v="color"/>
    <x v="0"/>
    <s v="PICH1Bco"/>
    <n v="3240"/>
    <m/>
    <n v="7200"/>
    <m/>
    <n v="2520"/>
    <m/>
    <n v="32040"/>
    <m/>
    <n v="0"/>
    <m/>
    <n v="0"/>
    <m/>
    <n v="0"/>
    <m/>
    <n v="1680"/>
    <m/>
    <n v="450"/>
    <m/>
    <n v="2130"/>
    <m/>
    <n v="294"/>
    <m/>
    <n v="0"/>
    <m/>
    <n v="294"/>
    <m/>
    <n v="726"/>
    <m/>
    <m/>
    <m/>
    <n v="47700"/>
    <m/>
    <n v="450"/>
    <m/>
    <n v="48150"/>
    <n v="4.4236760124610593E-2"/>
    <n v="11.833333333333334"/>
    <n v="6.1059190031152646E-3"/>
    <n v="1.6333333333333333"/>
    <n v="1.5077881619937695E-2"/>
    <n v="4.0333333333333332"/>
  </r>
  <r>
    <x v="121"/>
    <s v="PICH2BCO41"/>
    <x v="40"/>
    <s v="Pichidegua"/>
    <s v="color"/>
    <x v="0"/>
    <s v="PICH2B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21"/>
    <s v="PICH4Bco41"/>
    <x v="40"/>
    <s v="Pichidegua"/>
    <s v="color"/>
    <x v="3"/>
    <s v="PICH4Bco"/>
    <n v="480"/>
    <m/>
    <n v="0"/>
    <m/>
    <n v="5940"/>
    <m/>
    <n v="15120"/>
    <m/>
    <n v="16200"/>
    <m/>
    <n v="0"/>
    <m/>
    <n v="0"/>
    <m/>
    <n v="5760"/>
    <m/>
    <n v="0"/>
    <m/>
    <n v="5760"/>
    <m/>
    <n v="1260"/>
    <m/>
    <n v="0"/>
    <m/>
    <n v="1260"/>
    <m/>
    <n v="400"/>
    <m/>
    <m/>
    <m/>
    <n v="45160"/>
    <m/>
    <n v="0"/>
    <m/>
    <n v="45160"/>
    <n v="0.1275465013286094"/>
    <n v="32"/>
    <n v="2.7900797165633304E-2"/>
    <n v="7"/>
    <n v="8.8573959255978749E-3"/>
    <n v="2.2222222222222223"/>
  </r>
  <r>
    <x v="121"/>
    <s v="PICH5Aco41"/>
    <x v="40"/>
    <s v="Pichidegua"/>
    <s v="color"/>
    <x v="4"/>
    <s v="PICH5Aco"/>
    <n v="2400"/>
    <m/>
    <n v="25380"/>
    <m/>
    <n v="28080"/>
    <m/>
    <n v="53280"/>
    <m/>
    <n v="0"/>
    <m/>
    <n v="0"/>
    <m/>
    <n v="0"/>
    <m/>
    <n v="4500"/>
    <m/>
    <n v="0"/>
    <m/>
    <n v="4500"/>
    <m/>
    <n v="1980"/>
    <m/>
    <n v="0"/>
    <m/>
    <n v="1980"/>
    <m/>
    <n v="880"/>
    <m/>
    <m/>
    <m/>
    <n v="116500"/>
    <m/>
    <n v="0"/>
    <m/>
    <n v="116500"/>
    <n v="3.8626609442060089E-2"/>
    <n v="25"/>
    <n v="1.6995708154506437E-2"/>
    <n v="11"/>
    <n v="7.553648068669528E-3"/>
    <n v="4.8888888888888893"/>
  </r>
  <r>
    <x v="121"/>
    <s v="PICH5Bco41"/>
    <x v="40"/>
    <s v="Pichidegua"/>
    <s v="color"/>
    <x v="4"/>
    <s v="PICH5B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21"/>
    <s v="PICH5Cco41"/>
    <x v="40"/>
    <s v="Pichidegua"/>
    <s v="color"/>
    <x v="4"/>
    <s v="PICH5Cco"/>
    <n v="1800"/>
    <m/>
    <n v="14040"/>
    <m/>
    <n v="17280"/>
    <m/>
    <n v="77760"/>
    <m/>
    <n v="3600"/>
    <m/>
    <n v="0"/>
    <m/>
    <n v="0"/>
    <m/>
    <n v="3960"/>
    <m/>
    <n v="0"/>
    <m/>
    <n v="3960"/>
    <m/>
    <n v="1620"/>
    <m/>
    <n v="0"/>
    <m/>
    <n v="1620"/>
    <m/>
    <n v="740"/>
    <m/>
    <m/>
    <m/>
    <n v="120800"/>
    <m/>
    <n v="0"/>
    <m/>
    <n v="120800"/>
    <n v="3.2781456953642381E-2"/>
    <n v="22"/>
    <n v="1.3410596026490066E-2"/>
    <n v="9"/>
    <n v="6.1258278145695363E-3"/>
    <n v="4.1111111111111107"/>
  </r>
  <r>
    <x v="122"/>
    <s v="Lavado41"/>
    <x v="40"/>
    <m/>
    <m/>
    <x v="5"/>
    <s v="Lavado"/>
    <n v="5880"/>
    <m/>
    <n v="20520"/>
    <m/>
    <n v="61200"/>
    <m/>
    <n v="44100"/>
    <m/>
    <n v="13500"/>
    <m/>
    <n v="11880"/>
    <m/>
    <n v="0"/>
    <m/>
    <n v="0"/>
    <m/>
    <n v="0"/>
    <m/>
    <n v="0"/>
    <m/>
    <n v="0"/>
    <m/>
    <n v="0"/>
    <m/>
    <n v="0"/>
    <m/>
    <n v="0"/>
    <m/>
    <m/>
    <m/>
    <n v="157080"/>
    <m/>
    <n v="0"/>
    <m/>
    <n v="157080"/>
    <n v="0"/>
    <n v="0"/>
    <n v="0"/>
    <n v="0"/>
    <n v="0"/>
    <n v="0"/>
  </r>
  <r>
    <x v="123"/>
    <s v="CA3A42"/>
    <x v="41"/>
    <s v="Calera"/>
    <s v="color"/>
    <x v="0"/>
    <s v="CA3A"/>
    <n v="3120"/>
    <n v="7.61"/>
    <n v="10980"/>
    <n v="26.77"/>
    <n v="17820"/>
    <n v="43.45"/>
    <n v="5940"/>
    <n v="14.48"/>
    <n v="180"/>
    <n v="0.44"/>
    <n v="0"/>
    <n v="0"/>
    <n v="0"/>
    <n v="0"/>
    <n v="582"/>
    <n v="1.42"/>
    <n v="540"/>
    <n v="1.32"/>
    <n v="1122"/>
    <n v="2.74"/>
    <n v="681"/>
    <n v="1.66"/>
    <n v="810"/>
    <n v="1.98"/>
    <n v="1491"/>
    <n v="3.64"/>
    <n v="357"/>
    <n v="0.87"/>
    <n v="0"/>
    <n v="0"/>
    <n v="39660"/>
    <n v="96.71"/>
    <n v="1350"/>
    <n v="3.29"/>
    <n v="41010"/>
    <n v="2.7359180687637163E-2"/>
    <n v="6.2333333333333334"/>
    <n v="3.6356986100950985E-2"/>
    <n v="8.2833333333333332"/>
    <n v="8.7051938551572783E-3"/>
    <n v="1.9833333333333334"/>
  </r>
  <r>
    <x v="123"/>
    <s v="CA3B42"/>
    <x v="41"/>
    <s v="Calera"/>
    <s v="color"/>
    <x v="0"/>
    <s v="CA3B"/>
    <n v="960"/>
    <n v="6.45"/>
    <n v="1440"/>
    <n v="9.68"/>
    <n v="7740"/>
    <n v="52.02"/>
    <n v="3420"/>
    <n v="22.98"/>
    <n v="0"/>
    <n v="0"/>
    <n v="0"/>
    <n v="0"/>
    <n v="0"/>
    <n v="0"/>
    <n v="378"/>
    <n v="2.54"/>
    <n v="240"/>
    <n v="1.61"/>
    <n v="618"/>
    <n v="4.1500000000000004"/>
    <n v="324"/>
    <n v="2.1800000000000002"/>
    <n v="330"/>
    <n v="2.2200000000000002"/>
    <n v="654"/>
    <n v="4.4000000000000004"/>
    <n v="48"/>
    <n v="0.32"/>
    <n v="0"/>
    <n v="0"/>
    <n v="14310"/>
    <n v="96.17"/>
    <n v="570"/>
    <n v="3.83"/>
    <n v="14880"/>
    <n v="4.1532258064516131E-2"/>
    <n v="3.4333333333333331"/>
    <n v="4.3951612903225808E-2"/>
    <n v="3.6333333333333333"/>
    <n v="3.2258064516129032E-3"/>
    <n v="0.26666666666666666"/>
  </r>
  <r>
    <x v="123"/>
    <s v="CA3BB42"/>
    <x v="41"/>
    <s v="Calera"/>
    <s v="blanco"/>
    <x v="0"/>
    <s v="CA3BB"/>
    <n v="2520"/>
    <n v="5.52"/>
    <n v="10800"/>
    <n v="23.67"/>
    <n v="360"/>
    <n v="0.79"/>
    <n v="19440"/>
    <n v="42.6"/>
    <n v="7200"/>
    <n v="15.78"/>
    <n v="0"/>
    <n v="0"/>
    <n v="0"/>
    <n v="0"/>
    <n v="2232"/>
    <n v="4.8899999999999997"/>
    <n v="750"/>
    <n v="1.64"/>
    <n v="2982"/>
    <n v="6.54"/>
    <n v="1122"/>
    <n v="2.46"/>
    <n v="900"/>
    <n v="1.97"/>
    <n v="2022"/>
    <n v="4.43"/>
    <n v="306"/>
    <n v="0.67"/>
    <n v="0"/>
    <n v="0"/>
    <n v="43980"/>
    <n v="96.38"/>
    <n v="1650"/>
    <n v="3.62"/>
    <n v="45630"/>
    <n v="6.53517422748192E-2"/>
    <n v="16.566666666666666"/>
    <n v="4.4312952005259698E-2"/>
    <n v="11.233333333333333"/>
    <n v="6.7061143984220905E-3"/>
    <n v="1.7"/>
  </r>
  <r>
    <x v="123"/>
    <s v="CAP1A42"/>
    <x v="41"/>
    <s v="Calera"/>
    <s v="color"/>
    <x v="0"/>
    <s v="CAP1A"/>
    <n v="2280"/>
    <n v="8.94"/>
    <n v="1620"/>
    <n v="6.35"/>
    <n v="7820"/>
    <n v="30.65"/>
    <n v="12060"/>
    <n v="47.28"/>
    <n v="0"/>
    <n v="0"/>
    <n v="0"/>
    <n v="0"/>
    <n v="0"/>
    <n v="0"/>
    <n v="690"/>
    <n v="2.7"/>
    <n v="630"/>
    <n v="2.4700000000000002"/>
    <n v="1320"/>
    <n v="5.17"/>
    <n v="195"/>
    <n v="0.76"/>
    <n v="0"/>
    <n v="0"/>
    <n v="195"/>
    <n v="0.76"/>
    <n v="215"/>
    <n v="0.84"/>
    <n v="0"/>
    <n v="0"/>
    <n v="24880"/>
    <n v="97.53"/>
    <n v="630"/>
    <n v="2.4700000000000002"/>
    <n v="25510"/>
    <n v="5.1744413955311645E-2"/>
    <n v="7.333333333333333"/>
    <n v="7.6440611524892198E-3"/>
    <n v="1.0833333333333333"/>
    <n v="8.4280674245393958E-3"/>
    <n v="1.1944444444444444"/>
  </r>
  <r>
    <x v="123"/>
    <s v="CAP1B42"/>
    <x v="41"/>
    <s v="Calera"/>
    <s v="color"/>
    <x v="0"/>
    <s v="CAP1B"/>
    <n v="0"/>
    <n v="0"/>
    <n v="0"/>
    <n v="0"/>
    <n v="0"/>
    <n v="0"/>
    <n v="0"/>
    <n v="0"/>
    <n v="0"/>
    <n v="0"/>
    <n v="0"/>
    <n v="0"/>
    <n v="0"/>
    <n v="0"/>
    <n v="0"/>
    <n v="0"/>
    <n v="150"/>
    <n v="100"/>
    <n v="150"/>
    <n v="100"/>
    <n v="0"/>
    <n v="0"/>
    <n v="0"/>
    <n v="0"/>
    <n v="0"/>
    <n v="0"/>
    <n v="0"/>
    <n v="0"/>
    <n v="0"/>
    <n v="0"/>
    <n v="0"/>
    <n v="0"/>
    <n v="150"/>
    <n v="100"/>
    <n v="150"/>
    <n v="1"/>
    <n v="0.83333333333333337"/>
    <n v="0"/>
    <n v="0"/>
    <n v="0"/>
    <n v="0"/>
  </r>
  <r>
    <x v="123"/>
    <s v="CAP1c42"/>
    <x v="41"/>
    <s v="Calera"/>
    <s v="color"/>
    <x v="0"/>
    <s v="CAP1c"/>
    <n v="1080"/>
    <n v="9.65"/>
    <n v="0"/>
    <n v="0"/>
    <n v="0"/>
    <n v="0"/>
    <n v="9720"/>
    <n v="86.86"/>
    <n v="0"/>
    <n v="0"/>
    <n v="0"/>
    <n v="0"/>
    <n v="0"/>
    <n v="0"/>
    <n v="156"/>
    <n v="1.39"/>
    <n v="150"/>
    <n v="1.34"/>
    <n v="306"/>
    <n v="2.73"/>
    <n v="51"/>
    <n v="0.46"/>
    <n v="0"/>
    <n v="0"/>
    <n v="51"/>
    <n v="0.46"/>
    <n v="33"/>
    <n v="0.28999999999999998"/>
    <n v="0"/>
    <n v="0"/>
    <n v="11040"/>
    <n v="98.66"/>
    <n v="150"/>
    <n v="1.34"/>
    <n v="11190"/>
    <n v="2.7345844504021447E-2"/>
    <n v="1.7"/>
    <n v="4.5576407506702412E-3"/>
    <n v="0.28333333333333333"/>
    <n v="2.9490616621983914E-3"/>
    <n v="0.18333333333333332"/>
  </r>
  <r>
    <x v="124"/>
    <s v="PICH1A42"/>
    <x v="41"/>
    <s v="Pichidegua"/>
    <s v="blanco"/>
    <x v="1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PICH2A42"/>
    <x v="41"/>
    <s v="Pichidegua"/>
    <s v="color"/>
    <x v="1"/>
    <s v="PICH2A"/>
    <n v="7680"/>
    <n v="3.56"/>
    <n v="37260"/>
    <n v="17.28"/>
    <n v="93960"/>
    <n v="43.58"/>
    <n v="51120"/>
    <n v="23.71"/>
    <n v="11160"/>
    <n v="5.18"/>
    <n v="0"/>
    <n v="0"/>
    <n v="0"/>
    <n v="0"/>
    <n v="8841"/>
    <n v="4.0999999999999996"/>
    <n v="0"/>
    <n v="0"/>
    <n v="8841"/>
    <n v="4.0999999999999996"/>
    <n v="3939"/>
    <n v="1.83"/>
    <n v="0"/>
    <n v="0"/>
    <n v="3939"/>
    <n v="1.83"/>
    <n v="1620"/>
    <n v="0.75"/>
    <n v="0"/>
    <n v="0"/>
    <n v="215580"/>
    <n v="100"/>
    <n v="0"/>
    <n v="0"/>
    <n v="215580"/>
    <n v="4.1010297801280265E-2"/>
    <n v="49.116666666666667"/>
    <n v="1.8271639298636237E-2"/>
    <n v="21.883333333333333"/>
    <n v="7.5146117450598385E-3"/>
    <n v="9"/>
  </r>
  <r>
    <x v="124"/>
    <s v="PICH3A42"/>
    <x v="41"/>
    <s v="Pichidegua"/>
    <s v="blanco"/>
    <x v="2"/>
    <s v="PICH3A"/>
    <n v="21120"/>
    <n v="7.84"/>
    <n v="63540"/>
    <n v="23.58"/>
    <n v="128980"/>
    <n v="47.87"/>
    <n v="28800"/>
    <n v="10.69"/>
    <n v="0"/>
    <n v="0"/>
    <n v="0"/>
    <n v="0"/>
    <n v="0"/>
    <n v="0"/>
    <n v="23400"/>
    <n v="8.69"/>
    <n v="0"/>
    <n v="0"/>
    <n v="23400"/>
    <n v="8.69"/>
    <n v="1620"/>
    <n v="0.6"/>
    <n v="0"/>
    <n v="0"/>
    <n v="1620"/>
    <n v="0.6"/>
    <n v="1960"/>
    <n v="0.73"/>
    <n v="0"/>
    <n v="0"/>
    <n v="269420"/>
    <n v="100"/>
    <n v="0"/>
    <n v="0"/>
    <n v="269420"/>
    <n v="8.6853240293964809E-2"/>
    <n v="130"/>
    <n v="6.0129166357360255E-3"/>
    <n v="9"/>
    <n v="7.2748867938534634E-3"/>
    <n v="10.888888888888889"/>
  </r>
  <r>
    <x v="124"/>
    <s v="PICH4A42"/>
    <x v="41"/>
    <s v="Pichidegua"/>
    <s v="blanco"/>
    <x v="3"/>
    <s v="PICH4A"/>
    <n v="1200"/>
    <n v="3.21"/>
    <n v="3420"/>
    <n v="9.15"/>
    <n v="6300"/>
    <n v="16.850000000000001"/>
    <n v="3780"/>
    <n v="10.11"/>
    <n v="0"/>
    <n v="0"/>
    <n v="0"/>
    <n v="0"/>
    <n v="0"/>
    <n v="0"/>
    <n v="18180"/>
    <n v="48.64"/>
    <n v="0"/>
    <n v="0"/>
    <n v="18180"/>
    <n v="48.64"/>
    <n v="3420"/>
    <n v="9.15"/>
    <n v="0"/>
    <n v="0"/>
    <n v="3420"/>
    <n v="9.15"/>
    <n v="1080"/>
    <n v="2.89"/>
    <n v="0"/>
    <n v="0"/>
    <n v="37380"/>
    <n v="100"/>
    <n v="0"/>
    <n v="0"/>
    <n v="37380"/>
    <n v="0.48635634028892455"/>
    <n v="101"/>
    <n v="9.1492776886035312E-2"/>
    <n v="19"/>
    <n v="2.8892455858747994E-2"/>
    <n v="6"/>
  </r>
  <r>
    <x v="124"/>
    <s v="PICH5A42"/>
    <x v="41"/>
    <s v="Pichidegua"/>
    <s v="blanco"/>
    <x v="4"/>
    <s v="PICH5A"/>
    <n v="480"/>
    <n v="0.4"/>
    <n v="10980"/>
    <n v="9.1199999999999992"/>
    <n v="48960"/>
    <n v="40.68"/>
    <n v="28260"/>
    <n v="23.48"/>
    <n v="1260"/>
    <n v="1.05"/>
    <n v="0"/>
    <n v="0"/>
    <n v="0"/>
    <n v="0"/>
    <n v="23580"/>
    <n v="19.59"/>
    <n v="0"/>
    <n v="0"/>
    <n v="23580"/>
    <n v="19.59"/>
    <n v="5760"/>
    <n v="4.79"/>
    <n v="0"/>
    <n v="0"/>
    <n v="5760"/>
    <n v="4.79"/>
    <n v="1080"/>
    <n v="0.9"/>
    <n v="0"/>
    <n v="0"/>
    <n v="120360"/>
    <n v="100"/>
    <n v="0"/>
    <n v="0"/>
    <n v="120360"/>
    <n v="0.19591226321036889"/>
    <n v="131"/>
    <n v="4.7856430707876374E-2"/>
    <n v="32"/>
    <n v="8.9730807577268201E-3"/>
    <n v="6"/>
  </r>
  <r>
    <x v="124"/>
    <s v="PICH1B42"/>
    <x v="41"/>
    <s v="Pichidegua"/>
    <s v="color"/>
    <x v="1"/>
    <s v="PICH1B"/>
    <n v="0"/>
    <n v="0"/>
    <n v="0"/>
    <n v="0"/>
    <n v="0"/>
    <n v="0"/>
    <n v="0"/>
    <n v="0"/>
    <n v="0"/>
    <n v="0"/>
    <n v="0"/>
    <n v="0"/>
    <n v="0"/>
    <n v="0"/>
    <n v="0"/>
    <n v="0"/>
    <n v="1020"/>
    <n v="94.44"/>
    <n v="1020"/>
    <n v="94.44"/>
    <n v="0"/>
    <n v="0"/>
    <n v="60"/>
    <n v="5.56"/>
    <n v="60"/>
    <n v="5.56"/>
    <n v="0"/>
    <n v="0"/>
    <n v="0"/>
    <n v="0"/>
    <n v="0"/>
    <n v="0"/>
    <n v="1080"/>
    <n v="100"/>
    <n v="1080"/>
    <n v="0.94444444444444442"/>
    <n v="5.666666666666667"/>
    <n v="5.5555555555555552E-2"/>
    <n v="0.33333333333333331"/>
    <n v="0"/>
    <n v="0"/>
  </r>
  <r>
    <x v="124"/>
    <s v="PICH2B42"/>
    <x v="41"/>
    <s v="Pichidegua"/>
    <s v="blanco"/>
    <x v="1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PICH3B42"/>
    <x v="41"/>
    <s v="Pichidegua"/>
    <s v="blanco"/>
    <x v="2"/>
    <s v="PICH3B"/>
    <n v="2880"/>
    <n v="0.68"/>
    <n v="30420"/>
    <n v="7.19"/>
    <n v="207760"/>
    <n v="49.12"/>
    <n v="159840"/>
    <n v="37.79"/>
    <n v="10260"/>
    <n v="2.4300000000000002"/>
    <n v="0"/>
    <n v="0"/>
    <n v="0"/>
    <n v="0"/>
    <n v="9540"/>
    <n v="2.2599999999999998"/>
    <n v="0"/>
    <n v="0"/>
    <n v="9540"/>
    <n v="2.2599999999999998"/>
    <n v="1260"/>
    <n v="0.3"/>
    <n v="0"/>
    <n v="0"/>
    <n v="1260"/>
    <n v="0.3"/>
    <n v="1000"/>
    <n v="0.24"/>
    <n v="0"/>
    <n v="0"/>
    <n v="422960"/>
    <n v="100"/>
    <n v="0"/>
    <n v="0"/>
    <n v="422960"/>
    <n v="2.2555324380556081E-2"/>
    <n v="53"/>
    <n v="2.9790051068658975E-3"/>
    <n v="7"/>
    <n v="2.3642897673538869E-3"/>
    <n v="5.5555555555555554"/>
  </r>
  <r>
    <x v="124"/>
    <s v="PICH4B42"/>
    <x v="41"/>
    <s v="Pichidegua"/>
    <s v="blanco"/>
    <x v="3"/>
    <s v="PICH4B"/>
    <n v="1440"/>
    <n v="0.94"/>
    <n v="0"/>
    <n v="0"/>
    <n v="49680"/>
    <n v="32.51"/>
    <n v="70020"/>
    <n v="45.82"/>
    <n v="14760"/>
    <n v="9.66"/>
    <n v="180"/>
    <n v="0.12"/>
    <n v="0"/>
    <n v="0"/>
    <n v="13860"/>
    <n v="9.07"/>
    <n v="0"/>
    <n v="0"/>
    <n v="13860"/>
    <n v="9.07"/>
    <n v="2340"/>
    <n v="1.53"/>
    <n v="0"/>
    <n v="0"/>
    <n v="2340"/>
    <n v="1.53"/>
    <n v="540"/>
    <n v="0.35"/>
    <n v="0"/>
    <n v="0"/>
    <n v="152820"/>
    <n v="100"/>
    <n v="0"/>
    <n v="0"/>
    <n v="152820"/>
    <n v="9.0694935217903422E-2"/>
    <n v="77"/>
    <n v="1.5312131919905771E-2"/>
    <n v="13"/>
    <n v="3.5335689045936395E-3"/>
    <n v="3"/>
  </r>
  <r>
    <x v="124"/>
    <s v="PICH5B42"/>
    <x v="41"/>
    <s v="Pichidegua"/>
    <s v="blanco"/>
    <x v="4"/>
    <s v="PICH5B"/>
    <n v="0"/>
    <n v="0"/>
    <n v="3060"/>
    <n v="1.2"/>
    <n v="7920"/>
    <n v="3.11"/>
    <n v="11340"/>
    <n v="4.45"/>
    <n v="115200"/>
    <n v="45.17"/>
    <n v="98280"/>
    <n v="38.54"/>
    <n v="4860"/>
    <n v="1.91"/>
    <n v="11880"/>
    <n v="4.66"/>
    <n v="0"/>
    <n v="0"/>
    <n v="11880"/>
    <n v="4.66"/>
    <n v="1800"/>
    <n v="0.71"/>
    <n v="0"/>
    <n v="0"/>
    <n v="1800"/>
    <n v="0.71"/>
    <n v="700"/>
    <n v="0.27"/>
    <n v="0"/>
    <n v="0"/>
    <n v="255040"/>
    <n v="100"/>
    <n v="0"/>
    <n v="0"/>
    <n v="255040"/>
    <n v="4.6580928481806776E-2"/>
    <n v="66"/>
    <n v="7.0577164366373906E-3"/>
    <n v="10"/>
    <n v="2.7446675031367628E-3"/>
    <n v="3.8888888888888888"/>
  </r>
  <r>
    <x v="124"/>
    <s v="PICH3C42"/>
    <x v="41"/>
    <s v="Pichidegua"/>
    <s v="blanco"/>
    <x v="2"/>
    <s v="PICH3C"/>
    <n v="4200"/>
    <n v="1.31"/>
    <n v="8820"/>
    <n v="2.74"/>
    <n v="125780"/>
    <n v="39.14"/>
    <n v="157860"/>
    <n v="49.13"/>
    <n v="12960"/>
    <n v="4.03"/>
    <n v="0"/>
    <n v="0"/>
    <n v="0"/>
    <n v="0"/>
    <n v="9540"/>
    <n v="2.97"/>
    <n v="0"/>
    <n v="0"/>
    <n v="9540"/>
    <n v="2.97"/>
    <n v="1260"/>
    <n v="0.39"/>
    <n v="0"/>
    <n v="0"/>
    <n v="1260"/>
    <n v="0.39"/>
    <n v="900"/>
    <n v="0.28000000000000003"/>
    <n v="0"/>
    <n v="0"/>
    <n v="321320"/>
    <n v="100"/>
    <n v="0"/>
    <n v="0"/>
    <n v="321320"/>
    <n v="2.9690028631893441E-2"/>
    <n v="53"/>
    <n v="3.9213245362878131E-3"/>
    <n v="7"/>
    <n v="2.8009460973484378E-3"/>
    <n v="5"/>
  </r>
  <r>
    <x v="124"/>
    <s v="PICH5C42"/>
    <x v="41"/>
    <s v="Pichidegua"/>
    <s v="blanco"/>
    <x v="4"/>
    <s v="PICH5C"/>
    <n v="960"/>
    <n v="0.34"/>
    <n v="17280"/>
    <n v="6.18"/>
    <n v="95400"/>
    <n v="34.130000000000003"/>
    <n v="143460"/>
    <n v="51.32"/>
    <n v="5580"/>
    <n v="2"/>
    <n v="0"/>
    <n v="0"/>
    <n v="0"/>
    <n v="0"/>
    <n v="14220"/>
    <n v="5.09"/>
    <n v="0"/>
    <n v="0"/>
    <n v="14220"/>
    <n v="5.09"/>
    <n v="1620"/>
    <n v="0.57999999999999996"/>
    <n v="0"/>
    <n v="0"/>
    <n v="1620"/>
    <n v="0.57999999999999996"/>
    <n v="1020"/>
    <n v="0.36"/>
    <n v="0"/>
    <n v="0"/>
    <n v="279540"/>
    <n v="100"/>
    <n v="0"/>
    <n v="0"/>
    <n v="279540"/>
    <n v="5.0869285254346426E-2"/>
    <n v="79"/>
    <n v="5.7952350289761749E-3"/>
    <n v="9"/>
    <n v="3.6488516849109251E-3"/>
    <n v="5.666666666666667"/>
  </r>
  <r>
    <x v="124"/>
    <s v="PICH5D42"/>
    <x v="41"/>
    <s v="Pichidegua"/>
    <s v="blanco"/>
    <x v="4"/>
    <s v="PICH5D"/>
    <n v="1680"/>
    <n v="0.88"/>
    <n v="28260"/>
    <n v="14.72"/>
    <n v="87120"/>
    <n v="45.38"/>
    <n v="48960"/>
    <n v="25.5"/>
    <n v="2520"/>
    <n v="1.31"/>
    <n v="0"/>
    <n v="0"/>
    <n v="0"/>
    <n v="0"/>
    <n v="19440"/>
    <n v="10.130000000000001"/>
    <n v="0"/>
    <n v="0"/>
    <n v="19440"/>
    <n v="10.130000000000001"/>
    <n v="2880"/>
    <n v="1.5"/>
    <n v="0"/>
    <n v="0"/>
    <n v="2880"/>
    <n v="1.5"/>
    <n v="1140"/>
    <n v="0.59"/>
    <n v="0"/>
    <n v="0"/>
    <n v="192000"/>
    <n v="100"/>
    <n v="0"/>
    <n v="0"/>
    <n v="192000"/>
    <n v="0.10125000000000001"/>
    <n v="108"/>
    <n v="1.4999999999999999E-2"/>
    <n v="16"/>
    <n v="5.9375000000000001E-3"/>
    <n v="6.333333333333333"/>
  </r>
  <r>
    <x v="124"/>
    <s v="PICH1Aco42"/>
    <x v="41"/>
    <s v="Pichidegua"/>
    <s v="color"/>
    <x v="0"/>
    <s v="PICH1Aco"/>
    <n v="0"/>
    <n v="0"/>
    <n v="0"/>
    <n v="0"/>
    <n v="0"/>
    <n v="0"/>
    <n v="3420"/>
    <n v="19.32"/>
    <n v="2880"/>
    <n v="16.27"/>
    <n v="7380"/>
    <n v="41.69"/>
    <n v="1620"/>
    <n v="9.15"/>
    <n v="579"/>
    <n v="3.27"/>
    <n v="600"/>
    <n v="3.39"/>
    <n v="1179"/>
    <n v="6.66"/>
    <n v="195"/>
    <n v="1.1000000000000001"/>
    <n v="900"/>
    <n v="5.08"/>
    <n v="1095"/>
    <n v="6.19"/>
    <n v="126"/>
    <n v="0.71"/>
    <n v="0"/>
    <n v="0"/>
    <n v="16200"/>
    <n v="91.53"/>
    <n v="1500"/>
    <n v="8.4700000000000006"/>
    <n v="17700"/>
    <n v="6.6610169491525428E-2"/>
    <n v="6.55"/>
    <n v="6.186440677966102E-2"/>
    <n v="6.083333333333333"/>
    <n v="7.1186440677966098E-3"/>
    <n v="0.7"/>
  </r>
  <r>
    <x v="124"/>
    <s v="PICH1Aco242"/>
    <x v="41"/>
    <s v="Pichidegua"/>
    <s v="color"/>
    <x v="0"/>
    <s v="PICH1Aco2"/>
    <n v="1440"/>
    <n v="1.65"/>
    <n v="360"/>
    <n v="0.41"/>
    <n v="26220"/>
    <n v="30"/>
    <n v="45360"/>
    <n v="51.9"/>
    <n v="4890"/>
    <n v="5.6"/>
    <n v="510"/>
    <n v="0.57999999999999996"/>
    <n v="0"/>
    <n v="0"/>
    <n v="3174"/>
    <n v="3.63"/>
    <n v="2520"/>
    <n v="2.88"/>
    <n v="5694"/>
    <n v="6.52"/>
    <n v="975"/>
    <n v="1.1200000000000001"/>
    <n v="1140"/>
    <n v="1.3"/>
    <n v="2115"/>
    <n v="2.42"/>
    <n v="804"/>
    <n v="0.92"/>
    <n v="0"/>
    <n v="0"/>
    <n v="83733"/>
    <n v="95.81"/>
    <n v="3660"/>
    <n v="4.1900000000000004"/>
    <n v="87393"/>
    <n v="6.5153959699289415E-2"/>
    <n v="31.633333333333333"/>
    <n v="2.4201022965226048E-2"/>
    <n v="11.75"/>
    <n v="9.1998214960008241E-3"/>
    <n v="4.4666666666666668"/>
  </r>
  <r>
    <x v="124"/>
    <s v="PICH1Bco42"/>
    <x v="41"/>
    <s v="Pichidegua"/>
    <s v="color"/>
    <x v="0"/>
    <s v="PICH1Bco"/>
    <n v="2160"/>
    <n v="5.76"/>
    <n v="8100"/>
    <n v="21.58"/>
    <n v="13500"/>
    <n v="35.97"/>
    <n v="12060"/>
    <n v="32.130000000000003"/>
    <n v="0"/>
    <n v="0"/>
    <n v="0"/>
    <n v="0"/>
    <n v="0"/>
    <n v="0"/>
    <n v="633"/>
    <n v="1.69"/>
    <n v="270"/>
    <n v="0.72"/>
    <n v="903"/>
    <n v="2.41"/>
    <n v="465"/>
    <n v="1.24"/>
    <n v="0"/>
    <n v="0"/>
    <n v="465"/>
    <n v="1.24"/>
    <n v="342"/>
    <n v="0.91"/>
    <n v="0"/>
    <n v="0"/>
    <n v="37260"/>
    <n v="99.28"/>
    <n v="270"/>
    <n v="0.72"/>
    <n v="37530"/>
    <n v="2.4060751398880895E-2"/>
    <n v="5.0166666666666666"/>
    <n v="1.2390087929656275E-2"/>
    <n v="2.5833333333333335"/>
    <n v="9.1127098321342921E-3"/>
    <n v="1.9"/>
  </r>
  <r>
    <x v="124"/>
    <s v="PICH2BCO42"/>
    <x v="41"/>
    <s v="Pichidegua"/>
    <s v="color"/>
    <x v="0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PICH4Bco42"/>
    <x v="41"/>
    <s v="Pichidegua"/>
    <s v="color"/>
    <x v="3"/>
    <s v="PICH4Bco"/>
    <n v="600"/>
    <n v="1.5"/>
    <n v="0"/>
    <n v="0"/>
    <n v="14220"/>
    <n v="35.619999999999997"/>
    <n v="14940"/>
    <n v="37.42"/>
    <n v="4320"/>
    <n v="10.82"/>
    <n v="0"/>
    <n v="0"/>
    <n v="0"/>
    <n v="0"/>
    <n v="4140"/>
    <n v="10.37"/>
    <n v="0"/>
    <n v="0"/>
    <n v="4140"/>
    <n v="10.37"/>
    <n v="1260"/>
    <n v="3.16"/>
    <n v="0"/>
    <n v="0"/>
    <n v="1260"/>
    <n v="3.16"/>
    <n v="440"/>
    <n v="1.1000000000000001"/>
    <n v="0"/>
    <n v="0"/>
    <n v="39920"/>
    <n v="100"/>
    <n v="0"/>
    <n v="0"/>
    <n v="39920"/>
    <n v="0.10370741482965933"/>
    <n v="23"/>
    <n v="3.1563126252505007E-2"/>
    <n v="7"/>
    <n v="1.1022044088176353E-2"/>
    <n v="2.4444444444444446"/>
  </r>
  <r>
    <x v="124"/>
    <s v="PICH5Aco42"/>
    <x v="41"/>
    <s v="Pichidegua"/>
    <s v="color"/>
    <x v="4"/>
    <s v="PICH5Aco"/>
    <n v="960"/>
    <n v="1.58"/>
    <n v="8640"/>
    <n v="14.26"/>
    <n v="9000"/>
    <n v="14.86"/>
    <n v="31500"/>
    <n v="52"/>
    <n v="0"/>
    <n v="0"/>
    <n v="0"/>
    <n v="0"/>
    <n v="0"/>
    <n v="0"/>
    <n v="7380"/>
    <n v="12.18"/>
    <n v="0"/>
    <n v="0"/>
    <n v="7380"/>
    <n v="12.18"/>
    <n v="2340"/>
    <n v="3.86"/>
    <n v="0"/>
    <n v="0"/>
    <n v="2340"/>
    <n v="3.86"/>
    <n v="760"/>
    <n v="1.25"/>
    <n v="0"/>
    <n v="0"/>
    <n v="60580"/>
    <n v="100"/>
    <n v="0"/>
    <n v="0"/>
    <n v="60580"/>
    <n v="0.12182238362495873"/>
    <n v="41"/>
    <n v="3.8626609442060089E-2"/>
    <n v="13"/>
    <n v="1.2545394519643446E-2"/>
    <n v="4.2222222222222223"/>
  </r>
  <r>
    <x v="124"/>
    <s v="PICH5Bco42"/>
    <x v="41"/>
    <s v="Pichidegua"/>
    <s v="color"/>
    <x v="4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PICH5Cco42"/>
    <x v="41"/>
    <s v="Pichidegua"/>
    <s v="color"/>
    <x v="4"/>
    <s v="PICH5Cco"/>
    <n v="1080"/>
    <n v="1.29"/>
    <n v="10260"/>
    <n v="12.26"/>
    <n v="9720"/>
    <n v="11.61"/>
    <n v="53640"/>
    <n v="64.069999999999993"/>
    <n v="1800"/>
    <n v="2.15"/>
    <n v="0"/>
    <n v="0"/>
    <n v="0"/>
    <n v="0"/>
    <n v="5220"/>
    <n v="6.24"/>
    <n v="0"/>
    <n v="0"/>
    <n v="5220"/>
    <n v="6.24"/>
    <n v="1440"/>
    <n v="1.72"/>
    <n v="0"/>
    <n v="0"/>
    <n v="1440"/>
    <n v="1.72"/>
    <n v="560"/>
    <n v="0.67"/>
    <n v="0"/>
    <n v="0"/>
    <n v="83720"/>
    <n v="100"/>
    <n v="0"/>
    <n v="0"/>
    <n v="83720"/>
    <n v="6.2350692785475392E-2"/>
    <n v="29"/>
    <n v="1.7200191113234592E-2"/>
    <n v="8"/>
    <n v="6.688963210702341E-3"/>
    <n v="3.1111111111111112"/>
  </r>
  <r>
    <x v="125"/>
    <s v="Lavado42"/>
    <x v="41"/>
    <m/>
    <m/>
    <x v="5"/>
    <s v="Lavado"/>
    <n v="5040"/>
    <n v="3.16"/>
    <n v="20880"/>
    <n v="13.1"/>
    <n v="65340"/>
    <n v="40.99"/>
    <n v="46800"/>
    <n v="29.36"/>
    <n v="11880"/>
    <n v="7.45"/>
    <n v="6840"/>
    <n v="4.29"/>
    <n v="0"/>
    <n v="0"/>
    <n v="0"/>
    <n v="0"/>
    <n v="0"/>
    <n v="0"/>
    <n v="0"/>
    <n v="0"/>
    <n v="2040"/>
    <n v="1.28"/>
    <n v="0"/>
    <n v="0"/>
    <n v="2040"/>
    <n v="1.28"/>
    <n v="600"/>
    <n v="0.38"/>
    <n v="0"/>
    <n v="0"/>
    <n v="159420"/>
    <n v="100"/>
    <n v="0"/>
    <n v="0"/>
    <n v="159420"/>
    <n v="0"/>
    <n v="0"/>
    <n v="1.2796386902521641E-2"/>
    <n v="11.333333333333334"/>
    <n v="3.7636432066240118E-3"/>
    <n v="3.3333333333333335"/>
  </r>
  <r>
    <x v="126"/>
    <s v="CA3A43"/>
    <x v="42"/>
    <s v="Calera"/>
    <s v="color"/>
    <x v="0"/>
    <s v="CA3A"/>
    <n v="3960"/>
    <n v="7.04"/>
    <n v="13320"/>
    <n v="23.67"/>
    <n v="18900"/>
    <n v="33.58"/>
    <n v="15120"/>
    <n v="26.87"/>
    <n v="540"/>
    <n v="0.96"/>
    <n v="0"/>
    <n v="0"/>
    <n v="0"/>
    <n v="0"/>
    <n v="1113"/>
    <n v="1.98"/>
    <n v="420"/>
    <n v="0.75"/>
    <n v="1533"/>
    <n v="2.72"/>
    <n v="1062"/>
    <n v="1.89"/>
    <n v="630"/>
    <n v="1.1200000000000001"/>
    <n v="1692"/>
    <n v="3.01"/>
    <n v="1215"/>
    <n v="2.16"/>
    <n v="0"/>
    <n v="0"/>
    <n v="55230"/>
    <n v="98.13"/>
    <n v="1050"/>
    <n v="1.87"/>
    <n v="56280"/>
    <n v="2.7238805970149254E-2"/>
    <n v="8.5166666666666675"/>
    <n v="3.0063965884861408E-2"/>
    <n v="9.4"/>
    <n v="2.1588486140724946E-2"/>
    <n v="6.75"/>
  </r>
  <r>
    <x v="126"/>
    <s v="CA3B43"/>
    <x v="42"/>
    <s v="Calera"/>
    <s v="color"/>
    <x v="0"/>
    <s v="CA3B"/>
    <n v="1320"/>
    <n v="7.6"/>
    <n v="4140"/>
    <n v="23.83"/>
    <n v="7380"/>
    <n v="42.49"/>
    <n v="2880"/>
    <n v="16.579999999999998"/>
    <n v="360"/>
    <n v="2.0699999999999998"/>
    <n v="0"/>
    <n v="0"/>
    <n v="0"/>
    <n v="0"/>
    <n v="501"/>
    <n v="2.88"/>
    <n v="120"/>
    <n v="0.69"/>
    <n v="621"/>
    <n v="3.58"/>
    <n v="366"/>
    <n v="2.11"/>
    <n v="180"/>
    <n v="1.04"/>
    <n v="546"/>
    <n v="3.14"/>
    <n v="123"/>
    <n v="0.71"/>
    <n v="0"/>
    <n v="0"/>
    <n v="17070"/>
    <n v="98.27"/>
    <n v="300"/>
    <n v="1.73"/>
    <n v="17370"/>
    <n v="3.5751295336787565E-2"/>
    <n v="3.45"/>
    <n v="3.143350604490501E-2"/>
    <n v="3.0333333333333332"/>
    <n v="7.0811744386873919E-3"/>
    <n v="0.68333333333333335"/>
  </r>
  <r>
    <x v="126"/>
    <s v="CA3BB43"/>
    <x v="42"/>
    <s v="Calera"/>
    <s v="blanco"/>
    <x v="0"/>
    <s v="CA3BB"/>
    <n v="2040"/>
    <n v="3.43"/>
    <n v="12420"/>
    <n v="20.91"/>
    <n v="13860"/>
    <n v="23.34"/>
    <n v="22320"/>
    <n v="37.58"/>
    <n v="3240"/>
    <n v="5.46"/>
    <n v="0"/>
    <n v="0"/>
    <n v="0"/>
    <n v="0"/>
    <n v="1857"/>
    <n v="3.13"/>
    <n v="660"/>
    <n v="1.1100000000000001"/>
    <n v="2517"/>
    <n v="4.24"/>
    <n v="1005"/>
    <n v="1.69"/>
    <n v="750"/>
    <n v="1.26"/>
    <n v="1755"/>
    <n v="2.96"/>
    <n v="1238"/>
    <n v="2.08"/>
    <n v="0"/>
    <n v="0"/>
    <n v="57980"/>
    <n v="97.63"/>
    <n v="1410"/>
    <n v="2.37"/>
    <n v="59390"/>
    <n v="4.2380872200707187E-2"/>
    <n v="13.983333333333333"/>
    <n v="2.9550429365212998E-2"/>
    <n v="9.75"/>
    <n v="2.0845260144805523E-2"/>
    <n v="6.8777777777777782"/>
  </r>
  <r>
    <x v="126"/>
    <s v="CAP1A43"/>
    <x v="42"/>
    <s v="Calera"/>
    <s v="color"/>
    <x v="0"/>
    <s v="CAP1A"/>
    <n v="2280"/>
    <n v="10.44"/>
    <n v="0"/>
    <n v="0"/>
    <n v="2300"/>
    <n v="10.53"/>
    <n v="15120"/>
    <n v="69.23"/>
    <n v="0"/>
    <n v="0"/>
    <n v="0"/>
    <n v="0"/>
    <n v="0"/>
    <n v="0"/>
    <n v="846"/>
    <n v="3.87"/>
    <n v="510"/>
    <n v="2.34"/>
    <n v="1356"/>
    <n v="6.21"/>
    <n v="258"/>
    <n v="1.18"/>
    <n v="0"/>
    <n v="0"/>
    <n v="258"/>
    <n v="1.18"/>
    <n v="526"/>
    <n v="2.41"/>
    <n v="0"/>
    <n v="0"/>
    <n v="21330"/>
    <n v="97.66"/>
    <n v="510"/>
    <n v="2.34"/>
    <n v="21840"/>
    <n v="6.2087912087912089E-2"/>
    <n v="7.5333333333333332"/>
    <n v="1.1813186813186813E-2"/>
    <n v="1.4333333333333333"/>
    <n v="2.4084249084249085E-2"/>
    <n v="2.9222222222222221"/>
  </r>
  <r>
    <x v="126"/>
    <s v="CAP1B43"/>
    <x v="42"/>
    <s v="Calera"/>
    <s v="color"/>
    <x v="0"/>
    <s v="CAP1B"/>
    <n v="0"/>
    <n v="0"/>
    <n v="0"/>
    <n v="0"/>
    <n v="0"/>
    <n v="0"/>
    <n v="0"/>
    <n v="0"/>
    <n v="0"/>
    <n v="0"/>
    <n v="0"/>
    <n v="0"/>
    <n v="0"/>
    <n v="0"/>
    <n v="0"/>
    <n v="0"/>
    <n v="150"/>
    <n v="100"/>
    <n v="150"/>
    <n v="100"/>
    <n v="0"/>
    <n v="0"/>
    <n v="0"/>
    <n v="0"/>
    <n v="0"/>
    <n v="0"/>
    <n v="0"/>
    <n v="0"/>
    <n v="0"/>
    <n v="0"/>
    <n v="0"/>
    <n v="0"/>
    <n v="150"/>
    <n v="100"/>
    <n v="150"/>
    <n v="1"/>
    <n v="0.83333333333333337"/>
    <n v="0"/>
    <n v="0"/>
    <n v="0"/>
    <n v="0"/>
  </r>
  <r>
    <x v="126"/>
    <s v="CAP1c43"/>
    <x v="42"/>
    <s v="Calera"/>
    <s v="color"/>
    <x v="0"/>
    <s v="CAP1c"/>
    <n v="2640"/>
    <n v="6.76"/>
    <n v="0"/>
    <n v="0"/>
    <n v="13240"/>
    <n v="33.92"/>
    <n v="20700"/>
    <n v="53.04"/>
    <n v="240"/>
    <n v="0.61"/>
    <n v="0"/>
    <n v="0"/>
    <n v="0"/>
    <n v="0"/>
    <n v="1317"/>
    <n v="3.37"/>
    <n v="90"/>
    <n v="0.23"/>
    <n v="1407"/>
    <n v="3.6"/>
    <n v="204"/>
    <n v="0.52"/>
    <n v="0"/>
    <n v="0"/>
    <n v="204"/>
    <n v="0.52"/>
    <n v="599"/>
    <n v="1.53"/>
    <n v="0"/>
    <n v="0"/>
    <n v="38940"/>
    <n v="99.77"/>
    <n v="90"/>
    <n v="0.23"/>
    <n v="39030"/>
    <n v="3.6049192928516528E-2"/>
    <n v="7.8166666666666664"/>
    <n v="5.2267486548808612E-3"/>
    <n v="1.1333333333333333"/>
    <n v="1.5347168844478606E-2"/>
    <n v="3.3277777777777779"/>
  </r>
  <r>
    <x v="127"/>
    <s v="PICH1A43"/>
    <x v="42"/>
    <s v="Pichidegua"/>
    <s v="blanco"/>
    <x v="1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PICH2A43"/>
    <x v="42"/>
    <s v="Pichidegua"/>
    <s v="color"/>
    <x v="1"/>
    <s v="PICH2A"/>
    <n v="13800"/>
    <n v="5.34"/>
    <n v="56520"/>
    <n v="21.87"/>
    <n v="98100"/>
    <n v="37.97"/>
    <n v="53460"/>
    <n v="20.69"/>
    <n v="21420"/>
    <n v="8.2899999999999991"/>
    <n v="0"/>
    <n v="0"/>
    <n v="0"/>
    <n v="0"/>
    <n v="10485"/>
    <n v="4.0599999999999996"/>
    <n v="0"/>
    <n v="0"/>
    <n v="10485"/>
    <n v="4.0599999999999996"/>
    <n v="3555"/>
    <n v="1.38"/>
    <n v="0"/>
    <n v="0"/>
    <n v="3555"/>
    <n v="1.38"/>
    <n v="1040"/>
    <n v="0.4"/>
    <n v="0"/>
    <n v="0"/>
    <n v="258380"/>
    <n v="100"/>
    <n v="0"/>
    <n v="0"/>
    <n v="258380"/>
    <n v="4.0579766235776762E-2"/>
    <n v="58.25"/>
    <n v="1.3758804861057357E-2"/>
    <n v="19.75"/>
    <n v="4.0250793405062308E-3"/>
    <n v="5.7777777777777777"/>
  </r>
  <r>
    <x v="127"/>
    <s v="PICH3A43"/>
    <x v="42"/>
    <s v="Pichidegua"/>
    <s v="blanco"/>
    <x v="2"/>
    <s v="PICH3A"/>
    <n v="19320"/>
    <n v="7.43"/>
    <n v="54900"/>
    <n v="21.1"/>
    <n v="130680"/>
    <n v="50.23"/>
    <n v="31860"/>
    <n v="12.25"/>
    <n v="0"/>
    <n v="0"/>
    <n v="0"/>
    <n v="0"/>
    <n v="0"/>
    <n v="0"/>
    <n v="21060"/>
    <n v="8.1"/>
    <n v="0"/>
    <n v="0"/>
    <n v="21060"/>
    <n v="8.1"/>
    <n v="1080"/>
    <n v="0.42"/>
    <n v="0"/>
    <n v="0"/>
    <n v="1080"/>
    <n v="0.42"/>
    <n v="1240"/>
    <n v="0.48"/>
    <n v="0"/>
    <n v="0"/>
    <n v="260140"/>
    <n v="100"/>
    <n v="0"/>
    <n v="0"/>
    <n v="260140"/>
    <n v="8.0956408087952639E-2"/>
    <n v="117"/>
    <n v="4.1516106711770584E-3"/>
    <n v="6"/>
    <n v="4.7666641039440299E-3"/>
    <n v="6.8888888888888893"/>
  </r>
  <r>
    <x v="127"/>
    <s v="PICH4A43"/>
    <x v="42"/>
    <s v="Pichidegua"/>
    <s v="blanco"/>
    <x v="3"/>
    <s v="PICH4A"/>
    <n v="0"/>
    <n v="0"/>
    <n v="0"/>
    <n v="0"/>
    <n v="0"/>
    <n v="0"/>
    <n v="0"/>
    <n v="0"/>
    <n v="0"/>
    <n v="0"/>
    <n v="0"/>
    <n v="0"/>
    <n v="0"/>
    <n v="0"/>
    <n v="18000"/>
    <n v="83.49"/>
    <n v="0"/>
    <n v="0"/>
    <n v="18000"/>
    <n v="83.49"/>
    <n v="2160"/>
    <n v="10.02"/>
    <n v="0"/>
    <n v="0"/>
    <n v="2160"/>
    <n v="10.02"/>
    <n v="1400"/>
    <n v="6.49"/>
    <n v="0"/>
    <n v="0"/>
    <n v="21560"/>
    <n v="100"/>
    <n v="0"/>
    <n v="0"/>
    <n v="21560"/>
    <n v="0.83487940630797774"/>
    <n v="100"/>
    <n v="0.10018552875695733"/>
    <n v="12"/>
    <n v="6.4935064935064929E-2"/>
    <n v="7.7777777777777777"/>
  </r>
  <r>
    <x v="127"/>
    <s v="PICH5A43"/>
    <x v="42"/>
    <s v="Pichidegua"/>
    <s v="blanco"/>
    <x v="4"/>
    <s v="PICH5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PICH1B43"/>
    <x v="42"/>
    <s v="Pichidegua"/>
    <s v="color"/>
    <x v="1"/>
    <s v="PICH1B"/>
    <n v="600"/>
    <n v="4.9000000000000004"/>
    <n v="2520"/>
    <n v="20.59"/>
    <n v="2340"/>
    <n v="19.12"/>
    <n v="4500"/>
    <n v="36.76"/>
    <n v="0"/>
    <n v="0"/>
    <n v="0"/>
    <n v="0"/>
    <n v="0"/>
    <n v="0"/>
    <n v="642"/>
    <n v="5.25"/>
    <n v="1380"/>
    <n v="11.27"/>
    <n v="2022"/>
    <n v="16.52"/>
    <n v="66"/>
    <n v="0.54"/>
    <n v="60"/>
    <n v="0.49"/>
    <n v="126"/>
    <n v="1.03"/>
    <n v="132"/>
    <n v="1.08"/>
    <n v="0"/>
    <n v="0"/>
    <n v="10800"/>
    <n v="88.24"/>
    <n v="1440"/>
    <n v="11.76"/>
    <n v="12240"/>
    <n v="0.16519607843137254"/>
    <n v="11.233333333333333"/>
    <n v="1.0294117647058823E-2"/>
    <n v="0.7"/>
    <n v="1.0784313725490196E-2"/>
    <n v="0.73333333333333328"/>
  </r>
  <r>
    <x v="127"/>
    <s v="PICH2B43"/>
    <x v="42"/>
    <s v="Pichidegua"/>
    <s v="blanco"/>
    <x v="1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PICH3B43"/>
    <x v="42"/>
    <s v="Pichidegua"/>
    <s v="blanco"/>
    <x v="2"/>
    <s v="PICH3B"/>
    <n v="2520"/>
    <n v="0.6"/>
    <n v="25920"/>
    <n v="6.18"/>
    <n v="205860"/>
    <n v="49.06"/>
    <n v="162360"/>
    <n v="38.69"/>
    <n v="11520"/>
    <n v="2.75"/>
    <n v="0"/>
    <n v="0"/>
    <n v="0"/>
    <n v="0"/>
    <n v="9000"/>
    <n v="2.14"/>
    <n v="0"/>
    <n v="0"/>
    <n v="9000"/>
    <n v="2.14"/>
    <n v="1260"/>
    <n v="0.3"/>
    <n v="0"/>
    <n v="0"/>
    <n v="1260"/>
    <n v="0.3"/>
    <n v="1180"/>
    <n v="0.28000000000000003"/>
    <n v="0"/>
    <n v="0"/>
    <n v="419620"/>
    <n v="100"/>
    <n v="0"/>
    <n v="0"/>
    <n v="419620"/>
    <n v="2.144797674086078E-2"/>
    <n v="50"/>
    <n v="3.0027167437205091E-3"/>
    <n v="7"/>
    <n v="2.8120680615795245E-3"/>
    <n v="6.5555555555555554"/>
  </r>
  <r>
    <x v="127"/>
    <s v="PICH4B43"/>
    <x v="42"/>
    <s v="Pichidegua"/>
    <s v="blanco"/>
    <x v="3"/>
    <s v="PICH4B"/>
    <n v="1200"/>
    <n v="0.79"/>
    <n v="0"/>
    <n v="0"/>
    <n v="54900"/>
    <n v="36.18"/>
    <n v="71460"/>
    <n v="47.09"/>
    <n v="5040"/>
    <n v="3.32"/>
    <n v="0"/>
    <n v="0"/>
    <n v="0"/>
    <n v="0"/>
    <n v="16560"/>
    <n v="10.91"/>
    <n v="0"/>
    <n v="0"/>
    <n v="16560"/>
    <n v="10.91"/>
    <n v="1980"/>
    <n v="1.3"/>
    <n v="0"/>
    <n v="0"/>
    <n v="1980"/>
    <n v="1.3"/>
    <n v="600"/>
    <n v="0.4"/>
    <n v="0"/>
    <n v="0"/>
    <n v="151740"/>
    <n v="100"/>
    <n v="0"/>
    <n v="0"/>
    <n v="151740"/>
    <n v="0.10913404507710557"/>
    <n v="92"/>
    <n v="1.3048635824436536E-2"/>
    <n v="11"/>
    <n v="3.9541320680110716E-3"/>
    <n v="3.3333333333333335"/>
  </r>
  <r>
    <x v="127"/>
    <s v="PICH5B43"/>
    <x v="42"/>
    <s v="Pichidegua"/>
    <s v="blanco"/>
    <x v="4"/>
    <s v="PICH5B"/>
    <n v="2400"/>
    <n v="0.47"/>
    <n v="14760"/>
    <n v="2.86"/>
    <n v="7920"/>
    <n v="1.54"/>
    <n v="46260"/>
    <n v="8.9700000000000006"/>
    <n v="337500"/>
    <n v="65.430000000000007"/>
    <n v="87000"/>
    <n v="16.87"/>
    <n v="2340"/>
    <n v="0.45"/>
    <n v="14385"/>
    <n v="2.79"/>
    <n v="0"/>
    <n v="0"/>
    <n v="14385"/>
    <n v="2.79"/>
    <n v="2220"/>
    <n v="0.43"/>
    <n v="0"/>
    <n v="0"/>
    <n v="2220"/>
    <n v="0.43"/>
    <n v="1035"/>
    <n v="0.2"/>
    <n v="0"/>
    <n v="0"/>
    <n v="515820"/>
    <n v="100"/>
    <n v="0"/>
    <n v="0"/>
    <n v="515820"/>
    <n v="2.7887635221588925E-2"/>
    <n v="79.916666666666671"/>
    <n v="4.3038269163661741E-3"/>
    <n v="12.333333333333334"/>
    <n v="2.0065139001977433E-3"/>
    <n v="5.75"/>
  </r>
  <r>
    <x v="127"/>
    <s v="PICH3C43"/>
    <x v="42"/>
    <s v="Pichidegua"/>
    <s v="blanco"/>
    <x v="2"/>
    <s v="PICH3C"/>
    <n v="3240"/>
    <n v="1.18"/>
    <n v="8280"/>
    <n v="3.03"/>
    <n v="110340"/>
    <n v="40.33"/>
    <n v="131580"/>
    <n v="48.1"/>
    <n v="10800"/>
    <n v="3.95"/>
    <n v="0"/>
    <n v="0"/>
    <n v="0"/>
    <n v="0"/>
    <n v="7380"/>
    <n v="2.7"/>
    <n v="0"/>
    <n v="0"/>
    <n v="7380"/>
    <n v="2.7"/>
    <n v="1080"/>
    <n v="0.39"/>
    <n v="0"/>
    <n v="0"/>
    <n v="1080"/>
    <n v="0.39"/>
    <n v="880"/>
    <n v="0.32"/>
    <n v="0"/>
    <n v="0"/>
    <n v="273580"/>
    <n v="100"/>
    <n v="0"/>
    <n v="0"/>
    <n v="273580"/>
    <n v="2.69756561152131E-2"/>
    <n v="41"/>
    <n v="3.9476569924702101E-3"/>
    <n v="6"/>
    <n v="3.2166094012720226E-3"/>
    <n v="4.8888888888888893"/>
  </r>
  <r>
    <x v="127"/>
    <s v="PICH5C43"/>
    <x v="42"/>
    <s v="Pichidegua"/>
    <s v="blanco"/>
    <x v="4"/>
    <s v="PICH5C"/>
    <n v="1680"/>
    <n v="0.54"/>
    <n v="31320"/>
    <n v="10.029999999999999"/>
    <n v="113220"/>
    <n v="36.270000000000003"/>
    <n v="131220"/>
    <n v="42.04"/>
    <n v="10620"/>
    <n v="3.4"/>
    <n v="0"/>
    <n v="0"/>
    <n v="0"/>
    <n v="0"/>
    <n v="18720"/>
    <n v="6"/>
    <n v="0"/>
    <n v="0"/>
    <n v="18720"/>
    <n v="6"/>
    <n v="3810"/>
    <n v="1.22"/>
    <n v="0"/>
    <n v="0"/>
    <n v="3810"/>
    <n v="1.22"/>
    <n v="1550"/>
    <n v="0.5"/>
    <n v="0"/>
    <n v="0"/>
    <n v="312140"/>
    <n v="100"/>
    <n v="0"/>
    <n v="0"/>
    <n v="312140"/>
    <n v="5.9973088998526304E-2"/>
    <n v="104"/>
    <n v="1.2206061382712885E-2"/>
    <n v="21.166666666666668"/>
    <n v="4.9657205100275522E-3"/>
    <n v="8.6111111111111107"/>
  </r>
  <r>
    <x v="127"/>
    <s v="PICH5D43"/>
    <x v="42"/>
    <s v="Pichidegua"/>
    <s v="blanco"/>
    <x v="4"/>
    <s v="PICH5D"/>
    <n v="4560"/>
    <n v="1.25"/>
    <n v="49320"/>
    <n v="13.5"/>
    <n v="150540"/>
    <n v="41.19"/>
    <n v="111240"/>
    <n v="30.44"/>
    <n v="10080"/>
    <n v="2.76"/>
    <n v="0"/>
    <n v="0"/>
    <n v="0"/>
    <n v="0"/>
    <n v="30438"/>
    <n v="8.33"/>
    <n v="0"/>
    <n v="0"/>
    <n v="30438"/>
    <n v="8.33"/>
    <n v="5859"/>
    <n v="1.6"/>
    <n v="0"/>
    <n v="0"/>
    <n v="5859"/>
    <n v="1.6"/>
    <n v="3403"/>
    <n v="0.93"/>
    <n v="0"/>
    <n v="0"/>
    <n v="365440"/>
    <n v="100"/>
    <n v="0"/>
    <n v="0"/>
    <n v="365440"/>
    <n v="8.3291374781085808E-2"/>
    <n v="169.1"/>
    <n v="1.6032727670753064E-2"/>
    <n v="32.549999999999997"/>
    <n v="9.3120621716287211E-3"/>
    <n v="18.905555555555555"/>
  </r>
  <r>
    <x v="127"/>
    <s v="PICH1Aco43"/>
    <x v="42"/>
    <s v="Pichidegua"/>
    <s v="color"/>
    <x v="0"/>
    <s v="PICH1Aco"/>
    <n v="0"/>
    <n v="0"/>
    <n v="0"/>
    <n v="0"/>
    <n v="0"/>
    <n v="0"/>
    <n v="0"/>
    <n v="0"/>
    <n v="0"/>
    <n v="0"/>
    <n v="0"/>
    <n v="0"/>
    <n v="0"/>
    <n v="0"/>
    <n v="0"/>
    <n v="0"/>
    <n v="480"/>
    <n v="36.36"/>
    <n v="480"/>
    <n v="36.36"/>
    <n v="0"/>
    <n v="0"/>
    <n v="840"/>
    <n v="63.64"/>
    <n v="840"/>
    <n v="63.64"/>
    <n v="0"/>
    <n v="0"/>
    <n v="0"/>
    <n v="0"/>
    <n v="0"/>
    <n v="0"/>
    <n v="1320"/>
    <n v="100"/>
    <n v="1320"/>
    <n v="0.36363636363636365"/>
    <n v="2.6666666666666665"/>
    <n v="0.63636363636363635"/>
    <n v="4.666666666666667"/>
    <n v="0"/>
    <n v="0"/>
  </r>
  <r>
    <x v="127"/>
    <s v="PICH1Aco243"/>
    <x v="42"/>
    <s v="Pichidegua"/>
    <s v="color"/>
    <x v="0"/>
    <s v="PICH1Aco2"/>
    <n v="1320"/>
    <n v="1.74"/>
    <n v="3420"/>
    <n v="4.5"/>
    <n v="12060"/>
    <n v="15.88"/>
    <n v="44280"/>
    <n v="58.32"/>
    <n v="180"/>
    <n v="0.24"/>
    <n v="0"/>
    <n v="0"/>
    <n v="0"/>
    <n v="0"/>
    <n v="4296"/>
    <n v="5.66"/>
    <n v="7320"/>
    <n v="9.64"/>
    <n v="11616"/>
    <n v="15.3"/>
    <n v="627"/>
    <n v="0.83"/>
    <n v="1170"/>
    <n v="1.54"/>
    <n v="1797"/>
    <n v="2.37"/>
    <n v="1257"/>
    <n v="1.66"/>
    <n v="0"/>
    <n v="0"/>
    <n v="67440"/>
    <n v="88.82"/>
    <n v="8490"/>
    <n v="11.18"/>
    <n v="75930"/>
    <n v="0.15298301066772027"/>
    <n v="64.533333333333331"/>
    <n v="2.3666534966416436E-2"/>
    <n v="9.9833333333333325"/>
    <n v="1.6554721453970762E-2"/>
    <n v="6.9833333333333334"/>
  </r>
  <r>
    <x v="127"/>
    <s v="PICH1Bco43"/>
    <x v="42"/>
    <s v="Pichidegua"/>
    <s v="color"/>
    <x v="0"/>
    <s v="PICH1Bco"/>
    <n v="1320"/>
    <n v="5.97"/>
    <n v="4860"/>
    <n v="21.98"/>
    <n v="4500"/>
    <n v="20.350000000000001"/>
    <n v="9180"/>
    <n v="41.52"/>
    <n v="0"/>
    <n v="0"/>
    <n v="0"/>
    <n v="0"/>
    <n v="0"/>
    <n v="0"/>
    <n v="1272"/>
    <n v="5.75"/>
    <n v="510"/>
    <n v="2.31"/>
    <n v="1782"/>
    <n v="8.06"/>
    <n v="84"/>
    <n v="0.38"/>
    <n v="0"/>
    <n v="0"/>
    <n v="84"/>
    <n v="0.38"/>
    <n v="384"/>
    <n v="1.74"/>
    <n v="0"/>
    <n v="0"/>
    <n v="21600"/>
    <n v="97.69"/>
    <n v="510"/>
    <n v="2.31"/>
    <n v="22110"/>
    <n v="8.0597014925373134E-2"/>
    <n v="9.9"/>
    <n v="3.7991858887381274E-3"/>
    <n v="0.46666666666666667"/>
    <n v="1.7367706919945727E-2"/>
    <n v="2.1333333333333333"/>
  </r>
  <r>
    <x v="127"/>
    <s v="PICH2BCO43"/>
    <x v="42"/>
    <s v="Pichidegua"/>
    <s v="color"/>
    <x v="0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PICH4Bco43"/>
    <x v="42"/>
    <s v="Pichidegua"/>
    <s v="color"/>
    <x v="3"/>
    <s v="PICH4Bco"/>
    <n v="600"/>
    <n v="1.55"/>
    <n v="0"/>
    <n v="0"/>
    <n v="15480"/>
    <n v="39.880000000000003"/>
    <n v="12420"/>
    <n v="31.99"/>
    <n v="3420"/>
    <n v="8.81"/>
    <n v="0"/>
    <n v="0"/>
    <n v="0"/>
    <n v="0"/>
    <n v="4860"/>
    <n v="12.52"/>
    <n v="0"/>
    <n v="0"/>
    <n v="4860"/>
    <n v="12.52"/>
    <n v="1620"/>
    <n v="4.17"/>
    <n v="0"/>
    <n v="0"/>
    <n v="1620"/>
    <n v="4.17"/>
    <n v="420"/>
    <n v="1.08"/>
    <n v="0"/>
    <n v="0"/>
    <n v="38820"/>
    <n v="100"/>
    <n v="0"/>
    <n v="0"/>
    <n v="38820"/>
    <n v="0.12519319938176199"/>
    <n v="27"/>
    <n v="4.1731066460587329E-2"/>
    <n v="9"/>
    <n v="1.0819165378670788E-2"/>
    <n v="2.3333333333333335"/>
  </r>
  <r>
    <x v="127"/>
    <s v="PICH5Aco43"/>
    <x v="42"/>
    <s v="Pichidegua"/>
    <s v="color"/>
    <x v="4"/>
    <s v="PICH5A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PICH5Bco43"/>
    <x v="42"/>
    <s v="Pichidegua"/>
    <s v="color"/>
    <x v="4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PICH5Cco43"/>
    <x v="42"/>
    <s v="Pichidegua"/>
    <s v="color"/>
    <x v="4"/>
    <s v="PICH5Cco"/>
    <n v="2520"/>
    <n v="1.51"/>
    <n v="25020"/>
    <n v="15.01"/>
    <n v="12960"/>
    <n v="7.78"/>
    <n v="108540"/>
    <n v="65.13"/>
    <n v="2970"/>
    <n v="1.78"/>
    <n v="0"/>
    <n v="0"/>
    <n v="0"/>
    <n v="0"/>
    <n v="9786"/>
    <n v="5.87"/>
    <n v="0"/>
    <n v="0"/>
    <n v="9786"/>
    <n v="5.87"/>
    <n v="3606"/>
    <n v="2.16"/>
    <n v="0"/>
    <n v="0"/>
    <n v="3606"/>
    <n v="2.16"/>
    <n v="1258"/>
    <n v="0.75"/>
    <n v="0"/>
    <n v="0"/>
    <n v="166660"/>
    <n v="100"/>
    <n v="0"/>
    <n v="0"/>
    <n v="166660"/>
    <n v="5.8718348733949356E-2"/>
    <n v="54.366666666666667"/>
    <n v="2.1636865474618985E-2"/>
    <n v="20.033333333333335"/>
    <n v="7.5483019320772829E-3"/>
    <n v="6.9888888888888889"/>
  </r>
  <r>
    <x v="128"/>
    <s v="Lavado43"/>
    <x v="42"/>
    <m/>
    <m/>
    <x v="5"/>
    <s v="Lavado"/>
    <n v="5760"/>
    <n v="3.19"/>
    <n v="24120"/>
    <n v="13.35"/>
    <n v="74520"/>
    <n v="41.25"/>
    <n v="52560"/>
    <n v="29.09"/>
    <n v="16020"/>
    <n v="8.8699999999999992"/>
    <n v="3420"/>
    <n v="1.89"/>
    <n v="0"/>
    <n v="0"/>
    <n v="0"/>
    <n v="0"/>
    <n v="0"/>
    <n v="0"/>
    <n v="0"/>
    <n v="0"/>
    <n v="3159"/>
    <n v="1.75"/>
    <n v="0"/>
    <n v="0"/>
    <n v="3159"/>
    <n v="1.75"/>
    <n v="1101"/>
    <n v="0.61"/>
    <n v="0"/>
    <n v="0"/>
    <n v="180660"/>
    <n v="100"/>
    <n v="0"/>
    <n v="0"/>
    <n v="180660"/>
    <n v="0"/>
    <n v="0"/>
    <n v="1.7485885088010626E-2"/>
    <n v="17.55"/>
    <n v="6.0943208236466286E-3"/>
    <n v="6.1166666666666663"/>
  </r>
  <r>
    <x v="129"/>
    <s v="CA3A44"/>
    <x v="43"/>
    <s v="Calera"/>
    <s v="color"/>
    <x v="0"/>
    <s v="CA3A"/>
    <n v="2040"/>
    <n v="7.23"/>
    <n v="6480"/>
    <n v="22.95"/>
    <n v="12420"/>
    <n v="44"/>
    <n v="4140"/>
    <n v="14.67"/>
    <n v="360"/>
    <n v="1.28"/>
    <n v="0"/>
    <n v="0"/>
    <n v="0"/>
    <n v="0"/>
    <n v="480"/>
    <n v="1.7"/>
    <n v="630"/>
    <n v="2.23"/>
    <n v="1110"/>
    <n v="3.93"/>
    <n v="390"/>
    <n v="1.38"/>
    <n v="930"/>
    <n v="3.29"/>
    <n v="1320"/>
    <n v="4.68"/>
    <n v="360"/>
    <n v="1.28"/>
    <n v="0"/>
    <n v="0"/>
    <n v="26670"/>
    <n v="94.47"/>
    <n v="1560"/>
    <n v="5.53"/>
    <n v="28230"/>
    <n v="3.9319872476089264E-2"/>
    <n v="6.166666666666667"/>
    <n v="4.6758767268862911E-2"/>
    <n v="7.333333333333333"/>
    <n v="1.2752391073326248E-2"/>
    <n v="2"/>
  </r>
  <r>
    <x v="129"/>
    <s v="CA3B44"/>
    <x v="43"/>
    <s v="Calera"/>
    <s v="color"/>
    <x v="0"/>
    <s v="CA3B"/>
    <n v="1080"/>
    <n v="6.42"/>
    <n v="3780"/>
    <n v="22.46"/>
    <n v="7740"/>
    <n v="45.99"/>
    <n v="2700"/>
    <n v="16.04"/>
    <n v="180"/>
    <n v="1.07"/>
    <n v="0"/>
    <n v="0"/>
    <n v="0"/>
    <n v="0"/>
    <n v="225"/>
    <n v="1.34"/>
    <n v="240"/>
    <n v="1.43"/>
    <n v="465"/>
    <n v="2.76"/>
    <n v="240"/>
    <n v="1.43"/>
    <n v="390"/>
    <n v="2.3199999999999998"/>
    <n v="630"/>
    <n v="3.74"/>
    <n v="255"/>
    <n v="1.52"/>
    <n v="0"/>
    <n v="0"/>
    <n v="16200"/>
    <n v="96.26"/>
    <n v="630"/>
    <n v="3.74"/>
    <n v="16830"/>
    <n v="2.7629233511586453E-2"/>
    <n v="2.5833333333333335"/>
    <n v="3.7433155080213901E-2"/>
    <n v="3.5"/>
    <n v="1.5151515151515152E-2"/>
    <n v="1.4166666666666667"/>
  </r>
  <r>
    <x v="129"/>
    <s v="CA3BB44"/>
    <x v="43"/>
    <s v="Calera"/>
    <s v="blanco"/>
    <x v="0"/>
    <s v="CA3BB"/>
    <n v="1440"/>
    <n v="3.76"/>
    <n v="6660"/>
    <n v="17.37"/>
    <n v="15120"/>
    <n v="39.44"/>
    <n v="5130"/>
    <n v="13.38"/>
    <n v="5460"/>
    <n v="14.24"/>
    <n v="0"/>
    <n v="0"/>
    <n v="0"/>
    <n v="0"/>
    <n v="1086"/>
    <n v="2.83"/>
    <n v="960"/>
    <n v="2.5"/>
    <n v="2046"/>
    <n v="5.34"/>
    <n v="837"/>
    <n v="2.1800000000000002"/>
    <n v="1200"/>
    <n v="3.13"/>
    <n v="2037"/>
    <n v="5.31"/>
    <n v="447"/>
    <n v="1.17"/>
    <n v="0"/>
    <n v="0"/>
    <n v="36180"/>
    <n v="94.37"/>
    <n v="2160"/>
    <n v="5.63"/>
    <n v="38340"/>
    <n v="5.3364632237871676E-2"/>
    <n v="11.366666666666667"/>
    <n v="5.3129890453834115E-2"/>
    <n v="11.316666666666666"/>
    <n v="1.1658841940532081E-2"/>
    <n v="2.4833333333333334"/>
  </r>
  <r>
    <x v="129"/>
    <s v="CAP1A44"/>
    <x v="43"/>
    <s v="Calera"/>
    <s v="color"/>
    <x v="0"/>
    <s v="CAP1A"/>
    <n v="1080"/>
    <n v="8.11"/>
    <n v="0"/>
    <n v="0"/>
    <n v="2520"/>
    <n v="18.920000000000002"/>
    <n v="8460"/>
    <n v="63.51"/>
    <n v="0"/>
    <n v="0"/>
    <n v="0"/>
    <n v="0"/>
    <n v="0"/>
    <n v="0"/>
    <n v="480"/>
    <n v="3.6"/>
    <n v="450"/>
    <n v="3.38"/>
    <n v="930"/>
    <n v="6.98"/>
    <n v="30"/>
    <n v="0.23"/>
    <n v="0"/>
    <n v="0"/>
    <n v="30"/>
    <n v="0.23"/>
    <n v="300"/>
    <n v="2.25"/>
    <n v="0"/>
    <n v="0"/>
    <n v="12870"/>
    <n v="96.62"/>
    <n v="450"/>
    <n v="3.38"/>
    <n v="13320"/>
    <n v="6.9819819819819814E-2"/>
    <n v="5.166666666666667"/>
    <n v="2.2522522522522522E-3"/>
    <n v="0.16666666666666666"/>
    <n v="2.2522522522522521E-2"/>
    <n v="1.6666666666666667"/>
  </r>
  <r>
    <x v="129"/>
    <s v="CAP1B44"/>
    <x v="43"/>
    <s v="Calera"/>
    <s v="color"/>
    <x v="0"/>
    <s v="CAP1B"/>
    <n v="1080"/>
    <n v="4.46"/>
    <n v="0"/>
    <n v="0"/>
    <n v="0"/>
    <n v="0"/>
    <n v="9900"/>
    <n v="40.840000000000003"/>
    <n v="10440"/>
    <n v="43.07"/>
    <n v="1260"/>
    <n v="5.2"/>
    <n v="0"/>
    <n v="0"/>
    <n v="825"/>
    <n v="3.4"/>
    <n v="270"/>
    <n v="1.1100000000000001"/>
    <n v="1095"/>
    <n v="4.5199999999999996"/>
    <n v="105"/>
    <n v="0.43"/>
    <n v="0"/>
    <n v="0"/>
    <n v="105"/>
    <n v="0.43"/>
    <n v="360"/>
    <n v="1.49"/>
    <n v="0"/>
    <n v="0"/>
    <n v="23970"/>
    <n v="98.89"/>
    <n v="270"/>
    <n v="1.1100000000000001"/>
    <n v="24240"/>
    <n v="4.5173267326732672E-2"/>
    <n v="6.083333333333333"/>
    <n v="4.3316831683168321E-3"/>
    <n v="0.58333333333333337"/>
    <n v="1.4851485148514851E-2"/>
    <n v="2"/>
  </r>
  <r>
    <x v="129"/>
    <s v="CAP1c44"/>
    <x v="43"/>
    <s v="Calera"/>
    <s v="color"/>
    <x v="0"/>
    <s v="CAP1c"/>
    <n v="1440"/>
    <n v="10.039999999999999"/>
    <n v="360"/>
    <n v="2.5099999999999998"/>
    <n v="2160"/>
    <n v="15.06"/>
    <n v="9540"/>
    <n v="66.53"/>
    <n v="0"/>
    <n v="0"/>
    <n v="0"/>
    <n v="0"/>
    <n v="0"/>
    <n v="0"/>
    <n v="420"/>
    <n v="2.93"/>
    <n v="150"/>
    <n v="1.05"/>
    <n v="570"/>
    <n v="3.97"/>
    <n v="60"/>
    <n v="0.42"/>
    <n v="0"/>
    <n v="0"/>
    <n v="60"/>
    <n v="0.42"/>
    <n v="210"/>
    <n v="1.46"/>
    <n v="0"/>
    <n v="0"/>
    <n v="14190"/>
    <n v="98.95"/>
    <n v="150"/>
    <n v="1.05"/>
    <n v="14340"/>
    <n v="3.9748953974895397E-2"/>
    <n v="3.1666666666666665"/>
    <n v="4.1841004184100415E-3"/>
    <n v="0.33333333333333331"/>
    <n v="1.4644351464435146E-2"/>
    <n v="1.1666666666666667"/>
  </r>
  <r>
    <x v="130"/>
    <s v="PICH1A44"/>
    <x v="43"/>
    <s v="Pichidegua"/>
    <s v="blanco"/>
    <x v="1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PICH2A44"/>
    <x v="43"/>
    <s v="Pichidegua"/>
    <s v="color"/>
    <x v="1"/>
    <s v="PICH2A"/>
    <n v="23880"/>
    <n v="8.39"/>
    <n v="81000"/>
    <n v="28.46"/>
    <n v="103500"/>
    <n v="36.36"/>
    <n v="55260"/>
    <n v="19.41"/>
    <n v="5040"/>
    <n v="1.77"/>
    <n v="0"/>
    <n v="0"/>
    <n v="0"/>
    <n v="0"/>
    <n v="10440"/>
    <n v="3.67"/>
    <n v="0"/>
    <n v="0"/>
    <n v="10440"/>
    <n v="3.67"/>
    <n v="3960"/>
    <n v="1.39"/>
    <n v="0"/>
    <n v="0"/>
    <n v="3960"/>
    <n v="1.39"/>
    <n v="1560"/>
    <n v="0.55000000000000004"/>
    <n v="0"/>
    <n v="0"/>
    <n v="284640"/>
    <n v="100"/>
    <n v="0"/>
    <n v="0"/>
    <n v="284640"/>
    <n v="3.6677908937605398E-2"/>
    <n v="58"/>
    <n v="1.3912310286677909E-2"/>
    <n v="22"/>
    <n v="5.4806070826306915E-3"/>
    <n v="8.6666666666666661"/>
  </r>
  <r>
    <x v="130"/>
    <s v="PICH3A44"/>
    <x v="43"/>
    <s v="Pichidegua"/>
    <s v="blanco"/>
    <x v="2"/>
    <s v="PICH3A"/>
    <n v="13440"/>
    <n v="5.37"/>
    <n v="39600"/>
    <n v="15.82"/>
    <n v="135720"/>
    <n v="54.21"/>
    <n v="39780"/>
    <n v="15.89"/>
    <n v="0"/>
    <n v="0"/>
    <n v="0"/>
    <n v="0"/>
    <n v="0"/>
    <n v="0"/>
    <n v="18900"/>
    <n v="7.55"/>
    <n v="0"/>
    <n v="0"/>
    <n v="18900"/>
    <n v="7.55"/>
    <n v="1440"/>
    <n v="0.57999999999999996"/>
    <n v="0"/>
    <n v="0"/>
    <n v="1440"/>
    <n v="0.57999999999999996"/>
    <n v="1480"/>
    <n v="0.59"/>
    <n v="0"/>
    <n v="0"/>
    <n v="250360"/>
    <n v="100"/>
    <n v="0"/>
    <n v="0"/>
    <n v="250360"/>
    <n v="7.5491292538744204E-2"/>
    <n v="105"/>
    <n v="5.7517175267614634E-3"/>
    <n v="8"/>
    <n v="5.9114874580603934E-3"/>
    <n v="8.2222222222222214"/>
  </r>
  <r>
    <x v="130"/>
    <s v="PICH4A44"/>
    <x v="43"/>
    <s v="Pichidegua"/>
    <s v="blanco"/>
    <x v="3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0"/>
    <n v="100"/>
    <n v="0"/>
    <n v="0"/>
    <n v="540"/>
    <n v="100"/>
    <n v="0"/>
    <n v="0"/>
    <n v="0"/>
    <n v="0"/>
    <n v="540"/>
    <n v="100"/>
    <n v="0"/>
    <n v="0"/>
    <n v="540"/>
    <n v="0"/>
    <n v="0"/>
    <n v="1"/>
    <n v="3"/>
    <n v="0"/>
    <n v="0"/>
  </r>
  <r>
    <x v="130"/>
    <s v="PICH5A44"/>
    <x v="43"/>
    <s v="Pichidegua"/>
    <s v="blanco"/>
    <x v="4"/>
    <s v="PICH5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PICH1B44"/>
    <x v="43"/>
    <s v="Pichidegua"/>
    <s v="color"/>
    <x v="1"/>
    <s v="PICH1B"/>
    <n v="0"/>
    <n v="0"/>
    <n v="0"/>
    <n v="0"/>
    <n v="0"/>
    <n v="0"/>
    <n v="0"/>
    <n v="0"/>
    <n v="0"/>
    <n v="0"/>
    <n v="0"/>
    <n v="0"/>
    <n v="0"/>
    <n v="0"/>
    <n v="0"/>
    <n v="0"/>
    <n v="390"/>
    <n v="81.25"/>
    <n v="390"/>
    <n v="81.25"/>
    <n v="0"/>
    <n v="0"/>
    <n v="90"/>
    <n v="18.75"/>
    <n v="90"/>
    <n v="18.75"/>
    <n v="0"/>
    <n v="0"/>
    <n v="0"/>
    <n v="0"/>
    <n v="0"/>
    <n v="0"/>
    <n v="480"/>
    <n v="100"/>
    <n v="480"/>
    <n v="0.8125"/>
    <n v="2.1666666666666665"/>
    <n v="0.1875"/>
    <n v="0.5"/>
    <n v="0"/>
    <n v="0"/>
  </r>
  <r>
    <x v="130"/>
    <s v="PICH2B44"/>
    <x v="43"/>
    <s v="Pichidegua"/>
    <s v="blanco"/>
    <x v="1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PICH3B44"/>
    <x v="43"/>
    <s v="Pichidegua"/>
    <s v="blanco"/>
    <x v="2"/>
    <s v="PICH3B"/>
    <n v="2400"/>
    <n v="0.66"/>
    <n v="22500"/>
    <n v="6.22"/>
    <n v="171840"/>
    <n v="47.49"/>
    <n v="141120"/>
    <n v="39"/>
    <n v="8460"/>
    <n v="2.34"/>
    <n v="0"/>
    <n v="0"/>
    <n v="0"/>
    <n v="0"/>
    <n v="12780"/>
    <n v="3.53"/>
    <n v="0"/>
    <n v="0"/>
    <n v="12780"/>
    <n v="3.53"/>
    <n v="1260"/>
    <n v="0.35"/>
    <n v="0"/>
    <n v="0"/>
    <n v="1260"/>
    <n v="0.35"/>
    <n v="1500"/>
    <n v="0.41"/>
    <n v="0"/>
    <n v="0"/>
    <n v="361860"/>
    <n v="100"/>
    <n v="0"/>
    <n v="0"/>
    <n v="361860"/>
    <n v="3.5317526115072127E-2"/>
    <n v="71"/>
    <n v="3.4820096169789422E-3"/>
    <n v="7"/>
    <n v="4.1452495440225503E-3"/>
    <n v="8.3333333333333339"/>
  </r>
  <r>
    <x v="130"/>
    <s v="PICH4B44"/>
    <x v="43"/>
    <s v="Pichidegua"/>
    <s v="blanco"/>
    <x v="3"/>
    <s v="PICH4B"/>
    <n v="1200"/>
    <n v="0.8"/>
    <n v="0"/>
    <n v="0"/>
    <n v="57060"/>
    <n v="38.049999999999997"/>
    <n v="68940"/>
    <n v="45.97"/>
    <n v="9000"/>
    <n v="6"/>
    <n v="0"/>
    <n v="0"/>
    <n v="0"/>
    <n v="0"/>
    <n v="11160"/>
    <n v="7.44"/>
    <n v="0"/>
    <n v="0"/>
    <n v="11160"/>
    <n v="7.44"/>
    <n v="2160"/>
    <n v="1.44"/>
    <n v="0"/>
    <n v="0"/>
    <n v="2160"/>
    <n v="1.44"/>
    <n v="440"/>
    <n v="0.28999999999999998"/>
    <n v="0"/>
    <n v="0"/>
    <n v="149960"/>
    <n v="100"/>
    <n v="0"/>
    <n v="0"/>
    <n v="149960"/>
    <n v="7.4419845292077888E-2"/>
    <n v="62"/>
    <n v="1.440384102427314E-2"/>
    <n v="12"/>
    <n v="2.9341157642037877E-3"/>
    <n v="2.4444444444444446"/>
  </r>
  <r>
    <x v="130"/>
    <s v="PICH5B44"/>
    <x v="43"/>
    <s v="Pichidegua"/>
    <s v="blanco"/>
    <x v="4"/>
    <s v="PICH5B"/>
    <n v="5280"/>
    <n v="1.03"/>
    <n v="15480"/>
    <n v="3.03"/>
    <n v="7740"/>
    <n v="1.52"/>
    <n v="97380"/>
    <n v="19.07"/>
    <n v="326040"/>
    <n v="63.85"/>
    <n v="41310"/>
    <n v="8.09"/>
    <n v="0"/>
    <n v="0"/>
    <n v="14460"/>
    <n v="2.83"/>
    <n v="0"/>
    <n v="0"/>
    <n v="14460"/>
    <n v="2.83"/>
    <n v="2142"/>
    <n v="0.42"/>
    <n v="0"/>
    <n v="0"/>
    <n v="2142"/>
    <n v="0.42"/>
    <n v="838"/>
    <n v="0.16"/>
    <n v="0"/>
    <n v="0"/>
    <n v="510670"/>
    <n v="100"/>
    <n v="0"/>
    <n v="0"/>
    <n v="510670"/>
    <n v="2.8315742064346838E-2"/>
    <n v="80.333333333333329"/>
    <n v="4.1944895921044905E-3"/>
    <n v="11.9"/>
    <n v="1.6409814557346231E-3"/>
    <n v="4.6555555555555559"/>
  </r>
  <r>
    <x v="130"/>
    <s v="PICH3C44"/>
    <x v="43"/>
    <s v="Pichidegua"/>
    <s v="blanco"/>
    <x v="2"/>
    <s v="PICH3C"/>
    <n v="4320"/>
    <n v="1.21"/>
    <n v="10080"/>
    <n v="2.83"/>
    <n v="145100"/>
    <n v="40.799999999999997"/>
    <n v="169920"/>
    <n v="47.77"/>
    <n v="13140"/>
    <n v="3.69"/>
    <n v="0"/>
    <n v="0"/>
    <n v="0"/>
    <n v="0"/>
    <n v="9900"/>
    <n v="2.78"/>
    <n v="0"/>
    <n v="0"/>
    <n v="9900"/>
    <n v="2.78"/>
    <n v="1620"/>
    <n v="0.46"/>
    <n v="0"/>
    <n v="0"/>
    <n v="1620"/>
    <n v="0.46"/>
    <n v="1600"/>
    <n v="0.45"/>
    <n v="0"/>
    <n v="0"/>
    <n v="355680"/>
    <n v="100"/>
    <n v="0"/>
    <n v="0"/>
    <n v="355680"/>
    <n v="2.7834008097165991E-2"/>
    <n v="55"/>
    <n v="4.5546558704453437E-3"/>
    <n v="9"/>
    <n v="4.49842555105713E-3"/>
    <n v="8.8888888888888893"/>
  </r>
  <r>
    <x v="130"/>
    <s v="PICH5C44"/>
    <x v="43"/>
    <s v="Pichidegua"/>
    <s v="blanco"/>
    <x v="4"/>
    <s v="PICH5C"/>
    <n v="1440"/>
    <n v="0.52"/>
    <n v="17460"/>
    <n v="6.28"/>
    <n v="129060"/>
    <n v="46.39"/>
    <n v="96120"/>
    <n v="34.549999999999997"/>
    <n v="9900"/>
    <n v="3.56"/>
    <n v="0"/>
    <n v="0"/>
    <n v="0"/>
    <n v="0"/>
    <n v="20520"/>
    <n v="7.38"/>
    <n v="0"/>
    <n v="0"/>
    <n v="20520"/>
    <n v="7.38"/>
    <n v="2520"/>
    <n v="0.91"/>
    <n v="0"/>
    <n v="0"/>
    <n v="2520"/>
    <n v="0.91"/>
    <n v="1180"/>
    <n v="0.42"/>
    <n v="0"/>
    <n v="0"/>
    <n v="278200"/>
    <n v="100"/>
    <n v="0"/>
    <n v="0"/>
    <n v="278200"/>
    <n v="7.375988497483825E-2"/>
    <n v="114"/>
    <n v="9.0582314881380299E-3"/>
    <n v="14"/>
    <n v="4.2415528396836811E-3"/>
    <n v="6.5555555555555554"/>
  </r>
  <r>
    <x v="130"/>
    <s v="PICH5D44"/>
    <x v="43"/>
    <s v="Pichidegua"/>
    <s v="blanco"/>
    <x v="4"/>
    <s v="PICH5D"/>
    <n v="1680"/>
    <n v="0.64"/>
    <n v="29700"/>
    <n v="11.32"/>
    <n v="115740"/>
    <n v="44.1"/>
    <n v="87300"/>
    <n v="33.26"/>
    <n v="6480"/>
    <n v="2.4700000000000002"/>
    <n v="0"/>
    <n v="0"/>
    <n v="0"/>
    <n v="0"/>
    <n v="16380"/>
    <n v="6.24"/>
    <n v="0"/>
    <n v="0"/>
    <n v="16380"/>
    <n v="6.24"/>
    <n v="3060"/>
    <n v="1.17"/>
    <n v="0"/>
    <n v="0"/>
    <n v="3060"/>
    <n v="1.17"/>
    <n v="2100"/>
    <n v="0.8"/>
    <n v="0"/>
    <n v="0"/>
    <n v="262440"/>
    <n v="100"/>
    <n v="0"/>
    <n v="0"/>
    <n v="262440"/>
    <n v="6.2414266117969824E-2"/>
    <n v="91"/>
    <n v="1.1659807956104253E-2"/>
    <n v="17"/>
    <n v="8.0018289894833103E-3"/>
    <n v="11.666666666666666"/>
  </r>
  <r>
    <x v="130"/>
    <s v="PICH1Aco44"/>
    <x v="43"/>
    <s v="Pichidegua"/>
    <s v="color"/>
    <x v="0"/>
    <s v="PICH1Aco"/>
    <n v="600"/>
    <n v="1.51"/>
    <n v="900"/>
    <n v="2.2599999999999998"/>
    <n v="500"/>
    <n v="1.26"/>
    <n v="4680"/>
    <n v="11.77"/>
    <n v="17640"/>
    <n v="44.38"/>
    <n v="11520"/>
    <n v="28.98"/>
    <n v="720"/>
    <n v="1.81"/>
    <n v="594"/>
    <n v="1.49"/>
    <n v="420"/>
    <n v="1.06"/>
    <n v="1014"/>
    <n v="2.5499999999999998"/>
    <n v="549"/>
    <n v="1.38"/>
    <n v="990"/>
    <n v="2.4900000000000002"/>
    <n v="1539"/>
    <n v="3.87"/>
    <n v="637"/>
    <n v="1.6"/>
    <n v="0"/>
    <n v="0"/>
    <n v="38340"/>
    <n v="96.45"/>
    <n v="1410"/>
    <n v="3.55"/>
    <n v="39750"/>
    <n v="2.5509433962264152E-2"/>
    <n v="5.6333333333333337"/>
    <n v="3.8716981132075473E-2"/>
    <n v="8.5500000000000007"/>
    <n v="1.6025157232704403E-2"/>
    <n v="3.5388888888888888"/>
  </r>
  <r>
    <x v="130"/>
    <s v="PICH1Aco244"/>
    <x v="43"/>
    <s v="Pichidegua"/>
    <s v="color"/>
    <x v="0"/>
    <s v="PICH1Aco2"/>
    <n v="2640"/>
    <n v="2.35"/>
    <n v="900"/>
    <n v="0.8"/>
    <n v="25560"/>
    <n v="22.78"/>
    <n v="71820"/>
    <n v="64.02"/>
    <n v="1440"/>
    <n v="1.28"/>
    <n v="0"/>
    <n v="0"/>
    <n v="0"/>
    <n v="0"/>
    <n v="3141"/>
    <n v="2.8"/>
    <n v="3900"/>
    <n v="3.48"/>
    <n v="7041"/>
    <n v="6.28"/>
    <n v="1158"/>
    <n v="1.03"/>
    <n v="930"/>
    <n v="0.83"/>
    <n v="2088"/>
    <n v="1.86"/>
    <n v="691"/>
    <n v="0.62"/>
    <n v="0"/>
    <n v="0"/>
    <n v="107350"/>
    <n v="95.69"/>
    <n v="4830"/>
    <n v="4.3099999999999996"/>
    <n v="112180"/>
    <n v="6.2765198787662679E-2"/>
    <n v="39.116666666666667"/>
    <n v="1.8612943483686931E-2"/>
    <n v="11.6"/>
    <n v="6.1597432697450523E-3"/>
    <n v="3.838888888888889"/>
  </r>
  <r>
    <x v="130"/>
    <s v="PICH1Bco44"/>
    <x v="43"/>
    <s v="Pichidegua"/>
    <s v="color"/>
    <x v="0"/>
    <s v="PICH1Bco"/>
    <n v="0"/>
    <n v="0"/>
    <n v="0"/>
    <n v="0"/>
    <n v="0"/>
    <n v="0"/>
    <n v="0"/>
    <n v="0"/>
    <n v="0"/>
    <n v="0"/>
    <n v="0"/>
    <n v="0"/>
    <n v="0"/>
    <n v="0"/>
    <n v="0"/>
    <n v="0"/>
    <n v="540"/>
    <n v="100"/>
    <n v="540"/>
    <n v="100"/>
    <n v="0"/>
    <n v="0"/>
    <n v="0"/>
    <n v="0"/>
    <n v="0"/>
    <n v="0"/>
    <n v="0"/>
    <n v="0"/>
    <n v="0"/>
    <n v="0"/>
    <n v="0"/>
    <n v="0"/>
    <n v="540"/>
    <n v="100"/>
    <n v="540"/>
    <n v="1"/>
    <n v="3"/>
    <n v="0"/>
    <n v="0"/>
    <n v="0"/>
    <n v="0"/>
  </r>
  <r>
    <x v="130"/>
    <s v="PICH2BCO44"/>
    <x v="43"/>
    <s v="Pichidegua"/>
    <s v="color"/>
    <x v="0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PICH4Bco44"/>
    <x v="43"/>
    <s v="Pichidegua"/>
    <s v="color"/>
    <x v="3"/>
    <s v="PICH4Bco"/>
    <n v="600"/>
    <n v="1.7"/>
    <n v="0"/>
    <n v="0"/>
    <n v="15120"/>
    <n v="42.88"/>
    <n v="11340"/>
    <n v="32.159999999999997"/>
    <n v="4680"/>
    <n v="13.27"/>
    <n v="0"/>
    <n v="0"/>
    <n v="0"/>
    <n v="0"/>
    <n v="1980"/>
    <n v="5.62"/>
    <n v="0"/>
    <n v="0"/>
    <n v="1980"/>
    <n v="5.62"/>
    <n v="1260"/>
    <n v="3.57"/>
    <n v="0"/>
    <n v="0"/>
    <n v="1260"/>
    <n v="3.57"/>
    <n v="280"/>
    <n v="0.79"/>
    <n v="0"/>
    <n v="0"/>
    <n v="35260"/>
    <n v="100"/>
    <n v="0"/>
    <n v="0"/>
    <n v="35260"/>
    <n v="5.6154282473057288E-2"/>
    <n v="11"/>
    <n v="3.5734543391945546E-2"/>
    <n v="7"/>
    <n v="7.9410096426545656E-3"/>
    <n v="1.5555555555555556"/>
  </r>
  <r>
    <x v="130"/>
    <s v="PICH5Aco44"/>
    <x v="43"/>
    <s v="Pichidegua"/>
    <s v="color"/>
    <x v="4"/>
    <s v="PICH5A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PICH5Bco44"/>
    <x v="43"/>
    <s v="Pichidegua"/>
    <s v="color"/>
    <x v="4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PICH5Cco44"/>
    <x v="43"/>
    <s v="Pichidegua"/>
    <s v="color"/>
    <x v="4"/>
    <s v="PICH5Cco"/>
    <n v="1080"/>
    <n v="1.08"/>
    <n v="12960"/>
    <n v="12.92"/>
    <n v="0"/>
    <n v="0"/>
    <n v="76860"/>
    <n v="76.599999999999994"/>
    <n v="1980"/>
    <n v="1.97"/>
    <n v="0"/>
    <n v="0"/>
    <n v="0"/>
    <n v="0"/>
    <n v="4680"/>
    <n v="4.66"/>
    <n v="0"/>
    <n v="0"/>
    <n v="4680"/>
    <n v="4.66"/>
    <n v="2160"/>
    <n v="2.15"/>
    <n v="0"/>
    <n v="0"/>
    <n v="2160"/>
    <n v="2.15"/>
    <n v="620"/>
    <n v="0.62"/>
    <n v="0"/>
    <n v="0"/>
    <n v="100340"/>
    <n v="100"/>
    <n v="0"/>
    <n v="0"/>
    <n v="100340"/>
    <n v="4.6641419174805659E-2"/>
    <n v="26"/>
    <n v="2.1526808849910303E-2"/>
    <n v="12"/>
    <n v="6.1789914291409207E-3"/>
    <n v="3.4444444444444446"/>
  </r>
  <r>
    <x v="131"/>
    <s v="Lavado44"/>
    <x v="43"/>
    <m/>
    <m/>
    <x v="5"/>
    <s v="Lavado"/>
    <n v="3840"/>
    <n v="3.31"/>
    <n v="14040"/>
    <n v="12.11"/>
    <n v="47700"/>
    <n v="41.13"/>
    <n v="37080"/>
    <n v="31.97"/>
    <n v="11700"/>
    <n v="10.09"/>
    <n v="1620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980"/>
    <n v="100"/>
    <n v="0"/>
    <n v="0"/>
    <n v="115980"/>
    <n v="0"/>
    <n v="0"/>
    <n v="0"/>
    <n v="0"/>
    <n v="0"/>
    <n v="0"/>
  </r>
  <r>
    <x v="132"/>
    <s v="CA3A45"/>
    <x v="44"/>
    <s v="Calera"/>
    <s v="color"/>
    <x v="0"/>
    <s v="CA3A"/>
    <n v="3720"/>
    <n v="7.87"/>
    <n v="12060"/>
    <n v="25.51"/>
    <n v="9900"/>
    <n v="20.94"/>
    <n v="18360"/>
    <n v="38.83"/>
    <n v="360"/>
    <n v="0.76"/>
    <n v="0"/>
    <n v="0"/>
    <n v="0"/>
    <n v="0"/>
    <n v="447"/>
    <n v="0.95"/>
    <n v="360"/>
    <n v="0.76"/>
    <n v="807"/>
    <n v="1.71"/>
    <n v="426"/>
    <n v="0.9"/>
    <n v="660"/>
    <n v="1.4"/>
    <n v="1086"/>
    <n v="2.2999999999999998"/>
    <n v="987"/>
    <n v="2.09"/>
    <n v="0"/>
    <n v="0"/>
    <n v="46260"/>
    <n v="97.84"/>
    <n v="1020"/>
    <n v="2.16"/>
    <n v="47280"/>
    <n v="1.7068527918781724E-2"/>
    <n v="4.4833333333333334"/>
    <n v="2.2969543147208123E-2"/>
    <n v="6.0333333333333332"/>
    <n v="2.0875634517766497E-2"/>
    <n v="5.4833333333333334"/>
  </r>
  <r>
    <x v="132"/>
    <s v="CA3B45"/>
    <x v="44"/>
    <s v="Calera"/>
    <s v="color"/>
    <x v="0"/>
    <s v="CA3B"/>
    <n v="1440"/>
    <n v="7.33"/>
    <n v="4860"/>
    <n v="24.73"/>
    <n v="8640"/>
    <n v="43.97"/>
    <n v="3060"/>
    <n v="15.57"/>
    <n v="180"/>
    <n v="0.92"/>
    <n v="0"/>
    <n v="0"/>
    <n v="0"/>
    <n v="0"/>
    <n v="171"/>
    <n v="0.87"/>
    <n v="240"/>
    <n v="1.22"/>
    <n v="411"/>
    <n v="2.09"/>
    <n v="201"/>
    <n v="1.02"/>
    <n v="360"/>
    <n v="1.83"/>
    <n v="561"/>
    <n v="2.85"/>
    <n v="498"/>
    <n v="2.5299999999999998"/>
    <n v="0"/>
    <n v="0"/>
    <n v="19050"/>
    <n v="96.95"/>
    <n v="600"/>
    <n v="3.05"/>
    <n v="19650"/>
    <n v="2.0916030534351145E-2"/>
    <n v="2.2833333333333332"/>
    <n v="2.8549618320610686E-2"/>
    <n v="3.1166666666666667"/>
    <n v="2.5343511450381679E-2"/>
    <n v="2.7666666666666666"/>
  </r>
  <r>
    <x v="132"/>
    <s v="CA3BB45"/>
    <x v="44"/>
    <s v="Calera"/>
    <s v="blanco"/>
    <x v="0"/>
    <s v="CA3BB"/>
    <n v="2760"/>
    <n v="5.4"/>
    <n v="12060"/>
    <n v="23.59"/>
    <n v="25200"/>
    <n v="49.3"/>
    <n v="7380"/>
    <n v="14.44"/>
    <n v="360"/>
    <n v="0.7"/>
    <n v="0"/>
    <n v="0"/>
    <n v="0"/>
    <n v="0"/>
    <n v="900"/>
    <n v="1.76"/>
    <n v="660"/>
    <n v="1.29"/>
    <n v="1560"/>
    <n v="3.05"/>
    <n v="420"/>
    <n v="0.82"/>
    <n v="750"/>
    <n v="1.47"/>
    <n v="1170"/>
    <n v="2.29"/>
    <n v="630"/>
    <n v="1.23"/>
    <n v="0"/>
    <n v="0"/>
    <n v="49710"/>
    <n v="97.24"/>
    <n v="1410"/>
    <n v="2.76"/>
    <n v="51120"/>
    <n v="3.0516431924882629E-2"/>
    <n v="8.6666666666666661"/>
    <n v="2.2887323943661973E-2"/>
    <n v="6.5"/>
    <n v="1.232394366197183E-2"/>
    <n v="3.5"/>
  </r>
  <r>
    <x v="132"/>
    <s v="CAP1A45"/>
    <x v="44"/>
    <s v="Calera"/>
    <s v="color"/>
    <x v="0"/>
    <s v="CAP1A"/>
    <n v="3120"/>
    <n v="9.6999999999999993"/>
    <n v="0"/>
    <n v="0"/>
    <n v="180"/>
    <n v="0.56000000000000005"/>
    <n v="26820"/>
    <n v="83.4"/>
    <n v="180"/>
    <n v="0.56000000000000005"/>
    <n v="0"/>
    <n v="0"/>
    <n v="0"/>
    <n v="0"/>
    <n v="711"/>
    <n v="2.21"/>
    <n v="450"/>
    <n v="1.4"/>
    <n v="1161"/>
    <n v="3.61"/>
    <n v="222"/>
    <n v="0.69"/>
    <n v="0"/>
    <n v="0"/>
    <n v="222"/>
    <n v="0.69"/>
    <n v="477"/>
    <n v="1.48"/>
    <n v="0"/>
    <n v="0"/>
    <n v="31710"/>
    <n v="98.6"/>
    <n v="450"/>
    <n v="1.4"/>
    <n v="32160"/>
    <n v="3.6100746268656718E-2"/>
    <n v="6.45"/>
    <n v="6.9029850746268658E-3"/>
    <n v="1.2333333333333334"/>
    <n v="1.4832089552238806E-2"/>
    <n v="2.65"/>
  </r>
  <r>
    <x v="132"/>
    <s v="CAP1B45"/>
    <x v="44"/>
    <s v="Calera"/>
    <s v="color"/>
    <x v="0"/>
    <s v="CAP1B"/>
    <n v="1800"/>
    <n v="6.5"/>
    <n v="0"/>
    <n v="0"/>
    <n v="0"/>
    <n v="0"/>
    <n v="16020"/>
    <n v="57.85"/>
    <n v="8100"/>
    <n v="29.25"/>
    <n v="540"/>
    <n v="1.95"/>
    <n v="0"/>
    <n v="0"/>
    <n v="708"/>
    <n v="2.56"/>
    <n v="240"/>
    <n v="0.87"/>
    <n v="948"/>
    <n v="3.42"/>
    <n v="228"/>
    <n v="0.82"/>
    <n v="30"/>
    <n v="0.11"/>
    <n v="258"/>
    <n v="0.93"/>
    <n v="24"/>
    <n v="0.09"/>
    <n v="0"/>
    <n v="0"/>
    <n v="27420"/>
    <n v="99.02"/>
    <n v="270"/>
    <n v="0.98"/>
    <n v="27690"/>
    <n v="3.4236186348862406E-2"/>
    <n v="5.2666666666666666"/>
    <n v="9.3174431202600223E-3"/>
    <n v="1.4333333333333333"/>
    <n v="8.6673889490790899E-4"/>
    <n v="0.13333333333333333"/>
  </r>
  <r>
    <x v="132"/>
    <s v="CAP1c45"/>
    <x v="44"/>
    <s v="Calera"/>
    <s v="color"/>
    <x v="0"/>
    <s v="CAP1c"/>
    <n v="2280"/>
    <n v="10.3"/>
    <n v="360"/>
    <n v="1.63"/>
    <n v="720"/>
    <n v="3.25"/>
    <n v="17820"/>
    <n v="80.489999999999995"/>
    <n v="0"/>
    <n v="0"/>
    <n v="0"/>
    <n v="0"/>
    <n v="0"/>
    <n v="0"/>
    <n v="531"/>
    <n v="2.4"/>
    <n v="90"/>
    <n v="0.41"/>
    <n v="621"/>
    <n v="2.8"/>
    <n v="57"/>
    <n v="0.26"/>
    <n v="0"/>
    <n v="0"/>
    <n v="57"/>
    <n v="0.26"/>
    <n v="282"/>
    <n v="1.27"/>
    <n v="0"/>
    <n v="0"/>
    <n v="22050"/>
    <n v="99.59"/>
    <n v="90"/>
    <n v="0.41"/>
    <n v="22140"/>
    <n v="2.8048780487804879E-2"/>
    <n v="3.45"/>
    <n v="2.5745257452574528E-3"/>
    <n v="0.31666666666666665"/>
    <n v="1.2737127371273712E-2"/>
    <n v="1.5666666666666667"/>
  </r>
  <r>
    <x v="133"/>
    <s v="PICH1A45"/>
    <x v="44"/>
    <s v="Pichidegua"/>
    <s v="blanco"/>
    <x v="1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PICH2A45"/>
    <x v="44"/>
    <s v="Pichidegua"/>
    <s v="color"/>
    <x v="1"/>
    <s v="PICH2A"/>
    <n v="27240"/>
    <n v="8.69"/>
    <n v="99540"/>
    <n v="31.76"/>
    <n v="127800"/>
    <n v="40.78"/>
    <n v="35280"/>
    <n v="11.26"/>
    <n v="3240"/>
    <n v="1.03"/>
    <n v="0"/>
    <n v="0"/>
    <n v="0"/>
    <n v="0"/>
    <n v="14580"/>
    <n v="4.6500000000000004"/>
    <n v="0"/>
    <n v="0"/>
    <n v="14580"/>
    <n v="4.6500000000000004"/>
    <n v="4320"/>
    <n v="1.38"/>
    <n v="0"/>
    <n v="0"/>
    <n v="4320"/>
    <n v="1.38"/>
    <n v="1380"/>
    <n v="0.44"/>
    <n v="0"/>
    <n v="0"/>
    <n v="313380"/>
    <n v="100"/>
    <n v="0"/>
    <n v="0"/>
    <n v="313380"/>
    <n v="4.6524985640436528E-2"/>
    <n v="81"/>
    <n v="1.3785180930499713E-2"/>
    <n v="24"/>
    <n v="4.4035994639096306E-3"/>
    <n v="7.666666666666667"/>
  </r>
  <r>
    <x v="133"/>
    <s v="PICH3A45"/>
    <x v="44"/>
    <s v="Pichidegua"/>
    <s v="blanco"/>
    <x v="2"/>
    <s v="PICH3A"/>
    <n v="13920"/>
    <n v="5.67"/>
    <n v="37800"/>
    <n v="15.4"/>
    <n v="129060"/>
    <n v="52.57"/>
    <n v="42660"/>
    <n v="17.38"/>
    <n v="0"/>
    <n v="0"/>
    <n v="0"/>
    <n v="0"/>
    <n v="0"/>
    <n v="0"/>
    <n v="18540"/>
    <n v="7.55"/>
    <n v="0"/>
    <n v="0"/>
    <n v="18540"/>
    <n v="7.55"/>
    <n v="1440"/>
    <n v="0.59"/>
    <n v="0"/>
    <n v="0"/>
    <n v="1440"/>
    <n v="0.59"/>
    <n v="2100"/>
    <n v="0.86"/>
    <n v="0"/>
    <n v="0"/>
    <n v="245520"/>
    <n v="100"/>
    <n v="0"/>
    <n v="0"/>
    <n v="245520"/>
    <n v="7.5513196480938419E-2"/>
    <n v="103"/>
    <n v="5.8651026392961877E-3"/>
    <n v="8"/>
    <n v="8.5532746823069397E-3"/>
    <n v="11.666666666666666"/>
  </r>
  <r>
    <x v="133"/>
    <s v="PICH4A45"/>
    <x v="44"/>
    <s v="Pichidegua"/>
    <s v="blanco"/>
    <x v="3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PICH5A45"/>
    <x v="44"/>
    <s v="Pichidegua"/>
    <s v="blanco"/>
    <x v="4"/>
    <s v="PICH5A"/>
    <n v="120"/>
    <n v="0.38"/>
    <n v="720"/>
    <n v="2.2799999999999998"/>
    <n v="6840"/>
    <n v="21.63"/>
    <n v="13500"/>
    <n v="42.69"/>
    <n v="5040"/>
    <n v="15.94"/>
    <n v="0"/>
    <n v="0"/>
    <n v="0"/>
    <n v="0"/>
    <n v="4860"/>
    <n v="15.37"/>
    <n v="0"/>
    <n v="0"/>
    <n v="4860"/>
    <n v="15.37"/>
    <n v="360"/>
    <n v="1.1399999999999999"/>
    <n v="0"/>
    <n v="0"/>
    <n v="360"/>
    <n v="1.1399999999999999"/>
    <n v="180"/>
    <n v="0.56999999999999995"/>
    <n v="0"/>
    <n v="0"/>
    <n v="31620"/>
    <n v="100"/>
    <n v="0"/>
    <n v="0"/>
    <n v="31620"/>
    <n v="0.15370018975332067"/>
    <n v="27"/>
    <n v="1.1385199240986717E-2"/>
    <n v="2"/>
    <n v="5.6925996204933585E-3"/>
    <n v="1"/>
  </r>
  <r>
    <x v="133"/>
    <s v="PICH1B45"/>
    <x v="44"/>
    <s v="Pichidegua"/>
    <s v="color"/>
    <x v="1"/>
    <s v="PICH1B"/>
    <n v="1800"/>
    <n v="5.56"/>
    <n v="7560"/>
    <n v="23.33"/>
    <n v="16020"/>
    <n v="49.44"/>
    <n v="5400"/>
    <n v="16.670000000000002"/>
    <n v="360"/>
    <n v="1.1100000000000001"/>
    <n v="0"/>
    <n v="0"/>
    <n v="0"/>
    <n v="0"/>
    <n v="627"/>
    <n v="1.94"/>
    <n v="0"/>
    <n v="0"/>
    <n v="627"/>
    <n v="1.94"/>
    <n v="216"/>
    <n v="0.67"/>
    <n v="0"/>
    <n v="0"/>
    <n v="216"/>
    <n v="0.67"/>
    <n v="417"/>
    <n v="1.29"/>
    <n v="0"/>
    <n v="0"/>
    <n v="32400"/>
    <n v="100"/>
    <n v="0"/>
    <n v="0"/>
    <n v="32400"/>
    <n v="1.9351851851851853E-2"/>
    <n v="3.4833333333333334"/>
    <n v="6.6666666666666671E-3"/>
    <n v="1.2"/>
    <n v="1.2870370370370371E-2"/>
    <n v="2.3166666666666669"/>
  </r>
  <r>
    <x v="133"/>
    <s v="PICH2B45"/>
    <x v="44"/>
    <s v="Pichidegua"/>
    <s v="blanco"/>
    <x v="1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PICH3B45"/>
    <x v="44"/>
    <s v="Pichidegua"/>
    <s v="blanco"/>
    <x v="2"/>
    <s v="PICH3B"/>
    <n v="3720"/>
    <n v="0.89"/>
    <n v="37980"/>
    <n v="9.1"/>
    <n v="225960"/>
    <n v="54.11"/>
    <n v="127800"/>
    <n v="30.61"/>
    <n v="8280"/>
    <n v="1.98"/>
    <n v="0"/>
    <n v="0"/>
    <n v="0"/>
    <n v="0"/>
    <n v="10800"/>
    <n v="2.59"/>
    <n v="0"/>
    <n v="0"/>
    <n v="10800"/>
    <n v="2.59"/>
    <n v="1260"/>
    <n v="0.3"/>
    <n v="0"/>
    <n v="0"/>
    <n v="1260"/>
    <n v="0.3"/>
    <n v="1760"/>
    <n v="0.42"/>
    <n v="0"/>
    <n v="0"/>
    <n v="417560"/>
    <n v="100"/>
    <n v="0"/>
    <n v="0"/>
    <n v="417560"/>
    <n v="2.5864546412491619E-2"/>
    <n v="60"/>
    <n v="3.0175304147906888E-3"/>
    <n v="7"/>
    <n v="4.2149631190727078E-3"/>
    <n v="9.7777777777777786"/>
  </r>
  <r>
    <x v="133"/>
    <s v="PICH4B45"/>
    <x v="44"/>
    <s v="Pichidegua"/>
    <s v="blanco"/>
    <x v="3"/>
    <s v="PICH4B"/>
    <n v="960"/>
    <n v="0.64"/>
    <n v="0"/>
    <n v="0"/>
    <n v="58680"/>
    <n v="38.950000000000003"/>
    <n v="64980"/>
    <n v="43.14"/>
    <n v="11880"/>
    <n v="7.89"/>
    <n v="0"/>
    <n v="0"/>
    <n v="0"/>
    <n v="0"/>
    <n v="11160"/>
    <n v="7.41"/>
    <n v="0"/>
    <n v="0"/>
    <n v="11160"/>
    <n v="7.41"/>
    <n v="2340"/>
    <n v="1.55"/>
    <n v="0"/>
    <n v="0"/>
    <n v="2340"/>
    <n v="1.55"/>
    <n v="640"/>
    <n v="0.42"/>
    <n v="0"/>
    <n v="0"/>
    <n v="150640"/>
    <n v="100"/>
    <n v="0"/>
    <n v="0"/>
    <n v="150640"/>
    <n v="7.4083908656399369E-2"/>
    <n v="62"/>
    <n v="1.5533722782793415E-2"/>
    <n v="13"/>
    <n v="4.2485395645246943E-3"/>
    <n v="3.5555555555555554"/>
  </r>
  <r>
    <x v="133"/>
    <s v="PICH5B45"/>
    <x v="44"/>
    <s v="Pichidegua"/>
    <s v="blanco"/>
    <x v="4"/>
    <s v="PICH5B"/>
    <n v="8520"/>
    <n v="1.77"/>
    <n v="12420"/>
    <n v="2.59"/>
    <n v="5040"/>
    <n v="1.05"/>
    <n v="145620"/>
    <n v="30.34"/>
    <n v="269460"/>
    <n v="56.14"/>
    <n v="16560"/>
    <n v="3.45"/>
    <n v="0"/>
    <n v="0"/>
    <n v="19260"/>
    <n v="4.01"/>
    <n v="0"/>
    <n v="0"/>
    <n v="19260"/>
    <n v="4.01"/>
    <n v="2340"/>
    <n v="0.49"/>
    <n v="0"/>
    <n v="0"/>
    <n v="2340"/>
    <n v="0.49"/>
    <n v="800"/>
    <n v="0.17"/>
    <n v="0"/>
    <n v="0"/>
    <n v="480020"/>
    <n v="100"/>
    <n v="0"/>
    <n v="0"/>
    <n v="480020"/>
    <n v="4.0123328194658553E-2"/>
    <n v="107"/>
    <n v="4.8747968834631887E-3"/>
    <n v="13"/>
    <n v="1.6665972251156203E-3"/>
    <n v="4.4444444444444446"/>
  </r>
  <r>
    <x v="133"/>
    <s v="PICH3C45"/>
    <x v="44"/>
    <s v="Pichidegua"/>
    <s v="blanco"/>
    <x v="2"/>
    <s v="PICH3C"/>
    <n v="3360"/>
    <n v="1.07"/>
    <n v="10620"/>
    <n v="3.37"/>
    <n v="119800"/>
    <n v="38.06"/>
    <n v="160380"/>
    <n v="50.95"/>
    <n v="10080"/>
    <n v="3.2"/>
    <n v="0"/>
    <n v="0"/>
    <n v="0"/>
    <n v="0"/>
    <n v="7740"/>
    <n v="2.46"/>
    <n v="0"/>
    <n v="0"/>
    <n v="7740"/>
    <n v="2.46"/>
    <n v="1440"/>
    <n v="0.46"/>
    <n v="0"/>
    <n v="0"/>
    <n v="1440"/>
    <n v="0.46"/>
    <n v="1380"/>
    <n v="0.44"/>
    <n v="0"/>
    <n v="0"/>
    <n v="314800"/>
    <n v="100"/>
    <n v="0"/>
    <n v="0"/>
    <n v="314800"/>
    <n v="2.4587039390088945E-2"/>
    <n v="43"/>
    <n v="4.5743329097839899E-3"/>
    <n v="8"/>
    <n v="4.3837357052096569E-3"/>
    <n v="7.666666666666667"/>
  </r>
  <r>
    <x v="133"/>
    <s v="PICH5C45"/>
    <x v="44"/>
    <s v="Pichidegua"/>
    <s v="blanco"/>
    <x v="4"/>
    <s v="PICH5C"/>
    <n v="1800"/>
    <n v="0.66"/>
    <n v="27360"/>
    <n v="10.07"/>
    <n v="122760"/>
    <n v="45.16"/>
    <n v="86940"/>
    <n v="31.98"/>
    <n v="11160"/>
    <n v="4.1100000000000003"/>
    <n v="0"/>
    <n v="0"/>
    <n v="0"/>
    <n v="0"/>
    <n v="18000"/>
    <n v="6.62"/>
    <n v="0"/>
    <n v="0"/>
    <n v="18000"/>
    <n v="6.62"/>
    <n v="2340"/>
    <n v="0.86"/>
    <n v="0"/>
    <n v="0"/>
    <n v="2340"/>
    <n v="0.86"/>
    <n v="1460"/>
    <n v="0.54"/>
    <n v="0"/>
    <n v="0"/>
    <n v="271820"/>
    <n v="100"/>
    <n v="0"/>
    <n v="0"/>
    <n v="271820"/>
    <n v="6.622029284085057E-2"/>
    <n v="100"/>
    <n v="8.608638069310573E-3"/>
    <n v="13"/>
    <n v="5.3712015304245454E-3"/>
    <n v="8.1111111111111107"/>
  </r>
  <r>
    <x v="133"/>
    <s v="PICH5D45"/>
    <x v="44"/>
    <s v="Pichidegua"/>
    <s v="blanco"/>
    <x v="4"/>
    <s v="PICH5D"/>
    <n v="2640"/>
    <n v="0.98"/>
    <n v="32040"/>
    <n v="11.88"/>
    <n v="123300"/>
    <n v="45.7"/>
    <n v="66960"/>
    <n v="24.82"/>
    <n v="5580"/>
    <n v="2.0699999999999998"/>
    <n v="0"/>
    <n v="0"/>
    <n v="0"/>
    <n v="0"/>
    <n v="32760"/>
    <n v="12.14"/>
    <n v="0"/>
    <n v="0"/>
    <n v="32760"/>
    <n v="12.14"/>
    <n v="4500"/>
    <n v="1.67"/>
    <n v="0"/>
    <n v="0"/>
    <n v="4500"/>
    <n v="1.67"/>
    <n v="2000"/>
    <n v="0.74"/>
    <n v="0"/>
    <n v="0"/>
    <n v="269780"/>
    <n v="100"/>
    <n v="0"/>
    <n v="0"/>
    <n v="269780"/>
    <n v="0.12143227815256875"/>
    <n v="182"/>
    <n v="1.6680257987990214E-2"/>
    <n v="25"/>
    <n v="7.413447994662317E-3"/>
    <n v="11.111111111111111"/>
  </r>
  <r>
    <x v="133"/>
    <s v="PICH1Aco45"/>
    <x v="44"/>
    <s v="Pichidegua"/>
    <s v="color"/>
    <x v="0"/>
    <s v="PICH1Aco"/>
    <n v="1440"/>
    <n v="1.03"/>
    <n v="4680"/>
    <n v="3.36"/>
    <n v="2160"/>
    <n v="1.55"/>
    <n v="25380"/>
    <n v="18.22"/>
    <n v="73080"/>
    <n v="52.47"/>
    <n v="25920"/>
    <n v="18.61"/>
    <n v="1260"/>
    <n v="0.9"/>
    <n v="1650"/>
    <n v="1.18"/>
    <n v="390"/>
    <n v="0.28000000000000003"/>
    <n v="2040"/>
    <n v="1.46"/>
    <n v="1356"/>
    <n v="0.97"/>
    <n v="660"/>
    <n v="0.47"/>
    <n v="2016"/>
    <n v="1.45"/>
    <n v="1314"/>
    <n v="0.94"/>
    <n v="0"/>
    <n v="0"/>
    <n v="138240"/>
    <n v="99.25"/>
    <n v="1050"/>
    <n v="0.75"/>
    <n v="139290"/>
    <n v="1.4645703209132027E-2"/>
    <n v="11.333333333333334"/>
    <n v="1.4473400818436356E-2"/>
    <n v="11.2"/>
    <n v="9.4335558905879816E-3"/>
    <n v="7.3"/>
  </r>
  <r>
    <x v="133"/>
    <s v="PICH1Aco245"/>
    <x v="44"/>
    <s v="Pichidegua"/>
    <s v="color"/>
    <x v="0"/>
    <s v="PICH1Aco2"/>
    <n v="3360"/>
    <n v="2.83"/>
    <n v="9900"/>
    <n v="8.35"/>
    <n v="55700"/>
    <n v="46.95"/>
    <n v="36630"/>
    <n v="30.88"/>
    <n v="1080"/>
    <n v="0.91"/>
    <n v="0"/>
    <n v="0"/>
    <n v="0"/>
    <n v="0"/>
    <n v="4566"/>
    <n v="3.85"/>
    <n v="2970"/>
    <n v="2.5"/>
    <n v="7536"/>
    <n v="6.35"/>
    <n v="1278"/>
    <n v="1.08"/>
    <n v="1260"/>
    <n v="1.06"/>
    <n v="2538"/>
    <n v="2.14"/>
    <n v="1886"/>
    <n v="1.59"/>
    <n v="0"/>
    <n v="0"/>
    <n v="114400"/>
    <n v="96.43"/>
    <n v="4230"/>
    <n v="3.57"/>
    <n v="118630"/>
    <n v="6.3525246564949844E-2"/>
    <n v="41.866666666666667"/>
    <n v="2.1394251032622439E-2"/>
    <n v="14.1"/>
    <n v="1.5898170783107141E-2"/>
    <n v="10.477777777777778"/>
  </r>
  <r>
    <x v="133"/>
    <s v="PICH1Bco45"/>
    <x v="44"/>
    <s v="Pichidegua"/>
    <s v="color"/>
    <x v="0"/>
    <s v="PICH1Bco"/>
    <n v="1440"/>
    <n v="4.4400000000000004"/>
    <n v="6480"/>
    <n v="20"/>
    <n v="13320"/>
    <n v="41.11"/>
    <n v="5760"/>
    <n v="17.78"/>
    <n v="3240"/>
    <n v="10"/>
    <n v="1260"/>
    <n v="3.89"/>
    <n v="0"/>
    <n v="0"/>
    <n v="504"/>
    <n v="1.56"/>
    <n v="0"/>
    <n v="0"/>
    <n v="504"/>
    <n v="1.56"/>
    <n v="150"/>
    <n v="0.46"/>
    <n v="0"/>
    <n v="0"/>
    <n v="150"/>
    <n v="0.46"/>
    <n v="246"/>
    <n v="0.76"/>
    <n v="0"/>
    <n v="0"/>
    <n v="32400"/>
    <n v="100"/>
    <n v="0"/>
    <n v="0"/>
    <n v="32400"/>
    <n v="1.5555555555555555E-2"/>
    <n v="2.8"/>
    <n v="4.6296296296296294E-3"/>
    <n v="0.83333333333333337"/>
    <n v="7.5925925925925926E-3"/>
    <n v="1.3666666666666667"/>
  </r>
  <r>
    <x v="133"/>
    <s v="PICH2BCO45"/>
    <x v="44"/>
    <s v="Pichidegua"/>
    <s v="color"/>
    <x v="0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PICH4Bco45"/>
    <x v="44"/>
    <s v="Pichidegua"/>
    <s v="color"/>
    <x v="3"/>
    <s v="PICH4Bco"/>
    <n v="600"/>
    <n v="1.82"/>
    <n v="0"/>
    <n v="0"/>
    <n v="15480"/>
    <n v="46.91"/>
    <n v="6840"/>
    <n v="20.73"/>
    <n v="5580"/>
    <n v="16.91"/>
    <n v="0"/>
    <n v="0"/>
    <n v="0"/>
    <n v="0"/>
    <n v="2520"/>
    <n v="7.64"/>
    <n v="0"/>
    <n v="0"/>
    <n v="2520"/>
    <n v="7.64"/>
    <n v="1620"/>
    <n v="4.91"/>
    <n v="0"/>
    <n v="0"/>
    <n v="1620"/>
    <n v="4.91"/>
    <n v="360"/>
    <n v="1.0900000000000001"/>
    <n v="0"/>
    <n v="0"/>
    <n v="33000"/>
    <n v="100"/>
    <n v="0"/>
    <n v="0"/>
    <n v="33000"/>
    <n v="7.636363636363637E-2"/>
    <n v="14"/>
    <n v="4.9090909090909088E-2"/>
    <n v="9"/>
    <n v="1.090909090909091E-2"/>
    <n v="2"/>
  </r>
  <r>
    <x v="133"/>
    <s v="PICH5Aco45"/>
    <x v="44"/>
    <s v="Pichidegua"/>
    <s v="color"/>
    <x v="4"/>
    <s v="PICH5A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PICH5Bco45"/>
    <x v="44"/>
    <s v="Pichidegua"/>
    <s v="color"/>
    <x v="4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PICH5Cco45"/>
    <x v="44"/>
    <s v="Pichidegua"/>
    <s v="color"/>
    <x v="4"/>
    <s v="PICH5Cco"/>
    <n v="1440"/>
    <n v="1.26"/>
    <n v="11340"/>
    <n v="9.9"/>
    <n v="0"/>
    <n v="0"/>
    <n v="88560"/>
    <n v="77.33"/>
    <n v="3780"/>
    <n v="3.3"/>
    <n v="0"/>
    <n v="0"/>
    <n v="0"/>
    <n v="0"/>
    <n v="6480"/>
    <n v="5.66"/>
    <n v="0"/>
    <n v="0"/>
    <n v="6480"/>
    <n v="5.66"/>
    <n v="2160"/>
    <n v="1.89"/>
    <n v="0"/>
    <n v="0"/>
    <n v="2160"/>
    <n v="1.89"/>
    <n v="760"/>
    <n v="0.66"/>
    <n v="0"/>
    <n v="0"/>
    <n v="114520"/>
    <n v="100"/>
    <n v="0"/>
    <n v="0"/>
    <n v="114520"/>
    <n v="5.658400279427174E-2"/>
    <n v="36"/>
    <n v="1.8861334264757248E-2"/>
    <n v="12"/>
    <n v="6.6363953894516244E-3"/>
    <n v="4.2222222222222223"/>
  </r>
  <r>
    <x v="134"/>
    <s v="Lavado45"/>
    <x v="44"/>
    <m/>
    <m/>
    <x v="5"/>
    <s v="Lavado"/>
    <n v="3960"/>
    <n v="2.8"/>
    <n v="15840"/>
    <n v="11.18"/>
    <n v="55080"/>
    <n v="38.880000000000003"/>
    <n v="46800"/>
    <n v="33.04"/>
    <n v="18360"/>
    <n v="12.96"/>
    <n v="1620"/>
    <n v="1.13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660"/>
    <n v="100"/>
    <n v="0"/>
    <n v="0"/>
    <n v="141660"/>
    <n v="0"/>
    <n v="0"/>
    <n v="0"/>
    <n v="0"/>
    <n v="0"/>
    <n v="0"/>
  </r>
  <r>
    <x v="135"/>
    <s v="CA3A46"/>
    <x v="45"/>
    <s v="Calera"/>
    <s v="color"/>
    <x v="0"/>
    <s v="CA3A"/>
    <n v="2160"/>
    <n v="8.24"/>
    <n v="7560"/>
    <n v="28.83"/>
    <n v="10260"/>
    <n v="39.130000000000003"/>
    <n v="3780"/>
    <n v="14.42"/>
    <n v="0"/>
    <n v="0"/>
    <n v="0"/>
    <n v="0"/>
    <n v="0"/>
    <n v="0"/>
    <n v="309"/>
    <n v="1.18"/>
    <n v="480"/>
    <n v="1.83"/>
    <n v="789"/>
    <n v="3.01"/>
    <n v="309"/>
    <n v="1.18"/>
    <n v="810"/>
    <n v="3.09"/>
    <n v="1119"/>
    <n v="4.2699999999999996"/>
    <n v="552"/>
    <n v="2.11"/>
    <n v="0"/>
    <n v="0"/>
    <n v="24930"/>
    <n v="95.08"/>
    <n v="1290"/>
    <n v="4.92"/>
    <n v="26220"/>
    <n v="3.0091533180778032E-2"/>
    <n v="4.3833333333333337"/>
    <n v="4.2677345537757434E-2"/>
    <n v="6.2166666666666668"/>
    <n v="2.1052631578947368E-2"/>
    <n v="3.0666666666666669"/>
  </r>
  <r>
    <x v="135"/>
    <s v="CA3B46"/>
    <x v="45"/>
    <s v="Calera"/>
    <s v="color"/>
    <x v="0"/>
    <s v="CA3B"/>
    <n v="1080"/>
    <n v="7.9"/>
    <n v="2880"/>
    <n v="21.07"/>
    <n v="6480"/>
    <n v="47.4"/>
    <n v="2160"/>
    <n v="15.8"/>
    <n v="180"/>
    <n v="1.32"/>
    <n v="0"/>
    <n v="0"/>
    <n v="0"/>
    <n v="0"/>
    <n v="132"/>
    <n v="0.97"/>
    <n v="240"/>
    <n v="1.76"/>
    <n v="372"/>
    <n v="2.72"/>
    <n v="141"/>
    <n v="1.03"/>
    <n v="240"/>
    <n v="1.76"/>
    <n v="381"/>
    <n v="2.79"/>
    <n v="137"/>
    <n v="1"/>
    <n v="0"/>
    <n v="0"/>
    <n v="13190"/>
    <n v="96.49"/>
    <n v="480"/>
    <n v="3.51"/>
    <n v="13670"/>
    <n v="2.7212874908558889E-2"/>
    <n v="2.0666666666666669"/>
    <n v="2.787125091441112E-2"/>
    <n v="2.1166666666666667"/>
    <n v="1.0021945866861741E-2"/>
    <n v="0.76111111111111107"/>
  </r>
  <r>
    <x v="135"/>
    <s v="CA3BB46"/>
    <x v="45"/>
    <s v="Calera"/>
    <s v="blanco"/>
    <x v="0"/>
    <s v="CA3BB"/>
    <n v="1680"/>
    <n v="5.31"/>
    <n v="6840"/>
    <n v="21.61"/>
    <n v="14220"/>
    <n v="44.93"/>
    <n v="4860"/>
    <n v="15.36"/>
    <n v="360"/>
    <n v="1.1399999999999999"/>
    <n v="180"/>
    <n v="0.56999999999999995"/>
    <n v="0"/>
    <n v="0"/>
    <n v="1410"/>
    <n v="4.45"/>
    <n v="780"/>
    <n v="2.46"/>
    <n v="2190"/>
    <n v="6.92"/>
    <n v="390"/>
    <n v="1.23"/>
    <n v="900"/>
    <n v="2.84"/>
    <n v="1290"/>
    <n v="4.08"/>
    <n v="30"/>
    <n v="0.09"/>
    <n v="0"/>
    <n v="0"/>
    <n v="29970"/>
    <n v="94.69"/>
    <n v="1680"/>
    <n v="5.31"/>
    <n v="31650"/>
    <n v="6.9194312796208537E-2"/>
    <n v="12.166666666666666"/>
    <n v="4.0758293838862557E-2"/>
    <n v="7.166666666666667"/>
    <n v="9.4786729857819908E-4"/>
    <n v="0.16666666666666666"/>
  </r>
  <r>
    <x v="135"/>
    <s v="CAP1A46"/>
    <x v="45"/>
    <s v="Calera"/>
    <s v="color"/>
    <x v="0"/>
    <s v="CAP1A"/>
    <n v="2640"/>
    <n v="11.34"/>
    <n v="0"/>
    <n v="0"/>
    <n v="5760"/>
    <n v="24.74"/>
    <n v="13140"/>
    <n v="56.44"/>
    <n v="0"/>
    <n v="0"/>
    <n v="0"/>
    <n v="0"/>
    <n v="0"/>
    <n v="0"/>
    <n v="711"/>
    <n v="3.05"/>
    <n v="480"/>
    <n v="2.06"/>
    <n v="1191"/>
    <n v="5.12"/>
    <n v="150"/>
    <n v="0.64"/>
    <n v="0"/>
    <n v="0"/>
    <n v="150"/>
    <n v="0.64"/>
    <n v="399"/>
    <n v="1.71"/>
    <n v="0"/>
    <n v="0"/>
    <n v="22800"/>
    <n v="97.94"/>
    <n v="480"/>
    <n v="2.06"/>
    <n v="23280"/>
    <n v="5.1159793814432988E-2"/>
    <n v="6.6166666666666663"/>
    <n v="6.4432989690721646E-3"/>
    <n v="0.83333333333333337"/>
    <n v="1.713917525773196E-2"/>
    <n v="2.2166666666666668"/>
  </r>
  <r>
    <x v="135"/>
    <s v="CAP1B46"/>
    <x v="45"/>
    <s v="Calera"/>
    <s v="color"/>
    <x v="0"/>
    <s v="CAP1B"/>
    <n v="2160"/>
    <n v="5.72"/>
    <n v="360"/>
    <n v="0.95"/>
    <n v="0"/>
    <n v="0"/>
    <n v="25560"/>
    <n v="67.739999999999995"/>
    <n v="8460"/>
    <n v="22.42"/>
    <n v="360"/>
    <n v="0.95"/>
    <n v="0"/>
    <n v="0"/>
    <n v="462"/>
    <n v="1.22"/>
    <n v="180"/>
    <n v="0.48"/>
    <n v="642"/>
    <n v="1.7"/>
    <n v="156"/>
    <n v="0.41"/>
    <n v="0"/>
    <n v="0"/>
    <n v="156"/>
    <n v="0.41"/>
    <n v="32"/>
    <n v="0.08"/>
    <n v="0"/>
    <n v="0"/>
    <n v="37550"/>
    <n v="99.52"/>
    <n v="180"/>
    <n v="0.48"/>
    <n v="37730"/>
    <n v="1.7015637423800689E-2"/>
    <n v="3.5666666666666669"/>
    <n v="4.1346408693347467E-3"/>
    <n v="0.8666666666666667"/>
    <n v="8.4813146037635836E-4"/>
    <n v="0.17777777777777778"/>
  </r>
  <r>
    <x v="135"/>
    <s v="CAP1c46"/>
    <x v="45"/>
    <s v="Calera"/>
    <s v="color"/>
    <x v="0"/>
    <s v="CAP1c"/>
    <n v="2880"/>
    <n v="9.1300000000000008"/>
    <n v="7740"/>
    <n v="24.52"/>
    <n v="540"/>
    <n v="1.71"/>
    <n v="18720"/>
    <n v="59.32"/>
    <n v="0"/>
    <n v="0"/>
    <n v="0"/>
    <n v="0"/>
    <n v="0"/>
    <n v="0"/>
    <n v="1260"/>
    <n v="3.99"/>
    <n v="30"/>
    <n v="0.1"/>
    <n v="1290"/>
    <n v="4.09"/>
    <n v="147"/>
    <n v="0.47"/>
    <n v="0"/>
    <n v="0"/>
    <n v="147"/>
    <n v="0.47"/>
    <n v="243"/>
    <n v="0.77"/>
    <n v="0"/>
    <n v="0"/>
    <n v="31530"/>
    <n v="99.9"/>
    <n v="30"/>
    <n v="0.1"/>
    <n v="31560"/>
    <n v="4.08745247148289E-2"/>
    <n v="7.166666666666667"/>
    <n v="4.6577946768060832E-3"/>
    <n v="0.81666666666666665"/>
    <n v="7.6996197718631181E-3"/>
    <n v="1.35"/>
  </r>
  <r>
    <x v="136"/>
    <s v="PICH1A46"/>
    <x v="45"/>
    <s v="Pichidegua"/>
    <s v="blanco"/>
    <x v="1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2A46"/>
    <x v="45"/>
    <s v="Pichidegua"/>
    <s v="color"/>
    <x v="1"/>
    <s v="PICH2A"/>
    <n v="30360"/>
    <n v="9.6999999999999993"/>
    <n v="95400"/>
    <n v="30.48"/>
    <n v="117200"/>
    <n v="37.450000000000003"/>
    <n v="44820"/>
    <n v="14.32"/>
    <n v="3420"/>
    <n v="1.0900000000000001"/>
    <n v="0"/>
    <n v="0"/>
    <n v="0"/>
    <n v="0"/>
    <n v="14040"/>
    <n v="4.49"/>
    <n v="0"/>
    <n v="0"/>
    <n v="14040"/>
    <n v="4.49"/>
    <n v="6660"/>
    <n v="2.13"/>
    <n v="0"/>
    <n v="0"/>
    <n v="6660"/>
    <n v="2.13"/>
    <n v="1070"/>
    <n v="0.34"/>
    <n v="0"/>
    <n v="0"/>
    <n v="312970"/>
    <n v="100"/>
    <n v="0"/>
    <n v="0"/>
    <n v="312970"/>
    <n v="4.4860529763236096E-2"/>
    <n v="78"/>
    <n v="2.1279994887688915E-2"/>
    <n v="37"/>
    <n v="3.4188580375115827E-3"/>
    <n v="5.9444444444444446"/>
  </r>
  <r>
    <x v="136"/>
    <s v="PICH3A46"/>
    <x v="45"/>
    <s v="Pichidegua"/>
    <s v="blanco"/>
    <x v="2"/>
    <s v="PICH3A"/>
    <n v="18600"/>
    <n v="7.33"/>
    <n v="52740"/>
    <n v="20.79"/>
    <n v="123660"/>
    <n v="48.73"/>
    <n v="31140"/>
    <n v="12.27"/>
    <n v="0"/>
    <n v="0"/>
    <n v="0"/>
    <n v="0"/>
    <n v="0"/>
    <n v="0"/>
    <n v="24660"/>
    <n v="9.7200000000000006"/>
    <n v="0"/>
    <n v="0"/>
    <n v="24660"/>
    <n v="9.7200000000000006"/>
    <n v="1440"/>
    <n v="0.56999999999999995"/>
    <n v="0"/>
    <n v="0"/>
    <n v="1440"/>
    <n v="0.56999999999999995"/>
    <n v="1500"/>
    <n v="0.59"/>
    <n v="0"/>
    <n v="0"/>
    <n v="253740"/>
    <n v="100"/>
    <n v="0"/>
    <n v="0"/>
    <n v="253740"/>
    <n v="9.7186096003783404E-2"/>
    <n v="137"/>
    <n v="5.6751004965712934E-3"/>
    <n v="8"/>
    <n v="5.911563017261764E-3"/>
    <n v="8.3333333333333339"/>
  </r>
  <r>
    <x v="136"/>
    <s v="PICH4A46"/>
    <x v="45"/>
    <s v="Pichidegua"/>
    <s v="blanco"/>
    <x v="3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5A46"/>
    <x v="45"/>
    <s v="Pichidegua"/>
    <s v="blanco"/>
    <x v="4"/>
    <s v="PICH5A"/>
    <n v="360"/>
    <n v="0.26"/>
    <n v="5940"/>
    <n v="4.21"/>
    <n v="65880"/>
    <n v="46.72"/>
    <n v="43380"/>
    <n v="30.76"/>
    <n v="11340"/>
    <n v="8.0399999999999991"/>
    <n v="0"/>
    <n v="0"/>
    <n v="0"/>
    <n v="0"/>
    <n v="12420"/>
    <n v="8.81"/>
    <n v="0"/>
    <n v="0"/>
    <n v="12420"/>
    <n v="8.81"/>
    <n v="1080"/>
    <n v="0.77"/>
    <n v="0"/>
    <n v="0"/>
    <n v="1080"/>
    <n v="0.77"/>
    <n v="620"/>
    <n v="0.44"/>
    <n v="0"/>
    <n v="0"/>
    <n v="141020"/>
    <n v="100"/>
    <n v="0"/>
    <n v="0"/>
    <n v="141020"/>
    <n v="8.8072613813643452E-2"/>
    <n v="69"/>
    <n v="7.6584881577081267E-3"/>
    <n v="6"/>
    <n v="4.3965394979435541E-3"/>
    <n v="3.4444444444444446"/>
  </r>
  <r>
    <x v="136"/>
    <s v="PICH1B46"/>
    <x v="45"/>
    <s v="Pichidegua"/>
    <s v="color"/>
    <x v="1"/>
    <s v="PICH1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2B46"/>
    <x v="45"/>
    <s v="Pichidegua"/>
    <s v="blanco"/>
    <x v="1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3B46"/>
    <x v="45"/>
    <s v="Pichidegua"/>
    <s v="blanco"/>
    <x v="2"/>
    <s v="PICH3B"/>
    <n v="3000"/>
    <n v="0.71"/>
    <n v="35640"/>
    <n v="8.44"/>
    <n v="212760"/>
    <n v="50.41"/>
    <n v="144720"/>
    <n v="34.29"/>
    <n v="9180"/>
    <n v="2.17"/>
    <n v="0"/>
    <n v="0"/>
    <n v="0"/>
    <n v="0"/>
    <n v="14040"/>
    <n v="3.33"/>
    <n v="0"/>
    <n v="0"/>
    <n v="14040"/>
    <n v="3.33"/>
    <n v="1440"/>
    <n v="0.34"/>
    <n v="0"/>
    <n v="0"/>
    <n v="1440"/>
    <n v="0.34"/>
    <n v="1320"/>
    <n v="0.31"/>
    <n v="0"/>
    <n v="0"/>
    <n v="422100"/>
    <n v="100"/>
    <n v="0"/>
    <n v="0"/>
    <n v="422100"/>
    <n v="3.3262260127931771E-2"/>
    <n v="78"/>
    <n v="3.4115138592750532E-3"/>
    <n v="8"/>
    <n v="3.127221037668799E-3"/>
    <n v="7.333333333333333"/>
  </r>
  <r>
    <x v="136"/>
    <s v="PICH4B46"/>
    <x v="45"/>
    <s v="Pichidegua"/>
    <s v="blanco"/>
    <x v="3"/>
    <s v="PICH4B"/>
    <n v="1320"/>
    <n v="0.89"/>
    <n v="5580"/>
    <n v="3.78"/>
    <n v="58680"/>
    <n v="39.770000000000003"/>
    <n v="56880"/>
    <n v="38.549999999999997"/>
    <n v="6660"/>
    <n v="4.51"/>
    <n v="0"/>
    <n v="0"/>
    <n v="0"/>
    <n v="0"/>
    <n v="15120"/>
    <n v="10.25"/>
    <n v="0"/>
    <n v="0"/>
    <n v="15120"/>
    <n v="10.25"/>
    <n v="2700"/>
    <n v="1.83"/>
    <n v="0"/>
    <n v="0"/>
    <n v="2700"/>
    <n v="1.83"/>
    <n v="620"/>
    <n v="0.42"/>
    <n v="0"/>
    <n v="0"/>
    <n v="147560"/>
    <n v="100"/>
    <n v="0"/>
    <n v="0"/>
    <n v="147560"/>
    <n v="0.10246679316888045"/>
    <n v="84"/>
    <n v="1.8297641637300081E-2"/>
    <n v="15"/>
    <n v="4.2016806722689074E-3"/>
    <n v="3.4444444444444446"/>
  </r>
  <r>
    <x v="136"/>
    <s v="PICH5B46"/>
    <x v="45"/>
    <s v="Pichidegua"/>
    <s v="blanco"/>
    <x v="4"/>
    <s v="PICH5B"/>
    <n v="9480"/>
    <n v="2.06"/>
    <n v="6660"/>
    <n v="1.45"/>
    <n v="8640"/>
    <n v="1.88"/>
    <n v="187740"/>
    <n v="40.85"/>
    <n v="215640"/>
    <n v="46.92"/>
    <n v="10800"/>
    <n v="2.35"/>
    <n v="0"/>
    <n v="0"/>
    <n v="17412"/>
    <n v="3.79"/>
    <n v="0"/>
    <n v="0"/>
    <n v="17412"/>
    <n v="3.79"/>
    <n v="1959"/>
    <n v="0.43"/>
    <n v="0"/>
    <n v="0"/>
    <n v="1959"/>
    <n v="0.43"/>
    <n v="1289"/>
    <n v="0.28000000000000003"/>
    <n v="0"/>
    <n v="0"/>
    <n v="459620"/>
    <n v="100"/>
    <n v="0"/>
    <n v="0"/>
    <n v="459620"/>
    <n v="3.7883468952613027E-2"/>
    <n v="96.733333333333334"/>
    <n v="4.2622166137243813E-3"/>
    <n v="10.883333333333333"/>
    <n v="2.8044906662025152E-3"/>
    <n v="7.1611111111111114"/>
  </r>
  <r>
    <x v="136"/>
    <s v="PICH3C46"/>
    <x v="45"/>
    <s v="Pichidegua"/>
    <s v="blanco"/>
    <x v="2"/>
    <s v="PICH3C"/>
    <n v="2760"/>
    <n v="0.87"/>
    <n v="9900"/>
    <n v="3.11"/>
    <n v="126400"/>
    <n v="39.76"/>
    <n v="153540"/>
    <n v="48.3"/>
    <n v="13320"/>
    <n v="4.1900000000000004"/>
    <n v="0"/>
    <n v="0"/>
    <n v="0"/>
    <n v="0"/>
    <n v="8460"/>
    <n v="2.66"/>
    <n v="0"/>
    <n v="0"/>
    <n v="8460"/>
    <n v="2.66"/>
    <n v="1980"/>
    <n v="0.62"/>
    <n v="0"/>
    <n v="0"/>
    <n v="1980"/>
    <n v="0.62"/>
    <n v="1540"/>
    <n v="0.48"/>
    <n v="0"/>
    <n v="0"/>
    <n v="317900"/>
    <n v="100"/>
    <n v="0"/>
    <n v="0"/>
    <n v="317900"/>
    <n v="2.6612142183076438E-2"/>
    <n v="47"/>
    <n v="6.2283737024221453E-3"/>
    <n v="11"/>
    <n v="4.844290657439446E-3"/>
    <n v="8.5555555555555554"/>
  </r>
  <r>
    <x v="136"/>
    <s v="PICH5C46"/>
    <x v="45"/>
    <s v="Pichidegua"/>
    <s v="blanco"/>
    <x v="4"/>
    <s v="PICH5C"/>
    <n v="1800"/>
    <n v="0.67"/>
    <n v="28080"/>
    <n v="10.41"/>
    <n v="103320"/>
    <n v="38.32"/>
    <n v="99180"/>
    <n v="36.78"/>
    <n v="13320"/>
    <n v="4.9400000000000004"/>
    <n v="0"/>
    <n v="0"/>
    <n v="0"/>
    <n v="0"/>
    <n v="19260"/>
    <n v="7.14"/>
    <n v="0"/>
    <n v="0"/>
    <n v="19260"/>
    <n v="7.14"/>
    <n v="3420"/>
    <n v="1.27"/>
    <n v="0"/>
    <n v="0"/>
    <n v="3420"/>
    <n v="1.27"/>
    <n v="1260"/>
    <n v="0.47"/>
    <n v="0"/>
    <n v="0"/>
    <n v="269640"/>
    <n v="100"/>
    <n v="0"/>
    <n v="0"/>
    <n v="269640"/>
    <n v="7.1428571428571425E-2"/>
    <n v="107"/>
    <n v="1.2683578104138851E-2"/>
    <n v="19"/>
    <n v="4.6728971962616819E-3"/>
    <n v="7"/>
  </r>
  <r>
    <x v="136"/>
    <s v="PICH5D46"/>
    <x v="45"/>
    <s v="Pichidegua"/>
    <s v="blanco"/>
    <x v="4"/>
    <s v="PICH5D"/>
    <n v="4320"/>
    <n v="1.59"/>
    <n v="45900"/>
    <n v="16.91"/>
    <n v="121680"/>
    <n v="44.82"/>
    <n v="53820"/>
    <n v="19.829999999999998"/>
    <n v="7200"/>
    <n v="2.65"/>
    <n v="0"/>
    <n v="0"/>
    <n v="0"/>
    <n v="0"/>
    <n v="32760"/>
    <n v="12.07"/>
    <n v="0"/>
    <n v="0"/>
    <n v="32760"/>
    <n v="12.07"/>
    <n v="4140"/>
    <n v="1.53"/>
    <n v="0"/>
    <n v="0"/>
    <n v="4140"/>
    <n v="1.53"/>
    <n v="1640"/>
    <n v="0.6"/>
    <n v="0"/>
    <n v="0"/>
    <n v="271460"/>
    <n v="100"/>
    <n v="0"/>
    <n v="0"/>
    <n v="271460"/>
    <n v="0.12068076328004126"/>
    <n v="182"/>
    <n v="1.5250865689235983E-2"/>
    <n v="23"/>
    <n v="6.0414057319678775E-3"/>
    <n v="9.1111111111111107"/>
  </r>
  <r>
    <x v="136"/>
    <s v="PICH1Aco46"/>
    <x v="45"/>
    <s v="Pichidegua"/>
    <s v="color"/>
    <x v="0"/>
    <s v="PICH1Aco"/>
    <n v="1440"/>
    <n v="1.55"/>
    <n v="540"/>
    <n v="0.57999999999999996"/>
    <n v="6440"/>
    <n v="6.92"/>
    <n v="27720"/>
    <n v="29.77"/>
    <n v="43560"/>
    <n v="46.78"/>
    <n v="10260"/>
    <n v="11.02"/>
    <n v="0"/>
    <n v="0"/>
    <n v="627"/>
    <n v="0.67"/>
    <n v="570"/>
    <n v="0.61"/>
    <n v="1197"/>
    <n v="1.29"/>
    <n v="360"/>
    <n v="0.39"/>
    <n v="750"/>
    <n v="0.81"/>
    <n v="1110"/>
    <n v="1.19"/>
    <n v="853"/>
    <n v="0.92"/>
    <n v="0"/>
    <n v="0"/>
    <n v="91800"/>
    <n v="98.58"/>
    <n v="1320"/>
    <n v="1.42"/>
    <n v="93120"/>
    <n v="1.2854381443298969E-2"/>
    <n v="6.65"/>
    <n v="1.1920103092783504E-2"/>
    <n v="6.166666666666667"/>
    <n v="9.1602233676975949E-3"/>
    <n v="4.7388888888888889"/>
  </r>
  <r>
    <x v="136"/>
    <s v="PICH1Aco246"/>
    <x v="45"/>
    <s v="Pichidegua"/>
    <s v="color"/>
    <x v="0"/>
    <s v="PICH1Aco2"/>
    <n v="2280"/>
    <n v="2.31"/>
    <n v="7200"/>
    <n v="7.29"/>
    <n v="15360"/>
    <n v="15.55"/>
    <n v="66264"/>
    <n v="67.099999999999994"/>
    <n v="1980"/>
    <n v="2.0099999999999998"/>
    <n v="180"/>
    <n v="0.18"/>
    <n v="0"/>
    <n v="0"/>
    <n v="1368"/>
    <n v="1.39"/>
    <n v="2040"/>
    <n v="2.0699999999999998"/>
    <n v="3408"/>
    <n v="3.45"/>
    <n v="603"/>
    <n v="0.61"/>
    <n v="630"/>
    <n v="0.64"/>
    <n v="1233"/>
    <n v="1.25"/>
    <n v="845"/>
    <n v="0.86"/>
    <n v="0"/>
    <n v="0"/>
    <n v="96080"/>
    <n v="97.3"/>
    <n v="2670"/>
    <n v="2.7"/>
    <n v="98750"/>
    <n v="3.451139240506329E-2"/>
    <n v="18.933333333333334"/>
    <n v="1.2486075949367089E-2"/>
    <n v="6.85"/>
    <n v="8.5569620253164551E-3"/>
    <n v="4.6944444444444446"/>
  </r>
  <r>
    <x v="136"/>
    <s v="PICH1Bco46"/>
    <x v="45"/>
    <s v="Pichidegua"/>
    <s v="color"/>
    <x v="0"/>
    <s v="PICH1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2BCO46"/>
    <x v="45"/>
    <s v="Pichidegua"/>
    <s v="color"/>
    <x v="0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4Bco46"/>
    <x v="45"/>
    <s v="Pichidegua"/>
    <s v="color"/>
    <x v="3"/>
    <s v="PICH4Bco"/>
    <n v="480"/>
    <n v="1.43"/>
    <n v="0"/>
    <n v="0"/>
    <n v="13500"/>
    <n v="40.08"/>
    <n v="10620"/>
    <n v="31.53"/>
    <n v="4320"/>
    <n v="12.83"/>
    <n v="0"/>
    <n v="0"/>
    <n v="0"/>
    <n v="0"/>
    <n v="2880"/>
    <n v="8.5500000000000007"/>
    <n v="0"/>
    <n v="0"/>
    <n v="2880"/>
    <n v="8.5500000000000007"/>
    <n v="1440"/>
    <n v="4.28"/>
    <n v="0"/>
    <n v="0"/>
    <n v="1440"/>
    <n v="4.28"/>
    <n v="440"/>
    <n v="1.31"/>
    <n v="0"/>
    <n v="0"/>
    <n v="33680"/>
    <n v="100"/>
    <n v="0"/>
    <n v="0"/>
    <n v="33680"/>
    <n v="8.5510688836104506E-2"/>
    <n v="16"/>
    <n v="4.2755344418052253E-2"/>
    <n v="8"/>
    <n v="1.3064133016627079E-2"/>
    <n v="2.4444444444444446"/>
  </r>
  <r>
    <x v="136"/>
    <s v="PICH5Aco46"/>
    <x v="45"/>
    <s v="Pichidegua"/>
    <s v="color"/>
    <x v="4"/>
    <s v="PICH5Aco"/>
    <n v="480"/>
    <n v="3.88"/>
    <n v="2160"/>
    <n v="17.48"/>
    <n v="0"/>
    <n v="0"/>
    <n v="5400"/>
    <n v="43.69"/>
    <n v="540"/>
    <n v="4.37"/>
    <n v="0"/>
    <n v="0"/>
    <n v="0"/>
    <n v="0"/>
    <n v="2700"/>
    <n v="21.84"/>
    <n v="0"/>
    <n v="0"/>
    <n v="2700"/>
    <n v="21.84"/>
    <n v="720"/>
    <n v="5.83"/>
    <n v="0"/>
    <n v="0"/>
    <n v="720"/>
    <n v="5.83"/>
    <n v="360"/>
    <n v="2.91"/>
    <n v="0"/>
    <n v="0"/>
    <n v="12360"/>
    <n v="100"/>
    <n v="0"/>
    <n v="0"/>
    <n v="12360"/>
    <n v="0.21844660194174756"/>
    <n v="15"/>
    <n v="5.8252427184466021E-2"/>
    <n v="4"/>
    <n v="2.9126213592233011E-2"/>
    <n v="2"/>
  </r>
  <r>
    <x v="136"/>
    <s v="PICH5Bco46"/>
    <x v="45"/>
    <s v="Pichidegua"/>
    <s v="color"/>
    <x v="4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5Cco46"/>
    <x v="45"/>
    <s v="Pichidegua"/>
    <s v="color"/>
    <x v="4"/>
    <s v="PICH5Cco"/>
    <n v="720"/>
    <n v="0.65"/>
    <n v="10980"/>
    <n v="9.85"/>
    <n v="0"/>
    <n v="0"/>
    <n v="87480"/>
    <n v="78.459999999999994"/>
    <n v="3240"/>
    <n v="2.91"/>
    <n v="0"/>
    <n v="0"/>
    <n v="0"/>
    <n v="0"/>
    <n v="6840"/>
    <n v="6.13"/>
    <n v="0"/>
    <n v="0"/>
    <n v="6840"/>
    <n v="6.13"/>
    <n v="1440"/>
    <n v="1.29"/>
    <n v="0"/>
    <n v="0"/>
    <n v="1440"/>
    <n v="1.29"/>
    <n v="800"/>
    <n v="0.72"/>
    <n v="0"/>
    <n v="0"/>
    <n v="111500"/>
    <n v="100"/>
    <n v="0"/>
    <n v="0"/>
    <n v="111500"/>
    <n v="6.1345291479820631E-2"/>
    <n v="38"/>
    <n v="1.2914798206278028E-2"/>
    <n v="8"/>
    <n v="7.1748878923766817E-3"/>
    <n v="4.4444444444444446"/>
  </r>
  <r>
    <x v="137"/>
    <s v="Lavado46"/>
    <x v="45"/>
    <m/>
    <m/>
    <x v="5"/>
    <s v="Lavado"/>
    <n v="4200"/>
    <n v="2.96"/>
    <n v="16200"/>
    <n v="11.4"/>
    <n v="52560"/>
    <n v="36.99"/>
    <n v="46980"/>
    <n v="33.07"/>
    <n v="19800"/>
    <n v="13.94"/>
    <n v="2340"/>
    <n v="1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080"/>
    <n v="100"/>
    <n v="0"/>
    <n v="0"/>
    <n v="142080"/>
    <n v="0"/>
    <n v="0"/>
    <n v="0"/>
    <n v="0"/>
    <n v="0"/>
    <n v="0"/>
  </r>
  <r>
    <x v="138"/>
    <s v="CA3A47"/>
    <x v="46"/>
    <s v="Calera"/>
    <s v="color"/>
    <x v="0"/>
    <s v="CA3A"/>
    <n v="5640"/>
    <n v="7.37"/>
    <n v="18000"/>
    <n v="23.51"/>
    <n v="33660"/>
    <n v="43.97"/>
    <n v="13140"/>
    <n v="17.16"/>
    <n v="900"/>
    <n v="1.18"/>
    <n v="0"/>
    <n v="0"/>
    <n v="0"/>
    <n v="0"/>
    <n v="1557"/>
    <n v="2.0299999999999998"/>
    <n v="450"/>
    <n v="0.59"/>
    <n v="2007"/>
    <n v="2.62"/>
    <n v="1395"/>
    <n v="1.82"/>
    <n v="720"/>
    <n v="0.94"/>
    <n v="2115"/>
    <n v="2.76"/>
    <n v="1098"/>
    <n v="1.43"/>
    <n v="0"/>
    <n v="0"/>
    <n v="75390"/>
    <n v="98.47"/>
    <n v="1170"/>
    <n v="1.53"/>
    <n v="76560"/>
    <n v="2.6214733542319749E-2"/>
    <n v="11.15"/>
    <n v="2.7625391849529779E-2"/>
    <n v="11.75"/>
    <n v="1.4341692789968653E-2"/>
    <n v="6.1"/>
  </r>
  <r>
    <x v="138"/>
    <s v="CA3B47"/>
    <x v="46"/>
    <s v="Calera"/>
    <s v="color"/>
    <x v="0"/>
    <s v="CA3B"/>
    <n v="1800"/>
    <n v="7.77"/>
    <n v="4680"/>
    <n v="20.21"/>
    <n v="10800"/>
    <n v="46.63"/>
    <n v="3960"/>
    <n v="17.100000000000001"/>
    <n v="0"/>
    <n v="0"/>
    <n v="0"/>
    <n v="0"/>
    <n v="0"/>
    <n v="0"/>
    <n v="318"/>
    <n v="1.37"/>
    <n v="240"/>
    <n v="1.04"/>
    <n v="558"/>
    <n v="2.41"/>
    <n v="222"/>
    <n v="0.96"/>
    <n v="270"/>
    <n v="1.17"/>
    <n v="492"/>
    <n v="2.12"/>
    <n v="870"/>
    <n v="3.76"/>
    <n v="0"/>
    <n v="0"/>
    <n v="22650"/>
    <n v="97.8"/>
    <n v="510"/>
    <n v="2.2000000000000002"/>
    <n v="23160"/>
    <n v="2.4093264248704664E-2"/>
    <n v="3.1"/>
    <n v="2.1243523316062177E-2"/>
    <n v="2.7333333333333334"/>
    <n v="3.756476683937824E-2"/>
    <n v="4.833333333333333"/>
  </r>
  <r>
    <x v="138"/>
    <s v="CA3BB47"/>
    <x v="46"/>
    <s v="Calera"/>
    <s v="blanco"/>
    <x v="0"/>
    <s v="CA3BB"/>
    <n v="3960"/>
    <n v="4.99"/>
    <n v="18000"/>
    <n v="22.7"/>
    <n v="35820"/>
    <n v="45.18"/>
    <n v="15480"/>
    <n v="19.52"/>
    <n v="540"/>
    <n v="0.68"/>
    <n v="0"/>
    <n v="0"/>
    <n v="0"/>
    <n v="0"/>
    <n v="1707"/>
    <n v="2.15"/>
    <n v="750"/>
    <n v="0.95"/>
    <n v="2457"/>
    <n v="3.1"/>
    <n v="1008"/>
    <n v="1.27"/>
    <n v="1020"/>
    <n v="1.29"/>
    <n v="2028"/>
    <n v="2.56"/>
    <n v="1005"/>
    <n v="1.27"/>
    <n v="0"/>
    <n v="0"/>
    <n v="77520"/>
    <n v="97.77"/>
    <n v="1770"/>
    <n v="2.23"/>
    <n v="79290"/>
    <n v="3.0987514188422247E-2"/>
    <n v="13.65"/>
    <n v="2.5576995838062808E-2"/>
    <n v="11.266666666666667"/>
    <n v="1.2674990541051836E-2"/>
    <n v="5.583333333333333"/>
  </r>
  <r>
    <x v="138"/>
    <s v="CAP1A47"/>
    <x v="46"/>
    <s v="Calera"/>
    <s v="color"/>
    <x v="0"/>
    <s v="CAP1A"/>
    <n v="1320"/>
    <n v="9.59"/>
    <n v="0"/>
    <n v="0"/>
    <n v="0"/>
    <n v="0"/>
    <n v="11520"/>
    <n v="83.66"/>
    <n v="0"/>
    <n v="0"/>
    <n v="0"/>
    <n v="0"/>
    <n v="0"/>
    <n v="0"/>
    <n v="303"/>
    <n v="2.2000000000000002"/>
    <n v="330"/>
    <n v="2.4"/>
    <n v="633"/>
    <n v="4.5999999999999996"/>
    <n v="222"/>
    <n v="1.61"/>
    <n v="0"/>
    <n v="0"/>
    <n v="222"/>
    <n v="1.61"/>
    <n v="75"/>
    <n v="0.54"/>
    <n v="0"/>
    <n v="0"/>
    <n v="13440"/>
    <n v="97.6"/>
    <n v="330"/>
    <n v="2.4"/>
    <n v="13770"/>
    <n v="4.596949891067538E-2"/>
    <n v="3.5166666666666666"/>
    <n v="1.6122004357298474E-2"/>
    <n v="1.2333333333333334"/>
    <n v="5.4466230936819175E-3"/>
    <n v="0.41666666666666669"/>
  </r>
  <r>
    <x v="138"/>
    <s v="CAP1B47"/>
    <x v="46"/>
    <s v="Calera"/>
    <s v="color"/>
    <x v="0"/>
    <s v="CAP1B"/>
    <n v="1320"/>
    <n v="4.7300000000000004"/>
    <n v="540"/>
    <n v="1.93"/>
    <n v="2660"/>
    <n v="9.52"/>
    <n v="13860"/>
    <n v="49.62"/>
    <n v="7380"/>
    <n v="26.42"/>
    <n v="120"/>
    <n v="0.43"/>
    <n v="180"/>
    <n v="0.64"/>
    <n v="864"/>
    <n v="3.09"/>
    <n v="300"/>
    <n v="1.07"/>
    <n v="1164"/>
    <n v="4.17"/>
    <n v="249"/>
    <n v="0.89"/>
    <n v="0"/>
    <n v="0"/>
    <n v="249"/>
    <n v="0.89"/>
    <n v="457"/>
    <n v="1.64"/>
    <n v="0"/>
    <n v="0"/>
    <n v="27630"/>
    <n v="98.93"/>
    <n v="300"/>
    <n v="1.07"/>
    <n v="27930"/>
    <n v="4.1675617615467238E-2"/>
    <n v="6.4666666666666668"/>
    <n v="8.9151450053705696E-3"/>
    <n v="1.3833333333333333"/>
    <n v="1.636233440744719E-2"/>
    <n v="2.5388888888888888"/>
  </r>
  <r>
    <x v="138"/>
    <s v="CAP1c47"/>
    <x v="46"/>
    <s v="Calera"/>
    <s v="color"/>
    <x v="0"/>
    <s v="CAP1c"/>
    <n v="2160"/>
    <n v="10.7"/>
    <n v="1980"/>
    <n v="9.81"/>
    <n v="360"/>
    <n v="1.78"/>
    <n v="14400"/>
    <n v="71.319999999999993"/>
    <n v="0"/>
    <n v="0"/>
    <n v="0"/>
    <n v="0"/>
    <n v="0"/>
    <n v="0"/>
    <n v="690"/>
    <n v="3.42"/>
    <n v="120"/>
    <n v="0.59"/>
    <n v="810"/>
    <n v="4.01"/>
    <n v="120"/>
    <n v="0.59"/>
    <n v="0"/>
    <n v="0"/>
    <n v="120"/>
    <n v="0.59"/>
    <n v="360"/>
    <n v="1.78"/>
    <n v="0"/>
    <n v="0"/>
    <n v="20070"/>
    <n v="99.41"/>
    <n v="120"/>
    <n v="0.59"/>
    <n v="20190"/>
    <n v="4.0118870728083213E-2"/>
    <n v="4.5"/>
    <n v="5.9435364041604752E-3"/>
    <n v="0.66666666666666663"/>
    <n v="1.7830609212481426E-2"/>
    <n v="2"/>
  </r>
  <r>
    <x v="139"/>
    <s v="PICH1A47"/>
    <x v="46"/>
    <s v="Pichidegua"/>
    <s v="blanco"/>
    <x v="1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2A47"/>
    <x v="46"/>
    <s v="Pichidegua"/>
    <s v="color"/>
    <x v="1"/>
    <s v="PICH2A"/>
    <n v="24000"/>
    <n v="8.7200000000000006"/>
    <n v="70740"/>
    <n v="25.69"/>
    <n v="102600"/>
    <n v="37.26"/>
    <n v="57600"/>
    <n v="20.92"/>
    <n v="3420"/>
    <n v="1.24"/>
    <n v="0"/>
    <n v="0"/>
    <n v="0"/>
    <n v="0"/>
    <n v="10620"/>
    <n v="3.86"/>
    <n v="0"/>
    <n v="0"/>
    <n v="10620"/>
    <n v="3.86"/>
    <n v="5580"/>
    <n v="2.0299999999999998"/>
    <n v="0"/>
    <n v="0"/>
    <n v="5580"/>
    <n v="2.0299999999999998"/>
    <n v="820"/>
    <n v="0.3"/>
    <n v="0"/>
    <n v="0"/>
    <n v="275380"/>
    <n v="100"/>
    <n v="0"/>
    <n v="0"/>
    <n v="275380"/>
    <n v="3.856489214903043E-2"/>
    <n v="59"/>
    <n v="2.0262909434236327E-2"/>
    <n v="31"/>
    <n v="2.9777035369307867E-3"/>
    <n v="4.5555555555555554"/>
  </r>
  <r>
    <x v="139"/>
    <s v="PICH3A47"/>
    <x v="46"/>
    <s v="Pichidegua"/>
    <s v="blanco"/>
    <x v="2"/>
    <s v="PICH3A"/>
    <n v="23400"/>
    <n v="9.3000000000000007"/>
    <n v="60260"/>
    <n v="23.94"/>
    <n v="115920"/>
    <n v="46.05"/>
    <n v="22860"/>
    <n v="9.08"/>
    <n v="0"/>
    <n v="0"/>
    <n v="0"/>
    <n v="0"/>
    <n v="0"/>
    <n v="0"/>
    <n v="25020"/>
    <n v="9.94"/>
    <n v="0"/>
    <n v="0"/>
    <n v="25020"/>
    <n v="9.94"/>
    <n v="2340"/>
    <n v="0.93"/>
    <n v="0"/>
    <n v="0"/>
    <n v="2340"/>
    <n v="0.93"/>
    <n v="1900"/>
    <n v="0.75"/>
    <n v="0"/>
    <n v="0"/>
    <n v="251700"/>
    <n v="100"/>
    <n v="0"/>
    <n v="0"/>
    <n v="251700"/>
    <n v="9.9404052443384988E-2"/>
    <n v="139"/>
    <n v="9.2967818831942786E-3"/>
    <n v="13"/>
    <n v="7.548669050456893E-3"/>
    <n v="10.555555555555555"/>
  </r>
  <r>
    <x v="139"/>
    <s v="PICH4A47"/>
    <x v="46"/>
    <s v="Pichidegua"/>
    <s v="blanco"/>
    <x v="3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5A47"/>
    <x v="46"/>
    <s v="Pichidegua"/>
    <s v="blanco"/>
    <x v="4"/>
    <s v="PICH5A"/>
    <n v="1920"/>
    <n v="1.1200000000000001"/>
    <n v="18820"/>
    <n v="10.98"/>
    <n v="81000"/>
    <n v="47.25"/>
    <n v="48420"/>
    <n v="28.25"/>
    <n v="5220"/>
    <n v="3.05"/>
    <n v="0"/>
    <n v="0"/>
    <n v="0"/>
    <n v="0"/>
    <n v="13320"/>
    <n v="7.77"/>
    <n v="0"/>
    <n v="0"/>
    <n v="13320"/>
    <n v="7.77"/>
    <n v="1980"/>
    <n v="1.1599999999999999"/>
    <n v="0"/>
    <n v="0"/>
    <n v="1980"/>
    <n v="1.1599999999999999"/>
    <n v="740"/>
    <n v="0.43"/>
    <n v="0"/>
    <n v="0"/>
    <n v="171420"/>
    <n v="100"/>
    <n v="0"/>
    <n v="0"/>
    <n v="171420"/>
    <n v="7.770388519425972E-2"/>
    <n v="74"/>
    <n v="1.1550577528876444E-2"/>
    <n v="11"/>
    <n v="4.3168825107922065E-3"/>
    <n v="4.1111111111111107"/>
  </r>
  <r>
    <x v="139"/>
    <s v="PICH1B47"/>
    <x v="46"/>
    <s v="Pichidegua"/>
    <s v="color"/>
    <x v="1"/>
    <s v="PICH1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2B47"/>
    <x v="46"/>
    <s v="Pichidegua"/>
    <s v="blanco"/>
    <x v="1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3B47"/>
    <x v="46"/>
    <s v="Pichidegua"/>
    <s v="blanco"/>
    <x v="2"/>
    <s v="PICH3B"/>
    <n v="3120"/>
    <n v="0.73"/>
    <n v="40720"/>
    <n v="9.59"/>
    <n v="216120"/>
    <n v="50.89"/>
    <n v="139680"/>
    <n v="32.89"/>
    <n v="8100"/>
    <n v="1.91"/>
    <n v="0"/>
    <n v="0"/>
    <n v="0"/>
    <n v="0"/>
    <n v="14220"/>
    <n v="3.35"/>
    <n v="0"/>
    <n v="0"/>
    <n v="14220"/>
    <n v="3.35"/>
    <n v="1260"/>
    <n v="0.3"/>
    <n v="0"/>
    <n v="0"/>
    <n v="1260"/>
    <n v="0.3"/>
    <n v="1440"/>
    <n v="0.34"/>
    <n v="0"/>
    <n v="0"/>
    <n v="424660"/>
    <n v="100"/>
    <n v="0"/>
    <n v="0"/>
    <n v="424660"/>
    <n v="3.3485612019026986E-2"/>
    <n v="79"/>
    <n v="2.9670795459897331E-3"/>
    <n v="7"/>
    <n v="3.3909480525596948E-3"/>
    <n v="8"/>
  </r>
  <r>
    <x v="139"/>
    <s v="PICH4B47"/>
    <x v="46"/>
    <s v="Pichidegua"/>
    <s v="blanco"/>
    <x v="3"/>
    <s v="PICH4B"/>
    <n v="720"/>
    <n v="0.56999999999999995"/>
    <n v="5760"/>
    <n v="4.53"/>
    <n v="51120"/>
    <n v="40.25"/>
    <n v="48600"/>
    <n v="38.26"/>
    <n v="6840"/>
    <n v="5.38"/>
    <n v="0"/>
    <n v="0"/>
    <n v="0"/>
    <n v="0"/>
    <n v="11520"/>
    <n v="9.07"/>
    <n v="0"/>
    <n v="0"/>
    <n v="11520"/>
    <n v="9.07"/>
    <n v="1980"/>
    <n v="1.56"/>
    <n v="0"/>
    <n v="0"/>
    <n v="1980"/>
    <n v="1.56"/>
    <n v="480"/>
    <n v="0.38"/>
    <n v="0"/>
    <n v="0"/>
    <n v="127020"/>
    <n v="100"/>
    <n v="0"/>
    <n v="0"/>
    <n v="127020"/>
    <n v="9.0694378837978276E-2"/>
    <n v="64"/>
    <n v="1.5588096362777516E-2"/>
    <n v="11"/>
    <n v="3.7789324515824282E-3"/>
    <n v="2.6666666666666665"/>
  </r>
  <r>
    <x v="139"/>
    <s v="PICH5B47"/>
    <x v="46"/>
    <s v="Pichidegua"/>
    <s v="blanco"/>
    <x v="4"/>
    <s v="PICH5B"/>
    <n v="11160"/>
    <n v="2.16"/>
    <n v="6520"/>
    <n v="1.26"/>
    <n v="16920"/>
    <n v="3.28"/>
    <n v="262980"/>
    <n v="50.96"/>
    <n v="194580"/>
    <n v="37.71"/>
    <n v="6300"/>
    <n v="1.22"/>
    <n v="0"/>
    <n v="0"/>
    <n v="15351"/>
    <n v="2.97"/>
    <n v="0"/>
    <n v="0"/>
    <n v="15351"/>
    <n v="2.97"/>
    <n v="1377"/>
    <n v="0.27"/>
    <n v="0"/>
    <n v="0"/>
    <n v="1377"/>
    <n v="0.27"/>
    <n v="832"/>
    <n v="0.16"/>
    <n v="0"/>
    <n v="0"/>
    <n v="516020"/>
    <n v="100"/>
    <n v="0"/>
    <n v="0"/>
    <n v="516020"/>
    <n v="2.9748846943916902E-2"/>
    <n v="85.283333333333331"/>
    <n v="2.6685012208829116E-3"/>
    <n v="7.65"/>
    <n v="1.6123406069532189E-3"/>
    <n v="4.6222222222222218"/>
  </r>
  <r>
    <x v="139"/>
    <s v="PICH3C47"/>
    <x v="46"/>
    <s v="Pichidegua"/>
    <s v="blanco"/>
    <x v="2"/>
    <s v="PICH3C"/>
    <n v="2400"/>
    <n v="0.77"/>
    <n v="14080"/>
    <n v="4.5"/>
    <n v="135540"/>
    <n v="43.35"/>
    <n v="136440"/>
    <n v="43.64"/>
    <n v="10080"/>
    <n v="3.22"/>
    <n v="0"/>
    <n v="0"/>
    <n v="0"/>
    <n v="0"/>
    <n v="11160"/>
    <n v="3.57"/>
    <n v="0"/>
    <n v="0"/>
    <n v="11160"/>
    <n v="3.57"/>
    <n v="1260"/>
    <n v="0.4"/>
    <n v="0"/>
    <n v="0"/>
    <n v="1260"/>
    <n v="0.4"/>
    <n v="1720"/>
    <n v="0.55000000000000004"/>
    <n v="0"/>
    <n v="0"/>
    <n v="312680"/>
    <n v="100"/>
    <n v="0"/>
    <n v="0"/>
    <n v="312680"/>
    <n v="3.5691441729563768E-2"/>
    <n v="62"/>
    <n v="4.0296789049507481E-3"/>
    <n v="7"/>
    <n v="5.5008315210438785E-3"/>
    <n v="9.5555555555555554"/>
  </r>
  <r>
    <x v="139"/>
    <s v="PICH5C47"/>
    <x v="46"/>
    <s v="Pichidegua"/>
    <s v="blanco"/>
    <x v="4"/>
    <s v="PICH5C"/>
    <n v="2160"/>
    <n v="0.93"/>
    <n v="25960"/>
    <n v="11.22"/>
    <n v="102960"/>
    <n v="44.49"/>
    <n v="75780"/>
    <n v="32.74"/>
    <n v="5580"/>
    <n v="2.41"/>
    <n v="0"/>
    <n v="0"/>
    <n v="0"/>
    <n v="0"/>
    <n v="15840"/>
    <n v="6.84"/>
    <n v="0"/>
    <n v="0"/>
    <n v="15840"/>
    <n v="6.84"/>
    <n v="2160"/>
    <n v="0.93"/>
    <n v="0"/>
    <n v="0"/>
    <n v="2160"/>
    <n v="0.93"/>
    <n v="1000"/>
    <n v="0.43"/>
    <n v="0"/>
    <n v="0"/>
    <n v="231440"/>
    <n v="100"/>
    <n v="0"/>
    <n v="0"/>
    <n v="231440"/>
    <n v="6.8441064638783272E-2"/>
    <n v="88"/>
    <n v="9.3328724507431727E-3"/>
    <n v="12"/>
    <n v="4.3207742827514693E-3"/>
    <n v="5.5555555555555554"/>
  </r>
  <r>
    <x v="139"/>
    <s v="PICH5D47"/>
    <x v="46"/>
    <s v="Pichidegua"/>
    <s v="blanco"/>
    <x v="4"/>
    <s v="PICH5D"/>
    <n v="5400"/>
    <n v="2.2999999999999998"/>
    <n v="50400"/>
    <n v="21.51"/>
    <n v="103500"/>
    <n v="44.18"/>
    <n v="39420"/>
    <n v="16.829999999999998"/>
    <n v="1800"/>
    <n v="0.77"/>
    <n v="0"/>
    <n v="0"/>
    <n v="0"/>
    <n v="0"/>
    <n v="29520"/>
    <n v="12.6"/>
    <n v="0"/>
    <n v="0"/>
    <n v="29520"/>
    <n v="12.6"/>
    <n v="2880"/>
    <n v="1.23"/>
    <n v="0"/>
    <n v="0"/>
    <n v="2880"/>
    <n v="1.23"/>
    <n v="1360"/>
    <n v="0.57999999999999996"/>
    <n v="0"/>
    <n v="0"/>
    <n v="234280"/>
    <n v="100"/>
    <n v="0"/>
    <n v="0"/>
    <n v="234280"/>
    <n v="0.12600307324568891"/>
    <n v="164"/>
    <n v="1.2292982755676968E-2"/>
    <n v="16"/>
    <n v="5.805019634625235E-3"/>
    <n v="7.5555555555555554"/>
  </r>
  <r>
    <x v="139"/>
    <s v="PICH1Aco47"/>
    <x v="46"/>
    <s v="Pichidegua"/>
    <s v="color"/>
    <x v="0"/>
    <s v="PICH1Aco"/>
    <n v="1560"/>
    <n v="2.17"/>
    <n v="1620"/>
    <n v="2.2599999999999998"/>
    <n v="5460"/>
    <n v="7.61"/>
    <n v="30420"/>
    <n v="42.39"/>
    <n v="24840"/>
    <n v="34.619999999999997"/>
    <n v="3420"/>
    <n v="4.7699999999999996"/>
    <n v="0"/>
    <n v="0"/>
    <n v="1203"/>
    <n v="1.68"/>
    <n v="780"/>
    <n v="1.0900000000000001"/>
    <n v="1983"/>
    <n v="2.76"/>
    <n v="672"/>
    <n v="0.94"/>
    <n v="780"/>
    <n v="1.0900000000000001"/>
    <n v="1452"/>
    <n v="2.02"/>
    <n v="1005"/>
    <n v="1.4"/>
    <n v="0"/>
    <n v="0"/>
    <n v="70200"/>
    <n v="97.83"/>
    <n v="1560"/>
    <n v="2.17"/>
    <n v="71760"/>
    <n v="2.7633779264214047E-2"/>
    <n v="11.016666666666667"/>
    <n v="2.0234113712374581E-2"/>
    <n v="8.0666666666666664"/>
    <n v="1.4005016722408026E-2"/>
    <n v="5.583333333333333"/>
  </r>
  <r>
    <x v="139"/>
    <s v="PICH1Aco247"/>
    <x v="46"/>
    <s v="Pichidegua"/>
    <s v="color"/>
    <x v="0"/>
    <s v="PICH1Aco2"/>
    <n v="1800"/>
    <n v="1.99"/>
    <n v="5940"/>
    <n v="6.58"/>
    <n v="43020"/>
    <n v="47.66"/>
    <n v="25920"/>
    <n v="28.72"/>
    <n v="1620"/>
    <n v="1.79"/>
    <n v="720"/>
    <n v="0.8"/>
    <n v="0"/>
    <n v="0"/>
    <n v="2874"/>
    <n v="3.18"/>
    <n v="2370"/>
    <n v="2.63"/>
    <n v="5244"/>
    <n v="5.81"/>
    <n v="3411"/>
    <n v="3.78"/>
    <n v="1110"/>
    <n v="1.23"/>
    <n v="4521"/>
    <n v="5.01"/>
    <n v="1475"/>
    <n v="1.63"/>
    <n v="0"/>
    <n v="0"/>
    <n v="86780"/>
    <n v="96.14"/>
    <n v="3480"/>
    <n v="3.86"/>
    <n v="90260"/>
    <n v="5.8098825614890319E-2"/>
    <n v="29.133333333333333"/>
    <n v="5.0088632838466651E-2"/>
    <n v="25.116666666666667"/>
    <n v="1.6341679592288941E-2"/>
    <n v="8.1944444444444446"/>
  </r>
  <r>
    <x v="139"/>
    <s v="PICH1Bco47"/>
    <x v="46"/>
    <s v="Pichidegua"/>
    <s v="color"/>
    <x v="0"/>
    <s v="PICH1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2BCO47"/>
    <x v="46"/>
    <s v="Pichidegua"/>
    <s v="color"/>
    <x v="0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4Bco47"/>
    <x v="46"/>
    <s v="Pichidegua"/>
    <s v="color"/>
    <x v="3"/>
    <s v="PICH4Bco"/>
    <n v="600"/>
    <n v="1.72"/>
    <n v="0"/>
    <n v="0"/>
    <n v="17640"/>
    <n v="50.49"/>
    <n v="8640"/>
    <n v="24.73"/>
    <n v="3600"/>
    <n v="10.3"/>
    <n v="0"/>
    <n v="0"/>
    <n v="0"/>
    <n v="0"/>
    <n v="2700"/>
    <n v="7.73"/>
    <n v="0"/>
    <n v="0"/>
    <n v="2700"/>
    <n v="7.73"/>
    <n v="1260"/>
    <n v="3.61"/>
    <n v="0"/>
    <n v="0"/>
    <n v="1260"/>
    <n v="3.61"/>
    <n v="500"/>
    <n v="1.43"/>
    <n v="0"/>
    <n v="0"/>
    <n v="34940"/>
    <n v="100"/>
    <n v="0"/>
    <n v="0"/>
    <n v="34940"/>
    <n v="7.7275329135661139E-2"/>
    <n v="15"/>
    <n v="3.6061820263308529E-2"/>
    <n v="7"/>
    <n v="1.4310246136233544E-2"/>
    <n v="2.7777777777777777"/>
  </r>
  <r>
    <x v="139"/>
    <s v="PICH5Aco47"/>
    <x v="46"/>
    <s v="Pichidegua"/>
    <s v="color"/>
    <x v="4"/>
    <s v="PICH5Aco"/>
    <n v="600"/>
    <n v="3.5"/>
    <n v="4140"/>
    <n v="24.15"/>
    <n v="6660"/>
    <n v="38.86"/>
    <n v="2340"/>
    <n v="13.65"/>
    <n v="360"/>
    <n v="2.1"/>
    <n v="0"/>
    <n v="0"/>
    <n v="0"/>
    <n v="0"/>
    <n v="1800"/>
    <n v="10.5"/>
    <n v="0"/>
    <n v="0"/>
    <n v="1800"/>
    <n v="10.5"/>
    <n v="900"/>
    <n v="5.25"/>
    <n v="0"/>
    <n v="0"/>
    <n v="900"/>
    <n v="5.25"/>
    <n v="340"/>
    <n v="1.98"/>
    <n v="0"/>
    <n v="0"/>
    <n v="17140"/>
    <n v="100"/>
    <n v="0"/>
    <n v="0"/>
    <n v="17140"/>
    <n v="0.10501750291715285"/>
    <n v="10"/>
    <n v="5.2508751458576426E-2"/>
    <n v="5"/>
    <n v="1.9836639439906652E-2"/>
    <n v="1.8888888888888888"/>
  </r>
  <r>
    <x v="139"/>
    <s v="PICH5Bco47"/>
    <x v="46"/>
    <s v="Pichidegua"/>
    <s v="color"/>
    <x v="4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5Cco47"/>
    <x v="46"/>
    <s v="Pichidegua"/>
    <s v="color"/>
    <x v="4"/>
    <s v="PICH5Cco"/>
    <n v="2040"/>
    <n v="1.85"/>
    <n v="11160"/>
    <n v="10.11"/>
    <n v="11520"/>
    <n v="10.44"/>
    <n v="77400"/>
    <n v="70.13"/>
    <n v="2160"/>
    <n v="1.96"/>
    <n v="0"/>
    <n v="0"/>
    <n v="0"/>
    <n v="0"/>
    <n v="3960"/>
    <n v="3.59"/>
    <n v="0"/>
    <n v="0"/>
    <n v="3960"/>
    <n v="3.59"/>
    <n v="1440"/>
    <n v="1.3"/>
    <n v="0"/>
    <n v="0"/>
    <n v="1440"/>
    <n v="1.3"/>
    <n v="680"/>
    <n v="0.62"/>
    <n v="0"/>
    <n v="0"/>
    <n v="110360"/>
    <n v="100"/>
    <n v="0"/>
    <n v="0"/>
    <n v="110360"/>
    <n v="3.5882566147154765E-2"/>
    <n v="22"/>
    <n v="1.3048205871692642E-2"/>
    <n v="8"/>
    <n v="6.1616527727437476E-3"/>
    <n v="3.7777777777777777"/>
  </r>
  <r>
    <x v="140"/>
    <s v="Lavado47"/>
    <x v="46"/>
    <m/>
    <m/>
    <x v="5"/>
    <s v="Lavado"/>
    <n v="8160"/>
    <n v="3.7"/>
    <n v="27000"/>
    <n v="12.24"/>
    <n v="84240"/>
    <n v="38.19"/>
    <n v="73980"/>
    <n v="33.54"/>
    <n v="25560"/>
    <n v="11.59"/>
    <n v="1620"/>
    <n v="0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560"/>
    <n v="100"/>
    <n v="0"/>
    <n v="0"/>
    <n v="220560"/>
    <n v="0"/>
    <n v="0"/>
    <n v="0"/>
    <n v="0"/>
    <n v="0"/>
    <n v="0"/>
  </r>
  <r>
    <x v="141"/>
    <s v="CA3A48"/>
    <x v="47"/>
    <s v="Calera"/>
    <s v="color"/>
    <x v="0"/>
    <s v="CA3A"/>
    <n v="3960"/>
    <n v="7.98"/>
    <n v="10620"/>
    <n v="21.39"/>
    <n v="21960"/>
    <n v="44.24"/>
    <n v="7920"/>
    <n v="15.95"/>
    <n v="360"/>
    <n v="0.73"/>
    <n v="180"/>
    <n v="0.36"/>
    <n v="0"/>
    <n v="0"/>
    <n v="1527"/>
    <n v="3.08"/>
    <n v="300"/>
    <n v="0.6"/>
    <n v="1827"/>
    <n v="3.68"/>
    <n v="993"/>
    <n v="2"/>
    <n v="690"/>
    <n v="1.39"/>
    <n v="1683"/>
    <n v="3.39"/>
    <n v="1130"/>
    <n v="2.2799999999999998"/>
    <n v="0"/>
    <n v="0"/>
    <n v="48650"/>
    <n v="98.01"/>
    <n v="990"/>
    <n v="1.99"/>
    <n v="49640"/>
    <n v="3.6804995970991135E-2"/>
    <n v="10.15"/>
    <n v="3.3904109589041095E-2"/>
    <n v="9.35"/>
    <n v="2.2763900080580178E-2"/>
    <n v="6.2777777777777777"/>
  </r>
  <r>
    <x v="141"/>
    <s v="CA3B48"/>
    <x v="47"/>
    <s v="Calera"/>
    <s v="color"/>
    <x v="0"/>
    <s v="CA3B"/>
    <n v="960"/>
    <n v="6.05"/>
    <n v="3960"/>
    <n v="24.95"/>
    <n v="6480"/>
    <n v="40.83"/>
    <n v="2880"/>
    <n v="18.149999999999999"/>
    <n v="0"/>
    <n v="0"/>
    <n v="0"/>
    <n v="0"/>
    <n v="0"/>
    <n v="0"/>
    <n v="336"/>
    <n v="2.12"/>
    <n v="180"/>
    <n v="1.1299999999999999"/>
    <n v="516"/>
    <n v="3.25"/>
    <n v="417"/>
    <n v="2.63"/>
    <n v="240"/>
    <n v="1.51"/>
    <n v="657"/>
    <n v="4.1399999999999997"/>
    <n v="417"/>
    <n v="2.63"/>
    <n v="0"/>
    <n v="0"/>
    <n v="15450"/>
    <n v="97.35"/>
    <n v="420"/>
    <n v="2.65"/>
    <n v="15870"/>
    <n v="3.2514177693761817E-2"/>
    <n v="2.8666666666666667"/>
    <n v="4.1398865784499056E-2"/>
    <n v="3.65"/>
    <n v="2.6275992438563326E-2"/>
    <n v="2.3166666666666669"/>
  </r>
  <r>
    <x v="141"/>
    <s v="CA3BB48"/>
    <x v="47"/>
    <s v="Calera"/>
    <s v="blanco"/>
    <x v="0"/>
    <s v="CA3BB"/>
    <n v="2880"/>
    <n v="5.29"/>
    <n v="12600"/>
    <n v="23.13"/>
    <n v="25380"/>
    <n v="46.59"/>
    <n v="7740"/>
    <n v="14.21"/>
    <n v="540"/>
    <n v="0.99"/>
    <n v="0"/>
    <n v="0"/>
    <n v="0"/>
    <n v="0"/>
    <n v="1965"/>
    <n v="3.61"/>
    <n v="510"/>
    <n v="0.94"/>
    <n v="2475"/>
    <n v="4.54"/>
    <n v="1014"/>
    <n v="1.86"/>
    <n v="840"/>
    <n v="1.54"/>
    <n v="1854"/>
    <n v="3.4"/>
    <n v="1011"/>
    <n v="1.86"/>
    <n v="0"/>
    <n v="0"/>
    <n v="53130"/>
    <n v="97.52"/>
    <n v="1350"/>
    <n v="2.48"/>
    <n v="54480"/>
    <n v="4.5429515418502202E-2"/>
    <n v="13.75"/>
    <n v="3.4030837004405283E-2"/>
    <n v="10.3"/>
    <n v="1.855726872246696E-2"/>
    <n v="5.6166666666666663"/>
  </r>
  <r>
    <x v="141"/>
    <s v="CAP1A48"/>
    <x v="47"/>
    <s v="Calera"/>
    <s v="color"/>
    <x v="0"/>
    <s v="CAP1A"/>
    <n v="3240"/>
    <n v="9.35"/>
    <n v="3060"/>
    <n v="8.83"/>
    <n v="0"/>
    <n v="0"/>
    <n v="26100"/>
    <n v="75.319999999999993"/>
    <n v="0"/>
    <n v="0"/>
    <n v="0"/>
    <n v="0"/>
    <n v="0"/>
    <n v="0"/>
    <n v="1143"/>
    <n v="3.3"/>
    <n v="180"/>
    <n v="0.52"/>
    <n v="1323"/>
    <n v="3.82"/>
    <n v="396"/>
    <n v="1.1399999999999999"/>
    <n v="0"/>
    <n v="0"/>
    <n v="396"/>
    <n v="1.1399999999999999"/>
    <n v="531"/>
    <n v="1.53"/>
    <n v="0"/>
    <n v="0"/>
    <n v="34470"/>
    <n v="99.48"/>
    <n v="180"/>
    <n v="0.52"/>
    <n v="34650"/>
    <n v="3.8181818181818185E-2"/>
    <n v="7.35"/>
    <n v="1.1428571428571429E-2"/>
    <n v="2.2000000000000002"/>
    <n v="1.5324675324675324E-2"/>
    <n v="2.95"/>
  </r>
  <r>
    <x v="141"/>
    <s v="CAP1B48"/>
    <x v="47"/>
    <s v="Calera"/>
    <s v="color"/>
    <x v="0"/>
    <s v="CAP1B"/>
    <n v="1800"/>
    <n v="5.71"/>
    <n v="0"/>
    <n v="0"/>
    <n v="5860"/>
    <n v="18.59"/>
    <n v="16740"/>
    <n v="53.09"/>
    <n v="5940"/>
    <n v="18.84"/>
    <n v="90"/>
    <n v="0.28999999999999998"/>
    <n v="0"/>
    <n v="0"/>
    <n v="480"/>
    <n v="1.52"/>
    <n v="90"/>
    <n v="0.28999999999999998"/>
    <n v="570"/>
    <n v="1.81"/>
    <n v="210"/>
    <n v="0.67"/>
    <n v="0"/>
    <n v="0"/>
    <n v="210"/>
    <n v="0.67"/>
    <n v="320"/>
    <n v="1.01"/>
    <n v="0"/>
    <n v="0"/>
    <n v="31440"/>
    <n v="99.71"/>
    <n v="90"/>
    <n v="0.28999999999999998"/>
    <n v="31530"/>
    <n v="1.8078020932445291E-2"/>
    <n v="3.1666666666666665"/>
    <n v="6.6603235014272124E-3"/>
    <n v="1.1666666666666667"/>
    <n v="1.014906438312718E-2"/>
    <n v="1.7777777777777777"/>
  </r>
  <r>
    <x v="141"/>
    <s v="CAP1c48"/>
    <x v="47"/>
    <s v="Calera"/>
    <s v="color"/>
    <x v="0"/>
    <s v="CAP1c"/>
    <n v="2400"/>
    <n v="9.57"/>
    <n v="7380"/>
    <n v="29.43"/>
    <n v="11040"/>
    <n v="44.02"/>
    <n v="2520"/>
    <n v="10.050000000000001"/>
    <n v="0"/>
    <n v="0"/>
    <n v="0"/>
    <n v="0"/>
    <n v="0"/>
    <n v="0"/>
    <n v="1215"/>
    <n v="4.84"/>
    <n v="30"/>
    <n v="0.12"/>
    <n v="1245"/>
    <n v="4.96"/>
    <n v="267"/>
    <n v="1.06"/>
    <n v="0"/>
    <n v="0"/>
    <n v="267"/>
    <n v="1.06"/>
    <n v="228"/>
    <n v="0.91"/>
    <n v="0"/>
    <n v="0"/>
    <n v="25050"/>
    <n v="99.88"/>
    <n v="30"/>
    <n v="0.12"/>
    <n v="25080"/>
    <n v="4.9641148325358854E-2"/>
    <n v="6.916666666666667"/>
    <n v="1.0645933014354066E-2"/>
    <n v="1.4833333333333334"/>
    <n v="9.0909090909090905E-3"/>
    <n v="1.2666666666666666"/>
  </r>
  <r>
    <x v="142"/>
    <s v="PICH1A48"/>
    <x v="47"/>
    <s v="Pichidegua"/>
    <s v="blanco"/>
    <x v="1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2"/>
    <s v="PICH2A48"/>
    <x v="47"/>
    <s v="Pichidegua"/>
    <s v="color"/>
    <x v="1"/>
    <s v="PICH2A"/>
    <n v="26640"/>
    <n v="8.5299999999999994"/>
    <n v="98460"/>
    <n v="31.54"/>
    <n v="118800"/>
    <n v="38.049999999999997"/>
    <n v="42660"/>
    <n v="13.66"/>
    <n v="1980"/>
    <n v="0.63"/>
    <n v="0"/>
    <n v="0"/>
    <n v="0"/>
    <n v="0"/>
    <n v="18000"/>
    <n v="5.77"/>
    <n v="0"/>
    <n v="0"/>
    <n v="18000"/>
    <n v="5.77"/>
    <n v="4680"/>
    <n v="1.5"/>
    <n v="0"/>
    <n v="0"/>
    <n v="4680"/>
    <n v="1.5"/>
    <n v="970"/>
    <n v="0.31"/>
    <n v="0"/>
    <n v="0"/>
    <n v="312190"/>
    <n v="100"/>
    <n v="0"/>
    <n v="0"/>
    <n v="312190"/>
    <n v="5.7657195938370862E-2"/>
    <n v="100"/>
    <n v="1.4990870943976425E-2"/>
    <n v="26"/>
    <n v="3.1070822255677634E-3"/>
    <n v="5.3888888888888893"/>
  </r>
  <r>
    <x v="142"/>
    <s v="PICH3A48"/>
    <x v="47"/>
    <s v="Pichidegua"/>
    <s v="blanco"/>
    <x v="2"/>
    <s v="PICH3A"/>
    <n v="21120"/>
    <n v="8.3800000000000008"/>
    <n v="55680"/>
    <n v="22.09"/>
    <n v="118620"/>
    <n v="47.06"/>
    <n v="25560"/>
    <n v="10.14"/>
    <n v="0"/>
    <n v="0"/>
    <n v="0"/>
    <n v="0"/>
    <n v="0"/>
    <n v="0"/>
    <n v="26460"/>
    <n v="10.5"/>
    <n v="0"/>
    <n v="0"/>
    <n v="26460"/>
    <n v="10.5"/>
    <n v="2520"/>
    <n v="1"/>
    <n v="0"/>
    <n v="0"/>
    <n v="2520"/>
    <n v="1"/>
    <n v="2100"/>
    <n v="0.83"/>
    <n v="0"/>
    <n v="0"/>
    <n v="252060"/>
    <n v="100"/>
    <n v="0"/>
    <n v="0"/>
    <n v="252060"/>
    <n v="0.10497500595096405"/>
    <n v="147"/>
    <n v="9.997619614377529E-3"/>
    <n v="14"/>
    <n v="8.3313496786479417E-3"/>
    <n v="11.666666666666666"/>
  </r>
  <r>
    <x v="142"/>
    <s v="PICH4A48"/>
    <x v="47"/>
    <s v="Pichidegua"/>
    <s v="blanco"/>
    <x v="3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2"/>
    <s v="PICH5A48"/>
    <x v="47"/>
    <s v="Pichidegua"/>
    <s v="blanco"/>
    <x v="4"/>
    <s v="PICH5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2"/>
    <s v="PICH1B48"/>
    <x v="47"/>
    <s v="Pichidegua"/>
    <s v="color"/>
    <x v="1"/>
    <s v="PICH1B"/>
    <n v="2400"/>
    <n v="1.1599999999999999"/>
    <n v="25300"/>
    <n v="12.23"/>
    <n v="82980"/>
    <n v="40.1"/>
    <n v="72360"/>
    <n v="34.97"/>
    <n v="6300"/>
    <n v="3.04"/>
    <n v="0"/>
    <n v="0"/>
    <n v="0"/>
    <n v="0"/>
    <n v="15300"/>
    <n v="7.39"/>
    <n v="0"/>
    <n v="0"/>
    <n v="15300"/>
    <n v="7.39"/>
    <n v="1440"/>
    <n v="0.7"/>
    <n v="0"/>
    <n v="0"/>
    <n v="1440"/>
    <n v="0.7"/>
    <n v="840"/>
    <n v="0.41"/>
    <n v="0"/>
    <n v="0"/>
    <n v="206920"/>
    <n v="100"/>
    <n v="0"/>
    <n v="0"/>
    <n v="206920"/>
    <n v="7.3941619949739024E-2"/>
    <n v="85"/>
    <n v="6.9592112893872024E-3"/>
    <n v="8"/>
    <n v="4.0595399188092015E-3"/>
    <n v="4.666666666666667"/>
  </r>
  <r>
    <x v="142"/>
    <s v="PICH2B48"/>
    <x v="47"/>
    <s v="Pichidegua"/>
    <s v="blanco"/>
    <x v="1"/>
    <s v="PICH2B"/>
    <n v="0"/>
    <n v="0"/>
    <n v="0"/>
    <n v="0"/>
    <n v="0"/>
    <n v="0"/>
    <n v="0"/>
    <n v="0"/>
    <n v="0"/>
    <n v="0"/>
    <n v="0"/>
    <n v="0"/>
    <n v="0"/>
    <n v="0"/>
    <n v="0"/>
    <n v="0"/>
    <n v="450"/>
    <n v="100"/>
    <n v="450"/>
    <n v="100"/>
    <n v="0"/>
    <n v="0"/>
    <n v="0"/>
    <n v="0"/>
    <n v="0"/>
    <n v="0"/>
    <n v="0"/>
    <n v="0"/>
    <n v="0"/>
    <n v="0"/>
    <n v="0"/>
    <n v="0"/>
    <n v="450"/>
    <n v="100"/>
    <n v="450"/>
    <n v="1"/>
    <n v="2.5"/>
    <n v="0"/>
    <n v="0"/>
    <n v="0"/>
    <n v="0"/>
  </r>
  <r>
    <x v="142"/>
    <s v="PICH3B48"/>
    <x v="47"/>
    <s v="Pichidegua"/>
    <s v="blanco"/>
    <x v="2"/>
    <s v="PICH3B"/>
    <n v="2760"/>
    <n v="0.66"/>
    <n v="35320"/>
    <n v="8.41"/>
    <n v="212300"/>
    <n v="50.57"/>
    <n v="144000"/>
    <n v="34.299999999999997"/>
    <n v="9360"/>
    <n v="2.23"/>
    <n v="0"/>
    <n v="0"/>
    <n v="0"/>
    <n v="0"/>
    <n v="13680"/>
    <n v="3.26"/>
    <n v="0"/>
    <n v="0"/>
    <n v="13680"/>
    <n v="3.26"/>
    <n v="1260"/>
    <n v="0.3"/>
    <n v="0"/>
    <n v="0"/>
    <n v="1260"/>
    <n v="0.3"/>
    <n v="1140"/>
    <n v="0.27"/>
    <n v="0"/>
    <n v="0"/>
    <n v="419820"/>
    <n v="100"/>
    <n v="0"/>
    <n v="0"/>
    <n v="419820"/>
    <n v="3.2585393740174363E-2"/>
    <n v="76"/>
    <n v="3.0012862655423751E-3"/>
    <n v="7"/>
    <n v="2.7154494783478635E-3"/>
    <n v="6.333333333333333"/>
  </r>
  <r>
    <x v="142"/>
    <s v="PICH4B48"/>
    <x v="47"/>
    <s v="Pichidegua"/>
    <s v="blanco"/>
    <x v="3"/>
    <s v="PICH4B"/>
    <n v="1200"/>
    <n v="0.74"/>
    <n v="7560"/>
    <n v="4.66"/>
    <n v="70020"/>
    <n v="43.12"/>
    <n v="57240"/>
    <n v="35.25"/>
    <n v="9360"/>
    <n v="5.76"/>
    <n v="0"/>
    <n v="0"/>
    <n v="0"/>
    <n v="0"/>
    <n v="13860"/>
    <n v="8.5399999999999991"/>
    <n v="0"/>
    <n v="0"/>
    <n v="13860"/>
    <n v="8.5399999999999991"/>
    <n v="2340"/>
    <n v="1.44"/>
    <n v="0"/>
    <n v="0"/>
    <n v="2340"/>
    <n v="1.44"/>
    <n v="800"/>
    <n v="0.49"/>
    <n v="0"/>
    <n v="0"/>
    <n v="162380"/>
    <n v="100"/>
    <n v="0"/>
    <n v="0"/>
    <n v="162380"/>
    <n v="8.5355339327503388E-2"/>
    <n v="77"/>
    <n v="1.4410641704643429E-2"/>
    <n v="13"/>
    <n v="4.9267151126986082E-3"/>
    <n v="4.4444444444444446"/>
  </r>
  <r>
    <x v="142"/>
    <s v="PICH5B48"/>
    <x v="47"/>
    <s v="Pichidegua"/>
    <s v="blanco"/>
    <x v="4"/>
    <s v="PICH5B"/>
    <n v="9240"/>
    <n v="1.88"/>
    <n v="3620"/>
    <n v="0.74"/>
    <n v="23220"/>
    <n v="4.74"/>
    <n v="278460"/>
    <n v="56.81"/>
    <n v="158220"/>
    <n v="32.28"/>
    <n v="3780"/>
    <n v="0.77"/>
    <n v="0"/>
    <n v="0"/>
    <n v="11160"/>
    <n v="2.2799999999999998"/>
    <n v="0"/>
    <n v="0"/>
    <n v="11160"/>
    <n v="2.2799999999999998"/>
    <n v="1620"/>
    <n v="0.33"/>
    <n v="0"/>
    <n v="0"/>
    <n v="1620"/>
    <n v="0.33"/>
    <n v="880"/>
    <n v="0.18"/>
    <n v="0"/>
    <n v="0"/>
    <n v="490200"/>
    <n v="100"/>
    <n v="0"/>
    <n v="0"/>
    <n v="490200"/>
    <n v="2.2766217870257038E-2"/>
    <n v="62"/>
    <n v="3.3047735618115053E-3"/>
    <n v="9"/>
    <n v="1.7951856385148919E-3"/>
    <n v="4.8888888888888893"/>
  </r>
  <r>
    <x v="142"/>
    <s v="PICH3C48"/>
    <x v="47"/>
    <s v="Pichidegua"/>
    <s v="blanco"/>
    <x v="2"/>
    <s v="PICH3C"/>
    <n v="2280"/>
    <n v="0.84"/>
    <n v="15520"/>
    <n v="5.7"/>
    <n v="119500"/>
    <n v="43.92"/>
    <n v="117000"/>
    <n v="43"/>
    <n v="7740"/>
    <n v="2.84"/>
    <n v="0"/>
    <n v="0"/>
    <n v="0"/>
    <n v="0"/>
    <n v="7740"/>
    <n v="2.84"/>
    <n v="0"/>
    <n v="0"/>
    <n v="7740"/>
    <n v="2.84"/>
    <n v="1080"/>
    <n v="0.4"/>
    <n v="0"/>
    <n v="0"/>
    <n v="1080"/>
    <n v="0.4"/>
    <n v="1240"/>
    <n v="0.46"/>
    <n v="0"/>
    <n v="0"/>
    <n v="272100"/>
    <n v="100"/>
    <n v="0"/>
    <n v="0"/>
    <n v="272100"/>
    <n v="2.8445424476295479E-2"/>
    <n v="43"/>
    <n v="3.9691289966923924E-3"/>
    <n v="6"/>
    <n v="4.5571481073134875E-3"/>
    <n v="6.8888888888888893"/>
  </r>
  <r>
    <x v="142"/>
    <s v="PICH5C48"/>
    <x v="47"/>
    <s v="Pichidegua"/>
    <s v="blanco"/>
    <x v="4"/>
    <s v="PICH5C"/>
    <n v="3600"/>
    <n v="1.19"/>
    <n v="47700"/>
    <n v="15.78"/>
    <n v="117000"/>
    <n v="38.700000000000003"/>
    <n v="104400"/>
    <n v="34.53"/>
    <n v="7200"/>
    <n v="2.38"/>
    <n v="0"/>
    <n v="0"/>
    <n v="0"/>
    <n v="0"/>
    <n v="19080"/>
    <n v="6.31"/>
    <n v="0"/>
    <n v="0"/>
    <n v="19080"/>
    <n v="6.31"/>
    <n v="1980"/>
    <n v="0.65"/>
    <n v="0"/>
    <n v="0"/>
    <n v="1980"/>
    <n v="0.65"/>
    <n v="1400"/>
    <n v="0.46"/>
    <n v="0"/>
    <n v="0"/>
    <n v="302360"/>
    <n v="100"/>
    <n v="0"/>
    <n v="0"/>
    <n v="302360"/>
    <n v="6.310358513030824E-2"/>
    <n v="106"/>
    <n v="6.5484852493716099E-3"/>
    <n v="11"/>
    <n v="4.6302420955152794E-3"/>
    <n v="7.7777777777777777"/>
  </r>
  <r>
    <x v="142"/>
    <s v="PICH5D48"/>
    <x v="47"/>
    <s v="Pichidegua"/>
    <s v="blanco"/>
    <x v="4"/>
    <s v="PICH5D"/>
    <n v="5160"/>
    <n v="1.99"/>
    <n v="56340"/>
    <n v="21.74"/>
    <n v="116460"/>
    <n v="44.94"/>
    <n v="45540"/>
    <n v="17.57"/>
    <n v="1980"/>
    <n v="0.76"/>
    <n v="0"/>
    <n v="0"/>
    <n v="0"/>
    <n v="0"/>
    <n v="29160"/>
    <n v="11.25"/>
    <n v="0"/>
    <n v="0"/>
    <n v="29160"/>
    <n v="11.25"/>
    <n v="2880"/>
    <n v="1.1100000000000001"/>
    <n v="0"/>
    <n v="0"/>
    <n v="2880"/>
    <n v="1.1100000000000001"/>
    <n v="1640"/>
    <n v="0.63"/>
    <n v="0"/>
    <n v="0"/>
    <n v="259160"/>
    <n v="100"/>
    <n v="0"/>
    <n v="0"/>
    <n v="259160"/>
    <n v="0.11251736379070844"/>
    <n v="162"/>
    <n v="1.1112826053403304E-2"/>
    <n v="16"/>
    <n v="6.3281370581879919E-3"/>
    <n v="9.1111111111111107"/>
  </r>
  <r>
    <x v="142"/>
    <s v="PICH1Aco48"/>
    <x v="47"/>
    <s v="Pichidegua"/>
    <s v="color"/>
    <x v="0"/>
    <s v="PICH1Aco"/>
    <n v="4320"/>
    <n v="3.74"/>
    <n v="1620"/>
    <n v="1.4"/>
    <n v="6660"/>
    <n v="5.77"/>
    <n v="65910"/>
    <n v="57.09"/>
    <n v="29340"/>
    <n v="25.42"/>
    <n v="1620"/>
    <n v="1.4"/>
    <n v="0"/>
    <n v="0"/>
    <n v="1758"/>
    <n v="1.52"/>
    <n v="1200"/>
    <n v="1.04"/>
    <n v="2958"/>
    <n v="2.56"/>
    <n v="1173"/>
    <n v="1.02"/>
    <n v="840"/>
    <n v="0.73"/>
    <n v="2013"/>
    <n v="1.74"/>
    <n v="999"/>
    <n v="0.87"/>
    <n v="0"/>
    <n v="0"/>
    <n v="113400"/>
    <n v="98.23"/>
    <n v="2040"/>
    <n v="1.77"/>
    <n v="115440"/>
    <n v="2.5623700623700625E-2"/>
    <n v="16.433333333333334"/>
    <n v="1.7437629937629939E-2"/>
    <n v="11.183333333333334"/>
    <n v="8.6538461538461543E-3"/>
    <n v="5.55"/>
  </r>
  <r>
    <x v="142"/>
    <s v="PICH1Aco248"/>
    <x v="47"/>
    <s v="Pichidegua"/>
    <s v="color"/>
    <x v="0"/>
    <s v="PICH1Aco2"/>
    <n v="3120"/>
    <n v="2.9"/>
    <n v="9900"/>
    <n v="9.2100000000000009"/>
    <n v="29480"/>
    <n v="27.43"/>
    <n v="56700"/>
    <n v="52.75"/>
    <n v="1230"/>
    <n v="1.1399999999999999"/>
    <n v="0"/>
    <n v="0"/>
    <n v="0"/>
    <n v="0"/>
    <n v="2601"/>
    <n v="2.42"/>
    <n v="1410"/>
    <n v="1.31"/>
    <n v="4011"/>
    <n v="3.73"/>
    <n v="1140"/>
    <n v="1.06"/>
    <n v="810"/>
    <n v="0.75"/>
    <n v="1950"/>
    <n v="1.81"/>
    <n v="1089"/>
    <n v="1.01"/>
    <n v="0"/>
    <n v="0"/>
    <n v="105260"/>
    <n v="97.93"/>
    <n v="2220"/>
    <n v="2.0699999999999998"/>
    <n v="107480"/>
    <n v="3.7318570896911055E-2"/>
    <n v="22.283333333333335"/>
    <n v="1.8142910308894679E-2"/>
    <n v="10.833333333333334"/>
    <n v="1.0132117603275028E-2"/>
    <n v="6.05"/>
  </r>
  <r>
    <x v="142"/>
    <s v="PICH1Bco48"/>
    <x v="47"/>
    <s v="Pichidegua"/>
    <s v="color"/>
    <x v="0"/>
    <s v="PICH1Bco"/>
    <n v="0"/>
    <n v="0"/>
    <n v="0"/>
    <n v="0"/>
    <n v="0"/>
    <n v="0"/>
    <n v="0"/>
    <n v="0"/>
    <n v="0"/>
    <n v="0"/>
    <n v="0"/>
    <n v="0"/>
    <n v="0"/>
    <n v="0"/>
    <n v="0"/>
    <n v="0"/>
    <n v="210"/>
    <n v="100"/>
    <n v="210"/>
    <n v="100"/>
    <n v="0"/>
    <n v="0"/>
    <n v="0"/>
    <n v="0"/>
    <n v="0"/>
    <n v="0"/>
    <n v="0"/>
    <n v="0"/>
    <n v="0"/>
    <n v="0"/>
    <n v="0"/>
    <n v="0"/>
    <n v="210"/>
    <n v="100"/>
    <n v="210"/>
    <n v="1"/>
    <n v="1.1666666666666667"/>
    <n v="0"/>
    <n v="0"/>
    <n v="0"/>
    <n v="0"/>
  </r>
  <r>
    <x v="142"/>
    <s v="PICH2BCO48"/>
    <x v="47"/>
    <s v="Pichidegua"/>
    <s v="color"/>
    <x v="0"/>
    <s v="PICH2BCO"/>
    <n v="1080"/>
    <n v="2.9"/>
    <n v="0"/>
    <n v="0"/>
    <n v="20160"/>
    <n v="54.22"/>
    <n v="7560"/>
    <n v="20.329999999999998"/>
    <n v="4500"/>
    <n v="12.1"/>
    <n v="0"/>
    <n v="0"/>
    <n v="0"/>
    <n v="0"/>
    <n v="2160"/>
    <n v="5.81"/>
    <n v="0"/>
    <n v="0"/>
    <n v="2160"/>
    <n v="5.81"/>
    <n v="1260"/>
    <n v="3.39"/>
    <n v="0"/>
    <n v="0"/>
    <n v="1260"/>
    <n v="3.39"/>
    <n v="460"/>
    <n v="1.24"/>
    <n v="0"/>
    <n v="0"/>
    <n v="37180"/>
    <n v="100"/>
    <n v="0"/>
    <n v="0"/>
    <n v="37180"/>
    <n v="5.8095750403442711E-2"/>
    <n v="12"/>
    <n v="3.388918773534158E-2"/>
    <n v="7"/>
    <n v="1.237224314147391E-2"/>
    <n v="2.5555555555555554"/>
  </r>
  <r>
    <x v="142"/>
    <s v="PICH4Bco48"/>
    <x v="47"/>
    <s v="Pichidegua"/>
    <s v="color"/>
    <x v="3"/>
    <s v="PICH4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2"/>
    <s v="PICH5Aco48"/>
    <x v="47"/>
    <s v="Pichidegua"/>
    <s v="color"/>
    <x v="4"/>
    <s v="PICH5Aco"/>
    <n v="1200"/>
    <n v="4.05"/>
    <n v="8820"/>
    <n v="29.74"/>
    <n v="6300"/>
    <n v="21.24"/>
    <n v="9360"/>
    <n v="31.56"/>
    <n v="540"/>
    <n v="1.82"/>
    <n v="0"/>
    <n v="0"/>
    <n v="0"/>
    <n v="0"/>
    <n v="2340"/>
    <n v="7.89"/>
    <n v="0"/>
    <n v="0"/>
    <n v="2340"/>
    <n v="7.89"/>
    <n v="720"/>
    <n v="2.4300000000000002"/>
    <n v="0"/>
    <n v="0"/>
    <n v="720"/>
    <n v="2.4300000000000002"/>
    <n v="380"/>
    <n v="1.28"/>
    <n v="0"/>
    <n v="0"/>
    <n v="29660"/>
    <n v="100"/>
    <n v="0"/>
    <n v="0"/>
    <n v="29660"/>
    <n v="7.8894133513149028E-2"/>
    <n v="13"/>
    <n v="2.4275118004045852E-2"/>
    <n v="4"/>
    <n v="1.2811867835468645E-2"/>
    <n v="2.1111111111111112"/>
  </r>
  <r>
    <x v="142"/>
    <s v="PICH5Bco48"/>
    <x v="47"/>
    <s v="Pichidegua"/>
    <s v="color"/>
    <x v="4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2"/>
    <s v="PICH5Cco48"/>
    <x v="47"/>
    <s v="Pichidegua"/>
    <s v="color"/>
    <x v="4"/>
    <s v="PICH5Cco"/>
    <n v="1440"/>
    <n v="1.29"/>
    <n v="10800"/>
    <n v="9.6999999999999993"/>
    <n v="13860"/>
    <n v="12.45"/>
    <n v="75780"/>
    <n v="68.06"/>
    <n v="3600"/>
    <n v="3.23"/>
    <n v="0"/>
    <n v="0"/>
    <n v="0"/>
    <n v="0"/>
    <n v="3420"/>
    <n v="3.07"/>
    <n v="0"/>
    <n v="0"/>
    <n v="3420"/>
    <n v="3.07"/>
    <n v="1800"/>
    <n v="1.62"/>
    <n v="0"/>
    <n v="0"/>
    <n v="1800"/>
    <n v="1.62"/>
    <n v="640"/>
    <n v="0.56999999999999995"/>
    <n v="0"/>
    <n v="0"/>
    <n v="111340"/>
    <n v="100"/>
    <n v="0"/>
    <n v="0"/>
    <n v="111340"/>
    <n v="3.0716723549488054E-2"/>
    <n v="19"/>
    <n v="1.6166696604993713E-2"/>
    <n v="10"/>
    <n v="5.7481587928866536E-3"/>
    <n v="3.5555555555555554"/>
  </r>
  <r>
    <x v="143"/>
    <s v="Lavado48"/>
    <x v="47"/>
    <m/>
    <m/>
    <x v="5"/>
    <s v="Lavado"/>
    <n v="6360"/>
    <n v="4.6900000000000004"/>
    <n v="18900"/>
    <n v="13.94"/>
    <n v="57420"/>
    <n v="42.35"/>
    <n v="39600"/>
    <n v="29.2"/>
    <n v="12780"/>
    <n v="9.42"/>
    <n v="54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600"/>
    <n v="100"/>
    <n v="0"/>
    <n v="0"/>
    <n v="135600"/>
    <n v="0"/>
    <n v="0"/>
    <n v="0"/>
    <n v="0"/>
    <n v="0"/>
    <n v="0"/>
  </r>
  <r>
    <x v="144"/>
    <s v="CA3A49"/>
    <x v="48"/>
    <s v="Calera"/>
    <s v="color"/>
    <x v="0"/>
    <s v="CA3A"/>
    <n v="2640"/>
    <n v="7.32"/>
    <n v="8100"/>
    <n v="22.46"/>
    <n v="15120"/>
    <n v="41.93"/>
    <n v="5940"/>
    <n v="16.47"/>
    <n v="180"/>
    <n v="0.5"/>
    <n v="0"/>
    <n v="0"/>
    <n v="0"/>
    <n v="0"/>
    <n v="1458"/>
    <n v="4.04"/>
    <n v="360"/>
    <n v="1"/>
    <n v="1818"/>
    <n v="5.04"/>
    <n v="648"/>
    <n v="1.8"/>
    <n v="840"/>
    <n v="2.33"/>
    <n v="1488"/>
    <n v="4.13"/>
    <n v="774"/>
    <n v="2.15"/>
    <n v="0"/>
    <n v="0"/>
    <n v="34860"/>
    <n v="96.67"/>
    <n v="1200"/>
    <n v="3.33"/>
    <n v="36060"/>
    <n v="5.0415973377703829E-2"/>
    <n v="10.1"/>
    <n v="4.1264559068219631E-2"/>
    <n v="8.2666666666666675"/>
    <n v="2.1464226289517472E-2"/>
    <n v="4.3"/>
  </r>
  <r>
    <x v="144"/>
    <s v="CA3B49"/>
    <x v="48"/>
    <s v="Calera"/>
    <s v="color"/>
    <x v="0"/>
    <s v="CA3B"/>
    <n v="720"/>
    <n v="6.3"/>
    <n v="2340"/>
    <n v="20.47"/>
    <n v="4680"/>
    <n v="40.94"/>
    <n v="2160"/>
    <n v="18.899999999999999"/>
    <n v="0"/>
    <n v="0"/>
    <n v="0"/>
    <n v="0"/>
    <n v="0"/>
    <n v="0"/>
    <n v="495"/>
    <n v="4.33"/>
    <n v="90"/>
    <n v="0.79"/>
    <n v="585"/>
    <n v="5.12"/>
    <n v="462"/>
    <n v="4.04"/>
    <n v="300"/>
    <n v="2.62"/>
    <n v="762"/>
    <n v="6.67"/>
    <n v="183"/>
    <n v="1.6"/>
    <n v="0"/>
    <n v="0"/>
    <n v="11040"/>
    <n v="96.59"/>
    <n v="390"/>
    <n v="3.41"/>
    <n v="11430"/>
    <n v="5.1181102362204724E-2"/>
    <n v="3.25"/>
    <n v="6.6666666666666666E-2"/>
    <n v="4.2333333333333334"/>
    <n v="1.6010498687664042E-2"/>
    <n v="1.0166666666666666"/>
  </r>
  <r>
    <x v="144"/>
    <s v="CA3BB49"/>
    <x v="48"/>
    <s v="Calera"/>
    <s v="blanco"/>
    <x v="0"/>
    <s v="CA3BB"/>
    <n v="2160"/>
    <n v="5.33"/>
    <n v="9900"/>
    <n v="24.41"/>
    <n v="18180"/>
    <n v="44.82"/>
    <n v="5220"/>
    <n v="12.87"/>
    <n v="0"/>
    <n v="0"/>
    <n v="0"/>
    <n v="0"/>
    <n v="0"/>
    <n v="0"/>
    <n v="1404"/>
    <n v="3.46"/>
    <n v="720"/>
    <n v="1.78"/>
    <n v="2124"/>
    <n v="5.24"/>
    <n v="933"/>
    <n v="2.2999999999999998"/>
    <n v="1290"/>
    <n v="3.18"/>
    <n v="2223"/>
    <n v="5.48"/>
    <n v="753"/>
    <n v="1.86"/>
    <n v="0"/>
    <n v="0"/>
    <n v="38550"/>
    <n v="95.04"/>
    <n v="2010"/>
    <n v="4.96"/>
    <n v="40560"/>
    <n v="5.2366863905325446E-2"/>
    <n v="11.8"/>
    <n v="5.4807692307692307E-2"/>
    <n v="12.35"/>
    <n v="1.8565088757396448E-2"/>
    <n v="4.1833333333333336"/>
  </r>
  <r>
    <x v="144"/>
    <s v="CAP1A49"/>
    <x v="48"/>
    <s v="Calera"/>
    <s v="color"/>
    <x v="0"/>
    <s v="CAP1A"/>
    <n v="2040"/>
    <n v="8.6199999999999992"/>
    <n v="2880"/>
    <n v="12.17"/>
    <n v="0"/>
    <n v="0"/>
    <n v="16740"/>
    <n v="70.75"/>
    <n v="150"/>
    <n v="0.63"/>
    <n v="0"/>
    <n v="0"/>
    <n v="0"/>
    <n v="0"/>
    <n v="1116"/>
    <n v="4.72"/>
    <n v="240"/>
    <n v="1.01"/>
    <n v="1356"/>
    <n v="5.73"/>
    <n v="291"/>
    <n v="1.23"/>
    <n v="0"/>
    <n v="0"/>
    <n v="291"/>
    <n v="1.23"/>
    <n v="203"/>
    <n v="0.86"/>
    <n v="0"/>
    <n v="0"/>
    <n v="23420"/>
    <n v="98.99"/>
    <n v="240"/>
    <n v="1.01"/>
    <n v="23660"/>
    <n v="5.7311918850380388E-2"/>
    <n v="7.5333333333333332"/>
    <n v="1.2299239222316145E-2"/>
    <n v="1.6166666666666667"/>
    <n v="8.5798816568047331E-3"/>
    <n v="1.1277777777777778"/>
  </r>
  <r>
    <x v="144"/>
    <s v="CAP1B49"/>
    <x v="48"/>
    <s v="Calera"/>
    <s v="color"/>
    <x v="0"/>
    <s v="CAP1B"/>
    <n v="1800"/>
    <n v="6.32"/>
    <n v="540"/>
    <n v="1.89"/>
    <n v="0"/>
    <n v="0"/>
    <n v="22140"/>
    <n v="77.680000000000007"/>
    <n v="1980"/>
    <n v="6.95"/>
    <n v="180"/>
    <n v="0.63"/>
    <n v="0"/>
    <n v="0"/>
    <n v="990"/>
    <n v="3.47"/>
    <n v="240"/>
    <n v="0.84"/>
    <n v="1230"/>
    <n v="4.32"/>
    <n v="261"/>
    <n v="0.92"/>
    <n v="0"/>
    <n v="0"/>
    <n v="261"/>
    <n v="0.92"/>
    <n v="369"/>
    <n v="1.29"/>
    <n v="0"/>
    <n v="0"/>
    <n v="28260"/>
    <n v="99.16"/>
    <n v="240"/>
    <n v="0.84"/>
    <n v="28500"/>
    <n v="4.3157894736842103E-2"/>
    <n v="6.833333333333333"/>
    <n v="9.1578947368421044E-3"/>
    <n v="1.45"/>
    <n v="1.2947368421052631E-2"/>
    <n v="2.0499999999999998"/>
  </r>
  <r>
    <x v="144"/>
    <s v="CAP1c49"/>
    <x v="48"/>
    <s v="Calera"/>
    <s v="color"/>
    <x v="0"/>
    <s v="CAP1c"/>
    <n v="2280"/>
    <n v="11.97"/>
    <n v="2520"/>
    <n v="13.23"/>
    <n v="0"/>
    <n v="0"/>
    <n v="12600"/>
    <n v="66.14"/>
    <n v="0"/>
    <n v="0"/>
    <n v="0"/>
    <n v="0"/>
    <n v="0"/>
    <n v="0"/>
    <n v="1014"/>
    <n v="5.32"/>
    <n v="90"/>
    <n v="0.47"/>
    <n v="1104"/>
    <n v="5.8"/>
    <n v="279"/>
    <n v="1.46"/>
    <n v="0"/>
    <n v="0"/>
    <n v="279"/>
    <n v="1.46"/>
    <n v="267"/>
    <n v="1.4"/>
    <n v="0"/>
    <n v="0"/>
    <n v="18960"/>
    <n v="99.53"/>
    <n v="90"/>
    <n v="0.47"/>
    <n v="19050"/>
    <n v="5.7952755905511813E-2"/>
    <n v="6.1333333333333337"/>
    <n v="1.4645669291338584E-2"/>
    <n v="1.55"/>
    <n v="1.4015748031496062E-2"/>
    <n v="1.4833333333333334"/>
  </r>
  <r>
    <x v="145"/>
    <s v="PICH1A49"/>
    <x v="48"/>
    <s v="Pichidegua"/>
    <s v="blanco"/>
    <x v="1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PICH2A49"/>
    <x v="48"/>
    <s v="Pichidegua"/>
    <s v="color"/>
    <x v="1"/>
    <s v="PICH2A"/>
    <n v="30960"/>
    <n v="8.58"/>
    <n v="120240"/>
    <n v="33.33"/>
    <n v="123660"/>
    <n v="34.28"/>
    <n v="52380"/>
    <n v="14.52"/>
    <n v="4680"/>
    <n v="1.3"/>
    <n v="0"/>
    <n v="0"/>
    <n v="0"/>
    <n v="0"/>
    <n v="20160"/>
    <n v="5.59"/>
    <n v="0"/>
    <n v="0"/>
    <n v="20160"/>
    <n v="5.59"/>
    <n v="6660"/>
    <n v="1.85"/>
    <n v="0"/>
    <n v="0"/>
    <n v="6660"/>
    <n v="1.85"/>
    <n v="2030"/>
    <n v="0.56000000000000005"/>
    <n v="0"/>
    <n v="0"/>
    <n v="360770"/>
    <n v="100"/>
    <n v="0"/>
    <n v="0"/>
    <n v="360770"/>
    <n v="5.5880477866784933E-2"/>
    <n v="112"/>
    <n v="1.8460515009562879E-2"/>
    <n v="37"/>
    <n v="5.6268536740859826E-3"/>
    <n v="11.277777777777779"/>
  </r>
  <r>
    <x v="145"/>
    <s v="PICH3A49"/>
    <x v="48"/>
    <s v="Pichidegua"/>
    <s v="blanco"/>
    <x v="2"/>
    <s v="PICH3A"/>
    <n v="18600"/>
    <n v="7.5"/>
    <n v="48500"/>
    <n v="19.55"/>
    <n v="120780"/>
    <n v="48.7"/>
    <n v="28440"/>
    <n v="11.47"/>
    <n v="0"/>
    <n v="0"/>
    <n v="0"/>
    <n v="0"/>
    <n v="0"/>
    <n v="0"/>
    <n v="26460"/>
    <n v="10.67"/>
    <n v="0"/>
    <n v="0"/>
    <n v="26460"/>
    <n v="10.67"/>
    <n v="3420"/>
    <n v="1.38"/>
    <n v="0"/>
    <n v="0"/>
    <n v="3420"/>
    <n v="1.38"/>
    <n v="1820"/>
    <n v="0.73"/>
    <n v="0"/>
    <n v="0"/>
    <n v="248020"/>
    <n v="100"/>
    <n v="0"/>
    <n v="0"/>
    <n v="248020"/>
    <n v="0.10668494476251915"/>
    <n v="147"/>
    <n v="1.378921054753649E-2"/>
    <n v="19"/>
    <n v="7.3381178937182486E-3"/>
    <n v="10.111111111111111"/>
  </r>
  <r>
    <x v="145"/>
    <s v="PICH4A49"/>
    <x v="48"/>
    <s v="Pichidegua"/>
    <s v="blanco"/>
    <x v="3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PICH5A49"/>
    <x v="48"/>
    <s v="Pichidegua"/>
    <s v="blanco"/>
    <x v="4"/>
    <s v="PICH5A"/>
    <n v="4680"/>
    <n v="1.89"/>
    <n v="44440"/>
    <n v="17.920000000000002"/>
    <n v="115380"/>
    <n v="46.54"/>
    <n v="59220"/>
    <n v="23.88"/>
    <n v="5220"/>
    <n v="2.11"/>
    <n v="0"/>
    <n v="0"/>
    <n v="0"/>
    <n v="0"/>
    <n v="15480"/>
    <n v="6.24"/>
    <n v="0"/>
    <n v="0"/>
    <n v="15480"/>
    <n v="6.24"/>
    <n v="2340"/>
    <n v="0.94"/>
    <n v="0"/>
    <n v="0"/>
    <n v="2340"/>
    <n v="0.94"/>
    <n v="1180"/>
    <n v="0.48"/>
    <n v="0"/>
    <n v="0"/>
    <n v="247940"/>
    <n v="100"/>
    <n v="0"/>
    <n v="0"/>
    <n v="247940"/>
    <n v="6.2434459949987899E-2"/>
    <n v="86"/>
    <n v="9.4377672017423569E-3"/>
    <n v="13"/>
    <n v="4.7592159393401627E-3"/>
    <n v="6.5555555555555554"/>
  </r>
  <r>
    <x v="145"/>
    <s v="PICH1B49"/>
    <x v="48"/>
    <s v="Pichidegua"/>
    <s v="color"/>
    <x v="1"/>
    <s v="PICH1B"/>
    <n v="600"/>
    <n v="10.36"/>
    <n v="0"/>
    <n v="0"/>
    <n v="0"/>
    <n v="0"/>
    <n v="3060"/>
    <n v="52.85"/>
    <n v="0"/>
    <n v="0"/>
    <n v="1260"/>
    <n v="21.76"/>
    <n v="0"/>
    <n v="0"/>
    <n v="435"/>
    <n v="7.51"/>
    <n v="390"/>
    <n v="6.74"/>
    <n v="825"/>
    <n v="14.25"/>
    <n v="36"/>
    <n v="0.62"/>
    <n v="0"/>
    <n v="0"/>
    <n v="36"/>
    <n v="0.62"/>
    <n v="9"/>
    <n v="0.16"/>
    <n v="0"/>
    <n v="0"/>
    <n v="5400"/>
    <n v="93.26"/>
    <n v="390"/>
    <n v="6.74"/>
    <n v="5790"/>
    <n v="0.14248704663212436"/>
    <n v="4.583333333333333"/>
    <n v="6.2176165803108805E-3"/>
    <n v="0.2"/>
    <n v="1.5544041450777201E-3"/>
    <n v="0.05"/>
  </r>
  <r>
    <x v="145"/>
    <s v="PICH2B49"/>
    <x v="48"/>
    <s v="Pichidegua"/>
    <s v="blanco"/>
    <x v="1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PICH3B49"/>
    <x v="48"/>
    <s v="Pichidegua"/>
    <s v="blanco"/>
    <x v="2"/>
    <s v="PICH3B"/>
    <n v="3600"/>
    <n v="0.86"/>
    <n v="48820"/>
    <n v="11.65"/>
    <n v="220680"/>
    <n v="52.68"/>
    <n v="124740"/>
    <n v="29.78"/>
    <n v="6660"/>
    <n v="1.59"/>
    <n v="0"/>
    <n v="0"/>
    <n v="0"/>
    <n v="0"/>
    <n v="11880"/>
    <n v="2.84"/>
    <n v="0"/>
    <n v="0"/>
    <n v="11880"/>
    <n v="2.84"/>
    <n v="1260"/>
    <n v="0.3"/>
    <n v="0"/>
    <n v="0"/>
    <n v="1260"/>
    <n v="0.3"/>
    <n v="1260"/>
    <n v="0.3"/>
    <n v="0"/>
    <n v="0"/>
    <n v="418900"/>
    <n v="100"/>
    <n v="0"/>
    <n v="0"/>
    <n v="418900"/>
    <n v="2.8359990451181667E-2"/>
    <n v="66"/>
    <n v="3.0078777751253285E-3"/>
    <n v="7"/>
    <n v="3.0078777751253285E-3"/>
    <n v="7"/>
  </r>
  <r>
    <x v="145"/>
    <s v="PICH4B49"/>
    <x v="48"/>
    <s v="Pichidegua"/>
    <s v="blanco"/>
    <x v="3"/>
    <s v="PICH4B"/>
    <n v="600"/>
    <n v="0.41"/>
    <n v="6120"/>
    <n v="4.22"/>
    <n v="54900"/>
    <n v="37.85"/>
    <n v="59040"/>
    <n v="40.700000000000003"/>
    <n v="11340"/>
    <n v="7.82"/>
    <n v="0"/>
    <n v="0"/>
    <n v="0"/>
    <n v="0"/>
    <n v="10260"/>
    <n v="7.07"/>
    <n v="0"/>
    <n v="0"/>
    <n v="10260"/>
    <n v="7.07"/>
    <n v="2160"/>
    <n v="1.49"/>
    <n v="0"/>
    <n v="0"/>
    <n v="2160"/>
    <n v="1.49"/>
    <n v="640"/>
    <n v="0.44"/>
    <n v="0"/>
    <n v="0"/>
    <n v="145060"/>
    <n v="100"/>
    <n v="0"/>
    <n v="0"/>
    <n v="145060"/>
    <n v="7.0729353371018891E-2"/>
    <n v="57"/>
    <n v="1.4890390183372397E-2"/>
    <n v="12"/>
    <n v="4.4119674617399693E-3"/>
    <n v="3.5555555555555554"/>
  </r>
  <r>
    <x v="145"/>
    <s v="PICH5B49"/>
    <x v="48"/>
    <s v="Pichidegua"/>
    <s v="blanco"/>
    <x v="4"/>
    <s v="PICH5B"/>
    <n v="9240"/>
    <n v="1.83"/>
    <n v="2340"/>
    <n v="0.46"/>
    <n v="40680"/>
    <n v="8.07"/>
    <n v="315360"/>
    <n v="62.53"/>
    <n v="118800"/>
    <n v="23.55"/>
    <n v="2700"/>
    <n v="0.54"/>
    <n v="0"/>
    <n v="0"/>
    <n v="12780"/>
    <n v="2.5299999999999998"/>
    <n v="0"/>
    <n v="0"/>
    <n v="12780"/>
    <n v="2.5299999999999998"/>
    <n v="1620"/>
    <n v="0.32"/>
    <n v="0"/>
    <n v="0"/>
    <n v="1620"/>
    <n v="0.32"/>
    <n v="840"/>
    <n v="0.17"/>
    <n v="0"/>
    <n v="0"/>
    <n v="504360"/>
    <n v="100"/>
    <n v="0"/>
    <n v="0"/>
    <n v="504360"/>
    <n v="2.5339043540328336E-2"/>
    <n v="71"/>
    <n v="3.2119914346895075E-3"/>
    <n v="9"/>
    <n v="1.6654770402093743E-3"/>
    <n v="4.666666666666667"/>
  </r>
  <r>
    <x v="145"/>
    <s v="PICH3C49"/>
    <x v="48"/>
    <s v="Pichidegua"/>
    <s v="blanco"/>
    <x v="2"/>
    <s v="PICH3C"/>
    <n v="3240"/>
    <n v="1.02"/>
    <n v="20100"/>
    <n v="6.33"/>
    <n v="154080"/>
    <n v="48.54"/>
    <n v="120060"/>
    <n v="37.83"/>
    <n v="6480"/>
    <n v="2.04"/>
    <n v="0"/>
    <n v="0"/>
    <n v="0"/>
    <n v="0"/>
    <n v="10800"/>
    <n v="3.4"/>
    <n v="0"/>
    <n v="0"/>
    <n v="10800"/>
    <n v="3.4"/>
    <n v="1440"/>
    <n v="0.45"/>
    <n v="0"/>
    <n v="0"/>
    <n v="1440"/>
    <n v="0.45"/>
    <n v="1200"/>
    <n v="0.38"/>
    <n v="0"/>
    <n v="0"/>
    <n v="317400"/>
    <n v="100"/>
    <n v="0"/>
    <n v="0"/>
    <n v="317400"/>
    <n v="3.4026465028355386E-2"/>
    <n v="60"/>
    <n v="4.5368620037807179E-3"/>
    <n v="8"/>
    <n v="3.780718336483932E-3"/>
    <n v="6.666666666666667"/>
  </r>
  <r>
    <x v="145"/>
    <s v="PICH5C49"/>
    <x v="48"/>
    <s v="Pichidegua"/>
    <s v="blanco"/>
    <x v="4"/>
    <s v="PICH5C"/>
    <n v="4080"/>
    <n v="1.64"/>
    <n v="40060"/>
    <n v="16.149999999999999"/>
    <n v="129060"/>
    <n v="52.03"/>
    <n v="54360"/>
    <n v="21.91"/>
    <n v="4500"/>
    <n v="1.81"/>
    <n v="0"/>
    <n v="0"/>
    <n v="0"/>
    <n v="0"/>
    <n v="12240"/>
    <n v="4.93"/>
    <n v="0"/>
    <n v="0"/>
    <n v="12240"/>
    <n v="4.93"/>
    <n v="2700"/>
    <n v="1.0900000000000001"/>
    <n v="0"/>
    <n v="0"/>
    <n v="2700"/>
    <n v="1.0900000000000001"/>
    <n v="1060"/>
    <n v="0.43"/>
    <n v="0"/>
    <n v="0"/>
    <n v="248060"/>
    <n v="100"/>
    <n v="0"/>
    <n v="0"/>
    <n v="248060"/>
    <n v="4.9342900911069902E-2"/>
    <n v="68"/>
    <n v="1.088446343626542E-2"/>
    <n v="15"/>
    <n v="4.2731597194227205E-3"/>
    <n v="5.8888888888888893"/>
  </r>
  <r>
    <x v="145"/>
    <s v="PICH5D49"/>
    <x v="48"/>
    <s v="Pichidegua"/>
    <s v="blanco"/>
    <x v="4"/>
    <s v="PICH5D"/>
    <n v="2880"/>
    <n v="2.12"/>
    <n v="30060"/>
    <n v="22.17"/>
    <n v="63000"/>
    <n v="46.47"/>
    <n v="21420"/>
    <n v="15.8"/>
    <n v="720"/>
    <n v="0.53"/>
    <n v="0"/>
    <n v="0"/>
    <n v="0"/>
    <n v="0"/>
    <n v="12600"/>
    <n v="9.2899999999999991"/>
    <n v="0"/>
    <n v="0"/>
    <n v="12600"/>
    <n v="9.2899999999999991"/>
    <n v="3420"/>
    <n v="2.52"/>
    <n v="0"/>
    <n v="0"/>
    <n v="3420"/>
    <n v="2.52"/>
    <n v="1480"/>
    <n v="1.0900000000000001"/>
    <n v="0"/>
    <n v="0"/>
    <n v="135580"/>
    <n v="100"/>
    <n v="0"/>
    <n v="0"/>
    <n v="135580"/>
    <n v="9.2934061070954421E-2"/>
    <n v="70"/>
    <n v="2.5224959433544771E-2"/>
    <n v="19"/>
    <n v="1.0916064316270837E-2"/>
    <n v="8.2222222222222214"/>
  </r>
  <r>
    <x v="145"/>
    <s v="PICH1Aco49"/>
    <x v="48"/>
    <s v="Pichidegua"/>
    <s v="color"/>
    <x v="0"/>
    <s v="PICH1Aco"/>
    <n v="2280"/>
    <n v="2.2999999999999998"/>
    <n v="3240"/>
    <n v="3.27"/>
    <n v="6400"/>
    <n v="6.46"/>
    <n v="63720"/>
    <n v="64.31"/>
    <n v="18000"/>
    <n v="18.170000000000002"/>
    <n v="300"/>
    <n v="0.3"/>
    <n v="0"/>
    <n v="0"/>
    <n v="1854"/>
    <n v="1.87"/>
    <n v="450"/>
    <n v="0.45"/>
    <n v="2304"/>
    <n v="2.33"/>
    <n v="1395"/>
    <n v="1.41"/>
    <n v="750"/>
    <n v="0.76"/>
    <n v="2145"/>
    <n v="2.16"/>
    <n v="691"/>
    <n v="0.7"/>
    <n v="0"/>
    <n v="0"/>
    <n v="97880"/>
    <n v="98.79"/>
    <n v="1200"/>
    <n v="1.21"/>
    <n v="99080"/>
    <n v="2.3253936213161082E-2"/>
    <n v="12.8"/>
    <n v="2.1649172385950748E-2"/>
    <n v="11.916666666666666"/>
    <n v="6.9741622930964879E-3"/>
    <n v="3.838888888888889"/>
  </r>
  <r>
    <x v="145"/>
    <s v="PICH1Aco249"/>
    <x v="48"/>
    <s v="Pichidegua"/>
    <s v="color"/>
    <x v="0"/>
    <s v="PICH1Aco2"/>
    <n v="3480"/>
    <n v="3.18"/>
    <n v="13500"/>
    <n v="12.34"/>
    <n v="5580"/>
    <n v="5.0999999999999996"/>
    <n v="71820"/>
    <n v="65.64"/>
    <n v="4500"/>
    <n v="4.1100000000000003"/>
    <n v="180"/>
    <n v="0.16"/>
    <n v="0"/>
    <n v="0"/>
    <n v="4323"/>
    <n v="3.95"/>
    <n v="1830"/>
    <n v="1.67"/>
    <n v="6153"/>
    <n v="5.62"/>
    <n v="1665"/>
    <n v="1.52"/>
    <n v="1080"/>
    <n v="0.99"/>
    <n v="2745"/>
    <n v="2.5099999999999998"/>
    <n v="1452"/>
    <n v="1.33"/>
    <n v="0"/>
    <n v="0"/>
    <n v="106500"/>
    <n v="97.34"/>
    <n v="2910"/>
    <n v="2.66"/>
    <n v="109410"/>
    <n v="5.6238003838771596E-2"/>
    <n v="34.18333333333333"/>
    <n v="2.5089114340553879E-2"/>
    <n v="15.25"/>
    <n v="1.3271181793254729E-2"/>
    <n v="8.0666666666666664"/>
  </r>
  <r>
    <x v="145"/>
    <s v="PICH1Bco49"/>
    <x v="48"/>
    <s v="Pichidegua"/>
    <s v="color"/>
    <x v="0"/>
    <s v="PICH1Bco"/>
    <n v="1080"/>
    <n v="5.83"/>
    <n v="1620"/>
    <n v="8.75"/>
    <n v="0"/>
    <n v="0"/>
    <n v="12420"/>
    <n v="67.099999999999994"/>
    <n v="360"/>
    <n v="1.94"/>
    <n v="0"/>
    <n v="0"/>
    <n v="0"/>
    <n v="0"/>
    <n v="2205"/>
    <n v="11.91"/>
    <n v="510"/>
    <n v="2.76"/>
    <n v="2715"/>
    <n v="14.67"/>
    <n v="195"/>
    <n v="1.05"/>
    <n v="0"/>
    <n v="0"/>
    <n v="195"/>
    <n v="1.05"/>
    <n v="120"/>
    <n v="0.65"/>
    <n v="0"/>
    <n v="0"/>
    <n v="18000"/>
    <n v="97.24"/>
    <n v="510"/>
    <n v="2.76"/>
    <n v="18510"/>
    <n v="0.14667747163695299"/>
    <n v="15.083333333333334"/>
    <n v="1.0534846029173419E-2"/>
    <n v="1.0833333333333333"/>
    <n v="6.4829821717990272E-3"/>
    <n v="0.66666666666666663"/>
  </r>
  <r>
    <x v="145"/>
    <s v="PICH2BCO49"/>
    <x v="48"/>
    <s v="Pichidegua"/>
    <s v="color"/>
    <x v="0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PICH4Bco49"/>
    <x v="48"/>
    <s v="Pichidegua"/>
    <s v="color"/>
    <x v="3"/>
    <s v="PICH4Bco"/>
    <n v="960"/>
    <n v="2.69"/>
    <n v="0"/>
    <n v="0"/>
    <n v="18360"/>
    <n v="51.46"/>
    <n v="8280"/>
    <n v="23.21"/>
    <n v="3240"/>
    <n v="9.08"/>
    <n v="0"/>
    <n v="0"/>
    <n v="0"/>
    <n v="0"/>
    <n v="2700"/>
    <n v="7.57"/>
    <n v="0"/>
    <n v="0"/>
    <n v="2700"/>
    <n v="7.57"/>
    <n v="1620"/>
    <n v="4.54"/>
    <n v="0"/>
    <n v="0"/>
    <n v="1620"/>
    <n v="4.54"/>
    <n v="520"/>
    <n v="1.46"/>
    <n v="0"/>
    <n v="0"/>
    <n v="35680"/>
    <n v="100"/>
    <n v="0"/>
    <n v="0"/>
    <n v="35680"/>
    <n v="7.567264573991031E-2"/>
    <n v="15"/>
    <n v="4.5403587443946188E-2"/>
    <n v="9"/>
    <n v="1.4573991031390135E-2"/>
    <n v="2.8888888888888888"/>
  </r>
  <r>
    <x v="145"/>
    <s v="PICH5Aco49"/>
    <x v="48"/>
    <s v="Pichidegua"/>
    <s v="color"/>
    <x v="4"/>
    <s v="PICH5Aco"/>
    <n v="2040"/>
    <n v="4.4400000000000004"/>
    <n v="11160"/>
    <n v="24.31"/>
    <n v="10980"/>
    <n v="23.92"/>
    <n v="17460"/>
    <n v="38.04"/>
    <n v="540"/>
    <n v="1.18"/>
    <n v="0"/>
    <n v="0"/>
    <n v="0"/>
    <n v="0"/>
    <n v="2160"/>
    <n v="4.71"/>
    <n v="0"/>
    <n v="0"/>
    <n v="2160"/>
    <n v="4.71"/>
    <n v="1080"/>
    <n v="2.35"/>
    <n v="0"/>
    <n v="0"/>
    <n v="1080"/>
    <n v="2.35"/>
    <n v="480"/>
    <n v="1.05"/>
    <n v="0"/>
    <n v="0"/>
    <n v="45900"/>
    <n v="100"/>
    <n v="0"/>
    <n v="0"/>
    <n v="45900"/>
    <n v="4.7058823529411764E-2"/>
    <n v="12"/>
    <n v="2.3529411764705882E-2"/>
    <n v="6"/>
    <n v="1.045751633986928E-2"/>
    <n v="2.6666666666666665"/>
  </r>
  <r>
    <x v="145"/>
    <s v="PICH5Bco49"/>
    <x v="48"/>
    <s v="Pichidegua"/>
    <s v="color"/>
    <x v="4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PICH5Cco49"/>
    <x v="48"/>
    <s v="Pichidegua"/>
    <s v="color"/>
    <x v="4"/>
    <s v="PICH5Cco"/>
    <n v="2760"/>
    <n v="2.56"/>
    <n v="18180"/>
    <n v="16.84"/>
    <n v="13860"/>
    <n v="12.84"/>
    <n v="65880"/>
    <n v="61.01"/>
    <n v="2160"/>
    <n v="2"/>
    <n v="0"/>
    <n v="0"/>
    <n v="0"/>
    <n v="0"/>
    <n v="2700"/>
    <n v="2.5"/>
    <n v="0"/>
    <n v="0"/>
    <n v="2700"/>
    <n v="2.5"/>
    <n v="1800"/>
    <n v="1.67"/>
    <n v="0"/>
    <n v="0"/>
    <n v="1800"/>
    <n v="1.67"/>
    <n v="640"/>
    <n v="0.59"/>
    <n v="0"/>
    <n v="0"/>
    <n v="107980"/>
    <n v="100"/>
    <n v="0"/>
    <n v="0"/>
    <n v="107980"/>
    <n v="2.5004630487127245E-2"/>
    <n v="15"/>
    <n v="1.6669753658084832E-2"/>
    <n v="10"/>
    <n v="5.9270235228746065E-3"/>
    <n v="3.5555555555555554"/>
  </r>
  <r>
    <x v="146"/>
    <s v="Lavado49"/>
    <x v="48"/>
    <m/>
    <m/>
    <x v="5"/>
    <s v="Lavado"/>
    <n v="6240"/>
    <n v="4.0199999999999996"/>
    <n v="20160"/>
    <n v="12.98"/>
    <n v="60480"/>
    <n v="38.950000000000003"/>
    <n v="51480"/>
    <n v="33.15"/>
    <n v="15840"/>
    <n v="10.199999999999999"/>
    <n v="1080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280"/>
    <n v="100"/>
    <n v="0"/>
    <n v="0"/>
    <n v="155280"/>
    <n v="0"/>
    <n v="0"/>
    <n v="0"/>
    <n v="0"/>
    <n v="0"/>
    <n v="0"/>
  </r>
  <r>
    <x v="147"/>
    <s v="CA3A50"/>
    <x v="49"/>
    <s v="Calera"/>
    <s v="color"/>
    <x v="0"/>
    <s v="CA3A"/>
    <n v="2280"/>
    <n v="8.0299999999999994"/>
    <n v="6300"/>
    <n v="22.2"/>
    <n v="11520"/>
    <n v="40.590000000000003"/>
    <n v="4680"/>
    <n v="16.489999999999998"/>
    <n v="180"/>
    <n v="0.63"/>
    <n v="0"/>
    <n v="0"/>
    <n v="0"/>
    <n v="0"/>
    <n v="1068"/>
    <n v="3.76"/>
    <n v="240"/>
    <n v="0.85"/>
    <n v="1308"/>
    <n v="4.6100000000000003"/>
    <n v="720"/>
    <n v="2.54"/>
    <n v="540"/>
    <n v="1.9"/>
    <n v="1260"/>
    <n v="4.4400000000000004"/>
    <n v="852"/>
    <n v="3"/>
    <n v="0"/>
    <n v="0"/>
    <n v="27600"/>
    <n v="97.25"/>
    <n v="780"/>
    <n v="2.75"/>
    <n v="28380"/>
    <n v="4.6088794926004227E-2"/>
    <n v="7.2666666666666666"/>
    <n v="4.4397463002114168E-2"/>
    <n v="7"/>
    <n v="3.0021141649048625E-2"/>
    <n v="4.7333333333333334"/>
  </r>
  <r>
    <x v="147"/>
    <s v="CA3B50"/>
    <x v="49"/>
    <s v="Calera"/>
    <s v="color"/>
    <x v="0"/>
    <s v="CA3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47"/>
    <s v="CA3BB50"/>
    <x v="49"/>
    <s v="Calera"/>
    <s v="blanco"/>
    <x v="0"/>
    <s v="CA3BB"/>
    <n v="1680"/>
    <n v="5.52"/>
    <n v="6840"/>
    <n v="22.46"/>
    <n v="13320"/>
    <n v="43.74"/>
    <n v="4320"/>
    <n v="14.19"/>
    <n v="180"/>
    <n v="0.59"/>
    <n v="0"/>
    <n v="0"/>
    <n v="0"/>
    <n v="0"/>
    <n v="1782"/>
    <n v="5.85"/>
    <n v="480"/>
    <n v="1.58"/>
    <n v="2262"/>
    <n v="7.43"/>
    <n v="543"/>
    <n v="1.78"/>
    <n v="690"/>
    <n v="2.27"/>
    <n v="1233"/>
    <n v="4.05"/>
    <n v="615"/>
    <n v="2.02"/>
    <n v="0"/>
    <n v="0"/>
    <n v="29280"/>
    <n v="96.16"/>
    <n v="1170"/>
    <n v="3.84"/>
    <n v="30450"/>
    <n v="7.4285714285714288E-2"/>
    <n v="12.566666666666666"/>
    <n v="4.0492610837438422E-2"/>
    <n v="6.85"/>
    <n v="2.0197044334975371E-2"/>
    <n v="3.4166666666666665"/>
  </r>
  <r>
    <x v="147"/>
    <s v="CAP1A50"/>
    <x v="49"/>
    <s v="Calera"/>
    <s v="color"/>
    <x v="0"/>
    <s v="CAP1A"/>
    <n v="840"/>
    <n v="9.2200000000000006"/>
    <n v="2700"/>
    <n v="29.62"/>
    <n v="0"/>
    <n v="0"/>
    <n v="4860"/>
    <n v="53.32"/>
    <n v="0"/>
    <n v="0"/>
    <n v="0"/>
    <n v="0"/>
    <n v="0"/>
    <n v="0"/>
    <n v="528"/>
    <n v="5.79"/>
    <n v="30"/>
    <n v="0.33"/>
    <n v="558"/>
    <n v="6.12"/>
    <n v="156"/>
    <n v="1.71"/>
    <n v="0"/>
    <n v="0"/>
    <n v="156"/>
    <n v="1.71"/>
    <n v="0"/>
    <n v="0"/>
    <n v="0"/>
    <n v="0"/>
    <n v="9084"/>
    <n v="99.67"/>
    <n v="30"/>
    <n v="0.33"/>
    <n v="9114"/>
    <n v="6.1224489795918366E-2"/>
    <n v="3.1"/>
    <n v="1.7116524028966424E-2"/>
    <n v="0.8666666666666667"/>
    <n v="0"/>
    <n v="0"/>
  </r>
  <r>
    <x v="147"/>
    <s v="CAP1B50"/>
    <x v="49"/>
    <s v="Calera"/>
    <s v="color"/>
    <x v="0"/>
    <s v="CAP1B"/>
    <n v="1920"/>
    <n v="6.75"/>
    <n v="4680"/>
    <n v="16.45"/>
    <n v="1440"/>
    <n v="5.0599999999999996"/>
    <n v="16920"/>
    <n v="59.46"/>
    <n v="1620"/>
    <n v="5.69"/>
    <n v="0"/>
    <n v="0"/>
    <n v="0"/>
    <n v="0"/>
    <n v="1350"/>
    <n v="4.74"/>
    <n v="60"/>
    <n v="0.21"/>
    <n v="1410"/>
    <n v="4.96"/>
    <n v="309"/>
    <n v="1.0900000000000001"/>
    <n v="0"/>
    <n v="0"/>
    <n v="309"/>
    <n v="1.0900000000000001"/>
    <n v="155"/>
    <n v="0.54"/>
    <n v="0"/>
    <n v="0"/>
    <n v="28394"/>
    <n v="99.79"/>
    <n v="60"/>
    <n v="0.21"/>
    <n v="28454"/>
    <n v="4.9553665565474102E-2"/>
    <n v="7.833333333333333"/>
    <n v="1.0859633092008153E-2"/>
    <n v="1.7166666666666666"/>
    <n v="5.4473887678358054E-3"/>
    <n v="0.86111111111111116"/>
  </r>
  <r>
    <x v="147"/>
    <s v="CAP1c50"/>
    <x v="49"/>
    <s v="Calera"/>
    <s v="color"/>
    <x v="0"/>
    <s v="CAP1c"/>
    <n v="1440"/>
    <n v="6.48"/>
    <n v="360"/>
    <n v="1.62"/>
    <n v="1800"/>
    <n v="8.1"/>
    <n v="15120"/>
    <n v="68.02"/>
    <n v="2160"/>
    <n v="9.7200000000000006"/>
    <n v="0"/>
    <n v="0"/>
    <n v="0"/>
    <n v="0"/>
    <n v="714"/>
    <n v="3.21"/>
    <n v="60"/>
    <n v="0.27"/>
    <n v="774"/>
    <n v="3.48"/>
    <n v="246"/>
    <n v="1.1100000000000001"/>
    <n v="0"/>
    <n v="0"/>
    <n v="246"/>
    <n v="1.1100000000000001"/>
    <n v="330"/>
    <n v="1.48"/>
    <n v="0"/>
    <n v="0"/>
    <n v="22170"/>
    <n v="99.73"/>
    <n v="60"/>
    <n v="0.27"/>
    <n v="22230"/>
    <n v="3.4817813765182185E-2"/>
    <n v="4.3"/>
    <n v="1.1066126855600539E-2"/>
    <n v="1.3666666666666667"/>
    <n v="1.4844804318488529E-2"/>
    <n v="1.8333333333333333"/>
  </r>
  <r>
    <x v="148"/>
    <s v="PICH1A50"/>
    <x v="49"/>
    <s v="Pichidegua"/>
    <s v="blanco"/>
    <x v="1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48"/>
    <s v="PICH2A50"/>
    <x v="49"/>
    <s v="Pichidegua"/>
    <s v="color"/>
    <x v="1"/>
    <s v="PICH2A"/>
    <n v="22440"/>
    <n v="8.49"/>
    <n v="89280"/>
    <n v="33.770000000000003"/>
    <n v="98280"/>
    <n v="37.17"/>
    <n v="31320"/>
    <n v="11.85"/>
    <n v="3240"/>
    <n v="1.23"/>
    <n v="0"/>
    <n v="0"/>
    <n v="0"/>
    <n v="0"/>
    <n v="13320"/>
    <n v="5.04"/>
    <n v="0"/>
    <n v="0"/>
    <n v="13320"/>
    <n v="5.04"/>
    <n v="5400"/>
    <n v="2.04"/>
    <n v="0"/>
    <n v="0"/>
    <n v="5400"/>
    <n v="2.04"/>
    <n v="1120"/>
    <n v="0.42"/>
    <n v="0"/>
    <n v="0"/>
    <n v="264400"/>
    <n v="100"/>
    <n v="0"/>
    <n v="0"/>
    <n v="264400"/>
    <n v="5.037821482602118E-2"/>
    <n v="74"/>
    <n v="2.042360060514372E-2"/>
    <n v="30"/>
    <n v="4.2360060514372161E-3"/>
    <n v="6.2222222222222223"/>
  </r>
  <r>
    <x v="148"/>
    <s v="PICH3A50"/>
    <x v="49"/>
    <s v="Pichidegua"/>
    <s v="blanco"/>
    <x v="2"/>
    <s v="PICH3A"/>
    <n v="16200"/>
    <n v="6.56"/>
    <n v="44320"/>
    <n v="17.95"/>
    <n v="123480"/>
    <n v="50.01"/>
    <n v="30780"/>
    <n v="12.47"/>
    <n v="0"/>
    <n v="0"/>
    <n v="0"/>
    <n v="0"/>
    <n v="0"/>
    <n v="0"/>
    <n v="27720"/>
    <n v="11.23"/>
    <n v="0"/>
    <n v="0"/>
    <n v="27720"/>
    <n v="11.23"/>
    <n v="2700"/>
    <n v="1.0900000000000001"/>
    <n v="0"/>
    <n v="0"/>
    <n v="2700"/>
    <n v="1.0900000000000001"/>
    <n v="1700"/>
    <n v="0.69"/>
    <n v="0"/>
    <n v="0"/>
    <n v="246900"/>
    <n v="100"/>
    <n v="0"/>
    <n v="0"/>
    <n v="246900"/>
    <n v="0.11227217496962333"/>
    <n v="154"/>
    <n v="1.0935601458080195E-2"/>
    <n v="15"/>
    <n v="6.8853786958282702E-3"/>
    <n v="9.4444444444444446"/>
  </r>
  <r>
    <x v="148"/>
    <s v="PICH4A50"/>
    <x v="49"/>
    <s v="Pichidegua"/>
    <s v="blanco"/>
    <x v="3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48"/>
    <s v="PICH5A50"/>
    <x v="49"/>
    <s v="Pichidegua"/>
    <s v="blanco"/>
    <x v="4"/>
    <s v="PICH5A"/>
    <n v="5520"/>
    <n v="2.29"/>
    <n v="49920"/>
    <n v="20.72"/>
    <n v="125360"/>
    <n v="52.02"/>
    <n v="37440"/>
    <n v="15.54"/>
    <n v="1260"/>
    <n v="0.52"/>
    <n v="0"/>
    <n v="0"/>
    <n v="0"/>
    <n v="0"/>
    <n v="17640"/>
    <n v="7.32"/>
    <n v="0"/>
    <n v="0"/>
    <n v="17640"/>
    <n v="7.32"/>
    <n v="2700"/>
    <n v="1.1200000000000001"/>
    <n v="0"/>
    <n v="0"/>
    <n v="2700"/>
    <n v="1.1200000000000001"/>
    <n v="1140"/>
    <n v="0.47"/>
    <n v="0"/>
    <n v="0"/>
    <n v="240980"/>
    <n v="100"/>
    <n v="0"/>
    <n v="0"/>
    <n v="240980"/>
    <n v="7.3201095526599716E-2"/>
    <n v="98"/>
    <n v="1.1204249315295876E-2"/>
    <n v="15"/>
    <n v="4.7306830442360361E-3"/>
    <n v="6.333333333333333"/>
  </r>
  <r>
    <x v="148"/>
    <s v="PICH1B50"/>
    <x v="49"/>
    <s v="Pichidegua"/>
    <s v="color"/>
    <x v="1"/>
    <s v="PICH1B"/>
    <n v="3960"/>
    <n v="14.52"/>
    <n v="0"/>
    <n v="0"/>
    <n v="0"/>
    <n v="0"/>
    <n v="20160"/>
    <n v="73.930000000000007"/>
    <n v="0"/>
    <n v="0"/>
    <n v="0"/>
    <n v="0"/>
    <n v="0"/>
    <n v="0"/>
    <n v="2610"/>
    <n v="9.57"/>
    <n v="210"/>
    <n v="0.77"/>
    <n v="2820"/>
    <n v="10.34"/>
    <n v="162"/>
    <n v="0.59"/>
    <n v="60"/>
    <n v="0.22"/>
    <n v="222"/>
    <n v="0.81"/>
    <n v="108"/>
    <n v="0.4"/>
    <n v="0"/>
    <n v="0"/>
    <n v="27000"/>
    <n v="99.01"/>
    <n v="270"/>
    <n v="0.99"/>
    <n v="27270"/>
    <n v="0.1034103410341034"/>
    <n v="15.666666666666666"/>
    <n v="8.1408140814081403E-3"/>
    <n v="1.2333333333333334"/>
    <n v="3.9603960396039604E-3"/>
    <n v="0.6"/>
  </r>
  <r>
    <x v="148"/>
    <s v="PICH2B50"/>
    <x v="49"/>
    <s v="Pichidegua"/>
    <s v="blanco"/>
    <x v="1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48"/>
    <s v="PICH3B50"/>
    <x v="49"/>
    <s v="Pichidegua"/>
    <s v="blanco"/>
    <x v="2"/>
    <s v="PICH3B"/>
    <n v="3960"/>
    <n v="0.95"/>
    <n v="62480"/>
    <n v="14.93"/>
    <n v="196580"/>
    <n v="46.97"/>
    <n v="131940"/>
    <n v="31.52"/>
    <n v="7200"/>
    <n v="1.72"/>
    <n v="0"/>
    <n v="0"/>
    <n v="0"/>
    <n v="0"/>
    <n v="13860"/>
    <n v="3.31"/>
    <n v="0"/>
    <n v="0"/>
    <n v="13860"/>
    <n v="3.31"/>
    <n v="1440"/>
    <n v="0.34"/>
    <n v="0"/>
    <n v="0"/>
    <n v="1440"/>
    <n v="0.34"/>
    <n v="1080"/>
    <n v="0.26"/>
    <n v="0"/>
    <n v="0"/>
    <n v="418540"/>
    <n v="100"/>
    <n v="0"/>
    <n v="0"/>
    <n v="418540"/>
    <n v="3.3115114445453245E-2"/>
    <n v="77"/>
    <n v="3.4405313709561808E-3"/>
    <n v="8"/>
    <n v="2.5803985282171356E-3"/>
    <n v="6"/>
  </r>
  <r>
    <x v="148"/>
    <s v="PICH4B50"/>
    <x v="49"/>
    <s v="Pichidegua"/>
    <s v="blanco"/>
    <x v="3"/>
    <s v="PICH4B"/>
    <n v="840"/>
    <n v="0.57999999999999996"/>
    <n v="6300"/>
    <n v="4.38"/>
    <n v="60300"/>
    <n v="41.9"/>
    <n v="47700"/>
    <n v="33.14"/>
    <n v="16560"/>
    <n v="11.51"/>
    <n v="0"/>
    <n v="0"/>
    <n v="0"/>
    <n v="0"/>
    <n v="9000"/>
    <n v="6.25"/>
    <n v="0"/>
    <n v="0"/>
    <n v="9000"/>
    <n v="6.25"/>
    <n v="2520"/>
    <n v="1.75"/>
    <n v="0"/>
    <n v="0"/>
    <n v="2520"/>
    <n v="1.75"/>
    <n v="700"/>
    <n v="0.49"/>
    <n v="0"/>
    <n v="0"/>
    <n v="143920"/>
    <n v="100"/>
    <n v="0"/>
    <n v="0"/>
    <n v="143920"/>
    <n v="6.2534741523068371E-2"/>
    <n v="50"/>
    <n v="1.7509727626459144E-2"/>
    <n v="14"/>
    <n v="4.8638132295719845E-3"/>
    <n v="3.8888888888888888"/>
  </r>
  <r>
    <x v="148"/>
    <s v="PICH5B50"/>
    <x v="49"/>
    <s v="Pichidegua"/>
    <s v="blanco"/>
    <x v="4"/>
    <s v="PICH5B"/>
    <n v="8760"/>
    <n v="1.77"/>
    <n v="2220"/>
    <n v="0.45"/>
    <n v="55420"/>
    <n v="11.18"/>
    <n v="320400"/>
    <n v="64.62"/>
    <n v="91800"/>
    <n v="18.52"/>
    <n v="900"/>
    <n v="0.18"/>
    <n v="0"/>
    <n v="0"/>
    <n v="12600"/>
    <n v="2.54"/>
    <n v="0"/>
    <n v="0"/>
    <n v="12600"/>
    <n v="2.54"/>
    <n v="2700"/>
    <n v="0.54"/>
    <n v="0"/>
    <n v="0"/>
    <n v="2700"/>
    <n v="0.54"/>
    <n v="1000"/>
    <n v="0.2"/>
    <n v="0"/>
    <n v="0"/>
    <n v="495800"/>
    <n v="100"/>
    <n v="0"/>
    <n v="0"/>
    <n v="495800"/>
    <n v="2.5413473174667203E-2"/>
    <n v="70"/>
    <n v="5.4457442517144008E-3"/>
    <n v="15"/>
    <n v="2.0169423154497781E-3"/>
    <n v="5.5555555555555554"/>
  </r>
  <r>
    <x v="148"/>
    <s v="PICH3C50"/>
    <x v="49"/>
    <s v="Pichidegua"/>
    <s v="blanco"/>
    <x v="2"/>
    <s v="PICH3C"/>
    <n v="2760"/>
    <n v="0.87"/>
    <n v="19560"/>
    <n v="6.15"/>
    <n v="147680"/>
    <n v="46.46"/>
    <n v="126720"/>
    <n v="39.869999999999997"/>
    <n v="7200"/>
    <n v="2.27"/>
    <n v="0"/>
    <n v="0"/>
    <n v="0"/>
    <n v="0"/>
    <n v="11160"/>
    <n v="3.51"/>
    <n v="0"/>
    <n v="0"/>
    <n v="11160"/>
    <n v="3.51"/>
    <n v="1260"/>
    <n v="0.4"/>
    <n v="0"/>
    <n v="0"/>
    <n v="1260"/>
    <n v="0.4"/>
    <n v="1520"/>
    <n v="0.48"/>
    <n v="0"/>
    <n v="0"/>
    <n v="317860"/>
    <n v="100"/>
    <n v="0"/>
    <n v="0"/>
    <n v="317860"/>
    <n v="3.5109796765871767E-2"/>
    <n v="62"/>
    <n v="3.964009312275845E-3"/>
    <n v="7"/>
    <n v="4.7819794878248287E-3"/>
    <n v="8.4444444444444446"/>
  </r>
  <r>
    <x v="148"/>
    <s v="PICH5C50"/>
    <x v="49"/>
    <s v="Pichidegua"/>
    <s v="blanco"/>
    <x v="4"/>
    <s v="PICH5C"/>
    <n v="5760"/>
    <n v="2.2599999999999998"/>
    <n v="60460"/>
    <n v="23.73"/>
    <n v="109680"/>
    <n v="43.05"/>
    <n v="56880"/>
    <n v="22.33"/>
    <n v="2700"/>
    <n v="1.06"/>
    <n v="0"/>
    <n v="0"/>
    <n v="0"/>
    <n v="0"/>
    <n v="14940"/>
    <n v="5.86"/>
    <n v="0"/>
    <n v="0"/>
    <n v="14940"/>
    <n v="5.86"/>
    <n v="3060"/>
    <n v="1.2"/>
    <n v="0"/>
    <n v="0"/>
    <n v="3060"/>
    <n v="1.2"/>
    <n v="1280"/>
    <n v="0.5"/>
    <n v="0"/>
    <n v="0"/>
    <n v="254760"/>
    <n v="100"/>
    <n v="0"/>
    <n v="0"/>
    <n v="254760"/>
    <n v="5.8643429109750352E-2"/>
    <n v="83"/>
    <n v="1.2011304757418746E-2"/>
    <n v="17"/>
    <n v="5.0243366305542467E-3"/>
    <n v="7.1111111111111107"/>
  </r>
  <r>
    <x v="148"/>
    <s v="PICH5D50"/>
    <x v="49"/>
    <s v="Pichidegua"/>
    <s v="blanco"/>
    <x v="4"/>
    <s v="PICH5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100"/>
    <n v="0"/>
    <n v="0"/>
    <n v="140"/>
    <n v="100"/>
    <n v="0"/>
    <n v="0"/>
    <n v="140"/>
    <n v="0"/>
    <n v="0"/>
    <n v="0"/>
    <n v="0"/>
    <n v="1"/>
    <n v="0.77777777777777779"/>
  </r>
  <r>
    <x v="148"/>
    <s v="PICH1Aco50"/>
    <x v="49"/>
    <s v="Pichidegua"/>
    <s v="color"/>
    <x v="0"/>
    <s v="PICH1Aco"/>
    <n v="2520"/>
    <n v="2.56"/>
    <n v="540"/>
    <n v="0.55000000000000004"/>
    <n v="7580"/>
    <n v="7.71"/>
    <n v="69480"/>
    <n v="70.63"/>
    <n v="11520"/>
    <n v="11.71"/>
    <n v="540"/>
    <n v="0.55000000000000004"/>
    <n v="0"/>
    <n v="0"/>
    <n v="1749"/>
    <n v="1.78"/>
    <n v="870"/>
    <n v="0.88"/>
    <n v="2619"/>
    <n v="2.66"/>
    <n v="948"/>
    <n v="0.96"/>
    <n v="1020"/>
    <n v="1.04"/>
    <n v="1968"/>
    <n v="2"/>
    <n v="1603"/>
    <n v="1.63"/>
    <n v="0"/>
    <n v="0"/>
    <n v="96480"/>
    <n v="98.08"/>
    <n v="1890"/>
    <n v="1.92"/>
    <n v="98370"/>
    <n v="2.6623970722781335E-2"/>
    <n v="14.55"/>
    <n v="2.0006099420555049E-2"/>
    <n v="10.933333333333334"/>
    <n v="1.6295618582901291E-2"/>
    <n v="8.905555555555555"/>
  </r>
  <r>
    <x v="148"/>
    <s v="PICH1Aco250"/>
    <x v="49"/>
    <s v="Pichidegua"/>
    <s v="color"/>
    <x v="0"/>
    <s v="PICH1Aco2"/>
    <n v="3480"/>
    <n v="3.13"/>
    <n v="5400"/>
    <n v="4.8600000000000003"/>
    <n v="4860"/>
    <n v="4.37"/>
    <n v="85320"/>
    <n v="76.73"/>
    <n v="1980"/>
    <n v="1.78"/>
    <n v="0"/>
    <n v="0"/>
    <n v="0"/>
    <n v="0"/>
    <n v="4095"/>
    <n v="3.68"/>
    <n v="1860"/>
    <n v="1.67"/>
    <n v="5955"/>
    <n v="5.36"/>
    <n v="1743"/>
    <n v="1.57"/>
    <n v="1200"/>
    <n v="1.08"/>
    <n v="2943"/>
    <n v="2.65"/>
    <n v="1262"/>
    <n v="1.1299999999999999"/>
    <n v="0"/>
    <n v="0"/>
    <n v="108140"/>
    <n v="97.25"/>
    <n v="3060"/>
    <n v="2.75"/>
    <n v="111200"/>
    <n v="5.3552158273381292E-2"/>
    <n v="33.083333333333336"/>
    <n v="2.6465827338129497E-2"/>
    <n v="16.350000000000001"/>
    <n v="1.1348920863309353E-2"/>
    <n v="7.0111111111111111"/>
  </r>
  <r>
    <x v="148"/>
    <s v="PICH1Bco50"/>
    <x v="49"/>
    <s v="Pichidegua"/>
    <s v="color"/>
    <x v="0"/>
    <s v="PICH1Bco"/>
    <n v="1200"/>
    <n v="10.7"/>
    <n v="0"/>
    <n v="0"/>
    <n v="0"/>
    <n v="0"/>
    <n v="8280"/>
    <n v="73.8"/>
    <n v="0"/>
    <n v="0"/>
    <n v="0"/>
    <n v="0"/>
    <n v="0"/>
    <n v="0"/>
    <n v="849"/>
    <n v="7.57"/>
    <n v="420"/>
    <n v="3.74"/>
    <n v="1269"/>
    <n v="11.31"/>
    <n v="69"/>
    <n v="0.61"/>
    <n v="0"/>
    <n v="0"/>
    <n v="69"/>
    <n v="0.61"/>
    <n v="402"/>
    <n v="3.58"/>
    <n v="0"/>
    <n v="0"/>
    <n v="10800"/>
    <n v="96.26"/>
    <n v="420"/>
    <n v="3.74"/>
    <n v="11220"/>
    <n v="0.11310160427807486"/>
    <n v="7.05"/>
    <n v="6.1497326203208552E-3"/>
    <n v="0.38333333333333336"/>
    <n v="3.5828877005347592E-2"/>
    <n v="2.2333333333333334"/>
  </r>
  <r>
    <x v="148"/>
    <s v="PICH2BCO50"/>
    <x v="49"/>
    <s v="Pichidegua"/>
    <s v="color"/>
    <x v="0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48"/>
    <s v="PICH4Bco50"/>
    <x v="49"/>
    <s v="Pichidegua"/>
    <s v="color"/>
    <x v="3"/>
    <s v="PICH4Bco"/>
    <n v="1200"/>
    <n v="4"/>
    <n v="0"/>
    <n v="0"/>
    <n v="15120"/>
    <n v="50.37"/>
    <n v="5400"/>
    <n v="17.989999999999998"/>
    <n v="3960"/>
    <n v="13.19"/>
    <n v="0"/>
    <n v="0"/>
    <n v="0"/>
    <n v="0"/>
    <n v="2160"/>
    <n v="7.2"/>
    <n v="0"/>
    <n v="0"/>
    <n v="2160"/>
    <n v="7.2"/>
    <n v="1620"/>
    <n v="5.4"/>
    <n v="0"/>
    <n v="0"/>
    <n v="1620"/>
    <n v="5.4"/>
    <n v="560"/>
    <n v="1.87"/>
    <n v="0"/>
    <n v="0"/>
    <n v="30020"/>
    <n v="100"/>
    <n v="0"/>
    <n v="0"/>
    <n v="30020"/>
    <n v="7.1952031978680886E-2"/>
    <n v="12"/>
    <n v="5.3964023984010658E-2"/>
    <n v="9"/>
    <n v="1.8654230512991338E-2"/>
    <n v="3.1111111111111112"/>
  </r>
  <r>
    <x v="148"/>
    <s v="PICH5Aco50"/>
    <x v="49"/>
    <s v="Pichidegua"/>
    <s v="color"/>
    <x v="4"/>
    <s v="PICH5Aco"/>
    <n v="3120"/>
    <n v="5.51"/>
    <n v="14760"/>
    <n v="26.07"/>
    <n v="7560"/>
    <n v="13.35"/>
    <n v="26100"/>
    <n v="46.1"/>
    <n v="0"/>
    <n v="0"/>
    <n v="0"/>
    <n v="0"/>
    <n v="0"/>
    <n v="0"/>
    <n v="3240"/>
    <n v="5.72"/>
    <n v="0"/>
    <n v="0"/>
    <n v="3240"/>
    <n v="5.72"/>
    <n v="1260"/>
    <n v="2.23"/>
    <n v="0"/>
    <n v="0"/>
    <n v="1260"/>
    <n v="2.23"/>
    <n v="580"/>
    <n v="1.02"/>
    <n v="0"/>
    <n v="0"/>
    <n v="56620"/>
    <n v="100"/>
    <n v="0"/>
    <n v="0"/>
    <n v="56620"/>
    <n v="5.7223595902507945E-2"/>
    <n v="18"/>
    <n v="2.225362062875309E-2"/>
    <n v="7"/>
    <n v="1.0243730130695867E-2"/>
    <n v="3.2222222222222223"/>
  </r>
  <r>
    <x v="148"/>
    <s v="PICH5Bco50"/>
    <x v="49"/>
    <s v="Pichidegua"/>
    <s v="color"/>
    <x v="4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48"/>
    <s v="PICH5Cco50"/>
    <x v="49"/>
    <s v="Pichidegua"/>
    <s v="color"/>
    <x v="4"/>
    <s v="PICH5Cco"/>
    <n v="4320"/>
    <n v="3.81"/>
    <n v="26820"/>
    <n v="23.63"/>
    <n v="8100"/>
    <n v="7.14"/>
    <n v="66420"/>
    <n v="58.51"/>
    <n v="900"/>
    <n v="0.79"/>
    <n v="0"/>
    <n v="0"/>
    <n v="0"/>
    <n v="0"/>
    <n v="4320"/>
    <n v="3.81"/>
    <n v="0"/>
    <n v="0"/>
    <n v="4320"/>
    <n v="3.81"/>
    <n v="1980"/>
    <n v="1.74"/>
    <n v="0"/>
    <n v="0"/>
    <n v="1980"/>
    <n v="1.74"/>
    <n v="660"/>
    <n v="0.57999999999999996"/>
    <n v="0"/>
    <n v="0"/>
    <n v="113520"/>
    <n v="100"/>
    <n v="0"/>
    <n v="0"/>
    <n v="113520"/>
    <n v="3.8054968287526428E-2"/>
    <n v="24"/>
    <n v="1.7441860465116279E-2"/>
    <n v="11"/>
    <n v="5.8139534883720929E-3"/>
    <n v="3.6666666666666665"/>
  </r>
  <r>
    <x v="149"/>
    <s v="Lavado50"/>
    <x v="49"/>
    <m/>
    <m/>
    <x v="5"/>
    <s v="Lavado"/>
    <n v="7560"/>
    <n v="5.99"/>
    <n v="21240"/>
    <n v="16.829999999999998"/>
    <n v="50040"/>
    <n v="39.659999999999997"/>
    <n v="34740"/>
    <n v="27.53"/>
    <n v="12240"/>
    <n v="9.6999999999999993"/>
    <n v="360"/>
    <n v="0.289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180"/>
    <n v="100"/>
    <n v="0"/>
    <n v="0"/>
    <n v="126180"/>
    <n v="0"/>
    <n v="0"/>
    <n v="0"/>
    <n v="0"/>
    <n v="0"/>
    <n v="0"/>
  </r>
  <r>
    <x v="150"/>
    <s v="CA3A51"/>
    <x v="50"/>
    <s v="Calera"/>
    <s v="color"/>
    <x v="0"/>
    <s v="CA3A"/>
    <n v="4080"/>
    <n v="6.98"/>
    <n v="13500"/>
    <n v="23.1"/>
    <n v="24300"/>
    <n v="41.58"/>
    <n v="9180"/>
    <n v="15.71"/>
    <n v="900"/>
    <n v="1.54"/>
    <n v="0"/>
    <n v="0"/>
    <n v="0"/>
    <n v="0"/>
    <n v="2517"/>
    <n v="4.3099999999999996"/>
    <n v="540"/>
    <n v="0.92"/>
    <n v="3057"/>
    <n v="5.23"/>
    <n v="1305"/>
    <n v="2.23"/>
    <n v="990"/>
    <n v="1.69"/>
    <n v="2295"/>
    <n v="3.93"/>
    <n v="1128"/>
    <n v="1.93"/>
    <n v="0"/>
    <n v="0"/>
    <n v="56910"/>
    <n v="97.38"/>
    <n v="1530"/>
    <n v="2.62"/>
    <n v="58440"/>
    <n v="5.2310061601642713E-2"/>
    <n v="16.983333333333334"/>
    <n v="3.9271047227926077E-2"/>
    <n v="12.75"/>
    <n v="1.9301848049281315E-2"/>
    <n v="6.2666666666666666"/>
  </r>
  <r>
    <x v="150"/>
    <s v="CA3B51"/>
    <x v="50"/>
    <s v="Calera"/>
    <s v="color"/>
    <x v="0"/>
    <s v="CA3B"/>
    <n v="120"/>
    <n v="4.26"/>
    <n v="180"/>
    <n v="6.38"/>
    <n v="1440"/>
    <n v="51.06"/>
    <n v="720"/>
    <n v="25.53"/>
    <n v="0"/>
    <n v="0"/>
    <n v="0"/>
    <n v="0"/>
    <n v="0"/>
    <n v="0"/>
    <n v="60"/>
    <n v="2.13"/>
    <n v="0"/>
    <n v="0"/>
    <n v="60"/>
    <n v="2.13"/>
    <n v="153"/>
    <n v="5.43"/>
    <n v="0"/>
    <n v="0"/>
    <n v="153"/>
    <n v="5.43"/>
    <n v="147"/>
    <n v="5.21"/>
    <n v="0"/>
    <n v="0"/>
    <n v="2820"/>
    <n v="100"/>
    <n v="0"/>
    <n v="0"/>
    <n v="2820"/>
    <n v="2.1276595744680851E-2"/>
    <n v="0.33333333333333331"/>
    <n v="5.4255319148936172E-2"/>
    <n v="0.85"/>
    <n v="5.2127659574468084E-2"/>
    <n v="0.81666666666666665"/>
  </r>
  <r>
    <x v="150"/>
    <s v="CA3BB51"/>
    <x v="50"/>
    <s v="Calera"/>
    <s v="blanco"/>
    <x v="0"/>
    <s v="CA3BB"/>
    <n v="3600"/>
    <n v="5.43"/>
    <n v="10620"/>
    <n v="16.02"/>
    <n v="35100"/>
    <n v="52.94"/>
    <n v="9180"/>
    <n v="13.85"/>
    <n v="720"/>
    <n v="1.0900000000000001"/>
    <n v="0"/>
    <n v="0"/>
    <n v="0"/>
    <n v="0"/>
    <n v="2862"/>
    <n v="4.32"/>
    <n v="660"/>
    <n v="1"/>
    <n v="3522"/>
    <n v="5.31"/>
    <n v="1344"/>
    <n v="2.0299999999999998"/>
    <n v="1260"/>
    <n v="1.9"/>
    <n v="2604"/>
    <n v="3.93"/>
    <n v="954"/>
    <n v="1.44"/>
    <n v="0"/>
    <n v="0"/>
    <n v="64380"/>
    <n v="97.1"/>
    <n v="1920"/>
    <n v="2.9"/>
    <n v="66300"/>
    <n v="5.312217194570136E-2"/>
    <n v="19.566666666666666"/>
    <n v="3.9276018099547512E-2"/>
    <n v="14.466666666666667"/>
    <n v="1.4389140271493213E-2"/>
    <n v="5.3"/>
  </r>
  <r>
    <x v="150"/>
    <s v="CAP1A51"/>
    <x v="50"/>
    <s v="Calera"/>
    <s v="color"/>
    <x v="0"/>
    <s v="CAP1A"/>
    <n v="240"/>
    <n v="6.78"/>
    <n v="540"/>
    <n v="15.25"/>
    <n v="0"/>
    <n v="0"/>
    <n v="2520"/>
    <n v="71.19"/>
    <n v="0"/>
    <n v="0"/>
    <n v="0"/>
    <n v="0"/>
    <n v="0"/>
    <n v="0"/>
    <n v="150"/>
    <n v="4.24"/>
    <n v="0"/>
    <n v="0"/>
    <n v="150"/>
    <n v="4.24"/>
    <n v="30"/>
    <n v="0.85"/>
    <n v="0"/>
    <n v="0"/>
    <n v="30"/>
    <n v="0.85"/>
    <n v="60"/>
    <n v="1.69"/>
    <n v="0"/>
    <n v="0"/>
    <n v="3540"/>
    <n v="100"/>
    <n v="0"/>
    <n v="0"/>
    <n v="3540"/>
    <n v="4.2372881355932202E-2"/>
    <n v="0.83333333333333337"/>
    <n v="8.4745762711864406E-3"/>
    <n v="0.16666666666666666"/>
    <n v="1.6949152542372881E-2"/>
    <n v="0.33333333333333331"/>
  </r>
  <r>
    <x v="150"/>
    <s v="CAP1B51"/>
    <x v="50"/>
    <s v="Calera"/>
    <s v="color"/>
    <x v="0"/>
    <s v="CAP1B"/>
    <n v="720"/>
    <n v="3.42"/>
    <n v="360"/>
    <n v="1.71"/>
    <n v="0"/>
    <n v="0"/>
    <n v="16560"/>
    <n v="78.739999999999995"/>
    <n v="1980"/>
    <n v="9.42"/>
    <n v="0"/>
    <n v="0"/>
    <n v="0"/>
    <n v="0"/>
    <n v="870"/>
    <n v="4.1399999999999997"/>
    <n v="180"/>
    <n v="0.86"/>
    <n v="1050"/>
    <n v="4.99"/>
    <n v="150"/>
    <n v="0.71"/>
    <n v="0"/>
    <n v="0"/>
    <n v="150"/>
    <n v="0.71"/>
    <n v="210"/>
    <n v="1"/>
    <n v="0"/>
    <n v="0"/>
    <n v="20850"/>
    <n v="99.14"/>
    <n v="180"/>
    <n v="0.86"/>
    <n v="21030"/>
    <n v="4.9928673323823107E-2"/>
    <n v="5.833333333333333"/>
    <n v="7.1326676176890159E-3"/>
    <n v="0.83333333333333337"/>
    <n v="9.9857346647646214E-3"/>
    <n v="1.1666666666666667"/>
  </r>
  <r>
    <x v="150"/>
    <s v="CAP1c51"/>
    <x v="50"/>
    <s v="Calera"/>
    <s v="color"/>
    <x v="0"/>
    <s v="CAP1c"/>
    <n v="960"/>
    <n v="6.26"/>
    <n v="2340"/>
    <n v="15.26"/>
    <n v="0"/>
    <n v="0"/>
    <n v="10440"/>
    <n v="68.099999999999994"/>
    <n v="540"/>
    <n v="3.52"/>
    <n v="0"/>
    <n v="0"/>
    <n v="0"/>
    <n v="0"/>
    <n v="690"/>
    <n v="4.5"/>
    <n v="90"/>
    <n v="0.59"/>
    <n v="780"/>
    <n v="5.09"/>
    <n v="150"/>
    <n v="0.98"/>
    <n v="0"/>
    <n v="0"/>
    <n v="150"/>
    <n v="0.98"/>
    <n v="120"/>
    <n v="0.78"/>
    <n v="0"/>
    <n v="0"/>
    <n v="15240"/>
    <n v="99.41"/>
    <n v="90"/>
    <n v="0.59"/>
    <n v="15330"/>
    <n v="5.0880626223091974E-2"/>
    <n v="4.333333333333333"/>
    <n v="9.7847358121330719E-3"/>
    <n v="0.83333333333333337"/>
    <n v="7.8277886497064575E-3"/>
    <n v="0.66666666666666663"/>
  </r>
  <r>
    <x v="151"/>
    <s v="PICH1A51"/>
    <x v="50"/>
    <s v="Pichidegua"/>
    <s v="blanco"/>
    <x v="1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1"/>
    <s v="PICH2A51"/>
    <x v="50"/>
    <s v="Pichidegua"/>
    <s v="color"/>
    <x v="1"/>
    <s v="PICH2A"/>
    <n v="19800"/>
    <n v="5.65"/>
    <n v="112860"/>
    <n v="32.22"/>
    <n v="143460"/>
    <n v="40.950000000000003"/>
    <n v="46260"/>
    <n v="13.2"/>
    <n v="5220"/>
    <n v="1.49"/>
    <n v="0"/>
    <n v="0"/>
    <n v="0"/>
    <n v="0"/>
    <n v="12060"/>
    <n v="3.44"/>
    <n v="0"/>
    <n v="0"/>
    <n v="12060"/>
    <n v="3.44"/>
    <n v="9180"/>
    <n v="2.62"/>
    <n v="0"/>
    <n v="0"/>
    <n v="9180"/>
    <n v="2.62"/>
    <n v="1490"/>
    <n v="0.43"/>
    <n v="0"/>
    <n v="0"/>
    <n v="350330"/>
    <n v="100"/>
    <n v="0"/>
    <n v="0"/>
    <n v="350330"/>
    <n v="3.4424685296720235E-2"/>
    <n v="67"/>
    <n v="2.6203864927354208E-2"/>
    <n v="51"/>
    <n v="4.2531327605400621E-3"/>
    <n v="8.2777777777777786"/>
  </r>
  <r>
    <x v="151"/>
    <s v="PICH3A51"/>
    <x v="50"/>
    <s v="Pichidegua"/>
    <s v="blanco"/>
    <x v="2"/>
    <s v="PICH3A"/>
    <n v="15720"/>
    <n v="6.59"/>
    <n v="49380"/>
    <n v="20.69"/>
    <n v="121680"/>
    <n v="50.98"/>
    <n v="25560"/>
    <n v="10.71"/>
    <n v="0"/>
    <n v="0"/>
    <n v="0"/>
    <n v="0"/>
    <n v="0"/>
    <n v="0"/>
    <n v="22740"/>
    <n v="9.5299999999999994"/>
    <n v="0"/>
    <n v="0"/>
    <n v="22740"/>
    <n v="9.5299999999999994"/>
    <n v="2340"/>
    <n v="0.98"/>
    <n v="0"/>
    <n v="0"/>
    <n v="2340"/>
    <n v="0.98"/>
    <n v="1240"/>
    <n v="0.52"/>
    <n v="0"/>
    <n v="0"/>
    <n v="238660"/>
    <n v="100"/>
    <n v="0"/>
    <n v="0"/>
    <n v="238660"/>
    <n v="9.5281991117070308E-2"/>
    <n v="126.33333333333333"/>
    <n v="9.8047431492499799E-3"/>
    <n v="13"/>
    <n v="5.1956758568675104E-3"/>
    <n v="6.8888888888888893"/>
  </r>
  <r>
    <x v="151"/>
    <s v="PICH4A51"/>
    <x v="50"/>
    <s v="Pichidegua"/>
    <s v="blanco"/>
    <x v="3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1"/>
    <s v="PICH5A51"/>
    <x v="50"/>
    <s v="Pichidegua"/>
    <s v="blanco"/>
    <x v="4"/>
    <s v="PICH5A"/>
    <n v="5760"/>
    <n v="2.73"/>
    <n v="45480"/>
    <n v="21.56"/>
    <n v="111060"/>
    <n v="52.65"/>
    <n v="32040"/>
    <n v="15.19"/>
    <n v="720"/>
    <n v="0.34"/>
    <n v="0"/>
    <n v="0"/>
    <n v="0"/>
    <n v="0"/>
    <n v="12960"/>
    <n v="6.14"/>
    <n v="0"/>
    <n v="0"/>
    <n v="12960"/>
    <n v="6.14"/>
    <n v="1980"/>
    <n v="0.94"/>
    <n v="0"/>
    <n v="0"/>
    <n v="1980"/>
    <n v="0.94"/>
    <n v="940"/>
    <n v="0.45"/>
    <n v="0"/>
    <n v="0"/>
    <n v="210940"/>
    <n v="100"/>
    <n v="0"/>
    <n v="0"/>
    <n v="210940"/>
    <n v="6.1439271830852377E-2"/>
    <n v="72"/>
    <n v="9.3865554186024457E-3"/>
    <n v="11"/>
    <n v="4.4562434815587368E-3"/>
    <n v="5.2222222222222223"/>
  </r>
  <r>
    <x v="151"/>
    <s v="PICH1B51"/>
    <x v="50"/>
    <s v="Pichidegua"/>
    <s v="color"/>
    <x v="1"/>
    <s v="PICH1B"/>
    <n v="0"/>
    <n v="0"/>
    <n v="0"/>
    <n v="0"/>
    <n v="0"/>
    <n v="0"/>
    <n v="0"/>
    <n v="0"/>
    <n v="0"/>
    <n v="0"/>
    <n v="0"/>
    <n v="0"/>
    <n v="0"/>
    <n v="0"/>
    <n v="0"/>
    <n v="0"/>
    <n v="120"/>
    <n v="80"/>
    <n v="120"/>
    <n v="80"/>
    <n v="0"/>
    <n v="0"/>
    <n v="30"/>
    <n v="20"/>
    <n v="30"/>
    <n v="20"/>
    <n v="0"/>
    <n v="0"/>
    <n v="0"/>
    <n v="0"/>
    <n v="0"/>
    <n v="0"/>
    <n v="150"/>
    <n v="100"/>
    <n v="150"/>
    <n v="0.8"/>
    <n v="0.66666666666666663"/>
    <n v="0.2"/>
    <n v="0.16666666666666666"/>
    <n v="0"/>
    <n v="0"/>
  </r>
  <r>
    <x v="151"/>
    <s v="PICH2B51"/>
    <x v="50"/>
    <s v="Pichidegua"/>
    <s v="blanco"/>
    <x v="1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0"/>
    <n v="100"/>
    <n v="0"/>
    <n v="0"/>
    <n v="540"/>
    <n v="100"/>
    <n v="0"/>
    <n v="0"/>
    <n v="540"/>
    <n v="0"/>
    <n v="0"/>
    <n v="0"/>
    <n v="0"/>
    <n v="1"/>
    <n v="3"/>
  </r>
  <r>
    <x v="151"/>
    <s v="PICH3B51"/>
    <x v="50"/>
    <s v="Pichidegua"/>
    <s v="blanco"/>
    <x v="2"/>
    <s v="PICH3B"/>
    <n v="3960"/>
    <n v="0.97"/>
    <n v="48580"/>
    <n v="11.88"/>
    <n v="218120"/>
    <n v="53.32"/>
    <n v="113040"/>
    <n v="27.63"/>
    <n v="5940"/>
    <n v="1.45"/>
    <n v="0"/>
    <n v="0"/>
    <n v="0"/>
    <n v="0"/>
    <n v="15480"/>
    <n v="3.78"/>
    <n v="0"/>
    <n v="0"/>
    <n v="15480"/>
    <n v="3.78"/>
    <n v="1620"/>
    <n v="0.4"/>
    <n v="0"/>
    <n v="0"/>
    <n v="1620"/>
    <n v="0.4"/>
    <n v="2340"/>
    <n v="0.56999999999999995"/>
    <n v="0"/>
    <n v="0"/>
    <n v="409080"/>
    <n v="100"/>
    <n v="0"/>
    <n v="0"/>
    <n v="409080"/>
    <n v="3.7841009093575829E-2"/>
    <n v="86"/>
    <n v="3.9601056028160751E-3"/>
    <n v="9"/>
    <n v="5.720152537400997E-3"/>
    <n v="13"/>
  </r>
  <r>
    <x v="151"/>
    <s v="PICH4B51"/>
    <x v="50"/>
    <s v="Pichidegua"/>
    <s v="blanco"/>
    <x v="3"/>
    <s v="PICH4B"/>
    <n v="480"/>
    <n v="0.34"/>
    <n v="7920"/>
    <n v="5.57"/>
    <n v="56160"/>
    <n v="39.47"/>
    <n v="51660"/>
    <n v="36.299999999999997"/>
    <n v="10440"/>
    <n v="7.34"/>
    <n v="0"/>
    <n v="0"/>
    <n v="0"/>
    <n v="0"/>
    <n v="12600"/>
    <n v="8.85"/>
    <n v="0"/>
    <n v="0"/>
    <n v="12600"/>
    <n v="8.85"/>
    <n v="2340"/>
    <n v="1.64"/>
    <n v="0"/>
    <n v="0"/>
    <n v="2340"/>
    <n v="1.64"/>
    <n v="700"/>
    <n v="0.49"/>
    <n v="0"/>
    <n v="0"/>
    <n v="142300"/>
    <n v="100"/>
    <n v="0"/>
    <n v="0"/>
    <n v="142300"/>
    <n v="8.8545326774420244E-2"/>
    <n v="70"/>
    <n v="1.6444132115249473E-2"/>
    <n v="13"/>
    <n v="4.9191848208011242E-3"/>
    <n v="3.8888888888888888"/>
  </r>
  <r>
    <x v="151"/>
    <s v="PICH5B51"/>
    <x v="50"/>
    <s v="Pichidegua"/>
    <s v="blanco"/>
    <x v="4"/>
    <s v="PICH5B"/>
    <n v="7800"/>
    <n v="1.54"/>
    <n v="2360"/>
    <n v="0.47"/>
    <n v="67140"/>
    <n v="13.3"/>
    <n v="330480"/>
    <n v="65.45"/>
    <n v="79380"/>
    <n v="15.72"/>
    <n v="0"/>
    <n v="0"/>
    <n v="0"/>
    <n v="0"/>
    <n v="14400"/>
    <n v="2.85"/>
    <n v="0"/>
    <n v="0"/>
    <n v="14400"/>
    <n v="2.85"/>
    <n v="2520"/>
    <n v="0.5"/>
    <n v="0"/>
    <n v="0"/>
    <n v="2520"/>
    <n v="0.5"/>
    <n v="860"/>
    <n v="0.17"/>
    <n v="0"/>
    <n v="0"/>
    <n v="504940"/>
    <n v="100"/>
    <n v="0"/>
    <n v="0"/>
    <n v="504940"/>
    <n v="2.8518239790866241E-2"/>
    <n v="80"/>
    <n v="4.9906919634015922E-3"/>
    <n v="14"/>
    <n v="1.7031726541767338E-3"/>
    <n v="4.7777777777777777"/>
  </r>
  <r>
    <x v="151"/>
    <s v="PICH3C51"/>
    <x v="50"/>
    <s v="Pichidegua"/>
    <s v="blanco"/>
    <x v="2"/>
    <s v="PICH3C"/>
    <n v="2880"/>
    <n v="0.83"/>
    <n v="23600"/>
    <n v="6.81"/>
    <n v="184860"/>
    <n v="53.37"/>
    <n v="107280"/>
    <n v="30.97"/>
    <n v="7380"/>
    <n v="2.13"/>
    <n v="0"/>
    <n v="0"/>
    <n v="0"/>
    <n v="0"/>
    <n v="16200"/>
    <n v="4.68"/>
    <n v="0"/>
    <n v="0"/>
    <n v="16200"/>
    <n v="4.68"/>
    <n v="2160"/>
    <n v="0.62"/>
    <n v="0"/>
    <n v="0"/>
    <n v="2160"/>
    <n v="0.62"/>
    <n v="2000"/>
    <n v="0.57999999999999996"/>
    <n v="0"/>
    <n v="0"/>
    <n v="346360"/>
    <n v="100"/>
    <n v="0"/>
    <n v="0"/>
    <n v="346360"/>
    <n v="4.6772144589444509E-2"/>
    <n v="90"/>
    <n v="6.2362859452592678E-3"/>
    <n v="12"/>
    <n v="5.7743388382030256E-3"/>
    <n v="11.111111111111111"/>
  </r>
  <r>
    <x v="151"/>
    <s v="PICH5C51"/>
    <x v="50"/>
    <s v="Pichidegua"/>
    <s v="blanco"/>
    <x v="4"/>
    <s v="PICH5C"/>
    <n v="7200"/>
    <n v="2.5099999999999998"/>
    <n v="71760"/>
    <n v="25.04"/>
    <n v="130680"/>
    <n v="45.59"/>
    <n v="51840"/>
    <n v="18.09"/>
    <n v="3600"/>
    <n v="1.26"/>
    <n v="0"/>
    <n v="0"/>
    <n v="0"/>
    <n v="0"/>
    <n v="16740"/>
    <n v="5.84"/>
    <n v="0"/>
    <n v="0"/>
    <n v="16740"/>
    <n v="5.84"/>
    <n v="3240"/>
    <n v="1.1299999999999999"/>
    <n v="0"/>
    <n v="0"/>
    <n v="3240"/>
    <n v="1.1299999999999999"/>
    <n v="1560"/>
    <n v="0.54"/>
    <n v="0"/>
    <n v="0"/>
    <n v="286620"/>
    <n v="100"/>
    <n v="0"/>
    <n v="0"/>
    <n v="286620"/>
    <n v="5.8404856604563536E-2"/>
    <n v="93"/>
    <n v="1.1304165794431652E-2"/>
    <n v="18"/>
    <n v="5.4427464936152399E-3"/>
    <n v="8.6666666666666661"/>
  </r>
  <r>
    <x v="151"/>
    <s v="PICH5D51"/>
    <x v="50"/>
    <s v="Pichidegua"/>
    <s v="blanco"/>
    <x v="4"/>
    <s v="PICH5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1"/>
    <s v="PICH1Aco51"/>
    <x v="50"/>
    <s v="Pichidegua"/>
    <s v="color"/>
    <x v="0"/>
    <s v="PICH1Aco"/>
    <n v="3600"/>
    <n v="3.47"/>
    <n v="5940"/>
    <n v="5.73"/>
    <n v="11560"/>
    <n v="11.15"/>
    <n v="67140"/>
    <n v="64.77"/>
    <n v="8460"/>
    <n v="8.16"/>
    <n v="360"/>
    <n v="0.35"/>
    <n v="0"/>
    <n v="0"/>
    <n v="2859"/>
    <n v="2.76"/>
    <n v="750"/>
    <n v="0.72"/>
    <n v="3609"/>
    <n v="3.48"/>
    <n v="1557"/>
    <n v="1.5"/>
    <n v="750"/>
    <n v="0.72"/>
    <n v="2307"/>
    <n v="2.23"/>
    <n v="676"/>
    <n v="0.65"/>
    <n v="0"/>
    <n v="0"/>
    <n v="102152"/>
    <n v="98.55"/>
    <n v="1500"/>
    <n v="1.45"/>
    <n v="103652"/>
    <n v="3.4818430903407555E-2"/>
    <n v="20.05"/>
    <n v="2.2257168216725194E-2"/>
    <n v="12.816666666666666"/>
    <n v="6.5218230231929922E-3"/>
    <n v="3.7555555555555555"/>
  </r>
  <r>
    <x v="151"/>
    <s v="PICH1Aco251"/>
    <x v="50"/>
    <s v="Pichidegua"/>
    <s v="color"/>
    <x v="0"/>
    <s v="PICH1Aco2"/>
    <n v="2160"/>
    <n v="2.85"/>
    <n v="900"/>
    <n v="1.19"/>
    <n v="21260"/>
    <n v="28.01"/>
    <n v="40860"/>
    <n v="53.84"/>
    <n v="3600"/>
    <n v="4.74"/>
    <n v="0"/>
    <n v="0"/>
    <n v="0"/>
    <n v="0"/>
    <n v="3150"/>
    <n v="4.1500000000000004"/>
    <n v="2100"/>
    <n v="2.77"/>
    <n v="5250"/>
    <n v="6.92"/>
    <n v="1119"/>
    <n v="1.47"/>
    <n v="240"/>
    <n v="0.32"/>
    <n v="1359"/>
    <n v="1.79"/>
    <n v="509"/>
    <n v="0.67"/>
    <n v="0"/>
    <n v="0"/>
    <n v="73558"/>
    <n v="96.92"/>
    <n v="2340"/>
    <n v="3.08"/>
    <n v="75898"/>
    <n v="6.9171783182692556E-2"/>
    <n v="29.166666666666668"/>
    <n v="1.7905610161005558E-2"/>
    <n v="7.55"/>
    <n v="6.7063690742839074E-3"/>
    <n v="2.8277777777777779"/>
  </r>
  <r>
    <x v="151"/>
    <s v="PICH1Bco51"/>
    <x v="50"/>
    <s v="Pichidegua"/>
    <s v="color"/>
    <x v="0"/>
    <s v="PICH1Bco"/>
    <n v="2760"/>
    <n v="8.81"/>
    <n v="5220"/>
    <n v="16.670000000000002"/>
    <n v="1800"/>
    <n v="5.75"/>
    <n v="17460"/>
    <n v="55.75"/>
    <n v="0"/>
    <n v="0"/>
    <n v="0"/>
    <n v="0"/>
    <n v="0"/>
    <n v="0"/>
    <n v="2712"/>
    <n v="8.66"/>
    <n v="540"/>
    <n v="1.72"/>
    <n v="3252"/>
    <n v="10.38"/>
    <n v="240"/>
    <n v="0.77"/>
    <n v="0"/>
    <n v="0"/>
    <n v="240"/>
    <n v="0.77"/>
    <n v="588"/>
    <n v="1.88"/>
    <n v="0"/>
    <n v="0"/>
    <n v="30780"/>
    <n v="98.28"/>
    <n v="540"/>
    <n v="1.72"/>
    <n v="31320"/>
    <n v="0.10383141762452107"/>
    <n v="18.066666666666666"/>
    <n v="7.6628352490421452E-3"/>
    <n v="1.3333333333333333"/>
    <n v="1.8773946360153258E-2"/>
    <n v="3.2666666666666666"/>
  </r>
  <r>
    <x v="151"/>
    <s v="PICH2BCO51"/>
    <x v="50"/>
    <s v="Pichidegua"/>
    <s v="color"/>
    <x v="0"/>
    <s v="PICH2BCO"/>
    <n v="0"/>
    <n v="0"/>
    <n v="360"/>
    <n v="0.49"/>
    <n v="0"/>
    <n v="0"/>
    <n v="18180"/>
    <n v="24.68"/>
    <n v="53460"/>
    <n v="72.569999999999993"/>
    <n v="0"/>
    <n v="0"/>
    <n v="0"/>
    <n v="0"/>
    <n v="180"/>
    <n v="0.24"/>
    <n v="0"/>
    <n v="0"/>
    <n v="180"/>
    <n v="0.24"/>
    <n v="540"/>
    <n v="0.73"/>
    <n v="0"/>
    <n v="0"/>
    <n v="540"/>
    <n v="0.73"/>
    <n v="950"/>
    <n v="1.29"/>
    <n v="0"/>
    <n v="0"/>
    <n v="73670"/>
    <n v="100"/>
    <n v="0"/>
    <n v="0"/>
    <n v="73670"/>
    <n v="2.4433283561829783E-3"/>
    <n v="1"/>
    <n v="7.3299850685489346E-3"/>
    <n v="3"/>
    <n v="1.2895344102076829E-2"/>
    <n v="5.2777777777777777"/>
  </r>
  <r>
    <x v="151"/>
    <s v="PICH4Bco51"/>
    <x v="50"/>
    <s v="Pichidegua"/>
    <s v="color"/>
    <x v="3"/>
    <s v="PICH4Bco"/>
    <n v="1320"/>
    <n v="3.4"/>
    <n v="0"/>
    <n v="0"/>
    <n v="20700"/>
    <n v="53.35"/>
    <n v="6840"/>
    <n v="17.63"/>
    <n v="4500"/>
    <n v="11.6"/>
    <n v="0"/>
    <n v="0"/>
    <n v="0"/>
    <n v="0"/>
    <n v="3060"/>
    <n v="7.89"/>
    <n v="0"/>
    <n v="0"/>
    <n v="3060"/>
    <n v="7.89"/>
    <n v="1620"/>
    <n v="4.18"/>
    <n v="0"/>
    <n v="0"/>
    <n v="1620"/>
    <n v="4.18"/>
    <n v="760"/>
    <n v="1.96"/>
    <n v="0"/>
    <n v="0"/>
    <n v="38800"/>
    <n v="100"/>
    <n v="0"/>
    <n v="0"/>
    <n v="38800"/>
    <n v="7.8865979381443296E-2"/>
    <n v="17"/>
    <n v="4.1752577319587626E-2"/>
    <n v="9"/>
    <n v="1.9587628865979381E-2"/>
    <n v="4.2222222222222223"/>
  </r>
  <r>
    <x v="151"/>
    <s v="PICH5Aco51"/>
    <x v="50"/>
    <s v="Pichidegua"/>
    <s v="color"/>
    <x v="4"/>
    <s v="PICH5Aco"/>
    <n v="4440"/>
    <n v="6.31"/>
    <n v="23400"/>
    <n v="33.26"/>
    <n v="5580"/>
    <n v="7.93"/>
    <n v="30060"/>
    <n v="42.72"/>
    <n v="0"/>
    <n v="0"/>
    <n v="0"/>
    <n v="0"/>
    <n v="0"/>
    <n v="0"/>
    <n v="4860"/>
    <n v="6.91"/>
    <n v="0"/>
    <n v="0"/>
    <n v="4860"/>
    <n v="6.91"/>
    <n v="1440"/>
    <n v="2.0499999999999998"/>
    <n v="0"/>
    <n v="0"/>
    <n v="1440"/>
    <n v="2.0499999999999998"/>
    <n v="580"/>
    <n v="0.82"/>
    <n v="0"/>
    <n v="0"/>
    <n v="70360"/>
    <n v="100"/>
    <n v="0"/>
    <n v="0"/>
    <n v="70360"/>
    <n v="6.9073337123365552E-2"/>
    <n v="27"/>
    <n v="2.0466173962478681E-2"/>
    <n v="8"/>
    <n v="8.2433200682205804E-3"/>
    <n v="3.2222222222222223"/>
  </r>
  <r>
    <x v="151"/>
    <s v="PICH5Bco51"/>
    <x v="50"/>
    <s v="Pichidegua"/>
    <s v="color"/>
    <x v="4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1"/>
    <s v="PICH5Cco51"/>
    <x v="50"/>
    <s v="Pichidegua"/>
    <s v="color"/>
    <x v="4"/>
    <s v="PICH5Cco"/>
    <n v="4560"/>
    <n v="4.12"/>
    <n v="24120"/>
    <n v="21.81"/>
    <n v="12780"/>
    <n v="11.56"/>
    <n v="59940"/>
    <n v="54.21"/>
    <n v="1080"/>
    <n v="0.98"/>
    <n v="0"/>
    <n v="0"/>
    <n v="0"/>
    <n v="0"/>
    <n v="5400"/>
    <n v="4.88"/>
    <n v="0"/>
    <n v="0"/>
    <n v="5400"/>
    <n v="4.88"/>
    <n v="1980"/>
    <n v="1.79"/>
    <n v="0"/>
    <n v="0"/>
    <n v="1980"/>
    <n v="1.79"/>
    <n v="720"/>
    <n v="0.65"/>
    <n v="0"/>
    <n v="0"/>
    <n v="110580"/>
    <n v="100"/>
    <n v="0"/>
    <n v="0"/>
    <n v="110580"/>
    <n v="4.8833423765599564E-2"/>
    <n v="30"/>
    <n v="1.7905588714053174E-2"/>
    <n v="11"/>
    <n v="6.5111231687466084E-3"/>
    <n v="4"/>
  </r>
  <r>
    <x v="152"/>
    <s v="Lavado51"/>
    <x v="50"/>
    <m/>
    <m/>
    <x v="5"/>
    <s v="Lavado"/>
    <n v="6120"/>
    <n v="5.24"/>
    <n v="15300"/>
    <n v="13.1"/>
    <n v="48240"/>
    <n v="41.29"/>
    <n v="39600"/>
    <n v="33.9"/>
    <n v="7020"/>
    <n v="6.01"/>
    <n v="540"/>
    <n v="0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820"/>
    <n v="100"/>
    <n v="0"/>
    <n v="0"/>
    <n v="116820"/>
    <n v="0"/>
    <n v="0"/>
    <n v="0"/>
    <n v="0"/>
    <n v="0"/>
    <n v="0"/>
  </r>
  <r>
    <x v="153"/>
    <s v="CA3A52"/>
    <x v="51"/>
    <s v="Calera"/>
    <s v="color"/>
    <x v="0"/>
    <s v="CA3A"/>
    <n v="1320"/>
    <n v="5.45"/>
    <n v="4680"/>
    <n v="19.309999999999999"/>
    <n v="10260"/>
    <n v="42.33"/>
    <n v="4500"/>
    <n v="18.559999999999999"/>
    <n v="180"/>
    <n v="0.74"/>
    <n v="180"/>
    <n v="0.74"/>
    <n v="0"/>
    <n v="0"/>
    <n v="1419"/>
    <n v="5.85"/>
    <n v="120"/>
    <n v="0.5"/>
    <n v="1539"/>
    <n v="6.35"/>
    <n v="543"/>
    <n v="2.2400000000000002"/>
    <n v="420"/>
    <n v="1.73"/>
    <n v="963"/>
    <n v="3.97"/>
    <n v="618"/>
    <n v="2.5499999999999998"/>
    <n v="0"/>
    <n v="0"/>
    <n v="23700"/>
    <n v="97.77"/>
    <n v="540"/>
    <n v="2.23"/>
    <n v="24240"/>
    <n v="6.3490099009900991E-2"/>
    <n v="8.5500000000000007"/>
    <n v="3.9727722772277228E-2"/>
    <n v="5.35"/>
    <n v="2.5495049504950493E-2"/>
    <n v="3.4333333333333331"/>
  </r>
  <r>
    <x v="153"/>
    <s v="CA3B52"/>
    <x v="51"/>
    <s v="Calera"/>
    <s v="color"/>
    <x v="0"/>
    <s v="CA3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3"/>
    <s v="CA3BB52"/>
    <x v="51"/>
    <s v="Calera"/>
    <s v="blanco"/>
    <x v="0"/>
    <s v="CA3BB"/>
    <n v="960"/>
    <n v="4.51"/>
    <n v="3780"/>
    <n v="17.77"/>
    <n v="9180"/>
    <n v="43.16"/>
    <n v="4320"/>
    <n v="20.309999999999999"/>
    <n v="180"/>
    <n v="0.85"/>
    <n v="0"/>
    <n v="0"/>
    <n v="0"/>
    <n v="0"/>
    <n v="1260"/>
    <n v="5.92"/>
    <n v="180"/>
    <n v="0.85"/>
    <n v="1440"/>
    <n v="6.77"/>
    <n v="540"/>
    <n v="2.54"/>
    <n v="330"/>
    <n v="1.55"/>
    <n v="870"/>
    <n v="4.09"/>
    <n v="540"/>
    <n v="2.54"/>
    <n v="0"/>
    <n v="0"/>
    <n v="20760"/>
    <n v="97.6"/>
    <n v="510"/>
    <n v="2.4"/>
    <n v="21270"/>
    <n v="6.7700987306064886E-2"/>
    <n v="8"/>
    <n v="4.0902679830747531E-2"/>
    <n v="4.833333333333333"/>
    <n v="2.5387870239774329E-2"/>
    <n v="3"/>
  </r>
  <r>
    <x v="153"/>
    <s v="CAP1A52"/>
    <x v="51"/>
    <s v="Calera"/>
    <s v="color"/>
    <x v="0"/>
    <s v="CAP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3"/>
    <s v="CAP1B52"/>
    <x v="51"/>
    <s v="Calera"/>
    <s v="color"/>
    <x v="0"/>
    <s v="CAP1B"/>
    <n v="720"/>
    <n v="2.54"/>
    <n v="0"/>
    <n v="0"/>
    <n v="3860"/>
    <n v="13.6"/>
    <n v="19440"/>
    <n v="68.5"/>
    <n v="2640"/>
    <n v="9.3000000000000007"/>
    <n v="0"/>
    <n v="0"/>
    <n v="0"/>
    <n v="0"/>
    <n v="1110"/>
    <n v="3.91"/>
    <n v="120"/>
    <n v="0.42"/>
    <n v="1230"/>
    <n v="4.33"/>
    <n v="249"/>
    <n v="0.88"/>
    <n v="0"/>
    <n v="0"/>
    <n v="249"/>
    <n v="0.88"/>
    <n v="241"/>
    <n v="0.85"/>
    <n v="0"/>
    <n v="0"/>
    <n v="28260"/>
    <n v="99.58"/>
    <n v="120"/>
    <n v="0.42"/>
    <n v="28380"/>
    <n v="4.3340380549682873E-2"/>
    <n v="6.833333333333333"/>
    <n v="8.7737843551797048E-3"/>
    <n v="1.3833333333333333"/>
    <n v="8.491895701198026E-3"/>
    <n v="1.3388888888888888"/>
  </r>
  <r>
    <x v="153"/>
    <s v="CAP1c52"/>
    <x v="51"/>
    <s v="Calera"/>
    <s v="color"/>
    <x v="0"/>
    <s v="CAP1c"/>
    <n v="1680"/>
    <n v="6.76"/>
    <n v="5580"/>
    <n v="22.44"/>
    <n v="10800"/>
    <n v="43.43"/>
    <n v="3780"/>
    <n v="15.2"/>
    <n v="0"/>
    <n v="0"/>
    <n v="0"/>
    <n v="0"/>
    <n v="0"/>
    <n v="0"/>
    <n v="2454"/>
    <n v="9.8699999999999992"/>
    <n v="30"/>
    <n v="0.12"/>
    <n v="2484"/>
    <n v="9.99"/>
    <n v="291"/>
    <n v="1.17"/>
    <n v="0"/>
    <n v="0"/>
    <n v="291"/>
    <n v="1.17"/>
    <n v="255"/>
    <n v="1.03"/>
    <n v="0"/>
    <n v="0"/>
    <n v="24840"/>
    <n v="99.88"/>
    <n v="30"/>
    <n v="0.12"/>
    <n v="24870"/>
    <n v="9.9879372738238839E-2"/>
    <n v="13.8"/>
    <n v="1.1700844390832328E-2"/>
    <n v="1.6166666666666667"/>
    <n v="1.0253317249698432E-2"/>
    <n v="1.4166666666666667"/>
  </r>
  <r>
    <x v="154"/>
    <s v="PICH1A52"/>
    <x v="51"/>
    <s v="Pichidegua"/>
    <s v="blanco"/>
    <x v="1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4"/>
    <s v="PICH2A52"/>
    <x v="51"/>
    <s v="Pichidegua"/>
    <s v="color"/>
    <x v="1"/>
    <s v="PICH2A"/>
    <n v="9240"/>
    <n v="5.35"/>
    <n v="43200"/>
    <n v="25"/>
    <n v="56700"/>
    <n v="32.82"/>
    <n v="50040"/>
    <n v="28.96"/>
    <n v="1620"/>
    <n v="0.94"/>
    <n v="0"/>
    <n v="0"/>
    <n v="0"/>
    <n v="0"/>
    <n v="7380"/>
    <n v="4.2699999999999996"/>
    <n v="0"/>
    <n v="0"/>
    <n v="7380"/>
    <n v="4.2699999999999996"/>
    <n v="3780"/>
    <n v="2.19"/>
    <n v="0"/>
    <n v="0"/>
    <n v="3780"/>
    <n v="2.19"/>
    <n v="820"/>
    <n v="0.47"/>
    <n v="0"/>
    <n v="0"/>
    <n v="172780"/>
    <n v="100"/>
    <n v="0"/>
    <n v="0"/>
    <n v="172780"/>
    <n v="4.2713276999652737E-2"/>
    <n v="41"/>
    <n v="2.1877532121773353E-2"/>
    <n v="21"/>
    <n v="4.7459196666280821E-3"/>
    <n v="4.5555555555555554"/>
  </r>
  <r>
    <x v="154"/>
    <s v="PICH3A52"/>
    <x v="51"/>
    <s v="Pichidegua"/>
    <s v="blanco"/>
    <x v="2"/>
    <s v="PICH3A"/>
    <n v="15960"/>
    <n v="7.01"/>
    <n v="34400"/>
    <n v="15.11"/>
    <n v="105100"/>
    <n v="46.16"/>
    <n v="45540"/>
    <n v="20"/>
    <n v="0"/>
    <n v="0"/>
    <n v="0"/>
    <n v="0"/>
    <n v="0"/>
    <n v="0"/>
    <n v="22200"/>
    <n v="9.75"/>
    <n v="0"/>
    <n v="0"/>
    <n v="22200"/>
    <n v="9.75"/>
    <n v="2700"/>
    <n v="1.19"/>
    <n v="0"/>
    <n v="0"/>
    <n v="2700"/>
    <n v="1.19"/>
    <n v="1780"/>
    <n v="0.78"/>
    <n v="0"/>
    <n v="0"/>
    <n v="227680"/>
    <n v="100"/>
    <n v="0"/>
    <n v="0"/>
    <n v="227680"/>
    <n v="9.7505270555165141E-2"/>
    <n v="123.33333333333333"/>
    <n v="1.185874912157414E-2"/>
    <n v="15"/>
    <n v="7.8179901616303588E-3"/>
    <n v="9.8888888888888893"/>
  </r>
  <r>
    <x v="154"/>
    <s v="PICH4A52"/>
    <x v="51"/>
    <s v="Pichidegua"/>
    <s v="blanco"/>
    <x v="3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4"/>
    <s v="PICH5A52"/>
    <x v="51"/>
    <s v="Pichidegua"/>
    <s v="blanco"/>
    <x v="4"/>
    <s v="PICH5A"/>
    <n v="8280"/>
    <n v="2.4300000000000002"/>
    <n v="74380"/>
    <n v="21.85"/>
    <n v="175040"/>
    <n v="51.43"/>
    <n v="53460"/>
    <n v="15.71"/>
    <n v="1080"/>
    <n v="0.32"/>
    <n v="0"/>
    <n v="0"/>
    <n v="0"/>
    <n v="0"/>
    <n v="23220"/>
    <n v="6.82"/>
    <n v="0"/>
    <n v="0"/>
    <n v="23220"/>
    <n v="6.82"/>
    <n v="3420"/>
    <n v="1"/>
    <n v="0"/>
    <n v="0"/>
    <n v="3420"/>
    <n v="1"/>
    <n v="1460"/>
    <n v="0.43"/>
    <n v="0"/>
    <n v="0"/>
    <n v="340340"/>
    <n v="100"/>
    <n v="0"/>
    <n v="0"/>
    <n v="340340"/>
    <n v="6.8225891755303525E-2"/>
    <n v="129"/>
    <n v="1.0048774754657108E-2"/>
    <n v="19"/>
    <n v="4.2898278192395837E-3"/>
    <n v="8.1111111111111107"/>
  </r>
  <r>
    <x v="154"/>
    <s v="PICH1B52"/>
    <x v="51"/>
    <s v="Pichidegua"/>
    <s v="color"/>
    <x v="1"/>
    <s v="PICH1B"/>
    <n v="2760"/>
    <n v="16.61"/>
    <n v="0"/>
    <n v="0"/>
    <n v="0"/>
    <n v="0"/>
    <n v="12060"/>
    <n v="72.56"/>
    <n v="0"/>
    <n v="0"/>
    <n v="0"/>
    <n v="0"/>
    <n v="0"/>
    <n v="0"/>
    <n v="1170"/>
    <n v="7.04"/>
    <n v="360"/>
    <n v="2.17"/>
    <n v="1530"/>
    <n v="9.2100000000000009"/>
    <n v="159"/>
    <n v="0.96"/>
    <n v="60"/>
    <n v="0.36"/>
    <n v="219"/>
    <n v="1.32"/>
    <n v="51"/>
    <n v="0.31"/>
    <n v="0"/>
    <n v="0"/>
    <n v="16200"/>
    <n v="97.47"/>
    <n v="420"/>
    <n v="2.5299999999999998"/>
    <n v="16620"/>
    <n v="9.2057761732851989E-2"/>
    <n v="8.5"/>
    <n v="1.3176895306859206E-2"/>
    <n v="1.2166666666666666"/>
    <n v="3.0685920577617327E-3"/>
    <n v="0.28333333333333333"/>
  </r>
  <r>
    <x v="154"/>
    <s v="PICH2B52"/>
    <x v="51"/>
    <s v="Pichidegua"/>
    <s v="blanco"/>
    <x v="1"/>
    <s v="PICH2B"/>
    <n v="1680"/>
    <n v="1.39"/>
    <n v="360"/>
    <n v="0.3"/>
    <n v="3420"/>
    <n v="2.83"/>
    <n v="13680"/>
    <n v="11.31"/>
    <n v="94680"/>
    <n v="78.27"/>
    <n v="0"/>
    <n v="0"/>
    <n v="0"/>
    <n v="0"/>
    <n v="3240"/>
    <n v="2.68"/>
    <n v="0"/>
    <n v="0"/>
    <n v="3240"/>
    <n v="2.68"/>
    <n v="2880"/>
    <n v="2.38"/>
    <n v="0"/>
    <n v="0"/>
    <n v="2880"/>
    <n v="2.38"/>
    <n v="1020"/>
    <n v="0.84"/>
    <n v="0"/>
    <n v="0"/>
    <n v="120960"/>
    <n v="100"/>
    <n v="0"/>
    <n v="0"/>
    <n v="120960"/>
    <n v="2.6785714285714284E-2"/>
    <n v="18"/>
    <n v="2.3809523809523808E-2"/>
    <n v="16"/>
    <n v="8.4325396825396821E-3"/>
    <n v="5.666666666666667"/>
  </r>
  <r>
    <x v="154"/>
    <s v="PICH3B52"/>
    <x v="51"/>
    <s v="Pichidegua"/>
    <s v="blanco"/>
    <x v="2"/>
    <s v="PICH3B"/>
    <n v="4560"/>
    <n v="1.1100000000000001"/>
    <n v="54100"/>
    <n v="13.12"/>
    <n v="190840"/>
    <n v="46.27"/>
    <n v="138960"/>
    <n v="33.69"/>
    <n v="5580"/>
    <n v="1.35"/>
    <n v="0"/>
    <n v="0"/>
    <n v="0"/>
    <n v="0"/>
    <n v="16020"/>
    <n v="3.88"/>
    <n v="0"/>
    <n v="0"/>
    <n v="16020"/>
    <n v="3.88"/>
    <n v="1260"/>
    <n v="0.31"/>
    <n v="0"/>
    <n v="0"/>
    <n v="1260"/>
    <n v="0.31"/>
    <n v="1140"/>
    <n v="0.28000000000000003"/>
    <n v="0"/>
    <n v="0"/>
    <n v="412460"/>
    <n v="100"/>
    <n v="0"/>
    <n v="0"/>
    <n v="412460"/>
    <n v="3.8840129951995345E-2"/>
    <n v="89"/>
    <n v="3.0548416816176113E-3"/>
    <n v="7"/>
    <n v="2.7639043786064103E-3"/>
    <n v="6.333333333333333"/>
  </r>
  <r>
    <x v="154"/>
    <s v="PICH4B52"/>
    <x v="51"/>
    <s v="Pichidegua"/>
    <s v="blanco"/>
    <x v="3"/>
    <s v="PICH4B"/>
    <n v="960"/>
    <n v="0.74"/>
    <n v="10800"/>
    <n v="8.31"/>
    <n v="52380"/>
    <n v="40.299999999999997"/>
    <n v="47160"/>
    <n v="36.29"/>
    <n v="7740"/>
    <n v="5.96"/>
    <n v="0"/>
    <n v="0"/>
    <n v="0"/>
    <n v="0"/>
    <n v="7800"/>
    <n v="6"/>
    <n v="0"/>
    <n v="0"/>
    <n v="7800"/>
    <n v="6"/>
    <n v="2340"/>
    <n v="1.8"/>
    <n v="0"/>
    <n v="0"/>
    <n v="2340"/>
    <n v="1.8"/>
    <n v="780"/>
    <n v="0.6"/>
    <n v="0"/>
    <n v="0"/>
    <n v="129960"/>
    <n v="100"/>
    <n v="0"/>
    <n v="0"/>
    <n v="129960"/>
    <n v="6.001846722068329E-2"/>
    <n v="43.333333333333336"/>
    <n v="1.8005540166204988E-2"/>
    <n v="13"/>
    <n v="6.0018467220683287E-3"/>
    <n v="4.333333333333333"/>
  </r>
  <r>
    <x v="154"/>
    <s v="PICH5B52"/>
    <x v="51"/>
    <s v="Pichidegua"/>
    <s v="blanco"/>
    <x v="4"/>
    <s v="PICH5B"/>
    <n v="5400"/>
    <n v="1.06"/>
    <n v="2200"/>
    <n v="0.43"/>
    <n v="55360"/>
    <n v="10.91"/>
    <n v="344340"/>
    <n v="67.86"/>
    <n v="79200"/>
    <n v="15.61"/>
    <n v="0"/>
    <n v="0"/>
    <n v="0"/>
    <n v="0"/>
    <n v="16740"/>
    <n v="3.3"/>
    <n v="0"/>
    <n v="0"/>
    <n v="16740"/>
    <n v="3.3"/>
    <n v="3240"/>
    <n v="0.64"/>
    <n v="0"/>
    <n v="0"/>
    <n v="3240"/>
    <n v="0.64"/>
    <n v="960"/>
    <n v="0.19"/>
    <n v="0"/>
    <n v="0"/>
    <n v="507440"/>
    <n v="100"/>
    <n v="0"/>
    <n v="0"/>
    <n v="507440"/>
    <n v="3.2989121866624622E-2"/>
    <n v="93"/>
    <n v="6.3849913290241209E-3"/>
    <n v="18"/>
    <n v="1.8918492826738137E-3"/>
    <n v="5.333333333333333"/>
  </r>
  <r>
    <x v="154"/>
    <s v="PICH3C52"/>
    <x v="51"/>
    <s v="Pichidegua"/>
    <s v="blanco"/>
    <x v="2"/>
    <s v="PICH3C"/>
    <n v="2400"/>
    <n v="0.77"/>
    <n v="20240"/>
    <n v="6.51"/>
    <n v="150160"/>
    <n v="48.31"/>
    <n v="113940"/>
    <n v="36.659999999999997"/>
    <n v="5940"/>
    <n v="1.91"/>
    <n v="0"/>
    <n v="0"/>
    <n v="0"/>
    <n v="0"/>
    <n v="15600"/>
    <n v="5.0199999999999996"/>
    <n v="0"/>
    <n v="0"/>
    <n v="15600"/>
    <n v="5.0199999999999996"/>
    <n v="1260"/>
    <n v="0.41"/>
    <n v="0"/>
    <n v="0"/>
    <n v="1260"/>
    <n v="0.41"/>
    <n v="1280"/>
    <n v="0.41"/>
    <n v="0"/>
    <n v="0"/>
    <n v="310820"/>
    <n v="100"/>
    <n v="0"/>
    <n v="0"/>
    <n v="310820"/>
    <n v="5.0189820474872915E-2"/>
    <n v="86.666666666666671"/>
    <n v="4.053793192201274E-3"/>
    <n v="7"/>
    <n v="4.1181391158870082E-3"/>
    <n v="7.1111111111111107"/>
  </r>
  <r>
    <x v="154"/>
    <s v="PICH5C52"/>
    <x v="51"/>
    <s v="Pichidegua"/>
    <s v="blanco"/>
    <x v="4"/>
    <s v="PICH5C"/>
    <n v="5040"/>
    <n v="1.86"/>
    <n v="61740"/>
    <n v="22.79"/>
    <n v="122220"/>
    <n v="45.12"/>
    <n v="53100"/>
    <n v="19.600000000000001"/>
    <n v="4680"/>
    <n v="1.73"/>
    <n v="0"/>
    <n v="0"/>
    <n v="0"/>
    <n v="0"/>
    <n v="18540"/>
    <n v="6.84"/>
    <n v="0"/>
    <n v="0"/>
    <n v="18540"/>
    <n v="6.84"/>
    <n v="3960"/>
    <n v="1.46"/>
    <n v="0"/>
    <n v="0"/>
    <n v="3960"/>
    <n v="1.46"/>
    <n v="1600"/>
    <n v="0.59"/>
    <n v="0"/>
    <n v="0"/>
    <n v="270880"/>
    <n v="100"/>
    <n v="0"/>
    <n v="0"/>
    <n v="270880"/>
    <n v="6.8443591258121675E-2"/>
    <n v="103"/>
    <n v="1.461901949202599E-2"/>
    <n v="22"/>
    <n v="5.9066745422327229E-3"/>
    <n v="8.8888888888888893"/>
  </r>
  <r>
    <x v="154"/>
    <s v="PICH5D52"/>
    <x v="51"/>
    <s v="Pichidegua"/>
    <s v="blanco"/>
    <x v="4"/>
    <s v="PICH5D"/>
    <n v="240"/>
    <n v="0.6"/>
    <n v="3060"/>
    <n v="7.69"/>
    <n v="11340"/>
    <n v="28.51"/>
    <n v="13500"/>
    <n v="33.94"/>
    <n v="4140"/>
    <n v="10.41"/>
    <n v="0"/>
    <n v="0"/>
    <n v="0"/>
    <n v="0"/>
    <n v="6480"/>
    <n v="16.29"/>
    <n v="0"/>
    <n v="0"/>
    <n v="6480"/>
    <n v="16.29"/>
    <n v="720"/>
    <n v="1.81"/>
    <n v="0"/>
    <n v="0"/>
    <n v="720"/>
    <n v="1.81"/>
    <n v="300"/>
    <n v="0.75"/>
    <n v="0"/>
    <n v="0"/>
    <n v="39780"/>
    <n v="100"/>
    <n v="0"/>
    <n v="0"/>
    <n v="39780"/>
    <n v="0.16289592760180996"/>
    <n v="36"/>
    <n v="1.8099547511312219E-2"/>
    <n v="4"/>
    <n v="7.5414781297134239E-3"/>
    <n v="1.6666666666666667"/>
  </r>
  <r>
    <x v="154"/>
    <s v="PICH1Aco52"/>
    <x v="51"/>
    <s v="Pichidegua"/>
    <s v="color"/>
    <x v="0"/>
    <s v="PICH1Aco"/>
    <n v="840"/>
    <n v="1.02"/>
    <n v="360"/>
    <n v="0.44"/>
    <n v="5200"/>
    <n v="6.32"/>
    <n v="60480"/>
    <n v="73.5"/>
    <n v="9900"/>
    <n v="12.03"/>
    <n v="0"/>
    <n v="0"/>
    <n v="0"/>
    <n v="0"/>
    <n v="3072"/>
    <n v="3.73"/>
    <n v="660"/>
    <n v="0.8"/>
    <n v="3732"/>
    <n v="4.54"/>
    <n v="618"/>
    <n v="0.75"/>
    <n v="630"/>
    <n v="0.77"/>
    <n v="1248"/>
    <n v="1.52"/>
    <n v="530"/>
    <n v="0.64"/>
    <n v="0"/>
    <n v="0"/>
    <n v="81000"/>
    <n v="98.43"/>
    <n v="1290"/>
    <n v="1.57"/>
    <n v="82290"/>
    <n v="4.5351804593510757E-2"/>
    <n v="20.733333333333334"/>
    <n v="1.5165876777251185E-2"/>
    <n v="6.9333333333333336"/>
    <n v="6.4406367723903266E-3"/>
    <n v="2.9444444444444446"/>
  </r>
  <r>
    <x v="154"/>
    <s v="PICH1Aco252"/>
    <x v="51"/>
    <s v="Pichidegua"/>
    <s v="color"/>
    <x v="0"/>
    <s v="PICH1Aco2"/>
    <n v="2640"/>
    <n v="4.17"/>
    <n v="0"/>
    <n v="0"/>
    <n v="11960"/>
    <n v="18.89"/>
    <n v="43740"/>
    <n v="69.09"/>
    <n v="0"/>
    <n v="0"/>
    <n v="0"/>
    <n v="0"/>
    <n v="0"/>
    <n v="0"/>
    <n v="2079"/>
    <n v="3.28"/>
    <n v="1620"/>
    <n v="2.56"/>
    <n v="3699"/>
    <n v="5.84"/>
    <n v="480"/>
    <n v="0.76"/>
    <n v="510"/>
    <n v="0.81"/>
    <n v="990"/>
    <n v="1.56"/>
    <n v="281"/>
    <n v="0.44"/>
    <n v="0"/>
    <n v="0"/>
    <n v="61180"/>
    <n v="96.64"/>
    <n v="2130"/>
    <n v="3.36"/>
    <n v="63310"/>
    <n v="5.8426788816932557E-2"/>
    <n v="20.55"/>
    <n v="1.5637340072658348E-2"/>
    <n v="5.5"/>
    <n v="4.4384773337545411E-3"/>
    <n v="1.5611111111111111"/>
  </r>
  <r>
    <x v="154"/>
    <s v="PICH1Bco52"/>
    <x v="51"/>
    <s v="Pichidegua"/>
    <s v="color"/>
    <x v="0"/>
    <s v="PICH1Bco"/>
    <n v="1920"/>
    <n v="13.85"/>
    <n v="0"/>
    <n v="0"/>
    <n v="0"/>
    <n v="0"/>
    <n v="9360"/>
    <n v="67.53"/>
    <n v="60"/>
    <n v="0.43"/>
    <n v="0"/>
    <n v="0"/>
    <n v="0"/>
    <n v="0"/>
    <n v="1260"/>
    <n v="9.09"/>
    <n v="540"/>
    <n v="3.9"/>
    <n v="1800"/>
    <n v="12.99"/>
    <n v="420"/>
    <n v="3.03"/>
    <n v="0"/>
    <n v="0"/>
    <n v="420"/>
    <n v="3.03"/>
    <n v="300"/>
    <n v="2.16"/>
    <n v="0"/>
    <n v="0"/>
    <n v="13320"/>
    <n v="96.1"/>
    <n v="540"/>
    <n v="3.9"/>
    <n v="13860"/>
    <n v="0.12987012987012986"/>
    <n v="10"/>
    <n v="3.0303030303030304E-2"/>
    <n v="2.3333333333333335"/>
    <n v="2.1645021645021644E-2"/>
    <n v="1.6666666666666667"/>
  </r>
  <r>
    <x v="154"/>
    <s v="PICH2BCO52"/>
    <x v="51"/>
    <s v="Pichidegua"/>
    <s v="color"/>
    <x v="0"/>
    <s v="PICH2BCO"/>
    <n v="1320"/>
    <n v="1.27"/>
    <n v="540"/>
    <n v="0.52"/>
    <n v="540"/>
    <n v="0.52"/>
    <n v="48780"/>
    <n v="47.12"/>
    <n v="48600"/>
    <n v="46.94"/>
    <n v="0"/>
    <n v="0"/>
    <n v="0"/>
    <n v="0"/>
    <n v="1080"/>
    <n v="1.04"/>
    <n v="0"/>
    <n v="0"/>
    <n v="1080"/>
    <n v="1.04"/>
    <n v="1800"/>
    <n v="1.74"/>
    <n v="0"/>
    <n v="0"/>
    <n v="1800"/>
    <n v="1.74"/>
    <n v="870"/>
    <n v="0.84"/>
    <n v="0"/>
    <n v="0"/>
    <n v="103530"/>
    <n v="100"/>
    <n v="0"/>
    <n v="0"/>
    <n v="103530"/>
    <n v="1.0431758910460736E-2"/>
    <n v="6"/>
    <n v="1.7386264850767892E-2"/>
    <n v="10"/>
    <n v="8.4033613445378148E-3"/>
    <n v="4.833333333333333"/>
  </r>
  <r>
    <x v="154"/>
    <s v="PICH4Bco52"/>
    <x v="51"/>
    <s v="Pichidegua"/>
    <s v="color"/>
    <x v="3"/>
    <s v="PICH4Bco"/>
    <n v="1200"/>
    <n v="3.73"/>
    <n v="0"/>
    <n v="0"/>
    <n v="19080"/>
    <n v="59.25"/>
    <n v="5580"/>
    <n v="17.329999999999998"/>
    <n v="1980"/>
    <n v="6.15"/>
    <n v="0"/>
    <n v="0"/>
    <n v="0"/>
    <n v="0"/>
    <n v="2340"/>
    <n v="7.27"/>
    <n v="0"/>
    <n v="0"/>
    <n v="2340"/>
    <n v="7.27"/>
    <n v="1260"/>
    <n v="3.91"/>
    <n v="0"/>
    <n v="0"/>
    <n v="1260"/>
    <n v="3.91"/>
    <n v="760"/>
    <n v="2.36"/>
    <n v="0"/>
    <n v="0"/>
    <n v="32200"/>
    <n v="100"/>
    <n v="0"/>
    <n v="0"/>
    <n v="32200"/>
    <n v="7.2670807453416156E-2"/>
    <n v="13"/>
    <n v="3.9130434782608699E-2"/>
    <n v="7"/>
    <n v="2.3602484472049691E-2"/>
    <n v="4.2222222222222223"/>
  </r>
  <r>
    <x v="154"/>
    <s v="PICH5Aco52"/>
    <x v="51"/>
    <s v="Pichidegua"/>
    <s v="color"/>
    <x v="4"/>
    <s v="PICH5Aco"/>
    <n v="5160"/>
    <n v="5.82"/>
    <n v="29520"/>
    <n v="33.31"/>
    <n v="12240"/>
    <n v="13.81"/>
    <n v="33660"/>
    <n v="37.979999999999997"/>
    <n v="180"/>
    <n v="0.2"/>
    <n v="0"/>
    <n v="0"/>
    <n v="0"/>
    <n v="0"/>
    <n v="5580"/>
    <n v="6.3"/>
    <n v="0"/>
    <n v="0"/>
    <n v="5580"/>
    <n v="6.3"/>
    <n v="1620"/>
    <n v="1.83"/>
    <n v="0"/>
    <n v="0"/>
    <n v="1620"/>
    <n v="1.83"/>
    <n v="660"/>
    <n v="0.74"/>
    <n v="0"/>
    <n v="0"/>
    <n v="88620"/>
    <n v="100"/>
    <n v="0"/>
    <n v="0"/>
    <n v="88620"/>
    <n v="6.2965470548408939E-2"/>
    <n v="31"/>
    <n v="1.8280297901150981E-2"/>
    <n v="9"/>
    <n v="7.4475287745429924E-3"/>
    <n v="3.6666666666666665"/>
  </r>
  <r>
    <x v="154"/>
    <s v="PICH5Bco52"/>
    <x v="51"/>
    <s v="Pichidegua"/>
    <s v="color"/>
    <x v="4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4"/>
    <s v="PICH5Cco52"/>
    <x v="51"/>
    <s v="Pichidegua"/>
    <s v="color"/>
    <x v="4"/>
    <s v="PICH5Cco"/>
    <n v="5280"/>
    <n v="4.2699999999999996"/>
    <n v="27540"/>
    <n v="22.28"/>
    <n v="13320"/>
    <n v="10.77"/>
    <n v="66600"/>
    <n v="53.87"/>
    <n v="1620"/>
    <n v="1.31"/>
    <n v="0"/>
    <n v="0"/>
    <n v="0"/>
    <n v="0"/>
    <n v="6660"/>
    <n v="5.39"/>
    <n v="0"/>
    <n v="0"/>
    <n v="6660"/>
    <n v="5.39"/>
    <n v="1800"/>
    <n v="1.46"/>
    <n v="0"/>
    <n v="0"/>
    <n v="1800"/>
    <n v="1.46"/>
    <n v="800"/>
    <n v="0.65"/>
    <n v="0"/>
    <n v="0"/>
    <n v="123620"/>
    <n v="100"/>
    <n v="0"/>
    <n v="0"/>
    <n v="123620"/>
    <n v="5.3874777544086719E-2"/>
    <n v="37"/>
    <n v="1.4560750687591004E-2"/>
    <n v="10"/>
    <n v="6.4714447500404462E-3"/>
    <n v="4.4444444444444446"/>
  </r>
  <r>
    <x v="155"/>
    <s v="Lavado52"/>
    <x v="51"/>
    <m/>
    <m/>
    <x v="5"/>
    <s v="Lavado"/>
    <n v="5160"/>
    <n v="4.01"/>
    <n v="15840"/>
    <n v="12.3"/>
    <n v="51300"/>
    <n v="39.82"/>
    <n v="46440"/>
    <n v="36.049999999999997"/>
    <n v="9360"/>
    <n v="7.27"/>
    <n v="720"/>
    <n v="0.560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820"/>
    <n v="100"/>
    <n v="0"/>
    <n v="0"/>
    <n v="128820"/>
    <n v="0"/>
    <n v="0"/>
    <n v="0"/>
    <n v="0"/>
    <n v="0"/>
    <n v="0"/>
  </r>
  <r>
    <x v="156"/>
    <m/>
    <x v="52"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56">
  <r>
    <x v="0"/>
    <s v="CA3A1"/>
    <x v="0"/>
    <s v="Calera"/>
    <s v="color"/>
    <s v="Packing 1 Color"/>
    <s v="CA3A"/>
    <n v="4440"/>
    <m/>
    <n v="14400"/>
    <m/>
    <n v="0"/>
    <m/>
    <n v="47700"/>
    <m/>
    <n v="540"/>
    <m/>
    <m/>
    <m/>
    <m/>
    <m/>
    <n v="984"/>
    <m/>
    <n v="750"/>
    <m/>
    <n v="1734"/>
    <m/>
    <n v="714"/>
    <m/>
    <n v="900"/>
    <m/>
    <n v="1614"/>
    <m/>
    <n v="402"/>
    <m/>
    <m/>
    <m/>
    <n v="69180"/>
    <m/>
    <n v="1650"/>
    <m/>
    <n v="70830"/>
    <n v="2.4481152054214316E-2"/>
    <n v="9.6333333333333329"/>
    <n v="2.2786954680220246E-2"/>
    <n v="8.9666666666666668"/>
    <n v="5.6755612028801354E-3"/>
    <n v="2.2333333333333334"/>
  </r>
  <r>
    <x v="0"/>
    <s v="CA3B1"/>
    <x v="0"/>
    <s v="Calera"/>
    <s v="color"/>
    <s v="Packing 1 Color"/>
    <s v="CA3B"/>
    <n v="1200"/>
    <m/>
    <n v="11740"/>
    <m/>
    <n v="24600"/>
    <m/>
    <n v="30240"/>
    <m/>
    <n v="6840"/>
    <m/>
    <m/>
    <m/>
    <m/>
    <m/>
    <n v="1869"/>
    <m/>
    <n v="930"/>
    <m/>
    <n v="2799"/>
    <m/>
    <n v="1098"/>
    <m/>
    <n v="810"/>
    <m/>
    <n v="1908"/>
    <m/>
    <n v="473"/>
    <m/>
    <m/>
    <m/>
    <n v="78060"/>
    <m/>
    <n v="1740"/>
    <m/>
    <n v="79800"/>
    <n v="3.5075187969924815E-2"/>
    <n v="15.55"/>
    <n v="2.3909774436090225E-2"/>
    <n v="10.6"/>
    <n v="5.9273182957393479E-3"/>
    <n v="2.6277777777777778"/>
  </r>
  <r>
    <x v="0"/>
    <s v="CA3BB1"/>
    <x v="0"/>
    <s v="Calera"/>
    <s v="blanco"/>
    <s v="Packing 1 Color"/>
    <s v="CA3BB"/>
    <n v="720"/>
    <m/>
    <n v="1980"/>
    <m/>
    <n v="3780"/>
    <m/>
    <n v="540"/>
    <m/>
    <n v="0"/>
    <m/>
    <m/>
    <m/>
    <m/>
    <m/>
    <n v="210"/>
    <m/>
    <n v="150"/>
    <m/>
    <n v="360"/>
    <m/>
    <n v="90"/>
    <m/>
    <n v="60"/>
    <m/>
    <n v="150"/>
    <m/>
    <n v="90"/>
    <m/>
    <m/>
    <m/>
    <n v="7410"/>
    <m/>
    <n v="210"/>
    <m/>
    <n v="7620"/>
    <n v="4.7244094488188976E-2"/>
    <n v="2"/>
    <n v="1.968503937007874E-2"/>
    <n v="0.83333333333333337"/>
    <n v="1.1811023622047244E-2"/>
    <n v="0.5"/>
  </r>
  <r>
    <x v="0"/>
    <s v="CAP1A1"/>
    <x v="0"/>
    <s v="Calera"/>
    <s v="color"/>
    <s v="Packing 1 Color"/>
    <s v="CAP1A"/>
    <n v="0"/>
    <m/>
    <n v="0"/>
    <m/>
    <n v="0"/>
    <m/>
    <n v="16740"/>
    <m/>
    <n v="6120"/>
    <m/>
    <m/>
    <m/>
    <m/>
    <m/>
    <n v="840"/>
    <m/>
    <n v="570"/>
    <m/>
    <n v="1410"/>
    <m/>
    <n v="60"/>
    <m/>
    <n v="0"/>
    <m/>
    <n v="60"/>
    <m/>
    <n v="270"/>
    <m/>
    <m/>
    <m/>
    <n v="24030"/>
    <m/>
    <n v="570"/>
    <m/>
    <n v="24600"/>
    <n v="5.731707317073171E-2"/>
    <n v="7.833333333333333"/>
    <n v="2.4390243902439024E-3"/>
    <n v="0.33333333333333331"/>
    <n v="1.097560975609756E-2"/>
    <n v="1.5"/>
  </r>
  <r>
    <x v="0"/>
    <s v="CAP1B1"/>
    <x v="0"/>
    <s v="Calera"/>
    <s v="color"/>
    <s v="Packing 1 Color"/>
    <s v="CAP1B"/>
    <n v="240"/>
    <m/>
    <n v="0"/>
    <m/>
    <n v="9600"/>
    <m/>
    <n v="4860"/>
    <m/>
    <n v="360"/>
    <m/>
    <m/>
    <m/>
    <m/>
    <m/>
    <n v="360"/>
    <m/>
    <n v="180"/>
    <m/>
    <n v="540"/>
    <m/>
    <n v="90"/>
    <m/>
    <n v="0"/>
    <m/>
    <n v="90"/>
    <m/>
    <n v="210"/>
    <m/>
    <m/>
    <m/>
    <n v="15720"/>
    <m/>
    <n v="180"/>
    <m/>
    <n v="15900"/>
    <n v="3.3962264150943396E-2"/>
    <n v="3"/>
    <n v="5.6603773584905656E-3"/>
    <n v="0.5"/>
    <n v="1.3207547169811321E-2"/>
    <n v="1.1666666666666667"/>
  </r>
  <r>
    <x v="0"/>
    <s v="CAP1c1"/>
    <x v="0"/>
    <s v="Calera"/>
    <s v="color"/>
    <s v="Packing 1 Color"/>
    <s v="CAP1c"/>
    <n v="720"/>
    <m/>
    <n v="0"/>
    <m/>
    <n v="3500"/>
    <m/>
    <n v="14040"/>
    <m/>
    <n v="5940"/>
    <m/>
    <m/>
    <m/>
    <m/>
    <m/>
    <n v="318"/>
    <m/>
    <n v="420"/>
    <m/>
    <n v="738"/>
    <m/>
    <n v="336"/>
    <m/>
    <n v="0"/>
    <m/>
    <n v="336"/>
    <m/>
    <n v="46"/>
    <m/>
    <m/>
    <m/>
    <n v="24900"/>
    <m/>
    <n v="420"/>
    <m/>
    <n v="25320"/>
    <n v="2.914691943127962E-2"/>
    <n v="4.0999999999999996"/>
    <n v="1.3270142180094787E-2"/>
    <n v="1.8666666666666667"/>
    <n v="1.8167456556082149E-3"/>
    <n v="0.25555555555555554"/>
  </r>
  <r>
    <x v="1"/>
    <s v="PICH1A1"/>
    <x v="0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2A1"/>
    <x v="0"/>
    <s v="Pichidegua"/>
    <s v="color"/>
    <s v="Packing 1 Blanco"/>
    <s v="PICH2A"/>
    <n v="360"/>
    <m/>
    <n v="10980"/>
    <m/>
    <n v="81600"/>
    <m/>
    <n v="52920"/>
    <m/>
    <n v="37260"/>
    <m/>
    <n v="0"/>
    <m/>
    <m/>
    <m/>
    <n v="4080"/>
    <m/>
    <n v="18450"/>
    <m/>
    <n v="22530"/>
    <m/>
    <n v="2979"/>
    <m/>
    <n v="2100"/>
    <m/>
    <n v="5079"/>
    <m/>
    <n v="1661"/>
    <m/>
    <m/>
    <m/>
    <n v="191840"/>
    <m/>
    <n v="20550"/>
    <m/>
    <n v="212390"/>
    <n v="0.10607844060454824"/>
    <n v="125.16666666666667"/>
    <n v="2.3913555252130514E-2"/>
    <n v="28.216666666666665"/>
    <n v="7.8205188568200006E-3"/>
    <n v="9.2277777777777779"/>
  </r>
  <r>
    <x v="1"/>
    <s v="PICH3A1"/>
    <x v="0"/>
    <s v="Pichidegua"/>
    <s v="blanco"/>
    <s v="Packing 3"/>
    <s v="PICH3A"/>
    <n v="3600"/>
    <m/>
    <n v="27540"/>
    <m/>
    <n v="204020"/>
    <m/>
    <n v="137340"/>
    <m/>
    <n v="6840"/>
    <m/>
    <n v="0"/>
    <m/>
    <m/>
    <m/>
    <n v="23760"/>
    <m/>
    <n v="0"/>
    <m/>
    <n v="23760"/>
    <m/>
    <n v="1980"/>
    <m/>
    <n v="0"/>
    <m/>
    <n v="1980"/>
    <m/>
    <n v="300"/>
    <m/>
    <m/>
    <m/>
    <n v="405380"/>
    <m/>
    <n v="0"/>
    <m/>
    <n v="405380"/>
    <n v="5.8611672998174554E-2"/>
    <n v="132"/>
    <n v="4.8843060831812125E-3"/>
    <n v="11"/>
    <n v="7.4004637623957764E-4"/>
    <n v="1.6666666666666667"/>
  </r>
  <r>
    <x v="1"/>
    <s v="PICH4A1"/>
    <x v="0"/>
    <s v="Pichidegua"/>
    <s v="blanco"/>
    <s v="Packing 4"/>
    <s v="PICH4A"/>
    <n v="5880"/>
    <m/>
    <n v="32400"/>
    <m/>
    <n v="93420"/>
    <m/>
    <n v="36360"/>
    <m/>
    <n v="9000"/>
    <m/>
    <n v="0"/>
    <m/>
    <m/>
    <m/>
    <n v="33480"/>
    <m/>
    <n v="0"/>
    <m/>
    <n v="33480"/>
    <m/>
    <n v="4500"/>
    <m/>
    <n v="0"/>
    <m/>
    <n v="4500"/>
    <m/>
    <n v="1100"/>
    <m/>
    <m/>
    <m/>
    <n v="216140"/>
    <m/>
    <n v="0"/>
    <m/>
    <n v="216140"/>
    <n v="0.15489960210974368"/>
    <n v="186"/>
    <n v="2.0819838993245118E-2"/>
    <n v="25"/>
    <n v="5.0892939761265849E-3"/>
    <n v="6.1111111111111107"/>
  </r>
  <r>
    <x v="1"/>
    <s v="PICH5A1"/>
    <x v="0"/>
    <s v="Pichidegua"/>
    <s v="blanco"/>
    <s v="Packing 5"/>
    <s v="PICH5A"/>
    <n v="9480"/>
    <m/>
    <n v="7380"/>
    <m/>
    <n v="7020"/>
    <m/>
    <n v="132480"/>
    <m/>
    <n v="145440"/>
    <m/>
    <n v="8100"/>
    <m/>
    <m/>
    <m/>
    <n v="7200"/>
    <m/>
    <n v="0"/>
    <m/>
    <n v="7200"/>
    <m/>
    <n v="1800"/>
    <m/>
    <n v="0"/>
    <m/>
    <n v="1800"/>
    <m/>
    <n v="560"/>
    <m/>
    <m/>
    <m/>
    <n v="319460"/>
    <m/>
    <n v="0"/>
    <m/>
    <n v="319460"/>
    <n v="2.2538032930570339E-2"/>
    <n v="40"/>
    <n v="5.6345082326425848E-3"/>
    <n v="10"/>
    <n v="1.7529581168221375E-3"/>
    <n v="3.1111111111111112"/>
  </r>
  <r>
    <x v="1"/>
    <s v="PICH1B1"/>
    <x v="0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2B1"/>
    <x v="0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3B1"/>
    <x v="0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4B1"/>
    <x v="0"/>
    <s v="Pichidegua"/>
    <s v="blanco"/>
    <s v="Packing 4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5B1"/>
    <x v="0"/>
    <s v="Pichidegua"/>
    <s v="blanco"/>
    <s v="Packing 5"/>
    <s v="PICH5B"/>
    <n v="8520"/>
    <m/>
    <n v="59040"/>
    <m/>
    <n v="100980"/>
    <m/>
    <n v="33660"/>
    <m/>
    <n v="3780"/>
    <m/>
    <n v="0"/>
    <m/>
    <m/>
    <m/>
    <n v="27360"/>
    <m/>
    <n v="0"/>
    <m/>
    <n v="27360"/>
    <m/>
    <n v="3780"/>
    <m/>
    <n v="0"/>
    <m/>
    <n v="3780"/>
    <m/>
    <n v="740"/>
    <m/>
    <m/>
    <m/>
    <n v="237860"/>
    <m/>
    <n v="0"/>
    <m/>
    <n v="237860"/>
    <n v="0.11502564533759355"/>
    <n v="152"/>
    <n v="1.5891701000588582E-2"/>
    <n v="21"/>
    <n v="3.1110737408559658E-3"/>
    <n v="4.1111111111111107"/>
  </r>
  <r>
    <x v="1"/>
    <s v="PICH3C1"/>
    <x v="0"/>
    <s v="Pichidegua"/>
    <s v="blanco"/>
    <s v="Packing 3"/>
    <s v="PICH3C"/>
    <n v="10680"/>
    <m/>
    <n v="45180"/>
    <m/>
    <n v="133580"/>
    <m/>
    <n v="48780"/>
    <m/>
    <n v="3240"/>
    <m/>
    <n v="0"/>
    <m/>
    <m/>
    <m/>
    <n v="23400"/>
    <m/>
    <n v="0"/>
    <m/>
    <n v="23400"/>
    <m/>
    <n v="3780"/>
    <m/>
    <n v="0"/>
    <m/>
    <n v="3780"/>
    <m/>
    <n v="360"/>
    <m/>
    <m/>
    <m/>
    <n v="269000"/>
    <m/>
    <n v="0"/>
    <m/>
    <n v="269000"/>
    <n v="8.6988847583643128E-2"/>
    <n v="130"/>
    <n v="1.4052044609665427E-2"/>
    <n v="21"/>
    <n v="1.3382899628252788E-3"/>
    <n v="2"/>
  </r>
  <r>
    <x v="1"/>
    <s v="PICH5C1"/>
    <x v="0"/>
    <s v="Pichidegua"/>
    <s v="blanco"/>
    <s v="Packing 5"/>
    <s v="PICH5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5D1"/>
    <x v="0"/>
    <s v="Pichidegua"/>
    <s v="blanco"/>
    <s v="Packing 5"/>
    <s v="PICH5D"/>
    <n v="5760"/>
    <m/>
    <n v="4500"/>
    <m/>
    <n v="97200"/>
    <m/>
    <n v="180000"/>
    <m/>
    <n v="21600"/>
    <m/>
    <n v="0"/>
    <m/>
    <m/>
    <m/>
    <n v="18540"/>
    <m/>
    <n v="0"/>
    <m/>
    <n v="18540"/>
    <m/>
    <n v="2700"/>
    <m/>
    <n v="0"/>
    <m/>
    <n v="2700"/>
    <m/>
    <n v="620"/>
    <m/>
    <m/>
    <m/>
    <n v="330920"/>
    <m/>
    <n v="0"/>
    <m/>
    <n v="330920"/>
    <n v="5.6025625528828719E-2"/>
    <n v="103"/>
    <n v="8.1590716789556386E-3"/>
    <n v="15"/>
    <n v="1.8735646077601836E-3"/>
    <n v="3.4444444444444446"/>
  </r>
  <r>
    <x v="1"/>
    <s v="PICH1Aco1"/>
    <x v="0"/>
    <s v="Pichidegua"/>
    <s v="color"/>
    <s v="Packing 1 Color"/>
    <s v="PICH1Aco"/>
    <n v="2160"/>
    <m/>
    <n v="900"/>
    <m/>
    <n v="6900"/>
    <m/>
    <n v="52380"/>
    <m/>
    <n v="5940"/>
    <m/>
    <n v="0"/>
    <m/>
    <m/>
    <m/>
    <n v="2760"/>
    <m/>
    <n v="4680"/>
    <m/>
    <n v="7440"/>
    <m/>
    <n v="819"/>
    <m/>
    <n v="840"/>
    <m/>
    <n v="1659"/>
    <m/>
    <n v="561"/>
    <m/>
    <m/>
    <m/>
    <n v="72420"/>
    <m/>
    <n v="5520"/>
    <m/>
    <n v="77940"/>
    <n v="9.5458044649730567E-2"/>
    <n v="41.333333333333336"/>
    <n v="2.1285604311008469E-2"/>
    <n v="9.2166666666666668"/>
    <n v="7.1978444957659735E-3"/>
    <n v="3.1166666666666667"/>
  </r>
  <r>
    <x v="1"/>
    <s v="PICH1Aco21"/>
    <x v="0"/>
    <s v="Pichidegua"/>
    <s v="color"/>
    <s v="Packing 1 Color"/>
    <s v="PICH1Aco2"/>
    <n v="3720"/>
    <m/>
    <n v="14400"/>
    <m/>
    <n v="12420"/>
    <m/>
    <n v="25020"/>
    <m/>
    <n v="360"/>
    <m/>
    <n v="0"/>
    <m/>
    <m/>
    <m/>
    <n v="1350"/>
    <m/>
    <n v="2580"/>
    <m/>
    <n v="3930"/>
    <m/>
    <n v="720"/>
    <m/>
    <n v="1440"/>
    <m/>
    <n v="2160"/>
    <m/>
    <n v="1050"/>
    <m/>
    <m/>
    <m/>
    <n v="59040"/>
    <m/>
    <n v="4020"/>
    <m/>
    <n v="63060"/>
    <n v="6.2321598477640343E-2"/>
    <n v="21.833333333333332"/>
    <n v="3.4253092293054233E-2"/>
    <n v="12"/>
    <n v="1.665080875356803E-2"/>
    <n v="5.833333333333333"/>
  </r>
  <r>
    <x v="1"/>
    <s v="PICH1Bco1"/>
    <x v="0"/>
    <s v="Pichidegua"/>
    <s v="color"/>
    <s v="Packing 1 Color"/>
    <s v="PICH1Bco"/>
    <n v="600"/>
    <m/>
    <n v="180"/>
    <m/>
    <n v="3200"/>
    <m/>
    <n v="12780"/>
    <m/>
    <n v="10800"/>
    <m/>
    <n v="0"/>
    <m/>
    <m/>
    <m/>
    <n v="498"/>
    <m/>
    <n v="330"/>
    <m/>
    <n v="828"/>
    <m/>
    <n v="255"/>
    <m/>
    <n v="60"/>
    <m/>
    <n v="315"/>
    <m/>
    <n v="127"/>
    <m/>
    <m/>
    <m/>
    <n v="28440"/>
    <m/>
    <n v="390"/>
    <m/>
    <n v="28830"/>
    <n v="2.8720083246618105E-2"/>
    <n v="4.5999999999999996"/>
    <n v="1.0926118626430802E-2"/>
    <n v="1.75"/>
    <n v="4.4051335414498783E-3"/>
    <n v="0.7055555555555556"/>
  </r>
  <r>
    <x v="1"/>
    <s v="PICH2BCO1"/>
    <x v="0"/>
    <s v="Pichidegua"/>
    <s v="color"/>
    <s v="Packing 1 Color"/>
    <s v="PICH2BCO"/>
    <n v="10440"/>
    <m/>
    <n v="16560"/>
    <m/>
    <n v="23220"/>
    <m/>
    <n v="12420"/>
    <m/>
    <n v="540"/>
    <m/>
    <n v="0"/>
    <m/>
    <m/>
    <m/>
    <n v="1548"/>
    <m/>
    <n v="1260"/>
    <m/>
    <n v="2808"/>
    <m/>
    <n v="1650"/>
    <m/>
    <n v="750"/>
    <m/>
    <n v="2400"/>
    <m/>
    <n v="2372"/>
    <m/>
    <m/>
    <m/>
    <n v="68750"/>
    <m/>
    <n v="2010"/>
    <m/>
    <n v="70760"/>
    <n v="3.9683436970039572E-2"/>
    <n v="15.6"/>
    <n v="3.3917467495760314E-2"/>
    <n v="13.333333333333334"/>
    <n v="3.3521763708309782E-2"/>
    <n v="13.177777777777777"/>
  </r>
  <r>
    <x v="1"/>
    <s v="PICH4Bco1"/>
    <x v="0"/>
    <s v="Pichidegua"/>
    <s v="color"/>
    <s v="Packing 4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"/>
    <s v="PICH5Aco1"/>
    <x v="0"/>
    <s v="Pichidegua"/>
    <s v="color"/>
    <s v="Packing 5"/>
    <s v="PICH5Aco"/>
    <n v="7200"/>
    <m/>
    <n v="12960"/>
    <m/>
    <n v="23760"/>
    <m/>
    <n v="58680"/>
    <m/>
    <n v="28260"/>
    <m/>
    <n v="1260"/>
    <m/>
    <m/>
    <m/>
    <n v="4950"/>
    <m/>
    <n v="0"/>
    <m/>
    <n v="4950"/>
    <m/>
    <n v="2160"/>
    <m/>
    <n v="0"/>
    <m/>
    <n v="2160"/>
    <m/>
    <n v="500"/>
    <m/>
    <m/>
    <m/>
    <n v="139730"/>
    <m/>
    <n v="0"/>
    <m/>
    <n v="139730"/>
    <n v="3.542546339368783E-2"/>
    <n v="27.5"/>
    <n v="1.5458384026336506E-2"/>
    <n v="12"/>
    <n v="3.5783296357260429E-3"/>
    <n v="2.7777777777777777"/>
  </r>
  <r>
    <x v="1"/>
    <s v="PICH5Bco1"/>
    <x v="0"/>
    <s v="Pichidegua"/>
    <s v="color"/>
    <s v="Packing 5"/>
    <s v="PICH5Bco"/>
    <n v="3960"/>
    <m/>
    <n v="13860"/>
    <m/>
    <n v="15480"/>
    <m/>
    <n v="56160"/>
    <m/>
    <n v="0"/>
    <m/>
    <n v="0"/>
    <m/>
    <m/>
    <m/>
    <n v="5490"/>
    <m/>
    <n v="0"/>
    <m/>
    <n v="5490"/>
    <m/>
    <n v="1800"/>
    <m/>
    <n v="0"/>
    <m/>
    <n v="1800"/>
    <m/>
    <n v="640"/>
    <m/>
    <m/>
    <m/>
    <n v="97390"/>
    <m/>
    <n v="0"/>
    <m/>
    <n v="97390"/>
    <n v="5.6371290686928845E-2"/>
    <n v="30.5"/>
    <n v="1.8482390389156996E-2"/>
    <n v="10"/>
    <n v="6.5715165828113768E-3"/>
    <n v="3.5555555555555554"/>
  </r>
  <r>
    <x v="1"/>
    <s v="PICH5Cco1"/>
    <x v="0"/>
    <s v="Pichidegua"/>
    <s v="color"/>
    <s v="Packing 5"/>
    <s v="PICH5Cco"/>
    <n v="0"/>
    <m/>
    <n v="0"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2"/>
    <s v="Lavado1"/>
    <x v="0"/>
    <m/>
    <m/>
    <m/>
    <s v="Lavado"/>
    <n v="5040"/>
    <m/>
    <n v="14760"/>
    <m/>
    <n v="41040"/>
    <m/>
    <n v="34200"/>
    <m/>
    <n v="13680"/>
    <m/>
    <n v="1800"/>
    <m/>
    <m/>
    <m/>
    <m/>
    <m/>
    <m/>
    <m/>
    <m/>
    <m/>
    <m/>
    <m/>
    <m/>
    <m/>
    <m/>
    <m/>
    <m/>
    <m/>
    <m/>
    <m/>
    <n v="110520"/>
    <m/>
    <m/>
    <m/>
    <n v="110520"/>
    <n v="0"/>
    <n v="0"/>
    <n v="0"/>
    <n v="0"/>
    <n v="0"/>
    <n v="0"/>
  </r>
  <r>
    <x v="3"/>
    <s v="CA3A2"/>
    <x v="1"/>
    <s v="Calera"/>
    <s v="color"/>
    <s v="Packing 1 Color"/>
    <s v="CA3A"/>
    <n v="3000"/>
    <m/>
    <n v="12060"/>
    <m/>
    <n v="15480"/>
    <m/>
    <n v="16920"/>
    <m/>
    <n v="360"/>
    <m/>
    <n v="0"/>
    <m/>
    <m/>
    <m/>
    <n v="1320"/>
    <m/>
    <n v="630"/>
    <m/>
    <n v="1950"/>
    <m/>
    <n v="540"/>
    <m/>
    <n v="840"/>
    <m/>
    <n v="1380"/>
    <m/>
    <n v="80"/>
    <m/>
    <m/>
    <m/>
    <n v="49760"/>
    <m/>
    <n v="1470"/>
    <m/>
    <n v="51230"/>
    <n v="3.8063634589107942E-2"/>
    <n v="10.833333333333334"/>
    <n v="2.6937341401522544E-2"/>
    <n v="7.666666666666667"/>
    <n v="1.5615850087839158E-3"/>
    <n v="0.44444444444444442"/>
  </r>
  <r>
    <x v="3"/>
    <s v="CA3B2"/>
    <x v="1"/>
    <s v="Calera"/>
    <s v="color"/>
    <s v="Packing 1 Color"/>
    <s v="CA3B"/>
    <n v="600"/>
    <m/>
    <n v="6480"/>
    <m/>
    <n v="0"/>
    <m/>
    <n v="39060"/>
    <m/>
    <n v="2160"/>
    <m/>
    <n v="0"/>
    <m/>
    <m/>
    <m/>
    <n v="2676"/>
    <m/>
    <n v="810"/>
    <m/>
    <n v="3486"/>
    <m/>
    <n v="702"/>
    <m/>
    <n v="840"/>
    <m/>
    <n v="1542"/>
    <m/>
    <n v="762"/>
    <m/>
    <m/>
    <m/>
    <n v="52440"/>
    <m/>
    <n v="1650"/>
    <m/>
    <n v="54090"/>
    <n v="6.4448141985579591E-2"/>
    <n v="19.366666666666667"/>
    <n v="2.8508042151968942E-2"/>
    <n v="8.5666666666666664"/>
    <n v="1.408763172490294E-2"/>
    <n v="4.2333333333333334"/>
  </r>
  <r>
    <x v="3"/>
    <s v="CA3BB2"/>
    <x v="1"/>
    <s v="Calera"/>
    <s v="blanco"/>
    <s v="Packing 1 Color"/>
    <s v="CA3BB"/>
    <n v="480"/>
    <m/>
    <n v="1260"/>
    <m/>
    <n v="1080"/>
    <m/>
    <n v="900"/>
    <m/>
    <n v="0"/>
    <m/>
    <n v="0"/>
    <m/>
    <m/>
    <m/>
    <n v="183"/>
    <m/>
    <n v="120"/>
    <m/>
    <n v="303"/>
    <m/>
    <n v="78"/>
    <m/>
    <n v="60"/>
    <m/>
    <n v="138"/>
    <m/>
    <n v="39"/>
    <m/>
    <m/>
    <m/>
    <n v="4020"/>
    <m/>
    <n v="180"/>
    <m/>
    <n v="4200"/>
    <n v="7.2142857142857147E-2"/>
    <n v="1.6833333333333333"/>
    <n v="3.2857142857142856E-2"/>
    <n v="0.76666666666666672"/>
    <n v="9.285714285714286E-3"/>
    <n v="0.21666666666666667"/>
  </r>
  <r>
    <x v="3"/>
    <s v="CAP1A2"/>
    <x v="1"/>
    <s v="Calera"/>
    <s v="color"/>
    <s v="Packing 1 Color"/>
    <s v="CAP1A"/>
    <n v="840"/>
    <m/>
    <n v="0"/>
    <m/>
    <n v="4000"/>
    <m/>
    <n v="10980"/>
    <m/>
    <n v="5400"/>
    <m/>
    <n v="0"/>
    <m/>
    <m/>
    <m/>
    <n v="1170"/>
    <m/>
    <n v="930"/>
    <m/>
    <n v="2100"/>
    <m/>
    <n v="228"/>
    <m/>
    <n v="0"/>
    <m/>
    <n v="228"/>
    <m/>
    <n v="602"/>
    <m/>
    <m/>
    <m/>
    <n v="23220"/>
    <m/>
    <n v="930"/>
    <m/>
    <n v="24150"/>
    <n v="8.6956521739130432E-2"/>
    <n v="11.666666666666666"/>
    <n v="9.4409937888198757E-3"/>
    <n v="1.2666666666666666"/>
    <n v="2.4927536231884057E-2"/>
    <n v="3.3444444444444446"/>
  </r>
  <r>
    <x v="3"/>
    <s v="CAP1B2"/>
    <x v="1"/>
    <s v="Calera"/>
    <s v="color"/>
    <s v="Packing 1 Color"/>
    <s v="CAP1B"/>
    <n v="1200"/>
    <m/>
    <n v="900"/>
    <m/>
    <n v="12640"/>
    <m/>
    <n v="19080"/>
    <m/>
    <n v="1260"/>
    <m/>
    <n v="0"/>
    <m/>
    <m/>
    <m/>
    <n v="954"/>
    <m/>
    <n v="270"/>
    <m/>
    <n v="1224"/>
    <m/>
    <n v="300"/>
    <m/>
    <n v="0"/>
    <m/>
    <n v="300"/>
    <m/>
    <n v="146"/>
    <m/>
    <m/>
    <m/>
    <n v="36480"/>
    <m/>
    <n v="270"/>
    <m/>
    <n v="36750"/>
    <n v="3.330612244897959E-2"/>
    <n v="6.8"/>
    <n v="8.1632653061224497E-3"/>
    <n v="1.6666666666666667"/>
    <n v="3.9727891156462582E-3"/>
    <n v="0.81111111111111112"/>
  </r>
  <r>
    <x v="3"/>
    <s v="CAP1c2"/>
    <x v="1"/>
    <s v="Calera"/>
    <s v="color"/>
    <s v="Packing 1 Color"/>
    <s v="CAP1c"/>
    <n v="1680"/>
    <m/>
    <n v="360"/>
    <m/>
    <n v="8240"/>
    <m/>
    <n v="8820"/>
    <m/>
    <n v="5040"/>
    <m/>
    <n v="180"/>
    <m/>
    <m/>
    <m/>
    <n v="1419"/>
    <m/>
    <n v="510"/>
    <m/>
    <n v="1929"/>
    <m/>
    <n v="309"/>
    <m/>
    <n v="0"/>
    <m/>
    <n v="309"/>
    <m/>
    <n v="0"/>
    <m/>
    <m/>
    <m/>
    <n v="26048"/>
    <m/>
    <n v="510"/>
    <m/>
    <n v="26558"/>
    <n v="7.2633481436855191E-2"/>
    <n v="10.716666666666667"/>
    <n v="1.1634912267490022E-2"/>
    <n v="1.7166666666666666"/>
    <n v="0"/>
    <n v="0"/>
  </r>
  <r>
    <x v="4"/>
    <s v="PICH1A2"/>
    <x v="1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PICH2A2"/>
    <x v="1"/>
    <s v="Pichidegua"/>
    <s v="color"/>
    <s v="Packing 1 Blanco"/>
    <s v="PICH2A"/>
    <n v="2760"/>
    <m/>
    <n v="41520"/>
    <m/>
    <n v="243920"/>
    <m/>
    <n v="173700"/>
    <m/>
    <n v="9540"/>
    <m/>
    <n v="0"/>
    <m/>
    <n v="0"/>
    <m/>
    <n v="22584"/>
    <m/>
    <n v="0"/>
    <m/>
    <n v="22584"/>
    <m/>
    <n v="6921"/>
    <m/>
    <n v="0"/>
    <m/>
    <n v="6921"/>
    <m/>
    <n v="1315"/>
    <m/>
    <m/>
    <m/>
    <n v="502260"/>
    <m/>
    <n v="0"/>
    <m/>
    <n v="502260"/>
    <n v="4.4964759288018158E-2"/>
    <n v="125.46666666666667"/>
    <n v="1.3779715685103333E-2"/>
    <n v="38.450000000000003"/>
    <n v="2.6181658901764026E-3"/>
    <n v="7.3055555555555554"/>
  </r>
  <r>
    <x v="4"/>
    <s v="PICH3A2"/>
    <x v="1"/>
    <s v="Pichidegua"/>
    <s v="blanco"/>
    <s v="Packing 3"/>
    <s v="PICH3A"/>
    <n v="2280"/>
    <m/>
    <n v="20520"/>
    <m/>
    <n v="159400"/>
    <m/>
    <n v="115380"/>
    <m/>
    <n v="6480"/>
    <m/>
    <n v="0"/>
    <m/>
    <n v="0"/>
    <m/>
    <n v="20340"/>
    <m/>
    <n v="0"/>
    <m/>
    <n v="20340"/>
    <m/>
    <n v="2160"/>
    <m/>
    <n v="0"/>
    <m/>
    <n v="2160"/>
    <m/>
    <n v="280"/>
    <m/>
    <m/>
    <m/>
    <n v="326840"/>
    <m/>
    <n v="0"/>
    <m/>
    <n v="326840"/>
    <n v="6.223228491004773E-2"/>
    <n v="113"/>
    <n v="6.608738220536042E-3"/>
    <n v="12"/>
    <n v="8.5668828784726467E-4"/>
    <n v="1.5555555555555556"/>
  </r>
  <r>
    <x v="4"/>
    <s v="PICH4A2"/>
    <x v="1"/>
    <s v="Pichidegua"/>
    <s v="blanco"/>
    <s v="Packing 4"/>
    <s v="PICH4A"/>
    <n v="3000"/>
    <m/>
    <n v="15660"/>
    <m/>
    <n v="33300"/>
    <m/>
    <n v="13860"/>
    <m/>
    <n v="3060"/>
    <m/>
    <n v="0"/>
    <m/>
    <n v="0"/>
    <m/>
    <n v="23940"/>
    <m/>
    <n v="0"/>
    <m/>
    <n v="23940"/>
    <m/>
    <n v="42120"/>
    <m/>
    <n v="0"/>
    <m/>
    <n v="42120"/>
    <m/>
    <n v="520"/>
    <m/>
    <m/>
    <m/>
    <n v="135460"/>
    <m/>
    <n v="0"/>
    <m/>
    <n v="135460"/>
    <n v="0.17673113834342241"/>
    <n v="133"/>
    <n v="0.31094049904030713"/>
    <n v="234"/>
    <n v="3.838771593090211E-3"/>
    <n v="2.8888888888888888"/>
  </r>
  <r>
    <x v="4"/>
    <s v="PICH5A2"/>
    <x v="1"/>
    <s v="Pichidegua"/>
    <s v="blanco"/>
    <s v="Packing 5"/>
    <s v="PICH5A"/>
    <n v="10440"/>
    <m/>
    <n v="6120"/>
    <m/>
    <n v="9000"/>
    <m/>
    <n v="157860"/>
    <m/>
    <n v="121680"/>
    <m/>
    <n v="5040"/>
    <m/>
    <n v="0"/>
    <m/>
    <n v="8640"/>
    <m/>
    <n v="0"/>
    <m/>
    <n v="8640"/>
    <m/>
    <n v="2520"/>
    <m/>
    <n v="0"/>
    <m/>
    <n v="2520"/>
    <m/>
    <n v="620"/>
    <m/>
    <m/>
    <m/>
    <n v="321920"/>
    <m/>
    <n v="0"/>
    <m/>
    <n v="321920"/>
    <n v="2.6838966202783299E-2"/>
    <n v="48"/>
    <n v="7.8280318091451286E-3"/>
    <n v="14"/>
    <n v="1.9259443339960239E-3"/>
    <n v="3.4444444444444446"/>
  </r>
  <r>
    <x v="4"/>
    <s v="PICH1B2"/>
    <x v="1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PICH2B2"/>
    <x v="1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PICH3B2"/>
    <x v="1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PICH4B2"/>
    <x v="1"/>
    <s v="Pichidegua"/>
    <s v="blanco"/>
    <s v="Packing 4"/>
    <s v="PICH4B"/>
    <n v="2040"/>
    <m/>
    <n v="9800"/>
    <m/>
    <n v="16500"/>
    <m/>
    <n v="8640"/>
    <m/>
    <n v="1800"/>
    <m/>
    <n v="0"/>
    <m/>
    <m/>
    <m/>
    <n v="10800"/>
    <m/>
    <n v="0"/>
    <m/>
    <n v="10800"/>
    <m/>
    <n v="1080"/>
    <m/>
    <n v="0"/>
    <m/>
    <n v="1080"/>
    <m/>
    <n v="340"/>
    <m/>
    <m/>
    <m/>
    <n v="51000"/>
    <m/>
    <n v="0"/>
    <m/>
    <n v="51000"/>
    <n v="0.21176470588235294"/>
    <n v="60"/>
    <n v="2.1176470588235293E-2"/>
    <n v="6"/>
    <n v="6.6666666666666671E-3"/>
    <n v="1.8888888888888888"/>
  </r>
  <r>
    <x v="4"/>
    <s v="PICH5B2"/>
    <x v="1"/>
    <s v="Pichidegua"/>
    <s v="blanco"/>
    <s v="Packing 5"/>
    <s v="PICH5B"/>
    <n v="8160"/>
    <m/>
    <n v="54360"/>
    <m/>
    <n v="87480"/>
    <m/>
    <n v="52740"/>
    <m/>
    <n v="4140"/>
    <m/>
    <n v="0"/>
    <m/>
    <n v="0"/>
    <m/>
    <n v="24300"/>
    <m/>
    <n v="0"/>
    <m/>
    <n v="24300"/>
    <m/>
    <n v="4860"/>
    <m/>
    <n v="0"/>
    <m/>
    <n v="4860"/>
    <m/>
    <n v="700"/>
    <m/>
    <m/>
    <m/>
    <n v="236740"/>
    <m/>
    <n v="0"/>
    <m/>
    <n v="236740"/>
    <n v="0.10264425107713103"/>
    <n v="135"/>
    <n v="2.0528850215426206E-2"/>
    <n v="27"/>
    <n v="2.9568302779420462E-3"/>
    <n v="3.8888888888888888"/>
  </r>
  <r>
    <x v="4"/>
    <s v="PICH3C2"/>
    <x v="1"/>
    <s v="Pichidegua"/>
    <s v="blanco"/>
    <s v="Packing 3"/>
    <s v="PICH3C"/>
    <n v="8280"/>
    <m/>
    <n v="18540"/>
    <m/>
    <n v="114800"/>
    <m/>
    <n v="41220"/>
    <m/>
    <n v="2340"/>
    <m/>
    <n v="0"/>
    <m/>
    <n v="0"/>
    <m/>
    <n v="27000"/>
    <m/>
    <n v="0"/>
    <m/>
    <n v="27000"/>
    <m/>
    <n v="4140"/>
    <m/>
    <n v="0"/>
    <m/>
    <n v="4140"/>
    <m/>
    <n v="420"/>
    <m/>
    <m/>
    <m/>
    <n v="216740"/>
    <m/>
    <n v="0"/>
    <m/>
    <n v="216740"/>
    <n v="0.1245732213712282"/>
    <n v="150"/>
    <n v="1.9101227276921658E-2"/>
    <n v="23"/>
    <n v="1.9378056657746608E-3"/>
    <n v="2.3333333333333335"/>
  </r>
  <r>
    <x v="4"/>
    <s v="PICH5C2"/>
    <x v="1"/>
    <s v="Pichidegua"/>
    <s v="blanco"/>
    <s v="Packing 5"/>
    <s v="PICH5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PICH5D2"/>
    <x v="1"/>
    <s v="Pichidegua"/>
    <s v="blanco"/>
    <s v="Packing 5"/>
    <s v="PICH5D"/>
    <n v="5400"/>
    <m/>
    <n v="5940"/>
    <m/>
    <n v="79920"/>
    <m/>
    <n v="204660"/>
    <m/>
    <n v="20880"/>
    <m/>
    <n v="0"/>
    <m/>
    <n v="0"/>
    <m/>
    <n v="19980"/>
    <m/>
    <n v="0"/>
    <m/>
    <n v="19980"/>
    <m/>
    <n v="3600"/>
    <m/>
    <n v="0"/>
    <m/>
    <n v="3600"/>
    <m/>
    <n v="580"/>
    <m/>
    <m/>
    <m/>
    <n v="340960"/>
    <m/>
    <n v="0"/>
    <m/>
    <n v="340960"/>
    <n v="5.8599249178789302E-2"/>
    <n v="111"/>
    <n v="1.0558423275457531E-2"/>
    <n v="20"/>
    <n v="1.70107930549038E-3"/>
    <n v="3.2222222222222223"/>
  </r>
  <r>
    <x v="4"/>
    <s v="PICH1Aco2"/>
    <x v="1"/>
    <s v="Pichidegua"/>
    <s v="color"/>
    <s v="Packing 1 Color"/>
    <s v="PICH1Aco"/>
    <n v="0"/>
    <m/>
    <n v="5220"/>
    <m/>
    <n v="0"/>
    <m/>
    <n v="28620"/>
    <m/>
    <n v="0"/>
    <m/>
    <n v="0"/>
    <m/>
    <n v="0"/>
    <m/>
    <n v="1620"/>
    <m/>
    <n v="1710"/>
    <m/>
    <n v="3330"/>
    <m/>
    <n v="390"/>
    <m/>
    <n v="750"/>
    <m/>
    <n v="1140"/>
    <m/>
    <n v="370"/>
    <m/>
    <m/>
    <m/>
    <n v="36220"/>
    <m/>
    <n v="2460"/>
    <m/>
    <n v="38680"/>
    <n v="8.6091003102378494E-2"/>
    <n v="18.5"/>
    <n v="2.9472595656670115E-2"/>
    <n v="6.333333333333333"/>
    <n v="9.5656670113753884E-3"/>
    <n v="2.0555555555555554"/>
  </r>
  <r>
    <x v="4"/>
    <s v="PICH1Aco22"/>
    <x v="1"/>
    <s v="Pichidegua"/>
    <s v="color"/>
    <s v="Packing 1 Color"/>
    <s v="PICH1Aco2"/>
    <n v="5280"/>
    <m/>
    <n v="21060"/>
    <m/>
    <n v="24300"/>
    <m/>
    <n v="32580"/>
    <m/>
    <n v="540"/>
    <m/>
    <n v="0"/>
    <m/>
    <n v="0"/>
    <m/>
    <n v="2982"/>
    <m/>
    <n v="3660"/>
    <m/>
    <n v="6642"/>
    <m/>
    <n v="1071"/>
    <m/>
    <n v="840"/>
    <m/>
    <n v="1911"/>
    <m/>
    <n v="1427"/>
    <m/>
    <m/>
    <m/>
    <n v="89240"/>
    <m/>
    <n v="4500"/>
    <m/>
    <n v="93740"/>
    <n v="7.0855557926178786E-2"/>
    <n v="36.9"/>
    <n v="2.0386174525282696E-2"/>
    <n v="10.616666666666667"/>
    <n v="1.5222957115425645E-2"/>
    <n v="7.927777777777778"/>
  </r>
  <r>
    <x v="4"/>
    <s v="PICH1Bco2"/>
    <x v="1"/>
    <s v="Pichidegua"/>
    <s v="color"/>
    <s v="Packing 1 Color"/>
    <s v="PICH1Bco"/>
    <n v="3000"/>
    <m/>
    <n v="540"/>
    <m/>
    <n v="10380"/>
    <m/>
    <n v="31680"/>
    <m/>
    <n v="18360"/>
    <m/>
    <n v="720"/>
    <m/>
    <n v="360"/>
    <m/>
    <n v="1377"/>
    <m/>
    <n v="810"/>
    <m/>
    <n v="2187"/>
    <m/>
    <n v="486"/>
    <m/>
    <n v="90"/>
    <m/>
    <n v="576"/>
    <m/>
    <n v="237"/>
    <m/>
    <m/>
    <m/>
    <n v="67140"/>
    <m/>
    <n v="900"/>
    <m/>
    <n v="68040"/>
    <n v="3.214285714285714E-2"/>
    <n v="12.15"/>
    <n v="8.4656084656084662E-3"/>
    <n v="3.2"/>
    <n v="3.4832451499118167E-3"/>
    <n v="1.3166666666666667"/>
  </r>
  <r>
    <x v="4"/>
    <s v="PICH2BCO2"/>
    <x v="1"/>
    <s v="Pichidegua"/>
    <s v="color"/>
    <s v="Packing 1 Color"/>
    <s v="PICH2BCO"/>
    <n v="12240"/>
    <m/>
    <n v="28260"/>
    <m/>
    <n v="47160"/>
    <m/>
    <n v="19080"/>
    <m/>
    <n v="1980"/>
    <m/>
    <n v="0"/>
    <m/>
    <n v="0"/>
    <m/>
    <n v="1611"/>
    <m/>
    <n v="690"/>
    <m/>
    <n v="2301"/>
    <m/>
    <n v="1311"/>
    <m/>
    <n v="600"/>
    <m/>
    <n v="1911"/>
    <m/>
    <n v="2378"/>
    <m/>
    <m/>
    <m/>
    <n v="114020"/>
    <m/>
    <n v="1290"/>
    <m/>
    <n v="115310"/>
    <n v="1.9954904171364148E-2"/>
    <n v="12.783333333333333"/>
    <n v="1.6572717023675309E-2"/>
    <n v="10.616666666666667"/>
    <n v="2.0622669326164252E-2"/>
    <n v="13.21111111111111"/>
  </r>
  <r>
    <x v="4"/>
    <s v="PICH4Bco2"/>
    <x v="1"/>
    <s v="Pichidegua"/>
    <s v="color"/>
    <s v="Packing 4"/>
    <s v="PICH4Bco"/>
    <n v="1440"/>
    <m/>
    <n v="4500"/>
    <m/>
    <n v="8820"/>
    <m/>
    <n v="4320"/>
    <m/>
    <n v="0"/>
    <m/>
    <n v="0"/>
    <m/>
    <m/>
    <m/>
    <n v="3060"/>
    <m/>
    <n v="0"/>
    <m/>
    <n v="3060"/>
    <m/>
    <n v="1800"/>
    <m/>
    <n v="0"/>
    <m/>
    <n v="1800"/>
    <m/>
    <n v="40"/>
    <m/>
    <m/>
    <m/>
    <n v="23980"/>
    <m/>
    <n v="0"/>
    <m/>
    <n v="23980"/>
    <n v="0.12760633861551293"/>
    <n v="17"/>
    <n v="7.5062552126772306E-2"/>
    <n v="10"/>
    <n v="1.6680567139282735E-3"/>
    <n v="0.22222222222222221"/>
  </r>
  <r>
    <x v="4"/>
    <s v="PICH5Aco2"/>
    <x v="1"/>
    <s v="Pichidegua"/>
    <s v="color"/>
    <s v="Packing 5"/>
    <s v="PICH5Aco"/>
    <n v="4560"/>
    <m/>
    <n v="10260"/>
    <m/>
    <n v="19620"/>
    <m/>
    <n v="76140"/>
    <m/>
    <n v="18360"/>
    <m/>
    <n v="540"/>
    <m/>
    <n v="0"/>
    <m/>
    <n v="5400"/>
    <m/>
    <n v="0"/>
    <m/>
    <n v="5400"/>
    <m/>
    <n v="1980"/>
    <m/>
    <n v="0"/>
    <m/>
    <n v="1980"/>
    <m/>
    <n v="280"/>
    <m/>
    <m/>
    <m/>
    <n v="137140"/>
    <m/>
    <n v="0"/>
    <m/>
    <n v="137140"/>
    <n v="3.9375820329590201E-2"/>
    <n v="30"/>
    <n v="1.4437800787516407E-2"/>
    <n v="11"/>
    <n v="2.0417092022750475E-3"/>
    <n v="1.5555555555555556"/>
  </r>
  <r>
    <x v="4"/>
    <s v="PICH5Bco2"/>
    <x v="1"/>
    <s v="Pichidegua"/>
    <s v="color"/>
    <s v="Packing 5"/>
    <s v="PICH5Bco"/>
    <n v="3840"/>
    <m/>
    <n v="9540"/>
    <m/>
    <n v="16380"/>
    <m/>
    <n v="56700"/>
    <m/>
    <n v="4860"/>
    <m/>
    <n v="0"/>
    <m/>
    <n v="0"/>
    <m/>
    <n v="5040"/>
    <m/>
    <n v="0"/>
    <m/>
    <n v="5040"/>
    <m/>
    <n v="1800"/>
    <m/>
    <n v="0"/>
    <m/>
    <n v="1800"/>
    <m/>
    <n v="320"/>
    <m/>
    <m/>
    <m/>
    <n v="98480"/>
    <m/>
    <n v="0"/>
    <m/>
    <n v="98480"/>
    <n v="5.1177904142973192E-2"/>
    <n v="28"/>
    <n v="1.8277822908204712E-2"/>
    <n v="10"/>
    <n v="3.249390739236393E-3"/>
    <n v="1.7777777777777777"/>
  </r>
  <r>
    <x v="4"/>
    <s v="PICH5Cco2"/>
    <x v="1"/>
    <s v="Pichidegua"/>
    <s v="color"/>
    <s v="Packing 5"/>
    <s v="PICH5C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5"/>
    <s v="Lavado2"/>
    <x v="1"/>
    <m/>
    <m/>
    <m/>
    <s v="Lavado"/>
    <n v="6600"/>
    <m/>
    <n v="27360"/>
    <m/>
    <n v="93600"/>
    <m/>
    <n v="82620"/>
    <m/>
    <n v="15660"/>
    <m/>
    <n v="1620"/>
    <m/>
    <m/>
    <m/>
    <m/>
    <m/>
    <m/>
    <m/>
    <m/>
    <m/>
    <m/>
    <m/>
    <m/>
    <m/>
    <m/>
    <m/>
    <m/>
    <m/>
    <m/>
    <m/>
    <n v="227460"/>
    <m/>
    <m/>
    <m/>
    <n v="227460"/>
    <n v="0"/>
    <n v="0"/>
    <n v="0"/>
    <n v="0"/>
    <n v="0"/>
    <n v="0"/>
  </r>
  <r>
    <x v="6"/>
    <s v="CA3A3"/>
    <x v="2"/>
    <s v="Calera"/>
    <s v="color"/>
    <s v="Packing 1 Color"/>
    <s v="CA3A"/>
    <n v="3000"/>
    <m/>
    <n v="14220"/>
    <m/>
    <n v="0"/>
    <m/>
    <n v="45180"/>
    <m/>
    <n v="360"/>
    <m/>
    <n v="0"/>
    <m/>
    <m/>
    <m/>
    <n v="1527"/>
    <m/>
    <n v="450"/>
    <m/>
    <n v="1977"/>
    <m/>
    <n v="891"/>
    <m/>
    <n v="840"/>
    <m/>
    <n v="1431"/>
    <m/>
    <n v="80"/>
    <m/>
    <m/>
    <m/>
    <n v="65214"/>
    <m/>
    <n v="990"/>
    <m/>
    <n v="66204"/>
    <n v="2.9862243973173826E-2"/>
    <n v="10.983333333333333"/>
    <n v="2.1615008156606851E-2"/>
    <n v="7.95"/>
    <n v="1.2083862002295934E-3"/>
    <n v="0.44444444444444442"/>
  </r>
  <r>
    <x v="6"/>
    <s v="CA3B3"/>
    <x v="2"/>
    <s v="Calera"/>
    <s v="color"/>
    <s v="Packing 1 Color"/>
    <s v="CA3B"/>
    <n v="840"/>
    <m/>
    <n v="8640"/>
    <m/>
    <n v="0"/>
    <m/>
    <n v="38700"/>
    <m/>
    <n v="16380"/>
    <m/>
    <n v="0"/>
    <m/>
    <m/>
    <m/>
    <n v="2217"/>
    <m/>
    <n v="450"/>
    <m/>
    <n v="2667"/>
    <m/>
    <n v="1221"/>
    <m/>
    <n v="840"/>
    <m/>
    <n v="1791"/>
    <m/>
    <n v="762"/>
    <m/>
    <m/>
    <m/>
    <n v="68700"/>
    <m/>
    <n v="1020"/>
    <m/>
    <n v="69720"/>
    <n v="3.8253012048192772E-2"/>
    <n v="14.816666666666666"/>
    <n v="2.5688468158347678E-2"/>
    <n v="9.9499999999999993"/>
    <n v="1.0929432013769363E-2"/>
    <n v="4.2333333333333334"/>
  </r>
  <r>
    <x v="6"/>
    <s v="CA3BB3"/>
    <x v="2"/>
    <s v="Calera"/>
    <s v="blanco"/>
    <s v="Packing 1 Color"/>
    <s v="CA3BB"/>
    <n v="480"/>
    <m/>
    <n v="1260"/>
    <m/>
    <n v="2700"/>
    <m/>
    <n v="720"/>
    <m/>
    <n v="0"/>
    <m/>
    <n v="0"/>
    <m/>
    <m/>
    <m/>
    <n v="186"/>
    <m/>
    <n v="90"/>
    <m/>
    <n v="276"/>
    <m/>
    <n v="129"/>
    <m/>
    <n v="60"/>
    <m/>
    <n v="189"/>
    <m/>
    <n v="39"/>
    <m/>
    <m/>
    <m/>
    <n v="5550"/>
    <m/>
    <n v="150"/>
    <m/>
    <n v="5700"/>
    <n v="4.8421052631578948E-2"/>
    <n v="1.5333333333333334"/>
    <n v="3.3157894736842108E-2"/>
    <n v="1.05"/>
    <n v="6.842105263157895E-3"/>
    <n v="0.21666666666666667"/>
  </r>
  <r>
    <x v="6"/>
    <s v="CAP1A3"/>
    <x v="2"/>
    <s v="Calera"/>
    <s v="color"/>
    <s v="Packing 1 Color"/>
    <s v="CAP1A"/>
    <n v="1080"/>
    <m/>
    <n v="0"/>
    <m/>
    <n v="5400"/>
    <m/>
    <n v="16920"/>
    <m/>
    <n v="5220"/>
    <m/>
    <n v="0"/>
    <m/>
    <m/>
    <m/>
    <n v="1419"/>
    <m/>
    <n v="570"/>
    <m/>
    <n v="1989"/>
    <m/>
    <n v="210"/>
    <m/>
    <n v="0"/>
    <m/>
    <n v="210"/>
    <m/>
    <n v="602"/>
    <m/>
    <m/>
    <m/>
    <n v="30480"/>
    <m/>
    <n v="570"/>
    <m/>
    <n v="31050"/>
    <n v="6.4057971014492759E-2"/>
    <n v="11.05"/>
    <n v="6.7632850241545897E-3"/>
    <n v="1.1666666666666667"/>
    <n v="1.9388083735909823E-2"/>
    <n v="3.3444444444444446"/>
  </r>
  <r>
    <x v="6"/>
    <s v="CAP1B3"/>
    <x v="2"/>
    <s v="Calera"/>
    <s v="color"/>
    <s v="Packing 1 Color"/>
    <s v="CAP1B"/>
    <n v="1080"/>
    <m/>
    <n v="2520"/>
    <m/>
    <n v="540"/>
    <m/>
    <n v="20160"/>
    <m/>
    <n v="540"/>
    <m/>
    <n v="0"/>
    <m/>
    <m/>
    <m/>
    <n v="1206"/>
    <m/>
    <n v="180"/>
    <m/>
    <n v="1386"/>
    <m/>
    <n v="183"/>
    <m/>
    <n v="0"/>
    <m/>
    <n v="183"/>
    <m/>
    <n v="146"/>
    <m/>
    <m/>
    <m/>
    <n v="26730"/>
    <m/>
    <n v="180"/>
    <m/>
    <n v="26910"/>
    <n v="5.150501672240803E-2"/>
    <n v="7.7"/>
    <n v="6.8004459308807132E-3"/>
    <n v="1.0166666666666666"/>
    <n v="5.4254923820141214E-3"/>
    <n v="0.81111111111111112"/>
  </r>
  <r>
    <x v="6"/>
    <s v="CAP1c3"/>
    <x v="2"/>
    <s v="Calera"/>
    <s v="color"/>
    <s v="Packing 1 Color"/>
    <s v="CAP1c"/>
    <n v="720"/>
    <m/>
    <n v="0"/>
    <m/>
    <n v="4360"/>
    <m/>
    <n v="15300"/>
    <m/>
    <n v="5400"/>
    <m/>
    <n v="180"/>
    <m/>
    <m/>
    <m/>
    <n v="1503"/>
    <m/>
    <n v="330"/>
    <m/>
    <n v="1833"/>
    <m/>
    <n v="105"/>
    <m/>
    <n v="0"/>
    <m/>
    <n v="105"/>
    <m/>
    <n v="0"/>
    <m/>
    <m/>
    <m/>
    <n v="28042"/>
    <m/>
    <n v="330"/>
    <m/>
    <n v="28372"/>
    <n v="6.4605949527703363E-2"/>
    <n v="10.183333333333334"/>
    <n v="3.7008318060059212E-3"/>
    <n v="0.58333333333333337"/>
    <n v="0"/>
    <n v="0"/>
  </r>
  <r>
    <x v="7"/>
    <s v="PICH1A3"/>
    <x v="2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"/>
    <s v="PICH2A3"/>
    <x v="2"/>
    <s v="Pichidegua"/>
    <s v="color"/>
    <s v="Packing 1 Blanco"/>
    <s v="PICH2A"/>
    <n v="2640"/>
    <m/>
    <n v="47520"/>
    <m/>
    <n v="200520"/>
    <m/>
    <n v="114120"/>
    <m/>
    <n v="8640"/>
    <m/>
    <n v="0"/>
    <m/>
    <m/>
    <m/>
    <n v="25380"/>
    <m/>
    <n v="0"/>
    <m/>
    <n v="25380"/>
    <m/>
    <n v="5760"/>
    <m/>
    <n v="0"/>
    <m/>
    <n v="5760"/>
    <m/>
    <n v="860"/>
    <m/>
    <m/>
    <m/>
    <n v="405440"/>
    <m/>
    <n v="0"/>
    <m/>
    <n v="405440"/>
    <n v="6.2598658247829522E-2"/>
    <n v="141"/>
    <n v="1.4206787687450671E-2"/>
    <n v="32"/>
    <n v="2.1211523283346488E-3"/>
    <n v="4.7777777777777777"/>
  </r>
  <r>
    <x v="7"/>
    <s v="PICH3A3"/>
    <x v="2"/>
    <s v="Pichidegua"/>
    <s v="blanco"/>
    <s v="Packing 3"/>
    <s v="PICH3A"/>
    <n v="2040"/>
    <m/>
    <n v="16740"/>
    <m/>
    <n v="145980"/>
    <m/>
    <n v="128520"/>
    <m/>
    <n v="7740"/>
    <m/>
    <n v="0"/>
    <m/>
    <m/>
    <m/>
    <n v="20340"/>
    <m/>
    <n v="0"/>
    <m/>
    <n v="20340"/>
    <m/>
    <n v="1980"/>
    <m/>
    <n v="0"/>
    <m/>
    <n v="1980"/>
    <m/>
    <n v="300"/>
    <m/>
    <m/>
    <m/>
    <n v="323640"/>
    <m/>
    <n v="0"/>
    <m/>
    <n v="323640"/>
    <n v="6.2847608453837592E-2"/>
    <n v="113"/>
    <n v="6.1179087875417133E-3"/>
    <n v="11"/>
    <n v="9.2695587690025958E-4"/>
    <n v="1.6666666666666667"/>
  </r>
  <r>
    <x v="7"/>
    <s v="PICH4A3"/>
    <x v="2"/>
    <s v="Pichidegua"/>
    <s v="blanco"/>
    <s v="Packing 4"/>
    <s v="PICH4A"/>
    <n v="0"/>
    <m/>
    <n v="0"/>
    <m/>
    <n v="0"/>
    <m/>
    <n v="0"/>
    <m/>
    <n v="0"/>
    <m/>
    <n v="0"/>
    <m/>
    <m/>
    <m/>
    <n v="0"/>
    <m/>
    <n v="0"/>
    <m/>
    <n v="0"/>
    <m/>
    <n v="1980"/>
    <m/>
    <n v="0"/>
    <m/>
    <n v="1980"/>
    <m/>
    <n v="0"/>
    <m/>
    <m/>
    <m/>
    <n v="1980"/>
    <m/>
    <n v="0"/>
    <m/>
    <n v="1980"/>
    <n v="0"/>
    <n v="0"/>
    <n v="1"/>
    <n v="11"/>
    <n v="0"/>
    <n v="0"/>
  </r>
  <r>
    <x v="7"/>
    <s v="PICH5A3"/>
    <x v="2"/>
    <s v="Pichidegua"/>
    <s v="blanco"/>
    <s v="Packing 5"/>
    <s v="PICH5A"/>
    <n v="10560"/>
    <m/>
    <n v="3600"/>
    <m/>
    <n v="18540"/>
    <m/>
    <n v="188280"/>
    <m/>
    <n v="89820"/>
    <m/>
    <n v="2340"/>
    <m/>
    <m/>
    <m/>
    <n v="8280"/>
    <m/>
    <n v="0"/>
    <m/>
    <n v="8280"/>
    <m/>
    <n v="1260"/>
    <m/>
    <n v="0"/>
    <m/>
    <n v="1260"/>
    <m/>
    <n v="620"/>
    <m/>
    <m/>
    <m/>
    <n v="323300"/>
    <m/>
    <n v="0"/>
    <m/>
    <n v="323300"/>
    <n v="2.5610887720383543E-2"/>
    <n v="46"/>
    <n v="3.8973090009279308E-3"/>
    <n v="7"/>
    <n v="1.9177234766470769E-3"/>
    <n v="3.4444444444444446"/>
  </r>
  <r>
    <x v="7"/>
    <s v="PICH1B3"/>
    <x v="2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"/>
    <s v="PICH2B3"/>
    <x v="2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"/>
    <s v="PICH3B3"/>
    <x v="2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"/>
    <s v="PICH4B3"/>
    <x v="2"/>
    <s v="Pichidegua"/>
    <s v="blanco"/>
    <s v="Packing 4"/>
    <s v="PICH4B"/>
    <n v="8040"/>
    <m/>
    <n v="27480"/>
    <m/>
    <n v="48280"/>
    <m/>
    <n v="22140"/>
    <m/>
    <n v="6480"/>
    <m/>
    <n v="0"/>
    <m/>
    <m/>
    <m/>
    <n v="21780"/>
    <m/>
    <n v="0"/>
    <m/>
    <n v="21780"/>
    <m/>
    <n v="3420"/>
    <m/>
    <n v="0"/>
    <m/>
    <n v="3420"/>
    <m/>
    <n v="625"/>
    <m/>
    <m/>
    <m/>
    <n v="138245"/>
    <m/>
    <n v="0"/>
    <m/>
    <n v="138245"/>
    <n v="0.15754638504105031"/>
    <n v="121"/>
    <n v="2.4738688560164923E-2"/>
    <n v="19"/>
    <n v="4.5209591666968063E-3"/>
    <n v="3.4722222222222223"/>
  </r>
  <r>
    <x v="7"/>
    <s v="PICH5B3"/>
    <x v="2"/>
    <s v="Pichidegua"/>
    <s v="blanco"/>
    <s v="Packing 5"/>
    <s v="PICH5B"/>
    <n v="7320"/>
    <m/>
    <n v="47340"/>
    <m/>
    <n v="96660"/>
    <m/>
    <n v="36360"/>
    <m/>
    <n v="5040"/>
    <m/>
    <n v="0"/>
    <m/>
    <m/>
    <m/>
    <n v="27180"/>
    <m/>
    <n v="0"/>
    <m/>
    <n v="27180"/>
    <m/>
    <n v="5400"/>
    <m/>
    <n v="0"/>
    <m/>
    <n v="5400"/>
    <m/>
    <n v="740"/>
    <m/>
    <m/>
    <m/>
    <n v="226040"/>
    <m/>
    <n v="0"/>
    <m/>
    <n v="226040"/>
    <n v="0.12024420456556362"/>
    <n v="151"/>
    <n v="2.3889577066006015E-2"/>
    <n v="30"/>
    <n v="3.273756857193417E-3"/>
    <n v="4.1111111111111107"/>
  </r>
  <r>
    <x v="7"/>
    <s v="PICH3C3"/>
    <x v="2"/>
    <s v="Pichidegua"/>
    <s v="blanco"/>
    <s v="Packing 3"/>
    <s v="PICH3C"/>
    <n v="8880"/>
    <m/>
    <n v="24660"/>
    <m/>
    <n v="116460"/>
    <m/>
    <n v="38340"/>
    <m/>
    <n v="1260"/>
    <m/>
    <n v="0"/>
    <m/>
    <m/>
    <m/>
    <n v="23760"/>
    <m/>
    <n v="0"/>
    <m/>
    <n v="23760"/>
    <m/>
    <n v="3600"/>
    <m/>
    <n v="0"/>
    <m/>
    <n v="3600"/>
    <m/>
    <n v="400"/>
    <m/>
    <m/>
    <m/>
    <n v="217360"/>
    <m/>
    <n v="0"/>
    <m/>
    <n v="217360"/>
    <n v="0.10931174089068826"/>
    <n v="132"/>
    <n v="1.6562384983437616E-2"/>
    <n v="20"/>
    <n v="1.8402649981597351E-3"/>
    <n v="2.2222222222222223"/>
  </r>
  <r>
    <x v="7"/>
    <s v="PICH5C3"/>
    <x v="2"/>
    <s v="Pichidegua"/>
    <s v="blanco"/>
    <s v="Packing 5"/>
    <s v="PICH5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"/>
    <s v="PICH5D3"/>
    <x v="2"/>
    <s v="Pichidegua"/>
    <s v="blanco"/>
    <s v="Packing 5"/>
    <s v="PICH5D"/>
    <n v="4800"/>
    <m/>
    <n v="9180"/>
    <m/>
    <n v="93960"/>
    <m/>
    <n v="208800"/>
    <m/>
    <n v="24660"/>
    <m/>
    <n v="0"/>
    <m/>
    <m/>
    <m/>
    <n v="21240"/>
    <m/>
    <n v="0"/>
    <m/>
    <n v="21240"/>
    <m/>
    <n v="3240"/>
    <m/>
    <n v="0"/>
    <m/>
    <n v="3240"/>
    <m/>
    <n v="700"/>
    <m/>
    <m/>
    <m/>
    <n v="366580"/>
    <m/>
    <n v="0"/>
    <m/>
    <n v="366580"/>
    <n v="5.7940967865131761E-2"/>
    <n v="118"/>
    <n v="8.8384527251895908E-3"/>
    <n v="18"/>
    <n v="1.9095422554421954E-3"/>
    <n v="3.8888888888888888"/>
  </r>
  <r>
    <x v="7"/>
    <s v="PICH1Aco3"/>
    <x v="2"/>
    <s v="Pichidegua"/>
    <s v="color"/>
    <s v="Packing 1 Color"/>
    <s v="PICH1Aco"/>
    <n v="1320"/>
    <m/>
    <n v="7740"/>
    <m/>
    <n v="14660"/>
    <m/>
    <n v="24300"/>
    <m/>
    <n v="720"/>
    <m/>
    <n v="0"/>
    <m/>
    <m/>
    <m/>
    <n v="2931"/>
    <m/>
    <n v="0"/>
    <m/>
    <n v="2931"/>
    <m/>
    <n v="1086"/>
    <m/>
    <n v="0"/>
    <m/>
    <n v="1086"/>
    <m/>
    <n v="703"/>
    <m/>
    <m/>
    <m/>
    <n v="53460"/>
    <m/>
    <n v="2460"/>
    <m/>
    <n v="53460"/>
    <n v="5.4826038159371496E-2"/>
    <n v="16.283333333333335"/>
    <n v="2.0314253647586981E-2"/>
    <n v="6.0333333333333332"/>
    <n v="1.3150018705574262E-2"/>
    <n v="3.9055555555555554"/>
  </r>
  <r>
    <x v="7"/>
    <s v="PICH1Aco23"/>
    <x v="2"/>
    <s v="Pichidegua"/>
    <s v="color"/>
    <s v="Packing 1 Color"/>
    <s v="PICH1Aco2"/>
    <n v="3960"/>
    <m/>
    <n v="16020"/>
    <m/>
    <n v="32940"/>
    <m/>
    <n v="11880"/>
    <m/>
    <n v="540"/>
    <m/>
    <n v="0"/>
    <m/>
    <m/>
    <m/>
    <n v="6120"/>
    <m/>
    <n v="3150"/>
    <m/>
    <n v="9270"/>
    <m/>
    <n v="1353"/>
    <m/>
    <n v="960"/>
    <m/>
    <n v="2313"/>
    <m/>
    <n v="3027"/>
    <m/>
    <m/>
    <m/>
    <n v="75840"/>
    <m/>
    <n v="4500"/>
    <m/>
    <n v="79950"/>
    <n v="0.11594746716697936"/>
    <n v="51.5"/>
    <n v="2.8930581613508442E-2"/>
    <n v="12.85"/>
    <n v="3.7861163227016888E-2"/>
    <n v="16.816666666666666"/>
  </r>
  <r>
    <x v="7"/>
    <s v="PICH1Bco3"/>
    <x v="2"/>
    <s v="Pichidegua"/>
    <s v="color"/>
    <s v="Packing 1 Color"/>
    <s v="PICH1Bco"/>
    <n v="1200"/>
    <m/>
    <n v="0"/>
    <m/>
    <n v="5700"/>
    <m/>
    <n v="21780"/>
    <m/>
    <n v="11160"/>
    <m/>
    <n v="720"/>
    <m/>
    <m/>
    <m/>
    <n v="1029"/>
    <m/>
    <n v="600"/>
    <m/>
    <n v="1629"/>
    <m/>
    <n v="180"/>
    <m/>
    <n v="30"/>
    <m/>
    <n v="210"/>
    <m/>
    <n v="81"/>
    <m/>
    <m/>
    <m/>
    <n v="41850"/>
    <m/>
    <n v="900"/>
    <m/>
    <n v="42480"/>
    <n v="3.8347457627118643E-2"/>
    <n v="9.0500000000000007"/>
    <n v="4.9435028248587575E-3"/>
    <n v="1.1666666666666667"/>
    <n v="1.9067796610169492E-3"/>
    <n v="0.45"/>
  </r>
  <r>
    <x v="7"/>
    <s v="PICH2BCO3"/>
    <x v="2"/>
    <s v="Pichidegua"/>
    <s v="color"/>
    <s v="Packing 1 Color"/>
    <s v="PICH2BCO"/>
    <n v="8040"/>
    <m/>
    <n v="13680"/>
    <m/>
    <n v="29340"/>
    <m/>
    <n v="12600"/>
    <m/>
    <n v="720"/>
    <m/>
    <n v="0"/>
    <m/>
    <m/>
    <m/>
    <n v="2925"/>
    <m/>
    <n v="960"/>
    <m/>
    <n v="3885"/>
    <m/>
    <n v="1758"/>
    <m/>
    <n v="630"/>
    <m/>
    <n v="2388"/>
    <m/>
    <n v="2115"/>
    <m/>
    <m/>
    <m/>
    <n v="71178"/>
    <m/>
    <n v="1290"/>
    <m/>
    <n v="72768"/>
    <n v="5.3388852242744061E-2"/>
    <n v="21.583333333333332"/>
    <n v="3.2816622691292874E-2"/>
    <n v="13.266666666666667"/>
    <n v="2.9064973614775724E-2"/>
    <n v="11.75"/>
  </r>
  <r>
    <x v="7"/>
    <s v="PICH4Bco3"/>
    <x v="2"/>
    <s v="Pichidegua"/>
    <s v="color"/>
    <s v="Packing 4"/>
    <s v="PICH4Bco"/>
    <n v="5640"/>
    <m/>
    <n v="12780"/>
    <m/>
    <n v="16740"/>
    <m/>
    <n v="6480"/>
    <m/>
    <n v="0"/>
    <m/>
    <n v="0"/>
    <m/>
    <m/>
    <m/>
    <n v="4680"/>
    <m/>
    <n v="0"/>
    <m/>
    <n v="4680"/>
    <m/>
    <n v="2340"/>
    <m/>
    <n v="0"/>
    <m/>
    <n v="2340"/>
    <m/>
    <n v="240"/>
    <m/>
    <m/>
    <m/>
    <n v="48900"/>
    <m/>
    <n v="0"/>
    <m/>
    <n v="48900"/>
    <n v="9.5705521472392641E-2"/>
    <n v="26"/>
    <n v="4.785276073619632E-2"/>
    <n v="13"/>
    <n v="4.9079754601226997E-3"/>
    <n v="1.3333333333333333"/>
  </r>
  <r>
    <x v="7"/>
    <s v="PICH5Aco3"/>
    <x v="2"/>
    <s v="Pichidegua"/>
    <s v="color"/>
    <s v="Packing 5"/>
    <s v="PICH5Aco"/>
    <n v="3840"/>
    <m/>
    <n v="9360"/>
    <m/>
    <n v="14580"/>
    <m/>
    <n v="104580"/>
    <m/>
    <n v="16020"/>
    <m/>
    <n v="1980"/>
    <m/>
    <m/>
    <m/>
    <n v="4680"/>
    <m/>
    <n v="0"/>
    <m/>
    <n v="4680"/>
    <m/>
    <n v="2340"/>
    <m/>
    <n v="0"/>
    <m/>
    <n v="2340"/>
    <m/>
    <n v="600"/>
    <m/>
    <m/>
    <m/>
    <n v="157980"/>
    <m/>
    <n v="0"/>
    <m/>
    <n v="157980"/>
    <n v="2.9624003038359287E-2"/>
    <n v="26"/>
    <n v="1.4812001519179644E-2"/>
    <n v="13"/>
    <n v="3.7979491074819596E-3"/>
    <n v="3.3333333333333335"/>
  </r>
  <r>
    <x v="7"/>
    <s v="PICH5Bco3"/>
    <x v="2"/>
    <s v="Pichidegua"/>
    <s v="color"/>
    <s v="Packing 5"/>
    <s v="PICH5Bco"/>
    <n v="4800"/>
    <m/>
    <n v="10440"/>
    <m/>
    <n v="18720"/>
    <m/>
    <n v="65340"/>
    <m/>
    <n v="0"/>
    <m/>
    <n v="0"/>
    <m/>
    <m/>
    <m/>
    <n v="5400"/>
    <m/>
    <n v="0"/>
    <m/>
    <n v="5400"/>
    <m/>
    <n v="3060"/>
    <m/>
    <n v="0"/>
    <m/>
    <n v="3060"/>
    <m/>
    <n v="720"/>
    <m/>
    <m/>
    <m/>
    <n v="108480"/>
    <m/>
    <n v="0"/>
    <m/>
    <n v="108480"/>
    <n v="4.9778761061946904E-2"/>
    <n v="30"/>
    <n v="2.820796460176991E-2"/>
    <n v="17"/>
    <n v="6.6371681415929203E-3"/>
    <n v="4"/>
  </r>
  <r>
    <x v="7"/>
    <s v="PICH5Cco3"/>
    <x v="2"/>
    <s v="Pichidegua"/>
    <s v="color"/>
    <s v="Packing 5"/>
    <s v="PICH5Cco"/>
    <n v="0"/>
    <m/>
    <n v="0"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8"/>
    <s v="Lavado3"/>
    <x v="2"/>
    <m/>
    <m/>
    <m/>
    <s v="Lavado"/>
    <n v="5400"/>
    <m/>
    <n v="21240"/>
    <m/>
    <n v="72720"/>
    <m/>
    <n v="63360"/>
    <m/>
    <n v="14040"/>
    <m/>
    <n v="900"/>
    <m/>
    <m/>
    <m/>
    <m/>
    <m/>
    <m/>
    <m/>
    <m/>
    <m/>
    <m/>
    <m/>
    <m/>
    <m/>
    <m/>
    <m/>
    <m/>
    <m/>
    <m/>
    <m/>
    <n v="177660"/>
    <m/>
    <m/>
    <m/>
    <n v="177660"/>
    <n v="0"/>
    <n v="0"/>
    <n v="0"/>
    <n v="0"/>
    <n v="0"/>
    <n v="0"/>
  </r>
  <r>
    <x v="9"/>
    <s v="CA3A4"/>
    <x v="3"/>
    <s v="Calera"/>
    <s v="color"/>
    <s v="Packing 1 Color"/>
    <s v="CA3A"/>
    <n v="4320"/>
    <m/>
    <n v="19440"/>
    <m/>
    <n v="12600"/>
    <m/>
    <n v="51120"/>
    <m/>
    <n v="360"/>
    <m/>
    <n v="180"/>
    <m/>
    <m/>
    <m/>
    <n v="1848"/>
    <m/>
    <n v="780"/>
    <m/>
    <n v="2628"/>
    <m/>
    <n v="987"/>
    <m/>
    <n v="780"/>
    <m/>
    <n v="1767"/>
    <m/>
    <n v="555"/>
    <m/>
    <m/>
    <m/>
    <n v="91410"/>
    <m/>
    <n v="1560"/>
    <m/>
    <n v="92970"/>
    <n v="2.8267182962245885E-2"/>
    <n v="14.6"/>
    <n v="1.9006131010003226E-2"/>
    <n v="9.8166666666666664"/>
    <n v="5.969667634720878E-3"/>
    <n v="3.0833333333333335"/>
  </r>
  <r>
    <x v="9"/>
    <s v="CA3B4"/>
    <x v="3"/>
    <s v="Calera"/>
    <s v="color"/>
    <s v="Packing 1 Color"/>
    <s v="CA3B"/>
    <n v="480"/>
    <m/>
    <n v="900"/>
    <m/>
    <n v="1800"/>
    <m/>
    <n v="720"/>
    <m/>
    <n v="0"/>
    <m/>
    <n v="0"/>
    <m/>
    <m/>
    <m/>
    <n v="156"/>
    <m/>
    <n v="120"/>
    <m/>
    <n v="276"/>
    <m/>
    <n v="69"/>
    <m/>
    <n v="90"/>
    <m/>
    <n v="159"/>
    <m/>
    <n v="45"/>
    <m/>
    <m/>
    <m/>
    <n v="4170"/>
    <m/>
    <n v="210"/>
    <m/>
    <n v="4380"/>
    <n v="6.3013698630136991E-2"/>
    <n v="1.5333333333333334"/>
    <n v="3.6301369863013695E-2"/>
    <n v="0.8833333333333333"/>
    <n v="1.0273972602739725E-2"/>
    <n v="0.25"/>
  </r>
  <r>
    <x v="9"/>
    <s v="CA3BB4"/>
    <x v="3"/>
    <s v="Calera"/>
    <s v="blanco"/>
    <s v="Packing 1 Color"/>
    <s v="CA3BB"/>
    <n v="840"/>
    <m/>
    <n v="6300"/>
    <m/>
    <n v="6480"/>
    <m/>
    <n v="22680"/>
    <m/>
    <n v="11520"/>
    <m/>
    <n v="0"/>
    <m/>
    <m/>
    <m/>
    <n v="945"/>
    <m/>
    <n v="120"/>
    <m/>
    <n v="1065"/>
    <m/>
    <n v="1014"/>
    <m/>
    <n v="330"/>
    <m/>
    <n v="1344"/>
    <m/>
    <n v="1131"/>
    <m/>
    <m/>
    <m/>
    <n v="50910"/>
    <m/>
    <n v="450"/>
    <m/>
    <n v="51360"/>
    <n v="2.0735981308411214E-2"/>
    <n v="5.916666666666667"/>
    <n v="2.6168224299065422E-2"/>
    <n v="7.4666666666666668"/>
    <n v="2.2021028037383178E-2"/>
    <n v="6.2833333333333332"/>
  </r>
  <r>
    <x v="9"/>
    <s v="CAP1A4"/>
    <x v="3"/>
    <s v="Calera"/>
    <s v="color"/>
    <s v="Packing 1 Color"/>
    <s v="CAP1A"/>
    <n v="240"/>
    <m/>
    <n v="180"/>
    <m/>
    <n v="2400"/>
    <m/>
    <n v="13320"/>
    <m/>
    <n v="4320"/>
    <m/>
    <n v="180"/>
    <m/>
    <m/>
    <m/>
    <n v="390"/>
    <m/>
    <n v="630"/>
    <m/>
    <n v="1020"/>
    <m/>
    <n v="150"/>
    <m/>
    <n v="0"/>
    <m/>
    <n v="150"/>
    <m/>
    <n v="390"/>
    <m/>
    <m/>
    <m/>
    <n v="21570"/>
    <m/>
    <n v="630"/>
    <m/>
    <n v="22200"/>
    <n v="4.5945945945945948E-2"/>
    <n v="5.666666666666667"/>
    <n v="6.7567567567567571E-3"/>
    <n v="0.83333333333333337"/>
    <n v="1.7567567567567569E-2"/>
    <n v="2.1666666666666665"/>
  </r>
  <r>
    <x v="9"/>
    <s v="CAP1B4"/>
    <x v="3"/>
    <s v="Calera"/>
    <s v="color"/>
    <s v="Packing 1 Color"/>
    <s v="CAP1B"/>
    <n v="720"/>
    <m/>
    <n v="3600"/>
    <m/>
    <n v="2700"/>
    <m/>
    <n v="13500"/>
    <m/>
    <n v="180"/>
    <m/>
    <n v="360"/>
    <m/>
    <m/>
    <m/>
    <n v="630"/>
    <m/>
    <n v="270"/>
    <m/>
    <n v="900"/>
    <m/>
    <n v="210"/>
    <m/>
    <n v="0"/>
    <m/>
    <n v="210"/>
    <m/>
    <n v="240"/>
    <m/>
    <m/>
    <m/>
    <n v="22140"/>
    <m/>
    <n v="270"/>
    <m/>
    <n v="22410"/>
    <n v="4.0160642570281124E-2"/>
    <n v="5"/>
    <n v="9.3708165997322627E-3"/>
    <n v="1.1666666666666667"/>
    <n v="1.0709504685408299E-2"/>
    <n v="1.3333333333333333"/>
  </r>
  <r>
    <x v="9"/>
    <s v="CAP1c4"/>
    <x v="3"/>
    <s v="Calera"/>
    <s v="color"/>
    <s v="Packing 1 Color"/>
    <s v="CAP1c"/>
    <n v="840"/>
    <m/>
    <n v="0"/>
    <m/>
    <n v="3200"/>
    <m/>
    <n v="22500"/>
    <m/>
    <n v="5580"/>
    <m/>
    <n v="0"/>
    <m/>
    <m/>
    <m/>
    <n v="315"/>
    <m/>
    <n v="570"/>
    <m/>
    <n v="885"/>
    <m/>
    <n v="153"/>
    <m/>
    <n v="0"/>
    <m/>
    <n v="153"/>
    <m/>
    <n v="102"/>
    <m/>
    <m/>
    <m/>
    <n v="32690"/>
    <m/>
    <n v="570"/>
    <m/>
    <n v="33260"/>
    <n v="2.6608538785327721E-2"/>
    <n v="4.916666666666667"/>
    <n v="4.6001202645820803E-3"/>
    <n v="0.85"/>
    <n v="3.0667468430547202E-3"/>
    <n v="0.56666666666666665"/>
  </r>
  <r>
    <x v="10"/>
    <s v="PICH1A4"/>
    <x v="3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2A4"/>
    <x v="3"/>
    <s v="Pichidegua"/>
    <s v="color"/>
    <s v="Packing 1 Blanco"/>
    <s v="PICH2A"/>
    <n v="1800"/>
    <m/>
    <n v="42120"/>
    <m/>
    <n v="179940"/>
    <m/>
    <n v="93420"/>
    <m/>
    <n v="5040"/>
    <m/>
    <n v="0"/>
    <m/>
    <m/>
    <m/>
    <n v="17460"/>
    <m/>
    <n v="0"/>
    <m/>
    <n v="17460"/>
    <m/>
    <n v="4140"/>
    <m/>
    <n v="0"/>
    <m/>
    <n v="4140"/>
    <m/>
    <n v="640"/>
    <m/>
    <m/>
    <m/>
    <n v="344560"/>
    <m/>
    <n v="0"/>
    <m/>
    <n v="344560"/>
    <n v="5.0673322498258649E-2"/>
    <n v="97"/>
    <n v="1.2015323891339679E-2"/>
    <n v="23"/>
    <n v="1.8574413745066172E-3"/>
    <n v="3.5555555555555554"/>
  </r>
  <r>
    <x v="10"/>
    <s v="PICH3A4"/>
    <x v="3"/>
    <s v="Pichidegua"/>
    <s v="blanco"/>
    <s v="Packing 3"/>
    <s v="PICH3A"/>
    <n v="1680"/>
    <m/>
    <n v="16020"/>
    <m/>
    <n v="149920"/>
    <m/>
    <n v="132300"/>
    <m/>
    <n v="9720"/>
    <m/>
    <n v="0"/>
    <m/>
    <m/>
    <m/>
    <n v="16020"/>
    <m/>
    <n v="0"/>
    <m/>
    <n v="16020"/>
    <m/>
    <n v="1980"/>
    <m/>
    <n v="0"/>
    <m/>
    <n v="1980"/>
    <m/>
    <n v="300"/>
    <m/>
    <m/>
    <m/>
    <n v="327940"/>
    <m/>
    <n v="0"/>
    <m/>
    <n v="327940"/>
    <n v="4.8850399463316457E-2"/>
    <n v="89"/>
    <n v="6.0376898213087759E-3"/>
    <n v="11"/>
    <n v="9.1480148807708724E-4"/>
    <n v="1.6666666666666667"/>
  </r>
  <r>
    <x v="10"/>
    <s v="PICH4A4"/>
    <x v="3"/>
    <s v="Pichidegua"/>
    <s v="blanco"/>
    <s v="Packing 4"/>
    <s v="PICH4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5A4"/>
    <x v="3"/>
    <s v="Pichidegua"/>
    <s v="blanco"/>
    <s v="Packing 5"/>
    <s v="PICH5A"/>
    <n v="10560"/>
    <m/>
    <n v="2340"/>
    <m/>
    <n v="29160"/>
    <m/>
    <n v="192060"/>
    <m/>
    <n v="74520"/>
    <m/>
    <n v="1260"/>
    <m/>
    <m/>
    <m/>
    <n v="8280"/>
    <m/>
    <n v="0"/>
    <m/>
    <n v="8280"/>
    <m/>
    <n v="1260"/>
    <m/>
    <n v="0"/>
    <m/>
    <n v="1260"/>
    <m/>
    <n v="580"/>
    <m/>
    <m/>
    <m/>
    <n v="320020"/>
    <m/>
    <n v="0"/>
    <m/>
    <n v="320020"/>
    <n v="2.5873382913567902E-2"/>
    <n v="46"/>
    <n v="3.9372539216298982E-3"/>
    <n v="7"/>
    <n v="1.8123867258296356E-3"/>
    <n v="3.2222222222222223"/>
  </r>
  <r>
    <x v="10"/>
    <s v="PICH1B4"/>
    <x v="3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2B4"/>
    <x v="3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3B4"/>
    <x v="3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4B4"/>
    <x v="3"/>
    <s v="Pichidegua"/>
    <s v="blanco"/>
    <s v="Packing 4"/>
    <s v="PICH4B"/>
    <n v="11400"/>
    <m/>
    <n v="30780"/>
    <m/>
    <n v="49860"/>
    <m/>
    <n v="19080"/>
    <m/>
    <n v="5580"/>
    <m/>
    <n v="0"/>
    <m/>
    <m/>
    <m/>
    <n v="19800"/>
    <m/>
    <n v="0"/>
    <m/>
    <n v="19800"/>
    <m/>
    <n v="3780"/>
    <m/>
    <n v="0"/>
    <m/>
    <n v="3780"/>
    <m/>
    <n v="740"/>
    <m/>
    <m/>
    <m/>
    <n v="141020"/>
    <m/>
    <n v="0"/>
    <m/>
    <n v="141020"/>
    <n v="0.14040561622464898"/>
    <n v="110"/>
    <n v="2.6804708551978442E-2"/>
    <n v="21"/>
    <n v="5.24748262657779E-3"/>
    <n v="4.1111111111111107"/>
  </r>
  <r>
    <x v="10"/>
    <s v="PICH5B4"/>
    <x v="3"/>
    <s v="Pichidegua"/>
    <s v="blanco"/>
    <s v="Packing 5"/>
    <s v="PICH5B"/>
    <n v="7080"/>
    <m/>
    <n v="44280"/>
    <m/>
    <n v="94140"/>
    <m/>
    <n v="39420"/>
    <m/>
    <n v="4500"/>
    <m/>
    <n v="0"/>
    <m/>
    <m/>
    <m/>
    <n v="24480"/>
    <m/>
    <n v="0"/>
    <m/>
    <n v="24480"/>
    <m/>
    <n v="4140"/>
    <m/>
    <n v="0"/>
    <m/>
    <n v="4140"/>
    <m/>
    <n v="780"/>
    <m/>
    <m/>
    <m/>
    <n v="218820"/>
    <m/>
    <n v="0"/>
    <m/>
    <n v="218820"/>
    <n v="0.11187277214148615"/>
    <n v="136"/>
    <n v="1.8919659994516041E-2"/>
    <n v="23"/>
    <n v="3.564573622155196E-3"/>
    <n v="4.333333333333333"/>
  </r>
  <r>
    <x v="10"/>
    <s v="PICH3C4"/>
    <x v="3"/>
    <s v="Pichidegua"/>
    <s v="blanco"/>
    <s v="Packing 3"/>
    <s v="PICH3C"/>
    <n v="8760"/>
    <m/>
    <n v="27900"/>
    <m/>
    <n v="119960"/>
    <m/>
    <n v="37620"/>
    <m/>
    <n v="1620"/>
    <m/>
    <n v="0"/>
    <m/>
    <m/>
    <m/>
    <n v="19440"/>
    <m/>
    <n v="0"/>
    <m/>
    <n v="19440"/>
    <m/>
    <n v="4320"/>
    <m/>
    <n v="0"/>
    <m/>
    <n v="4320"/>
    <m/>
    <n v="400"/>
    <m/>
    <m/>
    <m/>
    <n v="220020"/>
    <m/>
    <n v="0"/>
    <m/>
    <n v="220020"/>
    <n v="8.8355604035996724E-2"/>
    <n v="108"/>
    <n v="1.9634578674665941E-2"/>
    <n v="24"/>
    <n v="1.81801654395055E-3"/>
    <n v="2.2222222222222223"/>
  </r>
  <r>
    <x v="10"/>
    <s v="PICH5C4"/>
    <x v="3"/>
    <s v="Pichidegua"/>
    <s v="blanco"/>
    <s v="Packing 5"/>
    <s v="PICH5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5D4"/>
    <x v="3"/>
    <s v="Pichidegua"/>
    <s v="blanco"/>
    <s v="Packing 5"/>
    <s v="PICH5D"/>
    <n v="3480"/>
    <m/>
    <n v="6840"/>
    <m/>
    <n v="104220"/>
    <m/>
    <n v="176400"/>
    <m/>
    <n v="15300"/>
    <m/>
    <n v="0"/>
    <m/>
    <m/>
    <m/>
    <n v="22680"/>
    <m/>
    <n v="0"/>
    <m/>
    <n v="22680"/>
    <m/>
    <n v="2880"/>
    <m/>
    <n v="0"/>
    <m/>
    <n v="2880"/>
    <m/>
    <n v="660"/>
    <m/>
    <m/>
    <m/>
    <n v="332460"/>
    <m/>
    <n v="0"/>
    <m/>
    <n v="332460"/>
    <n v="6.8218733080671362E-2"/>
    <n v="126"/>
    <n v="8.6626962642122364E-3"/>
    <n v="16"/>
    <n v="1.9852012272153041E-3"/>
    <n v="3.6666666666666665"/>
  </r>
  <r>
    <x v="10"/>
    <s v="PICH1Aco4"/>
    <x v="3"/>
    <s v="Pichidegua"/>
    <s v="color"/>
    <s v="Packing 1 Color"/>
    <s v="PICH1A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"/>
    <s v="PICH1Aco24"/>
    <x v="3"/>
    <s v="Pichidegua"/>
    <s v="color"/>
    <s v="Packing 1 Color"/>
    <s v="PICH1Aco2"/>
    <n v="7680"/>
    <m/>
    <n v="26640"/>
    <m/>
    <n v="63180"/>
    <m/>
    <n v="25380"/>
    <m/>
    <n v="720"/>
    <m/>
    <n v="0"/>
    <m/>
    <m/>
    <m/>
    <n v="6240"/>
    <m/>
    <n v="4620"/>
    <m/>
    <n v="10860"/>
    <m/>
    <n v="1818"/>
    <m/>
    <n v="1110"/>
    <m/>
    <n v="2928"/>
    <m/>
    <n v="3542"/>
    <m/>
    <m/>
    <m/>
    <n v="135200"/>
    <m/>
    <n v="5730"/>
    <m/>
    <n v="140930"/>
    <n v="7.7059533101539776E-2"/>
    <n v="60.333333333333336"/>
    <n v="2.0776271908039452E-2"/>
    <n v="16.266666666666666"/>
    <n v="2.5133044774001276E-2"/>
    <n v="19.677777777777777"/>
  </r>
  <r>
    <x v="10"/>
    <s v="PICH1Bco4"/>
    <x v="3"/>
    <s v="Pichidegua"/>
    <s v="color"/>
    <s v="Packing 1 Color"/>
    <s v="PICH1Bco"/>
    <n v="480"/>
    <m/>
    <n v="540"/>
    <m/>
    <n v="7100"/>
    <m/>
    <n v="27540"/>
    <m/>
    <n v="17280"/>
    <m/>
    <n v="1080"/>
    <m/>
    <m/>
    <m/>
    <n v="1020"/>
    <m/>
    <n v="930"/>
    <m/>
    <n v="1950"/>
    <m/>
    <n v="381"/>
    <m/>
    <n v="60"/>
    <m/>
    <n v="441"/>
    <m/>
    <n v="327"/>
    <m/>
    <m/>
    <m/>
    <n v="55748"/>
    <m/>
    <n v="990"/>
    <m/>
    <n v="56738"/>
    <n v="3.4368500828368995E-2"/>
    <n v="10.833333333333334"/>
    <n v="7.7725686488772953E-3"/>
    <n v="2.4500000000000002"/>
    <n v="5.7633332158341854E-3"/>
    <n v="1.8166666666666667"/>
  </r>
  <r>
    <x v="10"/>
    <s v="PICH2BCO4"/>
    <x v="3"/>
    <s v="Pichidegua"/>
    <s v="color"/>
    <s v="Packing 1 Color"/>
    <s v="PICH2BCO"/>
    <n v="8400"/>
    <m/>
    <n v="21960"/>
    <m/>
    <n v="42840"/>
    <m/>
    <n v="17280"/>
    <m/>
    <n v="1080"/>
    <m/>
    <n v="0"/>
    <m/>
    <m/>
    <m/>
    <n v="1671"/>
    <m/>
    <n v="930"/>
    <m/>
    <n v="2601"/>
    <m/>
    <n v="1020"/>
    <m/>
    <n v="540"/>
    <m/>
    <n v="1560"/>
    <m/>
    <n v="2529"/>
    <m/>
    <m/>
    <m/>
    <n v="96780"/>
    <m/>
    <n v="1470"/>
    <m/>
    <n v="98250"/>
    <n v="2.6473282442748092E-2"/>
    <n v="14.45"/>
    <n v="1.5877862595419848E-2"/>
    <n v="8.6666666666666661"/>
    <n v="2.5740458015267177E-2"/>
    <n v="14.05"/>
  </r>
  <r>
    <x v="10"/>
    <s v="PICH4Bco4"/>
    <x v="3"/>
    <s v="Pichidegua"/>
    <s v="color"/>
    <s v="Packing 4"/>
    <s v="PICH4Bco"/>
    <n v="7920"/>
    <m/>
    <n v="15480"/>
    <m/>
    <n v="20880"/>
    <m/>
    <n v="6120"/>
    <m/>
    <n v="0"/>
    <m/>
    <n v="0"/>
    <m/>
    <m/>
    <m/>
    <n v="4680"/>
    <m/>
    <n v="0"/>
    <m/>
    <n v="4680"/>
    <m/>
    <n v="3600"/>
    <m/>
    <n v="0"/>
    <m/>
    <n v="3600"/>
    <m/>
    <n v="480"/>
    <m/>
    <m/>
    <m/>
    <n v="59160"/>
    <m/>
    <n v="0"/>
    <m/>
    <n v="59160"/>
    <n v="7.9107505070993914E-2"/>
    <n v="26"/>
    <n v="6.0851926977687626E-2"/>
    <n v="20"/>
    <n v="8.1135902636916835E-3"/>
    <n v="2.6666666666666665"/>
  </r>
  <r>
    <x v="10"/>
    <s v="PICH5Aco4"/>
    <x v="3"/>
    <s v="Pichidegua"/>
    <s v="color"/>
    <s v="Packing 5"/>
    <s v="PICH5Aco"/>
    <n v="3480"/>
    <m/>
    <n v="9540"/>
    <m/>
    <n v="4680"/>
    <m/>
    <n v="100440"/>
    <m/>
    <n v="11160"/>
    <m/>
    <n v="0"/>
    <m/>
    <m/>
    <m/>
    <n v="5940"/>
    <m/>
    <n v="0"/>
    <m/>
    <n v="5940"/>
    <m/>
    <n v="1620"/>
    <m/>
    <n v="0"/>
    <m/>
    <n v="1620"/>
    <m/>
    <n v="500"/>
    <m/>
    <m/>
    <m/>
    <n v="137360"/>
    <m/>
    <n v="0"/>
    <m/>
    <n v="137360"/>
    <n v="4.3244030285381478E-2"/>
    <n v="33"/>
    <n v="1.1793826441467677E-2"/>
    <n v="9"/>
    <n v="3.6400698893418754E-3"/>
    <n v="2.7777777777777777"/>
  </r>
  <r>
    <x v="10"/>
    <s v="PICH5Bco4"/>
    <x v="3"/>
    <s v="Pichidegua"/>
    <s v="color"/>
    <s v="Packing 5"/>
    <s v="PICH5Bco"/>
    <n v="3480"/>
    <m/>
    <n v="11700"/>
    <m/>
    <n v="10260"/>
    <m/>
    <n v="59580"/>
    <m/>
    <n v="0"/>
    <m/>
    <n v="0"/>
    <m/>
    <m/>
    <m/>
    <n v="7380"/>
    <m/>
    <n v="0"/>
    <m/>
    <n v="7380"/>
    <m/>
    <n v="1980"/>
    <m/>
    <n v="0"/>
    <m/>
    <n v="1980"/>
    <m/>
    <n v="620"/>
    <m/>
    <m/>
    <m/>
    <n v="95000"/>
    <m/>
    <n v="0"/>
    <m/>
    <n v="95000"/>
    <n v="7.7684210526315786E-2"/>
    <n v="41"/>
    <n v="2.0842105263157894E-2"/>
    <n v="11"/>
    <n v="6.5263157894736839E-3"/>
    <n v="3.4444444444444446"/>
  </r>
  <r>
    <x v="10"/>
    <s v="PICH5Cco4"/>
    <x v="3"/>
    <s v="Pichidegua"/>
    <s v="color"/>
    <s v="Packing 5"/>
    <s v="PICH5Cco"/>
    <n v="0"/>
    <m/>
    <n v="0"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"/>
    <s v="Lavado4"/>
    <x v="3"/>
    <m/>
    <m/>
    <m/>
    <s v="Lavado"/>
    <n v="6720"/>
    <m/>
    <n v="24480"/>
    <m/>
    <n v="79740"/>
    <m/>
    <n v="71640"/>
    <m/>
    <n v="12960"/>
    <m/>
    <n v="1080"/>
    <m/>
    <m/>
    <m/>
    <m/>
    <m/>
    <m/>
    <m/>
    <m/>
    <m/>
    <m/>
    <m/>
    <m/>
    <m/>
    <m/>
    <m/>
    <m/>
    <m/>
    <m/>
    <m/>
    <n v="196620"/>
    <m/>
    <m/>
    <m/>
    <n v="196620"/>
    <n v="0"/>
    <n v="0"/>
    <n v="0"/>
    <n v="0"/>
    <n v="0"/>
    <n v="0"/>
  </r>
  <r>
    <x v="12"/>
    <s v="CA3A5"/>
    <x v="4"/>
    <s v="Calera"/>
    <s v="color"/>
    <s v="Packing 1 Color"/>
    <s v="CA3A"/>
    <n v="2640"/>
    <m/>
    <n v="11520"/>
    <m/>
    <n v="12420"/>
    <m/>
    <n v="28440"/>
    <m/>
    <n v="180"/>
    <m/>
    <n v="0"/>
    <m/>
    <n v="0"/>
    <m/>
    <n v="1446"/>
    <m/>
    <n v="510"/>
    <m/>
    <n v="1956"/>
    <m/>
    <n v="633"/>
    <m/>
    <n v="690"/>
    <m/>
    <n v="1323"/>
    <m/>
    <n v="621"/>
    <m/>
    <m/>
    <m/>
    <n v="57900"/>
    <m/>
    <n v="1200"/>
    <m/>
    <n v="59100"/>
    <n v="3.3096446700507612E-2"/>
    <n v="10.866666666666667"/>
    <n v="2.2385786802030457E-2"/>
    <n v="7.35"/>
    <n v="1.050761421319797E-2"/>
    <n v="3.45"/>
  </r>
  <r>
    <x v="12"/>
    <s v="CA3B5"/>
    <x v="4"/>
    <s v="Calera"/>
    <s v="color"/>
    <s v="Packing 1 Color"/>
    <s v="CA3B"/>
    <n v="1440"/>
    <m/>
    <n v="12060"/>
    <m/>
    <n v="11160"/>
    <m/>
    <n v="47880"/>
    <m/>
    <n v="3780"/>
    <m/>
    <n v="0"/>
    <m/>
    <n v="180"/>
    <m/>
    <n v="2379"/>
    <m/>
    <n v="240"/>
    <m/>
    <n v="2619"/>
    <m/>
    <n v="1122"/>
    <m/>
    <n v="420"/>
    <m/>
    <n v="1542"/>
    <m/>
    <n v="279"/>
    <m/>
    <m/>
    <m/>
    <n v="80280"/>
    <m/>
    <n v="660"/>
    <m/>
    <n v="80940"/>
    <n v="3.2357301704966639E-2"/>
    <n v="14.55"/>
    <n v="1.9051148999258711E-2"/>
    <n v="8.5666666666666664"/>
    <n v="3.446997776130467E-3"/>
    <n v="1.55"/>
  </r>
  <r>
    <x v="12"/>
    <s v="CA3BB5"/>
    <x v="4"/>
    <s v="Calera"/>
    <s v="blanco"/>
    <s v="Packing 1 Color"/>
    <s v="CA3BB"/>
    <n v="240"/>
    <m/>
    <n v="2880"/>
    <m/>
    <n v="2160"/>
    <m/>
    <n v="720"/>
    <m/>
    <n v="180"/>
    <m/>
    <n v="0"/>
    <m/>
    <n v="0"/>
    <m/>
    <n v="300"/>
    <m/>
    <n v="90"/>
    <m/>
    <n v="390"/>
    <m/>
    <n v="96"/>
    <m/>
    <n v="0"/>
    <m/>
    <n v="96"/>
    <m/>
    <n v="264"/>
    <m/>
    <m/>
    <m/>
    <n v="6840"/>
    <m/>
    <n v="90"/>
    <m/>
    <n v="6930"/>
    <n v="5.627705627705628E-2"/>
    <n v="2.1666666666666665"/>
    <n v="1.3852813852813853E-2"/>
    <n v="0.53333333333333333"/>
    <n v="3.8095238095238099E-2"/>
    <n v="1.4666666666666666"/>
  </r>
  <r>
    <x v="12"/>
    <s v="CAP1A5"/>
    <x v="4"/>
    <s v="Calera"/>
    <s v="color"/>
    <s v="Packing 1 Color"/>
    <s v="CAP1A"/>
    <n v="480"/>
    <m/>
    <n v="360"/>
    <m/>
    <n v="2920"/>
    <m/>
    <n v="21240"/>
    <m/>
    <n v="4680"/>
    <m/>
    <n v="180"/>
    <m/>
    <n v="0"/>
    <m/>
    <n v="345"/>
    <m/>
    <n v="420"/>
    <m/>
    <n v="765"/>
    <m/>
    <n v="108"/>
    <m/>
    <n v="0"/>
    <m/>
    <n v="108"/>
    <m/>
    <n v="197"/>
    <m/>
    <m/>
    <m/>
    <n v="30510"/>
    <m/>
    <n v="420"/>
    <m/>
    <n v="30930"/>
    <n v="2.4733268671193017E-2"/>
    <n v="4.25"/>
    <n v="3.4917555771096023E-3"/>
    <n v="0.6"/>
    <n v="6.3692208212091823E-3"/>
    <n v="1.0944444444444446"/>
  </r>
  <r>
    <x v="12"/>
    <s v="CAP1B5"/>
    <x v="4"/>
    <s v="Calera"/>
    <s v="color"/>
    <s v="Packing 1 Color"/>
    <s v="CAP1B"/>
    <n v="1440"/>
    <m/>
    <n v="4140"/>
    <m/>
    <n v="1800"/>
    <m/>
    <n v="22860"/>
    <m/>
    <n v="180"/>
    <m/>
    <n v="0"/>
    <m/>
    <n v="0"/>
    <m/>
    <n v="636"/>
    <m/>
    <n v="120"/>
    <m/>
    <n v="756"/>
    <m/>
    <n v="288"/>
    <m/>
    <n v="0"/>
    <m/>
    <n v="288"/>
    <m/>
    <n v="186"/>
    <m/>
    <m/>
    <m/>
    <n v="31530"/>
    <m/>
    <n v="120"/>
    <m/>
    <n v="31650"/>
    <n v="2.3886255924170617E-2"/>
    <n v="4.2"/>
    <n v="9.0995260663507115E-3"/>
    <n v="1.6"/>
    <n v="5.8767772511848339E-3"/>
    <n v="1.0333333333333334"/>
  </r>
  <r>
    <x v="12"/>
    <s v="CAP1c5"/>
    <x v="4"/>
    <s v="Calera"/>
    <s v="color"/>
    <s v="Packing 1 Color"/>
    <s v="CAP1c"/>
    <n v="600"/>
    <m/>
    <n v="1080"/>
    <m/>
    <n v="3480"/>
    <m/>
    <n v="18000"/>
    <m/>
    <n v="2340"/>
    <m/>
    <n v="180"/>
    <m/>
    <n v="0"/>
    <m/>
    <n v="939"/>
    <m/>
    <n v="240"/>
    <m/>
    <n v="1179"/>
    <m/>
    <n v="90"/>
    <m/>
    <n v="0"/>
    <m/>
    <n v="90"/>
    <m/>
    <n v="351"/>
    <m/>
    <m/>
    <m/>
    <n v="27060"/>
    <m/>
    <n v="240"/>
    <m/>
    <n v="27300"/>
    <n v="4.3186813186813187E-2"/>
    <n v="6.55"/>
    <n v="3.2967032967032967E-3"/>
    <n v="0.5"/>
    <n v="1.2857142857142857E-2"/>
    <n v="1.95"/>
  </r>
  <r>
    <x v="13"/>
    <s v="PICH1A5"/>
    <x v="4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3"/>
    <s v="PICH2A5"/>
    <x v="4"/>
    <s v="Pichidegua"/>
    <s v="color"/>
    <s v="Packing 1 Blanco"/>
    <s v="PICH2A"/>
    <n v="2520"/>
    <m/>
    <n v="42120"/>
    <m/>
    <n v="177960"/>
    <m/>
    <n v="95400"/>
    <m/>
    <n v="7740"/>
    <m/>
    <n v="0"/>
    <m/>
    <m/>
    <m/>
    <n v="16200"/>
    <m/>
    <n v="0"/>
    <m/>
    <n v="16200"/>
    <m/>
    <n v="3330"/>
    <m/>
    <n v="0"/>
    <m/>
    <n v="3330"/>
    <m/>
    <n v="550"/>
    <m/>
    <m/>
    <m/>
    <n v="312340"/>
    <m/>
    <n v="0"/>
    <m/>
    <n v="312340"/>
    <n v="5.1866555676506373E-2"/>
    <n v="90"/>
    <n v="1.0661458666837421E-2"/>
    <n v="18.5"/>
    <n v="1.7609015816097843E-3"/>
    <n v="3.0555555555555554"/>
  </r>
  <r>
    <x v="13"/>
    <s v="PICH3A5"/>
    <x v="4"/>
    <s v="Pichidegua"/>
    <s v="blanco"/>
    <s v="Packing 3"/>
    <s v="PICH3A"/>
    <n v="2040"/>
    <m/>
    <n v="16020"/>
    <m/>
    <n v="163140"/>
    <m/>
    <n v="118440"/>
    <m/>
    <n v="7020"/>
    <m/>
    <n v="0"/>
    <m/>
    <m/>
    <m/>
    <n v="14400"/>
    <m/>
    <n v="0"/>
    <m/>
    <n v="14400"/>
    <m/>
    <n v="1980"/>
    <m/>
    <n v="0"/>
    <m/>
    <n v="1980"/>
    <m/>
    <n v="340"/>
    <m/>
    <m/>
    <m/>
    <n v="328600"/>
    <m/>
    <n v="0"/>
    <m/>
    <n v="328600"/>
    <n v="4.3822276323797933E-2"/>
    <n v="80"/>
    <n v="6.0255629945222154E-3"/>
    <n v="11"/>
    <n v="1.0346926354230068E-3"/>
    <n v="1.8888888888888888"/>
  </r>
  <r>
    <x v="13"/>
    <s v="PICH4A5"/>
    <x v="4"/>
    <s v="Pichidegua"/>
    <s v="blanco"/>
    <s v="Packing 4"/>
    <s v="PICH4A"/>
    <n v="960"/>
    <m/>
    <m/>
    <m/>
    <n v="21960"/>
    <m/>
    <n v="14040"/>
    <m/>
    <n v="3960"/>
    <m/>
    <n v="0"/>
    <m/>
    <m/>
    <m/>
    <n v="6480"/>
    <m/>
    <n v="0"/>
    <m/>
    <n v="6480"/>
    <m/>
    <n v="720"/>
    <m/>
    <n v="0"/>
    <m/>
    <n v="720"/>
    <m/>
    <n v="200"/>
    <m/>
    <m/>
    <m/>
    <n v="54800"/>
    <m/>
    <n v="0"/>
    <m/>
    <n v="54800"/>
    <n v="0.11824817518248175"/>
    <n v="36"/>
    <n v="1.3138686131386862E-2"/>
    <n v="4"/>
    <n v="3.6496350364963502E-3"/>
    <n v="1.1111111111111112"/>
  </r>
  <r>
    <x v="13"/>
    <s v="PICH5A5"/>
    <x v="4"/>
    <s v="Pichidegua"/>
    <s v="blanco"/>
    <s v="Packing 5"/>
    <s v="PICH5A"/>
    <n v="11040"/>
    <m/>
    <n v="2340"/>
    <m/>
    <n v="43920"/>
    <m/>
    <n v="198720"/>
    <m/>
    <n v="70200"/>
    <m/>
    <n v="180"/>
    <m/>
    <m/>
    <m/>
    <n v="6300"/>
    <m/>
    <n v="0"/>
    <m/>
    <n v="6300"/>
    <m/>
    <n v="1440"/>
    <m/>
    <n v="0"/>
    <m/>
    <n v="1440"/>
    <m/>
    <n v="700"/>
    <m/>
    <m/>
    <m/>
    <n v="335020"/>
    <m/>
    <n v="0"/>
    <m/>
    <n v="335020"/>
    <n v="1.8804847471792729E-2"/>
    <n v="35"/>
    <n v="4.2982508506954811E-3"/>
    <n v="8"/>
    <n v="2.0894274968658588E-3"/>
    <n v="3.8888888888888888"/>
  </r>
  <r>
    <x v="13"/>
    <s v="PICH1B5"/>
    <x v="4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3"/>
    <s v="PICH2B5"/>
    <x v="4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3"/>
    <s v="PICH3B5"/>
    <x v="4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3"/>
    <s v="PICH4B5"/>
    <x v="4"/>
    <s v="Pichidegua"/>
    <s v="blanco"/>
    <s v="Packing 4"/>
    <s v="PICH4B"/>
    <n v="9120"/>
    <m/>
    <n v="30780"/>
    <m/>
    <n v="44820"/>
    <m/>
    <n v="16380"/>
    <m/>
    <n v="4320"/>
    <m/>
    <n v="0"/>
    <m/>
    <m/>
    <m/>
    <n v="19800"/>
    <m/>
    <n v="0"/>
    <m/>
    <n v="19800"/>
    <m/>
    <n v="3780"/>
    <m/>
    <n v="0"/>
    <m/>
    <n v="3780"/>
    <m/>
    <n v="860"/>
    <m/>
    <m/>
    <m/>
    <n v="124100"/>
    <m/>
    <n v="0"/>
    <m/>
    <n v="124100"/>
    <n v="0.15954875100725222"/>
    <n v="110"/>
    <n v="3.0459307010475424E-2"/>
    <n v="21"/>
    <n v="6.9298952457695403E-3"/>
    <n v="4.7777777777777777"/>
  </r>
  <r>
    <x v="13"/>
    <s v="PICH5B5"/>
    <x v="4"/>
    <s v="Pichidegua"/>
    <s v="blanco"/>
    <s v="Packing 5"/>
    <s v="PICH5B"/>
    <n v="7440"/>
    <m/>
    <n v="44280"/>
    <m/>
    <n v="100440"/>
    <m/>
    <n v="40290"/>
    <m/>
    <n v="4320"/>
    <m/>
    <n v="0"/>
    <m/>
    <m/>
    <m/>
    <n v="19410"/>
    <m/>
    <n v="0"/>
    <m/>
    <n v="19410"/>
    <m/>
    <n v="3240"/>
    <m/>
    <n v="0"/>
    <m/>
    <n v="3240"/>
    <m/>
    <n v="760"/>
    <m/>
    <m/>
    <m/>
    <n v="225040"/>
    <m/>
    <n v="0"/>
    <m/>
    <n v="225040"/>
    <n v="8.6251333096338423E-2"/>
    <n v="107.83333333333333"/>
    <n v="1.4397440455030218E-2"/>
    <n v="18"/>
    <n v="3.3771773906861001E-3"/>
    <n v="4.2222222222222223"/>
  </r>
  <r>
    <x v="13"/>
    <s v="PICH3C5"/>
    <x v="4"/>
    <s v="Pichidegua"/>
    <s v="blanco"/>
    <s v="Packing 3"/>
    <s v="PICH3C"/>
    <n v="9840"/>
    <m/>
    <n v="27900"/>
    <m/>
    <n v="119160"/>
    <m/>
    <n v="37080"/>
    <m/>
    <n v="1080"/>
    <m/>
    <n v="0"/>
    <m/>
    <m/>
    <m/>
    <n v="18720"/>
    <m/>
    <n v="0"/>
    <m/>
    <n v="18720"/>
    <m/>
    <n v="3060"/>
    <m/>
    <n v="0"/>
    <m/>
    <n v="3060"/>
    <m/>
    <n v="400"/>
    <m/>
    <m/>
    <m/>
    <n v="245500"/>
    <m/>
    <n v="0"/>
    <m/>
    <n v="245500"/>
    <n v="7.6252545824847251E-2"/>
    <n v="104"/>
    <n v="1.2464358452138493E-2"/>
    <n v="17"/>
    <n v="1.6293279022403259E-3"/>
    <n v="2.2222222222222223"/>
  </r>
  <r>
    <x v="13"/>
    <s v="PICH5C5"/>
    <x v="4"/>
    <s v="Pichidegua"/>
    <s v="blanco"/>
    <s v="Packing 5"/>
    <s v="PICH5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3"/>
    <s v="PICH5D5"/>
    <x v="4"/>
    <s v="Pichidegua"/>
    <s v="blanco"/>
    <s v="Packing 5"/>
    <s v="PICH5D"/>
    <n v="3840"/>
    <m/>
    <n v="6840"/>
    <m/>
    <n v="97200"/>
    <m/>
    <n v="183960"/>
    <m/>
    <n v="14940"/>
    <m/>
    <n v="0"/>
    <m/>
    <m/>
    <m/>
    <n v="17460"/>
    <m/>
    <n v="0"/>
    <m/>
    <n v="17460"/>
    <m/>
    <n v="3060"/>
    <m/>
    <n v="0"/>
    <m/>
    <n v="3060"/>
    <m/>
    <n v="640"/>
    <m/>
    <m/>
    <m/>
    <n v="332080"/>
    <m/>
    <n v="0"/>
    <m/>
    <n v="332080"/>
    <n v="5.257769212238015E-2"/>
    <n v="97"/>
    <n v="9.2146470729944589E-3"/>
    <n v="17"/>
    <n v="1.927246446639364E-3"/>
    <n v="3.5555555555555554"/>
  </r>
  <r>
    <x v="13"/>
    <s v="PICH1Aco5"/>
    <x v="4"/>
    <s v="Pichidegua"/>
    <s v="color"/>
    <s v="Packing 1 Color"/>
    <s v="PICH1A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3"/>
    <s v="PICH1Aco25"/>
    <x v="4"/>
    <s v="Pichidegua"/>
    <s v="color"/>
    <s v="Packing 1 Color"/>
    <s v="PICH1Aco2"/>
    <n v="4080"/>
    <m/>
    <n v="26640"/>
    <m/>
    <n v="33300"/>
    <m/>
    <n v="21420"/>
    <m/>
    <n v="6750"/>
    <m/>
    <n v="360"/>
    <m/>
    <m/>
    <m/>
    <n v="3441"/>
    <m/>
    <n v="2820"/>
    <m/>
    <n v="6261"/>
    <m/>
    <n v="1284"/>
    <m/>
    <n v="1020"/>
    <m/>
    <n v="2304"/>
    <m/>
    <n v="1765"/>
    <m/>
    <m/>
    <m/>
    <n v="86620"/>
    <m/>
    <n v="3840"/>
    <m/>
    <n v="90460"/>
    <n v="6.9212911784214015E-2"/>
    <n v="34.783333333333331"/>
    <n v="2.5469820915321691E-2"/>
    <n v="12.8"/>
    <n v="1.9511386248065442E-2"/>
    <n v="9.8055555555555554"/>
  </r>
  <r>
    <x v="13"/>
    <s v="PICH1Bco5"/>
    <x v="4"/>
    <s v="Pichidegua"/>
    <s v="color"/>
    <s v="Packing 1 Color"/>
    <s v="PICH1Bco"/>
    <n v="1560"/>
    <m/>
    <n v="540"/>
    <m/>
    <n v="12600"/>
    <m/>
    <n v="22500"/>
    <m/>
    <n v="8820"/>
    <m/>
    <n v="540"/>
    <m/>
    <m/>
    <m/>
    <n v="630"/>
    <m/>
    <n v="840"/>
    <m/>
    <n v="1470"/>
    <m/>
    <n v="261"/>
    <m/>
    <n v="30"/>
    <m/>
    <n v="291"/>
    <m/>
    <n v="609"/>
    <m/>
    <m/>
    <m/>
    <n v="51840"/>
    <m/>
    <n v="870"/>
    <m/>
    <n v="52710"/>
    <n v="2.7888446215139442E-2"/>
    <n v="8.1666666666666661"/>
    <n v="5.5207740466704609E-3"/>
    <n v="1.6166666666666667"/>
    <n v="1.1553784860557768E-2"/>
    <n v="3.3833333333333333"/>
  </r>
  <r>
    <x v="13"/>
    <s v="PICH2BCO5"/>
    <x v="4"/>
    <s v="Pichidegua"/>
    <s v="color"/>
    <s v="Packing 1 Color"/>
    <s v="PICH2BCO"/>
    <n v="6120"/>
    <m/>
    <n v="21960"/>
    <m/>
    <n v="29340"/>
    <m/>
    <n v="15120"/>
    <m/>
    <n v="1980"/>
    <m/>
    <n v="0"/>
    <m/>
    <m/>
    <m/>
    <n v="1695"/>
    <m/>
    <n v="810"/>
    <m/>
    <n v="2505"/>
    <m/>
    <n v="2658"/>
    <m/>
    <n v="600"/>
    <m/>
    <n v="3258"/>
    <m/>
    <n v="2307"/>
    <m/>
    <m/>
    <m/>
    <n v="81360"/>
    <m/>
    <n v="1410"/>
    <m/>
    <n v="82770"/>
    <n v="3.0264588619064878E-2"/>
    <n v="13.916666666666666"/>
    <n v="3.9362087712939468E-2"/>
    <n v="18.100000000000001"/>
    <n v="2.7872417542587895E-2"/>
    <n v="12.816666666666666"/>
  </r>
  <r>
    <x v="13"/>
    <s v="PICH4Bco5"/>
    <x v="4"/>
    <s v="Pichidegua"/>
    <s v="color"/>
    <s v="Packing 4"/>
    <s v="PICH4Bco"/>
    <n v="6840"/>
    <m/>
    <n v="15480"/>
    <m/>
    <n v="19800"/>
    <m/>
    <n v="6660"/>
    <m/>
    <n v="0"/>
    <m/>
    <n v="0"/>
    <m/>
    <m/>
    <m/>
    <n v="4860"/>
    <m/>
    <n v="0"/>
    <m/>
    <n v="4860"/>
    <m/>
    <n v="3390"/>
    <m/>
    <n v="0"/>
    <m/>
    <n v="3390"/>
    <m/>
    <n v="460"/>
    <m/>
    <m/>
    <m/>
    <n v="57490"/>
    <m/>
    <n v="0"/>
    <m/>
    <n v="57490"/>
    <n v="8.4536441120194816E-2"/>
    <n v="27"/>
    <n v="5.8966776830753173E-2"/>
    <n v="18.833333333333332"/>
    <n v="8.0013915463558877E-3"/>
    <n v="2.5555555555555554"/>
  </r>
  <r>
    <x v="13"/>
    <s v="PICH5Aco5"/>
    <x v="4"/>
    <s v="Pichidegua"/>
    <s v="color"/>
    <s v="Packing 5"/>
    <s v="PICH5Aco"/>
    <n v="2280"/>
    <m/>
    <n v="9540"/>
    <m/>
    <n v="0"/>
    <m/>
    <n v="75060"/>
    <m/>
    <n v="1800"/>
    <m/>
    <n v="0"/>
    <m/>
    <m/>
    <m/>
    <n v="1539"/>
    <m/>
    <n v="0"/>
    <m/>
    <n v="1539"/>
    <m/>
    <n v="1212"/>
    <m/>
    <n v="0"/>
    <m/>
    <n v="1212"/>
    <m/>
    <n v="729"/>
    <m/>
    <m/>
    <m/>
    <n v="88380"/>
    <m/>
    <n v="0"/>
    <m/>
    <n v="88380"/>
    <n v="1.7413441955193482E-2"/>
    <n v="8.5500000000000007"/>
    <n v="1.3713509843856076E-2"/>
    <n v="6.7333333333333334"/>
    <n v="8.2484725050916505E-3"/>
    <n v="4.05"/>
  </r>
  <r>
    <x v="13"/>
    <s v="PICH5Bco5"/>
    <x v="4"/>
    <s v="Pichidegua"/>
    <s v="color"/>
    <s v="Packing 5"/>
    <s v="PICH5Bco"/>
    <n v="3840"/>
    <m/>
    <n v="11700"/>
    <m/>
    <n v="16740"/>
    <m/>
    <n v="19080"/>
    <m/>
    <n v="900"/>
    <m/>
    <n v="180"/>
    <m/>
    <m/>
    <m/>
    <n v="1350"/>
    <m/>
    <n v="0"/>
    <m/>
    <n v="1350"/>
    <m/>
    <n v="1470"/>
    <m/>
    <n v="0"/>
    <m/>
    <n v="1470"/>
    <m/>
    <n v="360"/>
    <m/>
    <m/>
    <m/>
    <n v="50580"/>
    <m/>
    <n v="0"/>
    <m/>
    <n v="50580"/>
    <n v="2.6690391459074734E-2"/>
    <n v="7.5"/>
    <n v="2.9062870699881376E-2"/>
    <n v="8.1666666666666661"/>
    <n v="7.1174377224199285E-3"/>
    <n v="2"/>
  </r>
  <r>
    <x v="13"/>
    <s v="PICH5Cco5"/>
    <x v="4"/>
    <s v="Pichidegua"/>
    <s v="color"/>
    <s v="Packing 5"/>
    <s v="PICH5Cco"/>
    <n v="0"/>
    <m/>
    <n v="0"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4"/>
    <s v="Lavado5"/>
    <x v="4"/>
    <m/>
    <m/>
    <m/>
    <s v="Lavado"/>
    <n v="3600"/>
    <m/>
    <n v="14400"/>
    <m/>
    <n v="50940"/>
    <m/>
    <n v="41580"/>
    <m/>
    <n v="6480"/>
    <m/>
    <n v="1080"/>
    <m/>
    <m/>
    <m/>
    <m/>
    <m/>
    <m/>
    <m/>
    <m/>
    <m/>
    <m/>
    <m/>
    <m/>
    <m/>
    <m/>
    <m/>
    <m/>
    <m/>
    <m/>
    <m/>
    <n v="117540"/>
    <m/>
    <m/>
    <m/>
    <n v="117540"/>
    <n v="0"/>
    <n v="0"/>
    <n v="0"/>
    <n v="0"/>
    <n v="0"/>
    <n v="0"/>
  </r>
  <r>
    <x v="15"/>
    <s v="CA3A6"/>
    <x v="5"/>
    <s v="Calera"/>
    <s v="color"/>
    <s v="Packing 1 Color"/>
    <s v="CA3A"/>
    <n v="2400"/>
    <m/>
    <n v="11160"/>
    <m/>
    <n v="10980"/>
    <m/>
    <n v="23040"/>
    <m/>
    <n v="360"/>
    <m/>
    <n v="0"/>
    <m/>
    <m/>
    <m/>
    <n v="1086"/>
    <m/>
    <n v="930"/>
    <m/>
    <n v="2016"/>
    <m/>
    <n v="1227"/>
    <m/>
    <n v="990"/>
    <m/>
    <n v="2217"/>
    <m/>
    <n v="747"/>
    <m/>
    <m/>
    <m/>
    <n v="51000"/>
    <m/>
    <n v="1920"/>
    <m/>
    <n v="52920"/>
    <n v="3.8095238095238099E-2"/>
    <n v="11.2"/>
    <n v="4.1893424036281178E-2"/>
    <n v="12.316666666666666"/>
    <n v="1.4115646258503402E-2"/>
    <n v="4.1500000000000004"/>
  </r>
  <r>
    <x v="15"/>
    <s v="CA3B6"/>
    <x v="5"/>
    <s v="Calera"/>
    <s v="color"/>
    <s v="Packing 1 Color"/>
    <s v="CA3B"/>
    <n v="360"/>
    <m/>
    <n v="1080"/>
    <m/>
    <n v="2160"/>
    <m/>
    <n v="720"/>
    <m/>
    <n v="0"/>
    <m/>
    <n v="0"/>
    <m/>
    <m/>
    <m/>
    <n v="90"/>
    <m/>
    <n v="90"/>
    <m/>
    <n v="180"/>
    <m/>
    <n v="60"/>
    <m/>
    <n v="90"/>
    <m/>
    <n v="150"/>
    <m/>
    <n v="90"/>
    <m/>
    <m/>
    <m/>
    <n v="4560"/>
    <m/>
    <n v="180"/>
    <m/>
    <n v="4740"/>
    <n v="3.7974683544303799E-2"/>
    <n v="1"/>
    <n v="3.1645569620253167E-2"/>
    <n v="0.83333333333333337"/>
    <n v="1.8987341772151899E-2"/>
    <n v="0.5"/>
  </r>
  <r>
    <x v="15"/>
    <s v="CA3BB6"/>
    <x v="5"/>
    <s v="Calera"/>
    <s v="blanco"/>
    <s v="Packing 1 Color"/>
    <s v="CA3BB"/>
    <n v="1080"/>
    <m/>
    <n v="7020"/>
    <m/>
    <n v="21600"/>
    <m/>
    <n v="19260"/>
    <m/>
    <n v="360"/>
    <m/>
    <n v="0"/>
    <m/>
    <m/>
    <m/>
    <n v="858"/>
    <m/>
    <n v="870"/>
    <m/>
    <n v="1728"/>
    <m/>
    <n v="543"/>
    <m/>
    <n v="930"/>
    <m/>
    <n v="1473"/>
    <m/>
    <n v="639"/>
    <m/>
    <m/>
    <m/>
    <n v="51360"/>
    <m/>
    <n v="1800"/>
    <m/>
    <n v="53160"/>
    <n v="3.2505643340857787E-2"/>
    <n v="9.6"/>
    <n v="2.770880361173815E-2"/>
    <n v="8.1833333333333336"/>
    <n v="1.2020316027088036E-2"/>
    <n v="3.55"/>
  </r>
  <r>
    <x v="15"/>
    <s v="CAP1A6"/>
    <x v="5"/>
    <s v="Calera"/>
    <s v="color"/>
    <s v="Packing 1 Color"/>
    <s v="CAP1A"/>
    <n v="360"/>
    <m/>
    <n v="180"/>
    <m/>
    <n v="5900"/>
    <m/>
    <n v="18900"/>
    <m/>
    <n v="1800"/>
    <m/>
    <n v="360"/>
    <m/>
    <m/>
    <m/>
    <n v="630"/>
    <m/>
    <n v="510"/>
    <m/>
    <n v="1140"/>
    <m/>
    <n v="198"/>
    <m/>
    <n v="0"/>
    <m/>
    <n v="198"/>
    <m/>
    <n v="322"/>
    <m/>
    <m/>
    <m/>
    <n v="28650"/>
    <m/>
    <n v="510"/>
    <m/>
    <n v="29160"/>
    <n v="3.9094650205761319E-2"/>
    <n v="6.333333333333333"/>
    <n v="6.7901234567901234E-3"/>
    <n v="1.1000000000000001"/>
    <n v="1.1042524005486968E-2"/>
    <n v="1.788888888888889"/>
  </r>
  <r>
    <x v="15"/>
    <s v="CAP1B6"/>
    <x v="5"/>
    <s v="Calera"/>
    <s v="color"/>
    <s v="Packing 1 Color"/>
    <s v="CAP1B"/>
    <n v="1080"/>
    <m/>
    <n v="4680"/>
    <m/>
    <n v="640"/>
    <m/>
    <n v="20700"/>
    <m/>
    <n v="180"/>
    <m/>
    <n v="0"/>
    <m/>
    <m/>
    <m/>
    <n v="750"/>
    <m/>
    <n v="240"/>
    <m/>
    <n v="990"/>
    <m/>
    <n v="120"/>
    <m/>
    <n v="0"/>
    <m/>
    <n v="120"/>
    <m/>
    <n v="80"/>
    <m/>
    <m/>
    <m/>
    <n v="28230"/>
    <m/>
    <n v="240"/>
    <m/>
    <n v="28470"/>
    <n v="3.4773445732349841E-2"/>
    <n v="5.5"/>
    <n v="4.2149631190727078E-3"/>
    <n v="0.66666666666666663"/>
    <n v="2.8099754127151387E-3"/>
    <n v="0.44444444444444442"/>
  </r>
  <r>
    <x v="15"/>
    <s v="CAP1c6"/>
    <x v="5"/>
    <s v="Calera"/>
    <s v="color"/>
    <s v="Packing 1 Color"/>
    <s v="CAP1c"/>
    <n v="960"/>
    <m/>
    <n v="360"/>
    <m/>
    <n v="5800"/>
    <m/>
    <n v="20340"/>
    <m/>
    <n v="2700"/>
    <m/>
    <n v="0"/>
    <m/>
    <m/>
    <m/>
    <n v="510"/>
    <m/>
    <n v="390"/>
    <m/>
    <n v="900"/>
    <m/>
    <n v="93"/>
    <m/>
    <n v="0"/>
    <m/>
    <n v="93"/>
    <m/>
    <n v="197"/>
    <m/>
    <m/>
    <m/>
    <n v="30960"/>
    <m/>
    <n v="390"/>
    <m/>
    <n v="31350"/>
    <n v="2.8708133971291867E-2"/>
    <n v="5"/>
    <n v="2.9665071770334926E-3"/>
    <n v="0.51666666666666672"/>
    <n v="6.283891547049442E-3"/>
    <n v="1.0944444444444446"/>
  </r>
  <r>
    <x v="16"/>
    <s v="PICH1A6"/>
    <x v="5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6"/>
    <s v="PICH2A6"/>
    <x v="5"/>
    <s v="Pichidegua"/>
    <s v="color"/>
    <s v="Packing 1 Blanco"/>
    <s v="PICH2A"/>
    <n v="2280"/>
    <m/>
    <n v="14400"/>
    <m/>
    <n v="144360"/>
    <m/>
    <n v="78120"/>
    <m/>
    <n v="9720"/>
    <m/>
    <n v="0"/>
    <m/>
    <m/>
    <m/>
    <n v="19440"/>
    <m/>
    <n v="0"/>
    <m/>
    <n v="19440"/>
    <m/>
    <n v="4140"/>
    <m/>
    <n v="0"/>
    <m/>
    <n v="4140"/>
    <m/>
    <n v="0"/>
    <m/>
    <m/>
    <m/>
    <n v="272460"/>
    <m/>
    <n v="0"/>
    <m/>
    <n v="272460"/>
    <n v="7.1349922924465972E-2"/>
    <n v="108"/>
    <n v="1.519489099317331E-2"/>
    <n v="23"/>
    <n v="0"/>
    <n v="0"/>
  </r>
  <r>
    <x v="16"/>
    <s v="PICH3A6"/>
    <x v="5"/>
    <s v="Pichidegua"/>
    <s v="blanco"/>
    <s v="Packing 3"/>
    <s v="PICH3A"/>
    <n v="2040"/>
    <m/>
    <n v="23580"/>
    <m/>
    <n v="166560"/>
    <m/>
    <n v="111060"/>
    <m/>
    <n v="5760"/>
    <m/>
    <n v="0"/>
    <m/>
    <m/>
    <m/>
    <n v="15480"/>
    <m/>
    <n v="0"/>
    <m/>
    <n v="15480"/>
    <m/>
    <n v="1620"/>
    <m/>
    <n v="0"/>
    <m/>
    <n v="1620"/>
    <m/>
    <n v="300"/>
    <m/>
    <m/>
    <m/>
    <n v="326400"/>
    <m/>
    <n v="0"/>
    <m/>
    <n v="326400"/>
    <n v="4.7426470588235292E-2"/>
    <n v="86"/>
    <n v="4.9632352941176468E-3"/>
    <n v="9"/>
    <n v="9.1911764705882352E-4"/>
    <n v="1.6666666666666667"/>
  </r>
  <r>
    <x v="16"/>
    <s v="PICH4A6"/>
    <x v="5"/>
    <s v="Pichidegua"/>
    <s v="blanco"/>
    <s v="Packing 4"/>
    <s v="PICH4A"/>
    <n v="5280"/>
    <m/>
    <n v="18900"/>
    <m/>
    <n v="43560"/>
    <m/>
    <n v="21600"/>
    <m/>
    <n v="3240"/>
    <m/>
    <n v="0"/>
    <m/>
    <m/>
    <m/>
    <n v="11340"/>
    <m/>
    <n v="0"/>
    <m/>
    <n v="11340"/>
    <m/>
    <n v="1620"/>
    <m/>
    <n v="0"/>
    <m/>
    <n v="1620"/>
    <m/>
    <n v="300"/>
    <m/>
    <m/>
    <m/>
    <n v="105840"/>
    <m/>
    <n v="0"/>
    <m/>
    <n v="105840"/>
    <n v="0.10714285714285714"/>
    <n v="63"/>
    <n v="1.5306122448979591E-2"/>
    <n v="9"/>
    <n v="2.8344671201814059E-3"/>
    <n v="1.6666666666666667"/>
  </r>
  <r>
    <x v="16"/>
    <s v="PICH5A6"/>
    <x v="5"/>
    <s v="Pichidegua"/>
    <s v="blanco"/>
    <s v="Packing 5"/>
    <s v="PICH5A"/>
    <n v="10320"/>
    <m/>
    <n v="8820"/>
    <m/>
    <n v="41400"/>
    <m/>
    <n v="210780"/>
    <m/>
    <n v="57420"/>
    <m/>
    <n v="0"/>
    <m/>
    <m/>
    <m/>
    <n v="6300"/>
    <m/>
    <n v="0"/>
    <m/>
    <n v="6300"/>
    <m/>
    <n v="1980"/>
    <m/>
    <n v="0"/>
    <m/>
    <n v="1980"/>
    <m/>
    <n v="700"/>
    <m/>
    <m/>
    <m/>
    <n v="337720"/>
    <m/>
    <n v="0"/>
    <m/>
    <n v="337720"/>
    <n v="1.8654506691934147E-2"/>
    <n v="35"/>
    <n v="5.8628449603221602E-3"/>
    <n v="11"/>
    <n v="2.0727229657704609E-3"/>
    <n v="3.8888888888888888"/>
  </r>
  <r>
    <x v="16"/>
    <s v="PICH1B6"/>
    <x v="5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6"/>
    <s v="PICH2B6"/>
    <x v="5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6"/>
    <s v="PICH3B6"/>
    <x v="5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6"/>
    <s v="PICH4B6"/>
    <x v="5"/>
    <s v="Pichidegua"/>
    <s v="blanco"/>
    <s v="Packing 4"/>
    <s v="PICH4B"/>
    <n v="10560"/>
    <m/>
    <n v="35460"/>
    <m/>
    <n v="60660"/>
    <m/>
    <n v="20520"/>
    <m/>
    <n v="5220"/>
    <m/>
    <n v="0"/>
    <m/>
    <m/>
    <m/>
    <n v="23580"/>
    <m/>
    <n v="0"/>
    <m/>
    <n v="23580"/>
    <m/>
    <n v="3960"/>
    <m/>
    <n v="0"/>
    <m/>
    <n v="3960"/>
    <m/>
    <n v="160"/>
    <m/>
    <m/>
    <m/>
    <n v="160120"/>
    <m/>
    <n v="0"/>
    <m/>
    <n v="160120"/>
    <n v="0.14726455158631027"/>
    <n v="131"/>
    <n v="2.4731451411441421E-2"/>
    <n v="22"/>
    <n v="9.9925056207844122E-4"/>
    <n v="0.88888888888888884"/>
  </r>
  <r>
    <x v="16"/>
    <s v="PICH5B6"/>
    <x v="5"/>
    <s v="Pichidegua"/>
    <s v="blanco"/>
    <s v="Packing 5"/>
    <s v="PICH5B"/>
    <n v="9240"/>
    <m/>
    <n v="52920"/>
    <m/>
    <n v="93060"/>
    <m/>
    <n v="39780"/>
    <m/>
    <n v="4860"/>
    <m/>
    <n v="0"/>
    <m/>
    <m/>
    <m/>
    <n v="15660"/>
    <m/>
    <n v="0"/>
    <m/>
    <n v="15660"/>
    <m/>
    <n v="3420"/>
    <m/>
    <n v="0"/>
    <m/>
    <n v="3420"/>
    <m/>
    <n v="700"/>
    <m/>
    <m/>
    <m/>
    <n v="219640"/>
    <m/>
    <n v="0"/>
    <m/>
    <n v="219640"/>
    <n v="7.1298488435621921E-2"/>
    <n v="87"/>
    <n v="1.5570934256055362E-2"/>
    <n v="19"/>
    <n v="3.1870333272627938E-3"/>
    <n v="3.8888888888888888"/>
  </r>
  <r>
    <x v="16"/>
    <s v="PICH3C6"/>
    <x v="5"/>
    <s v="Pichidegua"/>
    <s v="blanco"/>
    <s v="Packing 3"/>
    <s v="PICH3C"/>
    <n v="8880"/>
    <m/>
    <n v="52920"/>
    <m/>
    <n v="118080"/>
    <m/>
    <n v="38340"/>
    <m/>
    <n v="1620"/>
    <m/>
    <n v="0"/>
    <m/>
    <m/>
    <m/>
    <n v="20160"/>
    <m/>
    <n v="0"/>
    <m/>
    <n v="20160"/>
    <m/>
    <n v="4140"/>
    <m/>
    <n v="0"/>
    <m/>
    <n v="4140"/>
    <m/>
    <n v="340"/>
    <m/>
    <m/>
    <m/>
    <n v="244480"/>
    <m/>
    <n v="0"/>
    <m/>
    <n v="244480"/>
    <n v="8.2460732984293197E-2"/>
    <n v="112"/>
    <n v="1.6933900523560211E-2"/>
    <n v="23"/>
    <n v="1.3907068062827225E-3"/>
    <n v="1.8888888888888888"/>
  </r>
  <r>
    <x v="16"/>
    <s v="PICH5C6"/>
    <x v="5"/>
    <s v="Pichidegua"/>
    <s v="blanco"/>
    <s v="Packing 5"/>
    <s v="PICH5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6"/>
    <s v="PICH5D6"/>
    <x v="5"/>
    <s v="Pichidegua"/>
    <s v="blanco"/>
    <s v="Packing 5"/>
    <s v="PICH5D"/>
    <n v="3120"/>
    <m/>
    <n v="8820"/>
    <m/>
    <n v="74340"/>
    <m/>
    <n v="167040"/>
    <m/>
    <n v="11880"/>
    <m/>
    <n v="0"/>
    <m/>
    <m/>
    <m/>
    <n v="14580"/>
    <m/>
    <n v="0"/>
    <m/>
    <n v="14580"/>
    <m/>
    <n v="2700"/>
    <m/>
    <n v="0"/>
    <m/>
    <n v="2700"/>
    <m/>
    <n v="300"/>
    <m/>
    <m/>
    <m/>
    <n v="282780"/>
    <m/>
    <n v="0"/>
    <m/>
    <n v="282780"/>
    <n v="5.1559516231699555E-2"/>
    <n v="81"/>
    <n v="9.5480585614258432E-3"/>
    <n v="15"/>
    <n v="1.0608953957139827E-3"/>
    <n v="1.6666666666666667"/>
  </r>
  <r>
    <x v="16"/>
    <s v="PICH1Aco6"/>
    <x v="5"/>
    <s v="Pichidegua"/>
    <s v="color"/>
    <s v="Packing 1 Color"/>
    <s v="PICH1Aco"/>
    <n v="0"/>
    <m/>
    <n v="0"/>
    <m/>
    <n v="0"/>
    <m/>
    <n v="0"/>
    <m/>
    <n v="0"/>
    <m/>
    <n v="0"/>
    <m/>
    <m/>
    <m/>
    <n v="0"/>
    <m/>
    <n v="90"/>
    <m/>
    <n v="90"/>
    <m/>
    <n v="0"/>
    <m/>
    <n v="180"/>
    <m/>
    <n v="180"/>
    <m/>
    <n v="0"/>
    <m/>
    <m/>
    <m/>
    <n v="0"/>
    <m/>
    <n v="270"/>
    <m/>
    <n v="270"/>
    <n v="0.33333333333333331"/>
    <n v="0.5"/>
    <n v="0.66666666666666663"/>
    <n v="1"/>
    <n v="0"/>
    <n v="0"/>
  </r>
  <r>
    <x v="16"/>
    <s v="PICH1Aco26"/>
    <x v="5"/>
    <s v="Pichidegua"/>
    <s v="color"/>
    <s v="Packing 1 Color"/>
    <s v="PICH1Aco2"/>
    <n v="3240"/>
    <m/>
    <n v="11520"/>
    <m/>
    <n v="19080"/>
    <m/>
    <n v="6840"/>
    <m/>
    <n v="180"/>
    <m/>
    <n v="180"/>
    <m/>
    <m/>
    <m/>
    <n v="900"/>
    <m/>
    <n v="1170"/>
    <m/>
    <n v="2070"/>
    <m/>
    <n v="594"/>
    <m/>
    <n v="840"/>
    <m/>
    <n v="1434"/>
    <m/>
    <n v="926"/>
    <m/>
    <m/>
    <m/>
    <n v="43460"/>
    <m/>
    <n v="2010"/>
    <m/>
    <n v="45470"/>
    <n v="4.5524521662634702E-2"/>
    <n v="11.5"/>
    <n v="3.1537277325709261E-2"/>
    <n v="7.9666666666666668"/>
    <n v="2.0365075874202773E-2"/>
    <n v="5.1444444444444448"/>
  </r>
  <r>
    <x v="16"/>
    <s v="PICH1Bco6"/>
    <x v="5"/>
    <s v="Pichidegua"/>
    <s v="color"/>
    <s v="Packing 1 Color"/>
    <s v="PICH1Bco"/>
    <n v="1680"/>
    <m/>
    <n v="0"/>
    <m/>
    <n v="5480"/>
    <m/>
    <n v="34740"/>
    <m/>
    <n v="5040"/>
    <m/>
    <n v="0"/>
    <m/>
    <m/>
    <m/>
    <n v="810"/>
    <m/>
    <n v="600"/>
    <m/>
    <n v="1410"/>
    <m/>
    <n v="441"/>
    <m/>
    <n v="30"/>
    <m/>
    <n v="471"/>
    <m/>
    <n v="229"/>
    <m/>
    <m/>
    <m/>
    <n v="48420"/>
    <m/>
    <n v="630"/>
    <m/>
    <n v="49050"/>
    <n v="2.874617737003058E-2"/>
    <n v="7.833333333333333"/>
    <n v="9.6024464831804286E-3"/>
    <n v="2.6166666666666667"/>
    <n v="4.6687054026503571E-3"/>
    <n v="1.2722222222222221"/>
  </r>
  <r>
    <x v="16"/>
    <s v="PICH2BCO6"/>
    <x v="5"/>
    <s v="Pichidegua"/>
    <s v="color"/>
    <s v="Packing 1 Color"/>
    <s v="PICH2BCO"/>
    <n v="4800"/>
    <m/>
    <n v="16020"/>
    <m/>
    <n v="31680"/>
    <m/>
    <n v="12420"/>
    <m/>
    <n v="900"/>
    <m/>
    <n v="0"/>
    <m/>
    <m/>
    <m/>
    <n v="1161"/>
    <m/>
    <n v="1260"/>
    <m/>
    <n v="2421"/>
    <m/>
    <n v="1263"/>
    <m/>
    <n v="630"/>
    <m/>
    <n v="1893"/>
    <m/>
    <n v="2236"/>
    <m/>
    <m/>
    <m/>
    <n v="70480"/>
    <m/>
    <n v="1890"/>
    <m/>
    <n v="72370"/>
    <n v="3.3453088296255352E-2"/>
    <n v="13.45"/>
    <n v="2.6157247478236837E-2"/>
    <n v="10.516666666666667"/>
    <n v="3.0896780433881443E-2"/>
    <n v="12.422222222222222"/>
  </r>
  <r>
    <x v="16"/>
    <s v="PICH4Bco6"/>
    <x v="5"/>
    <s v="Pichidegua"/>
    <s v="color"/>
    <s v="Packing 4"/>
    <s v="PICH4Bco"/>
    <n v="7800"/>
    <m/>
    <n v="17460"/>
    <m/>
    <n v="24120"/>
    <m/>
    <n v="7560"/>
    <m/>
    <n v="0"/>
    <m/>
    <n v="0"/>
    <m/>
    <m/>
    <m/>
    <n v="5220"/>
    <m/>
    <n v="0"/>
    <m/>
    <n v="5220"/>
    <m/>
    <n v="2760"/>
    <m/>
    <n v="0"/>
    <m/>
    <n v="2760"/>
    <m/>
    <n v="320"/>
    <m/>
    <m/>
    <m/>
    <n v="65240"/>
    <m/>
    <n v="0"/>
    <m/>
    <n v="65240"/>
    <n v="8.0012262415695895E-2"/>
    <n v="29"/>
    <n v="4.2305334150827711E-2"/>
    <n v="15.333333333333334"/>
    <n v="4.904966278356836E-3"/>
    <n v="1.7777777777777777"/>
  </r>
  <r>
    <x v="16"/>
    <s v="PICH5Aco6"/>
    <x v="5"/>
    <s v="Pichidegua"/>
    <s v="color"/>
    <s v="Packing 5"/>
    <s v="PICH5Aco"/>
    <n v="5160"/>
    <m/>
    <n v="10620"/>
    <m/>
    <n v="27180"/>
    <m/>
    <n v="91800"/>
    <m/>
    <n v="3180"/>
    <m/>
    <n v="180"/>
    <m/>
    <m/>
    <m/>
    <n v="2469"/>
    <m/>
    <n v="0"/>
    <m/>
    <n v="2469"/>
    <m/>
    <n v="2307"/>
    <m/>
    <n v="0"/>
    <m/>
    <n v="2307"/>
    <m/>
    <n v="384"/>
    <m/>
    <m/>
    <m/>
    <n v="143280"/>
    <m/>
    <n v="0"/>
    <m/>
    <n v="143280"/>
    <n v="1.7231993299832497E-2"/>
    <n v="13.716666666666667"/>
    <n v="1.6101340033500836E-2"/>
    <n v="12.816666666666666"/>
    <n v="2.680067001675042E-3"/>
    <n v="2.1333333333333333"/>
  </r>
  <r>
    <x v="16"/>
    <s v="PICH5Bco6"/>
    <x v="5"/>
    <s v="Pichidegua"/>
    <s v="color"/>
    <s v="Packing 5"/>
    <s v="PICH5Bco"/>
    <n v="4920"/>
    <m/>
    <n v="19080"/>
    <m/>
    <n v="41940"/>
    <m/>
    <n v="17460"/>
    <m/>
    <n v="2520"/>
    <m/>
    <n v="0"/>
    <m/>
    <m/>
    <m/>
    <n v="2781"/>
    <m/>
    <n v="0"/>
    <m/>
    <n v="2781"/>
    <m/>
    <n v="3306"/>
    <m/>
    <n v="0"/>
    <m/>
    <n v="3306"/>
    <m/>
    <n v="2493"/>
    <m/>
    <m/>
    <m/>
    <n v="94500"/>
    <m/>
    <n v="0"/>
    <m/>
    <n v="94500"/>
    <n v="2.9428571428571429E-2"/>
    <n v="15.45"/>
    <n v="3.4984126984126986E-2"/>
    <n v="18.366666666666667"/>
    <n v="2.638095238095238E-2"/>
    <n v="13.85"/>
  </r>
  <r>
    <x v="16"/>
    <s v="PICH5Cco6"/>
    <x v="5"/>
    <s v="Pichidegua"/>
    <s v="color"/>
    <s v="Packing 5"/>
    <s v="PICH5Cco"/>
    <n v="0"/>
    <m/>
    <n v="0"/>
    <m/>
    <n v="0"/>
    <m/>
    <n v="0"/>
    <m/>
    <n v="0"/>
    <m/>
    <n v="0"/>
    <m/>
    <m/>
    <m/>
    <n v="0"/>
    <m/>
    <n v="0"/>
    <m/>
    <n v="0"/>
    <m/>
    <n v="1620"/>
    <m/>
    <n v="0"/>
    <m/>
    <n v="1620"/>
    <m/>
    <n v="0"/>
    <m/>
    <m/>
    <m/>
    <n v="1620"/>
    <m/>
    <n v="0"/>
    <m/>
    <n v="1620"/>
    <n v="0"/>
    <n v="0"/>
    <n v="1"/>
    <n v="9"/>
    <n v="0"/>
    <n v="0"/>
  </r>
  <r>
    <x v="17"/>
    <s v="Lavado6"/>
    <x v="5"/>
    <m/>
    <m/>
    <m/>
    <s v="Lavado"/>
    <n v="3480"/>
    <m/>
    <n v="11880"/>
    <m/>
    <n v="64620"/>
    <m/>
    <n v="43560"/>
    <m/>
    <n v="4140"/>
    <m/>
    <n v="720"/>
    <m/>
    <m/>
    <m/>
    <m/>
    <m/>
    <m/>
    <m/>
    <m/>
    <m/>
    <m/>
    <m/>
    <m/>
    <m/>
    <m/>
    <m/>
    <m/>
    <m/>
    <m/>
    <m/>
    <n v="128400"/>
    <m/>
    <m/>
    <m/>
    <n v="128400"/>
    <n v="0"/>
    <n v="0"/>
    <n v="0"/>
    <n v="0"/>
    <n v="0"/>
    <n v="0"/>
  </r>
  <r>
    <x v="18"/>
    <s v="CA3A7"/>
    <x v="6"/>
    <s v="Calera"/>
    <s v="color"/>
    <s v="Packing 1 Color"/>
    <s v="CA3A"/>
    <n v="3360"/>
    <m/>
    <n v="15300"/>
    <m/>
    <n v="27360"/>
    <m/>
    <n v="19440"/>
    <m/>
    <n v="360"/>
    <m/>
    <n v="0"/>
    <m/>
    <m/>
    <m/>
    <n v="873"/>
    <m/>
    <n v="1170"/>
    <m/>
    <n v="2043"/>
    <m/>
    <n v="705"/>
    <m/>
    <n v="1170"/>
    <m/>
    <n v="1875"/>
    <m/>
    <n v="912"/>
    <m/>
    <m/>
    <m/>
    <n v="68310"/>
    <m/>
    <n v="2340"/>
    <m/>
    <n v="70650"/>
    <n v="2.8917197452229298E-2"/>
    <n v="11.35"/>
    <n v="2.6539278131634821E-2"/>
    <n v="10.416666666666666"/>
    <n v="1.2908704883227175E-2"/>
    <n v="5.0666666666666664"/>
  </r>
  <r>
    <x v="18"/>
    <s v="CA3B7"/>
    <x v="6"/>
    <s v="Calera"/>
    <s v="color"/>
    <s v="Packing 1 Color"/>
    <s v="CA3B"/>
    <n v="240"/>
    <m/>
    <n v="1080"/>
    <m/>
    <n v="1620"/>
    <m/>
    <n v="540"/>
    <m/>
    <n v="0"/>
    <m/>
    <n v="0"/>
    <m/>
    <m/>
    <m/>
    <n v="210"/>
    <m/>
    <n v="180"/>
    <m/>
    <n v="390"/>
    <m/>
    <n v="30"/>
    <m/>
    <n v="60"/>
    <m/>
    <n v="90"/>
    <m/>
    <n v="150"/>
    <m/>
    <m/>
    <m/>
    <n v="3870"/>
    <m/>
    <n v="240"/>
    <m/>
    <n v="4110"/>
    <n v="9.4890510948905105E-2"/>
    <n v="2.1666666666666665"/>
    <n v="2.1897810218978103E-2"/>
    <n v="0.5"/>
    <n v="3.6496350364963501E-2"/>
    <n v="0.83333333333333337"/>
  </r>
  <r>
    <x v="18"/>
    <s v="CA3BB7"/>
    <x v="6"/>
    <s v="Calera"/>
    <s v="blanco"/>
    <s v="Packing 1 Color"/>
    <s v="CA3BB"/>
    <n v="1320"/>
    <m/>
    <n v="10980"/>
    <m/>
    <n v="22500"/>
    <m/>
    <n v="26820"/>
    <m/>
    <n v="7020"/>
    <m/>
    <n v="0"/>
    <m/>
    <m/>
    <m/>
    <n v="1281"/>
    <m/>
    <n v="1500"/>
    <m/>
    <n v="2781"/>
    <m/>
    <n v="768"/>
    <m/>
    <n v="1200"/>
    <m/>
    <n v="1968"/>
    <m/>
    <n v="831"/>
    <m/>
    <m/>
    <m/>
    <n v="71520"/>
    <m/>
    <n v="2700"/>
    <m/>
    <n v="74220"/>
    <n v="3.7469684721099433E-2"/>
    <n v="15.45"/>
    <n v="2.6515763945028293E-2"/>
    <n v="10.933333333333334"/>
    <n v="1.1196443007275667E-2"/>
    <n v="4.6166666666666663"/>
  </r>
  <r>
    <x v="18"/>
    <s v="CAP1A7"/>
    <x v="6"/>
    <s v="Calera"/>
    <s v="color"/>
    <s v="Packing 1 Color"/>
    <s v="CAP1A"/>
    <n v="960"/>
    <m/>
    <n v="0"/>
    <m/>
    <n v="7900"/>
    <m/>
    <n v="16920"/>
    <m/>
    <n v="1620"/>
    <m/>
    <n v="0"/>
    <m/>
    <m/>
    <m/>
    <n v="870"/>
    <m/>
    <n v="390"/>
    <m/>
    <n v="1260"/>
    <m/>
    <n v="240"/>
    <m/>
    <n v="0"/>
    <m/>
    <n v="240"/>
    <m/>
    <n v="320"/>
    <m/>
    <m/>
    <m/>
    <n v="28830"/>
    <m/>
    <n v="390"/>
    <m/>
    <n v="29220"/>
    <n v="4.3121149897330596E-2"/>
    <n v="7"/>
    <n v="8.2135523613963042E-3"/>
    <n v="1.3333333333333333"/>
    <n v="1.0951403148528405E-2"/>
    <n v="1.7777777777777777"/>
  </r>
  <r>
    <x v="18"/>
    <s v="CAP1B7"/>
    <x v="6"/>
    <s v="Calera"/>
    <s v="color"/>
    <s v="Packing 1 Color"/>
    <s v="CAP1B"/>
    <n v="360"/>
    <m/>
    <n v="2340"/>
    <m/>
    <n v="0"/>
    <m/>
    <n v="9180"/>
    <m/>
    <n v="0"/>
    <m/>
    <n v="180"/>
    <m/>
    <m/>
    <m/>
    <n v="30"/>
    <m/>
    <n v="90"/>
    <m/>
    <n v="120"/>
    <m/>
    <n v="30"/>
    <m/>
    <n v="0"/>
    <m/>
    <n v="30"/>
    <m/>
    <n v="30"/>
    <m/>
    <m/>
    <m/>
    <n v="12150"/>
    <m/>
    <n v="90"/>
    <m/>
    <n v="12240"/>
    <n v="9.8039215686274508E-3"/>
    <n v="0.66666666666666663"/>
    <n v="2.4509803921568627E-3"/>
    <n v="0.16666666666666666"/>
    <n v="2.4509803921568627E-3"/>
    <n v="0.16666666666666666"/>
  </r>
  <r>
    <x v="18"/>
    <s v="CAP1c7"/>
    <x v="6"/>
    <s v="Calera"/>
    <s v="color"/>
    <s v="Packing 1 Color"/>
    <s v="CAP1c"/>
    <n v="360"/>
    <m/>
    <n v="360"/>
    <m/>
    <n v="7960"/>
    <m/>
    <n v="16920"/>
    <m/>
    <n v="1980"/>
    <m/>
    <n v="180"/>
    <m/>
    <m/>
    <m/>
    <n v="900"/>
    <m/>
    <n v="480"/>
    <m/>
    <n v="1380"/>
    <m/>
    <n v="132"/>
    <m/>
    <n v="0"/>
    <m/>
    <n v="132"/>
    <m/>
    <n v="428"/>
    <m/>
    <m/>
    <m/>
    <n v="29220"/>
    <m/>
    <n v="480"/>
    <m/>
    <n v="29700"/>
    <n v="4.6464646464646465E-2"/>
    <n v="7.666666666666667"/>
    <n v="4.4444444444444444E-3"/>
    <n v="0.73333333333333328"/>
    <n v="1.441077441077441E-2"/>
    <n v="2.3777777777777778"/>
  </r>
  <r>
    <x v="19"/>
    <s v="PICH1A7"/>
    <x v="6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9"/>
    <s v="PICH2A7"/>
    <x v="6"/>
    <s v="Pichidegua"/>
    <s v="color"/>
    <s v="Packing 1 Blanco"/>
    <s v="PICH2A"/>
    <n v="2760"/>
    <m/>
    <n v="18360"/>
    <m/>
    <n v="191320"/>
    <m/>
    <n v="104220"/>
    <m/>
    <n v="9000"/>
    <m/>
    <m/>
    <m/>
    <m/>
    <m/>
    <n v="21060"/>
    <m/>
    <n v="0"/>
    <m/>
    <n v="21060"/>
    <m/>
    <n v="4140"/>
    <m/>
    <n v="0"/>
    <m/>
    <n v="4140"/>
    <m/>
    <n v="420"/>
    <m/>
    <m/>
    <m/>
    <n v="351280"/>
    <m/>
    <n v="0"/>
    <m/>
    <n v="351280"/>
    <n v="5.9952174903211114E-2"/>
    <n v="117"/>
    <n v="1.1785470280118424E-2"/>
    <n v="23"/>
    <n v="1.195627419722159E-3"/>
    <n v="2.3333333333333335"/>
  </r>
  <r>
    <x v="19"/>
    <s v="PICH3A7"/>
    <x v="6"/>
    <s v="Pichidegua"/>
    <s v="blanco"/>
    <s v="Packing 3"/>
    <s v="PICH3A"/>
    <n v="1800"/>
    <m/>
    <n v="20340"/>
    <m/>
    <n v="162720"/>
    <m/>
    <n v="118620"/>
    <m/>
    <n v="7200"/>
    <m/>
    <m/>
    <m/>
    <m/>
    <m/>
    <n v="14040"/>
    <m/>
    <n v="0"/>
    <m/>
    <n v="14040"/>
    <m/>
    <n v="2160"/>
    <m/>
    <n v="0"/>
    <m/>
    <n v="2160"/>
    <m/>
    <n v="320"/>
    <m/>
    <m/>
    <m/>
    <n v="327200"/>
    <m/>
    <n v="0"/>
    <m/>
    <n v="327200"/>
    <n v="4.290953545232274E-2"/>
    <n v="78"/>
    <n v="6.6014669926650364E-3"/>
    <n v="12"/>
    <n v="9.7799511002444979E-4"/>
    <n v="1.7777777777777777"/>
  </r>
  <r>
    <x v="19"/>
    <s v="PICH4A7"/>
    <x v="6"/>
    <s v="Pichidegua"/>
    <s v="blanco"/>
    <s v="Packing 4"/>
    <s v="PICH4A"/>
    <n v="10080"/>
    <m/>
    <n v="36720"/>
    <m/>
    <n v="61920"/>
    <m/>
    <n v="31680"/>
    <m/>
    <n v="2100"/>
    <m/>
    <m/>
    <m/>
    <m/>
    <m/>
    <n v="16560"/>
    <m/>
    <n v="0"/>
    <m/>
    <n v="16560"/>
    <m/>
    <n v="2400"/>
    <m/>
    <n v="0"/>
    <m/>
    <n v="2400"/>
    <m/>
    <n v="440"/>
    <m/>
    <m/>
    <m/>
    <n v="161900"/>
    <m/>
    <n v="0"/>
    <m/>
    <n v="161900"/>
    <n v="0.10228536133415689"/>
    <n v="92"/>
    <n v="1.4823965410747375E-2"/>
    <n v="13.333333333333334"/>
    <n v="2.7177269919703519E-3"/>
    <n v="2.4444444444444446"/>
  </r>
  <r>
    <x v="19"/>
    <s v="PICH5A7"/>
    <x v="6"/>
    <s v="Pichidegua"/>
    <s v="blanco"/>
    <s v="Packing 5"/>
    <s v="PICH5A"/>
    <n v="9360"/>
    <m/>
    <n v="3240"/>
    <m/>
    <n v="61020"/>
    <m/>
    <n v="212940"/>
    <m/>
    <n v="40320"/>
    <m/>
    <m/>
    <m/>
    <m/>
    <m/>
    <n v="5940"/>
    <m/>
    <n v="0"/>
    <m/>
    <n v="5940"/>
    <m/>
    <n v="2340"/>
    <m/>
    <n v="0"/>
    <m/>
    <n v="2340"/>
    <m/>
    <n v="400"/>
    <m/>
    <m/>
    <m/>
    <n v="335560"/>
    <m/>
    <n v="0"/>
    <m/>
    <n v="335560"/>
    <n v="1.7701752294671594E-2"/>
    <n v="33"/>
    <n v="6.9734175706282035E-3"/>
    <n v="13"/>
    <n v="1.1920371915603767E-3"/>
    <n v="2.2222222222222223"/>
  </r>
  <r>
    <x v="19"/>
    <s v="PICH1B7"/>
    <x v="6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9"/>
    <s v="PICH2B7"/>
    <x v="6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9"/>
    <s v="PICH3B7"/>
    <x v="6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9"/>
    <s v="PICH4B7"/>
    <x v="6"/>
    <s v="Pichidegua"/>
    <s v="blanco"/>
    <s v="Packing 4"/>
    <s v="PICH4B"/>
    <n v="7200"/>
    <m/>
    <n v="26460"/>
    <m/>
    <n v="48780"/>
    <m/>
    <n v="19260"/>
    <m/>
    <n v="3120"/>
    <m/>
    <m/>
    <m/>
    <m/>
    <m/>
    <n v="16200"/>
    <m/>
    <n v="0"/>
    <m/>
    <n v="16200"/>
    <m/>
    <n v="3240"/>
    <m/>
    <n v="0"/>
    <m/>
    <n v="3240"/>
    <m/>
    <n v="560"/>
    <m/>
    <m/>
    <m/>
    <n v="124820"/>
    <m/>
    <n v="0"/>
    <m/>
    <n v="124820"/>
    <n v="0.12978689312610159"/>
    <n v="90"/>
    <n v="2.5957378625220316E-2"/>
    <n v="18"/>
    <n v="4.4864605031244989E-3"/>
    <n v="3.1111111111111112"/>
  </r>
  <r>
    <x v="19"/>
    <s v="PICH5B7"/>
    <x v="6"/>
    <s v="Pichidegua"/>
    <s v="blanco"/>
    <s v="Packing 5"/>
    <s v="PICH5B"/>
    <n v="9960"/>
    <m/>
    <n v="53640"/>
    <m/>
    <n v="93960"/>
    <m/>
    <n v="34560"/>
    <m/>
    <n v="4500"/>
    <m/>
    <m/>
    <m/>
    <m/>
    <m/>
    <n v="19620"/>
    <m/>
    <n v="0"/>
    <m/>
    <n v="19620"/>
    <m/>
    <n v="3600"/>
    <m/>
    <n v="0"/>
    <m/>
    <n v="3600"/>
    <m/>
    <n v="500"/>
    <m/>
    <m/>
    <m/>
    <n v="220340"/>
    <m/>
    <n v="0"/>
    <m/>
    <n v="220340"/>
    <n v="8.904420441136425E-2"/>
    <n v="109"/>
    <n v="1.6338386130525552E-2"/>
    <n v="20"/>
    <n v="2.2692202959063265E-3"/>
    <n v="2.7777777777777777"/>
  </r>
  <r>
    <x v="19"/>
    <s v="PICH3C7"/>
    <x v="6"/>
    <s v="Pichidegua"/>
    <s v="blanco"/>
    <s v="Packing 3"/>
    <s v="PICH3C"/>
    <n v="8640"/>
    <m/>
    <n v="50580"/>
    <m/>
    <n v="118980"/>
    <m/>
    <n v="40140"/>
    <m/>
    <n v="1440"/>
    <m/>
    <m/>
    <m/>
    <m/>
    <m/>
    <n v="16200"/>
    <m/>
    <n v="0"/>
    <m/>
    <n v="16200"/>
    <m/>
    <n v="4140"/>
    <m/>
    <n v="0"/>
    <m/>
    <n v="4140"/>
    <m/>
    <n v="440"/>
    <m/>
    <m/>
    <m/>
    <n v="240560"/>
    <m/>
    <n v="0"/>
    <m/>
    <n v="240560"/>
    <n v="6.734286664449618E-2"/>
    <n v="90"/>
    <n v="1.7209843698037911E-2"/>
    <n v="23"/>
    <n v="1.8290655138011307E-3"/>
    <n v="2.4444444444444446"/>
  </r>
  <r>
    <x v="19"/>
    <s v="PICH5C7"/>
    <x v="6"/>
    <s v="Pichidegua"/>
    <s v="blanco"/>
    <s v="Packing 5"/>
    <s v="PICH5C"/>
    <n v="0"/>
    <m/>
    <n v="0"/>
    <m/>
    <n v="0"/>
    <m/>
    <n v="0"/>
    <m/>
    <n v="0"/>
    <m/>
    <m/>
    <m/>
    <m/>
    <m/>
    <n v="2700"/>
    <m/>
    <n v="0"/>
    <m/>
    <n v="2700"/>
    <m/>
    <n v="900"/>
    <m/>
    <n v="0"/>
    <m/>
    <n v="900"/>
    <m/>
    <n v="0"/>
    <m/>
    <m/>
    <m/>
    <n v="3600"/>
    <m/>
    <n v="0"/>
    <m/>
    <n v="3600"/>
    <n v="0.75"/>
    <n v="15"/>
    <n v="0.25"/>
    <n v="5"/>
    <n v="0"/>
    <n v="0"/>
  </r>
  <r>
    <x v="19"/>
    <s v="PICH5D7"/>
    <x v="6"/>
    <s v="Pichidegua"/>
    <s v="blanco"/>
    <s v="Packing 5"/>
    <s v="PICH5D"/>
    <n v="3240"/>
    <m/>
    <n v="11340"/>
    <m/>
    <n v="107460"/>
    <m/>
    <n v="215280"/>
    <m/>
    <n v="18360"/>
    <m/>
    <m/>
    <m/>
    <m/>
    <m/>
    <n v="16200"/>
    <m/>
    <n v="0"/>
    <m/>
    <n v="16200"/>
    <m/>
    <n v="3780"/>
    <m/>
    <n v="0"/>
    <m/>
    <n v="3780"/>
    <m/>
    <n v="300"/>
    <m/>
    <m/>
    <m/>
    <n v="375960"/>
    <m/>
    <n v="0"/>
    <m/>
    <n v="375960"/>
    <n v="4.3089690392594956E-2"/>
    <n v="90"/>
    <n v="1.0054261091605491E-2"/>
    <n v="21"/>
    <n v="7.9795722949249919E-4"/>
    <n v="1.6666666666666667"/>
  </r>
  <r>
    <x v="19"/>
    <s v="PICH1Aco7"/>
    <x v="6"/>
    <s v="Pichidegua"/>
    <s v="color"/>
    <s v="Packing 1 Color"/>
    <s v="PICH1Aco"/>
    <n v="4080"/>
    <m/>
    <n v="6840"/>
    <m/>
    <n v="6660"/>
    <m/>
    <n v="25020"/>
    <m/>
    <n v="1260"/>
    <m/>
    <m/>
    <m/>
    <m/>
    <m/>
    <n v="819"/>
    <m/>
    <n v="600"/>
    <m/>
    <n v="1419"/>
    <m/>
    <n v="705"/>
    <m/>
    <n v="990"/>
    <m/>
    <n v="1695"/>
    <m/>
    <n v="1056"/>
    <m/>
    <m/>
    <m/>
    <n v="46440"/>
    <m/>
    <n v="1590"/>
    <m/>
    <n v="48030"/>
    <n v="2.9544034978138664E-2"/>
    <n v="7.8833333333333337"/>
    <n v="3.5290443472829482E-2"/>
    <n v="9.4166666666666661"/>
    <n v="2.1986258588382261E-2"/>
    <n v="5.8666666666666663"/>
  </r>
  <r>
    <x v="19"/>
    <s v="PICH1Aco27"/>
    <x v="6"/>
    <s v="Pichidegua"/>
    <s v="color"/>
    <s v="Packing 1 Color"/>
    <s v="PICH1Aco2"/>
    <n v="2400"/>
    <m/>
    <n v="14040"/>
    <m/>
    <n v="17460"/>
    <m/>
    <n v="4500"/>
    <m/>
    <n v="180"/>
    <m/>
    <m/>
    <m/>
    <m/>
    <m/>
    <n v="2628"/>
    <m/>
    <n v="1230"/>
    <m/>
    <n v="3858"/>
    <m/>
    <n v="1173"/>
    <m/>
    <n v="1050"/>
    <m/>
    <n v="2223"/>
    <m/>
    <n v="1239"/>
    <m/>
    <m/>
    <m/>
    <n v="43620"/>
    <m/>
    <n v="2280"/>
    <m/>
    <n v="45900"/>
    <n v="8.4052287581699345E-2"/>
    <n v="21.433333333333334"/>
    <n v="4.8431372549019608E-2"/>
    <n v="12.35"/>
    <n v="2.6993464052287582E-2"/>
    <n v="6.8833333333333337"/>
  </r>
  <r>
    <x v="19"/>
    <s v="PICH1Bco7"/>
    <x v="6"/>
    <s v="Pichidegua"/>
    <s v="color"/>
    <s v="Packing 1 Color"/>
    <s v="PICH1Bco"/>
    <n v="600"/>
    <m/>
    <n v="0"/>
    <m/>
    <n v="4620"/>
    <m/>
    <n v="8820"/>
    <m/>
    <n v="1620"/>
    <m/>
    <m/>
    <m/>
    <m/>
    <m/>
    <n v="240"/>
    <m/>
    <n v="450"/>
    <m/>
    <n v="690"/>
    <m/>
    <n v="105"/>
    <m/>
    <n v="60"/>
    <m/>
    <n v="165"/>
    <m/>
    <n v="195"/>
    <m/>
    <m/>
    <m/>
    <n v="16200"/>
    <m/>
    <n v="510"/>
    <m/>
    <n v="16710"/>
    <n v="4.1292639138240578E-2"/>
    <n v="3.8333333333333335"/>
    <n v="9.8743267504488325E-3"/>
    <n v="0.91666666666666663"/>
    <n v="1.1669658886894075E-2"/>
    <n v="1.0833333333333333"/>
  </r>
  <r>
    <x v="19"/>
    <s v="PICH2BCO7"/>
    <x v="6"/>
    <s v="Pichidegua"/>
    <s v="color"/>
    <s v="Packing 1 Color"/>
    <s v="PICH2BCO"/>
    <n v="4920"/>
    <m/>
    <n v="14760"/>
    <m/>
    <n v="26640"/>
    <m/>
    <n v="8820"/>
    <m/>
    <n v="720"/>
    <m/>
    <m/>
    <m/>
    <m/>
    <m/>
    <n v="2208"/>
    <m/>
    <n v="1260"/>
    <m/>
    <n v="3468"/>
    <m/>
    <n v="675"/>
    <m/>
    <n v="900"/>
    <m/>
    <n v="1575"/>
    <m/>
    <n v="937"/>
    <m/>
    <m/>
    <m/>
    <n v="59680"/>
    <m/>
    <n v="2160"/>
    <m/>
    <n v="61840"/>
    <n v="5.608020698576973E-2"/>
    <n v="19.266666666666666"/>
    <n v="2.546895213454075E-2"/>
    <n v="8.75"/>
    <n v="1.5152005174644243E-2"/>
    <n v="5.2055555555555557"/>
  </r>
  <r>
    <x v="19"/>
    <s v="PICH4Bco7"/>
    <x v="6"/>
    <s v="Pichidegua"/>
    <s v="color"/>
    <s v="Packing 4"/>
    <s v="PICH4Bco"/>
    <n v="6960"/>
    <m/>
    <n v="14580"/>
    <m/>
    <n v="21960"/>
    <m/>
    <n v="6480"/>
    <m/>
    <n v="0"/>
    <m/>
    <m/>
    <m/>
    <m/>
    <m/>
    <n v="3060"/>
    <m/>
    <n v="0"/>
    <m/>
    <n v="3060"/>
    <m/>
    <n v="2340"/>
    <m/>
    <n v="0"/>
    <m/>
    <n v="2340"/>
    <m/>
    <n v="600"/>
    <m/>
    <m/>
    <m/>
    <n v="55980"/>
    <m/>
    <n v="0"/>
    <m/>
    <n v="55980"/>
    <n v="5.4662379421221867E-2"/>
    <n v="17"/>
    <n v="4.1800643086816719E-2"/>
    <n v="13"/>
    <n v="1.0718113612004287E-2"/>
    <n v="3.3333333333333335"/>
  </r>
  <r>
    <x v="19"/>
    <s v="PICH5Aco7"/>
    <x v="6"/>
    <s v="Pichidegua"/>
    <s v="color"/>
    <s v="Packing 5"/>
    <s v="PICH5Aco"/>
    <n v="4800"/>
    <m/>
    <n v="7020"/>
    <m/>
    <n v="34920"/>
    <m/>
    <n v="86940"/>
    <m/>
    <n v="2340"/>
    <m/>
    <m/>
    <m/>
    <m/>
    <m/>
    <n v="4533"/>
    <m/>
    <n v="0"/>
    <m/>
    <n v="4533"/>
    <m/>
    <n v="2517"/>
    <m/>
    <n v="0"/>
    <m/>
    <n v="2517"/>
    <m/>
    <n v="1470"/>
    <m/>
    <m/>
    <m/>
    <n v="144540"/>
    <m/>
    <n v="0"/>
    <m/>
    <n v="144540"/>
    <n v="3.1361560813615609E-2"/>
    <n v="25.183333333333334"/>
    <n v="1.7413864674138645E-2"/>
    <n v="13.983333333333333"/>
    <n v="1.0170195101701951E-2"/>
    <n v="8.1666666666666661"/>
  </r>
  <r>
    <x v="19"/>
    <s v="PICH5Bco7"/>
    <x v="6"/>
    <s v="Pichidegua"/>
    <s v="color"/>
    <s v="Packing 5"/>
    <s v="PICH5Bco"/>
    <n v="1920"/>
    <m/>
    <n v="8460"/>
    <m/>
    <n v="16020"/>
    <m/>
    <n v="7560"/>
    <m/>
    <n v="900"/>
    <m/>
    <m/>
    <m/>
    <m/>
    <m/>
    <n v="1440"/>
    <m/>
    <n v="0"/>
    <m/>
    <n v="1440"/>
    <m/>
    <n v="2880"/>
    <m/>
    <n v="0"/>
    <m/>
    <n v="2880"/>
    <m/>
    <n v="960"/>
    <m/>
    <m/>
    <m/>
    <n v="40140"/>
    <m/>
    <n v="0"/>
    <m/>
    <n v="40140"/>
    <n v="3.5874439461883408E-2"/>
    <n v="8"/>
    <n v="7.1748878923766815E-2"/>
    <n v="16"/>
    <n v="2.391629297458894E-2"/>
    <n v="5.333333333333333"/>
  </r>
  <r>
    <x v="19"/>
    <s v="PICH5Cco7"/>
    <x v="6"/>
    <s v="Pichidegua"/>
    <s v="color"/>
    <s v="Packing 5"/>
    <s v="PICH5Cco"/>
    <n v="0"/>
    <m/>
    <n v="0"/>
    <m/>
    <n v="0"/>
    <m/>
    <n v="0"/>
    <m/>
    <n v="0"/>
    <m/>
    <m/>
    <m/>
    <m/>
    <m/>
    <n v="180"/>
    <m/>
    <n v="0"/>
    <m/>
    <n v="180"/>
    <m/>
    <n v="1260"/>
    <m/>
    <n v="0"/>
    <m/>
    <n v="1260"/>
    <m/>
    <n v="0"/>
    <m/>
    <m/>
    <m/>
    <n v="1440"/>
    <m/>
    <n v="0"/>
    <m/>
    <n v="1440"/>
    <n v="0.125"/>
    <n v="1"/>
    <n v="0.875"/>
    <n v="7"/>
    <n v="0"/>
    <n v="0"/>
  </r>
  <r>
    <x v="20"/>
    <s v="Lavado7"/>
    <x v="6"/>
    <m/>
    <m/>
    <m/>
    <s v="Lavado"/>
    <n v="1560"/>
    <m/>
    <n v="8820"/>
    <m/>
    <n v="31860"/>
    <m/>
    <n v="26460"/>
    <m/>
    <n v="4860"/>
    <m/>
    <n v="1080"/>
    <m/>
    <m/>
    <m/>
    <m/>
    <m/>
    <m/>
    <m/>
    <m/>
    <m/>
    <m/>
    <m/>
    <m/>
    <m/>
    <m/>
    <m/>
    <m/>
    <m/>
    <m/>
    <m/>
    <n v="74640"/>
    <m/>
    <m/>
    <m/>
    <n v="74640"/>
    <n v="0"/>
    <n v="0"/>
    <n v="0"/>
    <n v="0"/>
    <n v="0"/>
    <n v="0"/>
  </r>
  <r>
    <x v="21"/>
    <s v="CA3A8"/>
    <x v="7"/>
    <s v="Calera"/>
    <s v="color"/>
    <s v="Packing 1 Color"/>
    <s v="CA3A"/>
    <n v="2400"/>
    <m/>
    <n v="9360"/>
    <m/>
    <n v="16380"/>
    <m/>
    <n v="10800"/>
    <m/>
    <n v="0"/>
    <m/>
    <n v="0"/>
    <m/>
    <m/>
    <m/>
    <n v="1089"/>
    <m/>
    <n v="900"/>
    <m/>
    <n v="1989"/>
    <m/>
    <n v="375"/>
    <m/>
    <n v="900"/>
    <m/>
    <n v="1275"/>
    <m/>
    <n v="666"/>
    <m/>
    <m/>
    <m/>
    <n v="41070"/>
    <m/>
    <n v="1800"/>
    <m/>
    <n v="42870"/>
    <n v="4.6396081175647308E-2"/>
    <n v="11.05"/>
    <n v="2.9741077676696991E-2"/>
    <n v="7.083333333333333"/>
    <n v="1.5535339398180546E-2"/>
    <n v="3.7"/>
  </r>
  <r>
    <x v="21"/>
    <s v="CA3B8"/>
    <x v="7"/>
    <s v="Calera"/>
    <s v="color"/>
    <s v="Packing 1 Color"/>
    <s v="CA3B"/>
    <n v="360"/>
    <m/>
    <n v="1080"/>
    <m/>
    <n v="1620"/>
    <m/>
    <n v="1080"/>
    <m/>
    <n v="0"/>
    <m/>
    <n v="0"/>
    <m/>
    <m/>
    <m/>
    <n v="90"/>
    <m/>
    <n v="120"/>
    <m/>
    <n v="210"/>
    <m/>
    <n v="60"/>
    <m/>
    <n v="180"/>
    <m/>
    <n v="240"/>
    <m/>
    <n v="30"/>
    <m/>
    <m/>
    <m/>
    <n v="4320"/>
    <m/>
    <n v="300"/>
    <m/>
    <n v="4620"/>
    <n v="4.5454545454545456E-2"/>
    <n v="1.1666666666666667"/>
    <n v="5.1948051948051951E-2"/>
    <n v="1.3333333333333333"/>
    <n v="6.4935064935064939E-3"/>
    <n v="0.16666666666666666"/>
  </r>
  <r>
    <x v="21"/>
    <s v="CA3BB8"/>
    <x v="7"/>
    <s v="Calera"/>
    <s v="blanco"/>
    <s v="Packing 1 Color"/>
    <s v="CA3BB"/>
    <n v="1200"/>
    <m/>
    <n v="9180"/>
    <m/>
    <n v="5940"/>
    <m/>
    <n v="32940"/>
    <m/>
    <n v="360"/>
    <m/>
    <n v="0"/>
    <m/>
    <m/>
    <m/>
    <n v="1656"/>
    <m/>
    <n v="1290"/>
    <m/>
    <n v="2946"/>
    <m/>
    <n v="345"/>
    <m/>
    <n v="1080"/>
    <m/>
    <n v="1425"/>
    <m/>
    <n v="549"/>
    <m/>
    <m/>
    <m/>
    <n v="52170"/>
    <m/>
    <n v="2370"/>
    <m/>
    <n v="54540"/>
    <n v="5.4015401540154016E-2"/>
    <n v="16.366666666666667"/>
    <n v="2.6127612761276127E-2"/>
    <n v="7.916666666666667"/>
    <n v="1.0066006600660066E-2"/>
    <n v="3.05"/>
  </r>
  <r>
    <x v="21"/>
    <s v="CAP1A8"/>
    <x v="7"/>
    <s v="Calera"/>
    <s v="color"/>
    <s v="Packing 1 Color"/>
    <s v="CAP1A"/>
    <n v="840"/>
    <m/>
    <n v="0"/>
    <m/>
    <n v="6480"/>
    <m/>
    <n v="12600"/>
    <m/>
    <n v="720"/>
    <m/>
    <n v="0"/>
    <m/>
    <m/>
    <m/>
    <n v="276"/>
    <m/>
    <n v="180"/>
    <m/>
    <n v="456"/>
    <m/>
    <n v="228"/>
    <m/>
    <n v="0"/>
    <m/>
    <n v="228"/>
    <m/>
    <n v="96"/>
    <m/>
    <m/>
    <m/>
    <n v="21240"/>
    <m/>
    <n v="180"/>
    <m/>
    <n v="21420"/>
    <n v="2.1288515406162466E-2"/>
    <n v="2.5333333333333332"/>
    <n v="1.0644257703081233E-2"/>
    <n v="1.2666666666666666"/>
    <n v="4.4817927170868344E-3"/>
    <n v="0.53333333333333333"/>
  </r>
  <r>
    <x v="21"/>
    <s v="CAP1B8"/>
    <x v="7"/>
    <s v="Calera"/>
    <s v="color"/>
    <s v="Packing 1 Color"/>
    <s v="CAP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1"/>
    <s v="CAP1c8"/>
    <x v="7"/>
    <s v="Calera"/>
    <s v="color"/>
    <s v="Packing 1 Color"/>
    <s v="CAP1c"/>
    <n v="360"/>
    <m/>
    <n v="0"/>
    <m/>
    <n v="6660"/>
    <m/>
    <n v="13230"/>
    <m/>
    <n v="840"/>
    <m/>
    <n v="180"/>
    <m/>
    <m/>
    <m/>
    <n v="240"/>
    <m/>
    <n v="240"/>
    <m/>
    <n v="480"/>
    <m/>
    <n v="90"/>
    <m/>
    <n v="0"/>
    <m/>
    <n v="90"/>
    <m/>
    <n v="30"/>
    <m/>
    <m/>
    <m/>
    <n v="21630"/>
    <m/>
    <n v="240"/>
    <m/>
    <n v="21870"/>
    <n v="2.194787379972565E-2"/>
    <n v="2.6666666666666665"/>
    <n v="4.11522633744856E-3"/>
    <n v="0.5"/>
    <n v="1.3717421124828531E-3"/>
    <n v="0.16666666666666666"/>
  </r>
  <r>
    <x v="22"/>
    <s v="PICH1A8"/>
    <x v="7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2"/>
    <s v="PICH2A8"/>
    <x v="7"/>
    <s v="Pichidegua"/>
    <s v="color"/>
    <s v="Packing 1 Blanco"/>
    <s v="PICH2A"/>
    <n v="2400"/>
    <m/>
    <n v="16620"/>
    <m/>
    <n v="151800"/>
    <m/>
    <n v="86580"/>
    <m/>
    <n v="4860"/>
    <m/>
    <n v="0"/>
    <m/>
    <n v="0"/>
    <m/>
    <n v="14760"/>
    <m/>
    <n v="0"/>
    <m/>
    <n v="14760"/>
    <m/>
    <n v="3420"/>
    <m/>
    <n v="0"/>
    <m/>
    <n v="3420"/>
    <m/>
    <n v="160"/>
    <m/>
    <m/>
    <m/>
    <n v="280600"/>
    <m/>
    <n v="0"/>
    <m/>
    <n v="280600"/>
    <n v="5.2601568068424802E-2"/>
    <n v="82"/>
    <n v="1.2188168210976479E-2"/>
    <n v="19"/>
    <n v="5.7020669992872421E-4"/>
    <n v="0.88888888888888884"/>
  </r>
  <r>
    <x v="22"/>
    <s v="PICH3A8"/>
    <x v="7"/>
    <s v="Pichidegua"/>
    <s v="blanco"/>
    <s v="Packing 3"/>
    <s v="PICH3A"/>
    <n v="2160"/>
    <m/>
    <n v="20520"/>
    <m/>
    <n v="158220"/>
    <m/>
    <n v="113760"/>
    <m/>
    <n v="6300"/>
    <m/>
    <n v="0"/>
    <m/>
    <n v="0"/>
    <m/>
    <n v="15300"/>
    <m/>
    <n v="0"/>
    <m/>
    <n v="15300"/>
    <m/>
    <n v="2340"/>
    <m/>
    <n v="0"/>
    <m/>
    <n v="2340"/>
    <m/>
    <n v="340"/>
    <m/>
    <m/>
    <m/>
    <n v="318940"/>
    <m/>
    <n v="0"/>
    <m/>
    <n v="318940"/>
    <n v="4.7971405279989963E-2"/>
    <n v="85"/>
    <n v="7.3368031604690541E-3"/>
    <n v="13"/>
    <n v="1.0660312284442215E-3"/>
    <n v="1.8888888888888888"/>
  </r>
  <r>
    <x v="22"/>
    <s v="PICH4A8"/>
    <x v="7"/>
    <s v="Pichidegua"/>
    <s v="blanco"/>
    <s v="Packing 4"/>
    <s v="PICH4A"/>
    <n v="10440"/>
    <m/>
    <n v="36460"/>
    <m/>
    <n v="75780"/>
    <m/>
    <n v="29340"/>
    <m/>
    <n v="2700"/>
    <m/>
    <n v="0"/>
    <m/>
    <n v="0"/>
    <m/>
    <n v="16020"/>
    <m/>
    <n v="0"/>
    <m/>
    <n v="16020"/>
    <m/>
    <n v="2160"/>
    <m/>
    <n v="0"/>
    <m/>
    <n v="2160"/>
    <m/>
    <n v="380"/>
    <m/>
    <m/>
    <m/>
    <n v="173280"/>
    <m/>
    <n v="0"/>
    <m/>
    <n v="173280"/>
    <n v="9.2451523545706377E-2"/>
    <n v="89"/>
    <n v="1.2465373961218837E-2"/>
    <n v="12"/>
    <n v="2.1929824561403508E-3"/>
    <n v="2.1111111111111112"/>
  </r>
  <r>
    <x v="22"/>
    <s v="PICH5A8"/>
    <x v="7"/>
    <s v="Pichidegua"/>
    <s v="blanco"/>
    <s v="Packing 5"/>
    <s v="PICH5A"/>
    <n v="8040"/>
    <m/>
    <n v="1980"/>
    <m/>
    <n v="73800"/>
    <m/>
    <n v="208980"/>
    <m/>
    <n v="31320"/>
    <m/>
    <n v="0"/>
    <m/>
    <n v="0"/>
    <m/>
    <n v="5940"/>
    <m/>
    <n v="0"/>
    <m/>
    <n v="5940"/>
    <m/>
    <n v="2160"/>
    <m/>
    <n v="0"/>
    <m/>
    <n v="2160"/>
    <m/>
    <n v="200"/>
    <m/>
    <m/>
    <m/>
    <n v="332420"/>
    <m/>
    <n v="0"/>
    <m/>
    <n v="332420"/>
    <n v="1.7868960953011249E-2"/>
    <n v="33"/>
    <n v="6.4978039829131822E-3"/>
    <n v="12"/>
    <n v="6.0164851693640577E-4"/>
    <n v="1.1111111111111112"/>
  </r>
  <r>
    <x v="22"/>
    <s v="PICH1B8"/>
    <x v="7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2"/>
    <s v="PICH2B8"/>
    <x v="7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2"/>
    <s v="PICH3B8"/>
    <x v="7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2"/>
    <s v="PICH4B8"/>
    <x v="7"/>
    <s v="Pichidegua"/>
    <s v="blanco"/>
    <s v="Packing 4"/>
    <s v="PICH4B"/>
    <n v="10320"/>
    <m/>
    <n v="31320"/>
    <m/>
    <n v="55620"/>
    <m/>
    <n v="18900"/>
    <m/>
    <n v="2700"/>
    <m/>
    <n v="0"/>
    <m/>
    <n v="0"/>
    <m/>
    <n v="20340"/>
    <m/>
    <n v="0"/>
    <m/>
    <n v="20340"/>
    <m/>
    <n v="4140"/>
    <m/>
    <n v="0"/>
    <m/>
    <n v="4140"/>
    <m/>
    <n v="860"/>
    <m/>
    <m/>
    <m/>
    <n v="144200"/>
    <m/>
    <n v="0"/>
    <m/>
    <n v="144200"/>
    <n v="0.14105409153952844"/>
    <n v="113"/>
    <n v="2.8710124826629681E-2"/>
    <n v="23"/>
    <n v="5.9639389736477113E-3"/>
    <n v="4.7777777777777777"/>
  </r>
  <r>
    <x v="22"/>
    <s v="PICH5B8"/>
    <x v="7"/>
    <s v="Pichidegua"/>
    <s v="blanco"/>
    <s v="Packing 5"/>
    <s v="PICH5B"/>
    <n v="8400"/>
    <m/>
    <n v="54900"/>
    <m/>
    <n v="89640"/>
    <m/>
    <n v="30600"/>
    <m/>
    <n v="9720"/>
    <m/>
    <n v="0"/>
    <m/>
    <n v="0"/>
    <m/>
    <n v="17640"/>
    <m/>
    <n v="0"/>
    <m/>
    <n v="17640"/>
    <m/>
    <n v="5040"/>
    <m/>
    <n v="0"/>
    <m/>
    <n v="5040"/>
    <m/>
    <n v="200"/>
    <m/>
    <m/>
    <m/>
    <n v="216140"/>
    <m/>
    <n v="0"/>
    <m/>
    <n v="216140"/>
    <n v="8.1613768853520868E-2"/>
    <n v="98"/>
    <n v="2.3318219672434533E-2"/>
    <n v="28"/>
    <n v="9.2532617747756083E-4"/>
    <n v="1.1111111111111112"/>
  </r>
  <r>
    <x v="22"/>
    <s v="PICH3C8"/>
    <x v="7"/>
    <s v="Pichidegua"/>
    <s v="blanco"/>
    <s v="Packing 3"/>
    <s v="PICH3C"/>
    <n v="9240"/>
    <m/>
    <n v="52560"/>
    <m/>
    <n v="114660"/>
    <m/>
    <n v="36000"/>
    <m/>
    <n v="1440"/>
    <m/>
    <n v="0"/>
    <m/>
    <n v="0"/>
    <m/>
    <n v="19080"/>
    <m/>
    <n v="0"/>
    <m/>
    <n v="19080"/>
    <m/>
    <n v="4680"/>
    <m/>
    <n v="0"/>
    <m/>
    <n v="4680"/>
    <m/>
    <n v="460"/>
    <m/>
    <m/>
    <m/>
    <n v="238120"/>
    <m/>
    <n v="0"/>
    <m/>
    <n v="238120"/>
    <n v="8.0127666722660848E-2"/>
    <n v="106"/>
    <n v="1.965395598857719E-2"/>
    <n v="26"/>
    <n v="1.931799092894339E-3"/>
    <n v="2.5555555555555554"/>
  </r>
  <r>
    <x v="22"/>
    <s v="PICH5C8"/>
    <x v="7"/>
    <s v="Pichidegua"/>
    <s v="blanco"/>
    <s v="Packing 5"/>
    <s v="PICH5C"/>
    <n v="0"/>
    <m/>
    <n v="0"/>
    <m/>
    <n v="0"/>
    <m/>
    <n v="0"/>
    <m/>
    <n v="0"/>
    <m/>
    <n v="0"/>
    <m/>
    <n v="0"/>
    <m/>
    <n v="5760"/>
    <m/>
    <n v="0"/>
    <m/>
    <n v="5760"/>
    <m/>
    <n v="1440"/>
    <m/>
    <n v="0"/>
    <m/>
    <n v="1440"/>
    <m/>
    <n v="0"/>
    <m/>
    <m/>
    <m/>
    <n v="7200"/>
    <m/>
    <n v="0"/>
    <m/>
    <n v="7200"/>
    <n v="0.8"/>
    <n v="32"/>
    <n v="0.2"/>
    <n v="8"/>
    <n v="0"/>
    <n v="0"/>
  </r>
  <r>
    <x v="22"/>
    <s v="PICH5D8"/>
    <x v="7"/>
    <s v="Pichidegua"/>
    <s v="blanco"/>
    <s v="Packing 5"/>
    <s v="PICH5D"/>
    <n v="3000"/>
    <m/>
    <n v="9000"/>
    <m/>
    <n v="93780"/>
    <m/>
    <n v="187380"/>
    <m/>
    <n v="14040"/>
    <m/>
    <n v="0"/>
    <m/>
    <n v="0"/>
    <m/>
    <n v="13500"/>
    <m/>
    <n v="0"/>
    <m/>
    <n v="13500"/>
    <m/>
    <n v="4140"/>
    <m/>
    <n v="0"/>
    <m/>
    <n v="4140"/>
    <m/>
    <n v="100"/>
    <m/>
    <m/>
    <m/>
    <n v="324940"/>
    <m/>
    <n v="0"/>
    <m/>
    <n v="324940"/>
    <n v="4.1546131593524958E-2"/>
    <n v="75"/>
    <n v="1.2740813688680987E-2"/>
    <n v="23"/>
    <n v="3.077491229149997E-4"/>
    <n v="0.55555555555555558"/>
  </r>
  <r>
    <x v="22"/>
    <s v="PICH1Aco8"/>
    <x v="7"/>
    <s v="Pichidegua"/>
    <s v="color"/>
    <s v="Packing 1 Color"/>
    <s v="PICH1Aco"/>
    <n v="5880"/>
    <m/>
    <n v="12600"/>
    <m/>
    <n v="0"/>
    <m/>
    <n v="17280"/>
    <m/>
    <n v="360"/>
    <m/>
    <n v="0"/>
    <m/>
    <n v="0"/>
    <m/>
    <n v="1158"/>
    <m/>
    <n v="900"/>
    <m/>
    <n v="2058"/>
    <m/>
    <n v="210"/>
    <m/>
    <n v="870"/>
    <m/>
    <n v="1080"/>
    <m/>
    <n v="672"/>
    <m/>
    <m/>
    <m/>
    <n v="38160"/>
    <m/>
    <n v="1770"/>
    <m/>
    <n v="39930"/>
    <n v="5.1540195341848234E-2"/>
    <n v="11.433333333333334"/>
    <n v="2.7047332832456798E-2"/>
    <n v="6"/>
    <n v="1.6829451540195342E-2"/>
    <n v="3.7333333333333334"/>
  </r>
  <r>
    <x v="22"/>
    <s v="PICH1Aco28"/>
    <x v="7"/>
    <s v="Pichidegua"/>
    <s v="color"/>
    <s v="Packing 1 Color"/>
    <s v="PICH1Aco2"/>
    <n v="6360"/>
    <m/>
    <n v="20520"/>
    <m/>
    <n v="35100"/>
    <m/>
    <n v="10260"/>
    <m/>
    <n v="180"/>
    <m/>
    <n v="0"/>
    <m/>
    <n v="0"/>
    <m/>
    <n v="1227"/>
    <m/>
    <n v="1140"/>
    <m/>
    <n v="2367"/>
    <m/>
    <n v="693"/>
    <m/>
    <n v="1470"/>
    <m/>
    <n v="2163"/>
    <m/>
    <n v="1580"/>
    <m/>
    <m/>
    <m/>
    <n v="75920"/>
    <m/>
    <n v="2610"/>
    <m/>
    <n v="78530"/>
    <n v="3.01413472558258E-2"/>
    <n v="13.15"/>
    <n v="2.7543613905513815E-2"/>
    <n v="12.016666666666667"/>
    <n v="2.0119699477906532E-2"/>
    <n v="8.7777777777777786"/>
  </r>
  <r>
    <x v="22"/>
    <s v="PICH1Bco8"/>
    <x v="7"/>
    <s v="Pichidegua"/>
    <s v="color"/>
    <s v="Packing 1 Color"/>
    <s v="PICH1Bco"/>
    <n v="2880"/>
    <m/>
    <n v="0"/>
    <m/>
    <n v="35000"/>
    <m/>
    <n v="37440"/>
    <m/>
    <n v="5400"/>
    <m/>
    <n v="360"/>
    <m/>
    <n v="0"/>
    <m/>
    <n v="2220"/>
    <m/>
    <n v="600"/>
    <m/>
    <n v="2820"/>
    <m/>
    <n v="327"/>
    <m/>
    <n v="60"/>
    <m/>
    <n v="387"/>
    <m/>
    <n v="973"/>
    <m/>
    <m/>
    <m/>
    <n v="84600"/>
    <m/>
    <n v="660"/>
    <m/>
    <n v="85260"/>
    <n v="3.3075299085151305E-2"/>
    <n v="15.666666666666666"/>
    <n v="4.5390570021111897E-3"/>
    <n v="2.15"/>
    <n v="1.1412151067323481E-2"/>
    <n v="5.4055555555555559"/>
  </r>
  <r>
    <x v="22"/>
    <s v="PICH2BCO8"/>
    <x v="7"/>
    <s v="Pichidegua"/>
    <s v="color"/>
    <s v="Packing 1 Color"/>
    <s v="PICH2BCO"/>
    <n v="5400"/>
    <m/>
    <n v="15840"/>
    <m/>
    <n v="27540"/>
    <m/>
    <n v="10980"/>
    <m/>
    <n v="540"/>
    <m/>
    <n v="0"/>
    <m/>
    <n v="0"/>
    <m/>
    <n v="1953"/>
    <m/>
    <n v="1350"/>
    <m/>
    <n v="3303"/>
    <m/>
    <n v="726"/>
    <m/>
    <n v="1110"/>
    <m/>
    <n v="1836"/>
    <m/>
    <n v="2041"/>
    <m/>
    <m/>
    <m/>
    <n v="65020"/>
    <m/>
    <n v="2460"/>
    <m/>
    <n v="67480"/>
    <n v="4.8947836395969176E-2"/>
    <n v="18.350000000000001"/>
    <n v="2.7208061647895673E-2"/>
    <n v="10.199999999999999"/>
    <n v="3.0245998814463545E-2"/>
    <n v="11.338888888888889"/>
  </r>
  <r>
    <x v="22"/>
    <s v="PICH4Bco8"/>
    <x v="7"/>
    <s v="Pichidegua"/>
    <s v="color"/>
    <s v="Packing 4"/>
    <s v="PICH4Bco"/>
    <n v="7320"/>
    <m/>
    <n v="15300"/>
    <m/>
    <n v="20700"/>
    <m/>
    <n v="6660"/>
    <m/>
    <n v="0"/>
    <m/>
    <n v="0"/>
    <m/>
    <n v="0"/>
    <m/>
    <n v="4680"/>
    <m/>
    <n v="0"/>
    <m/>
    <n v="4680"/>
    <m/>
    <n v="2340"/>
    <m/>
    <n v="0"/>
    <m/>
    <n v="2340"/>
    <m/>
    <n v="140"/>
    <m/>
    <m/>
    <m/>
    <n v="57140"/>
    <m/>
    <n v="0"/>
    <m/>
    <n v="57140"/>
    <n v="8.1904095204760233E-2"/>
    <n v="26"/>
    <n v="4.0952047602380116E-2"/>
    <n v="13"/>
    <n v="2.4501225061253061E-3"/>
    <n v="0.77777777777777779"/>
  </r>
  <r>
    <x v="22"/>
    <s v="PICH5Aco8"/>
    <x v="7"/>
    <s v="Pichidegua"/>
    <s v="color"/>
    <s v="Packing 5"/>
    <s v="PICH5Aco"/>
    <n v="3480"/>
    <m/>
    <n v="12240"/>
    <m/>
    <n v="0"/>
    <m/>
    <n v="128520"/>
    <m/>
    <n v="2700"/>
    <m/>
    <n v="180"/>
    <m/>
    <n v="0"/>
    <m/>
    <n v="2397"/>
    <m/>
    <n v="0"/>
    <m/>
    <n v="2397"/>
    <m/>
    <n v="1971"/>
    <m/>
    <n v="0"/>
    <m/>
    <n v="1971"/>
    <m/>
    <n v="1152"/>
    <m/>
    <m/>
    <m/>
    <n v="152640"/>
    <m/>
    <n v="0"/>
    <m/>
    <n v="152640"/>
    <n v="1.5703616352201258E-2"/>
    <n v="13.316666666666666"/>
    <n v="1.2912735849056604E-2"/>
    <n v="10.95"/>
    <n v="7.5471698113207548E-3"/>
    <n v="6.4"/>
  </r>
  <r>
    <x v="22"/>
    <s v="PICH5Bco8"/>
    <x v="7"/>
    <s v="Pichidegua"/>
    <s v="color"/>
    <s v="Packing 5"/>
    <s v="PICH5Bco"/>
    <n v="7800"/>
    <m/>
    <n v="26640"/>
    <m/>
    <n v="29520"/>
    <m/>
    <n v="31860"/>
    <m/>
    <n v="720"/>
    <m/>
    <n v="180"/>
    <m/>
    <n v="0"/>
    <m/>
    <n v="4362"/>
    <m/>
    <n v="0"/>
    <m/>
    <n v="4362"/>
    <m/>
    <n v="2946"/>
    <m/>
    <n v="0"/>
    <m/>
    <n v="2946"/>
    <m/>
    <n v="1632"/>
    <m/>
    <m/>
    <m/>
    <n v="105660"/>
    <m/>
    <n v="0"/>
    <m/>
    <n v="105660"/>
    <n v="4.1283361726291878E-2"/>
    <n v="24.233333333333334"/>
    <n v="2.7881885292447475E-2"/>
    <n v="16.366666666666667"/>
    <n v="1.5445769449176604E-2"/>
    <n v="9.0666666666666664"/>
  </r>
  <r>
    <x v="22"/>
    <s v="PICH5Cco8"/>
    <x v="7"/>
    <s v="Pichidegua"/>
    <s v="color"/>
    <s v="Packing 5"/>
    <s v="PICH5Cco"/>
    <n v="0"/>
    <m/>
    <n v="180"/>
    <m/>
    <n v="390"/>
    <m/>
    <n v="300"/>
    <m/>
    <n v="2070"/>
    <m/>
    <n v="1980"/>
    <m/>
    <n v="180"/>
    <m/>
    <n v="273"/>
    <m/>
    <n v="0"/>
    <m/>
    <n v="273"/>
    <m/>
    <n v="2010"/>
    <m/>
    <n v="0"/>
    <m/>
    <n v="2010"/>
    <m/>
    <n v="177"/>
    <m/>
    <m/>
    <m/>
    <n v="7560"/>
    <m/>
    <n v="0"/>
    <m/>
    <n v="7560"/>
    <n v="3.6111111111111108E-2"/>
    <n v="1.5166666666666666"/>
    <n v="0.26587301587301587"/>
    <n v="11.166666666666666"/>
    <n v="2.3412698412698413E-2"/>
    <n v="0.98333333333333328"/>
  </r>
  <r>
    <x v="23"/>
    <s v="Lavado8"/>
    <x v="7"/>
    <m/>
    <m/>
    <m/>
    <s v="Lavad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4"/>
    <s v="CA3A9"/>
    <x v="8"/>
    <s v="Calera"/>
    <s v="color"/>
    <s v="Packing 1 Color"/>
    <s v="CA3A"/>
    <n v="2280"/>
    <m/>
    <n v="9720"/>
    <m/>
    <n v="19800"/>
    <m/>
    <n v="6480"/>
    <m/>
    <n v="180"/>
    <m/>
    <m/>
    <m/>
    <m/>
    <m/>
    <n v="822"/>
    <m/>
    <n v="450"/>
    <m/>
    <n v="1272"/>
    <m/>
    <n v="369"/>
    <m/>
    <n v="960"/>
    <m/>
    <n v="1329"/>
    <m/>
    <n v="429"/>
    <m/>
    <m/>
    <m/>
    <n v="40080"/>
    <m/>
    <n v="1410"/>
    <m/>
    <n v="41490"/>
    <n v="3.0657989877078816E-2"/>
    <n v="7.0666666666666664"/>
    <n v="3.2031814895155462E-2"/>
    <n v="7.3833333333333337"/>
    <n v="1.0339840925524223E-2"/>
    <n v="2.3833333333333333"/>
  </r>
  <r>
    <x v="24"/>
    <s v="CA3B9"/>
    <x v="8"/>
    <s v="Calera"/>
    <s v="color"/>
    <s v="Packing 1 Color"/>
    <s v="CA3B"/>
    <n v="840"/>
    <m/>
    <n v="5940"/>
    <m/>
    <n v="14400"/>
    <m/>
    <n v="9180"/>
    <m/>
    <n v="180"/>
    <m/>
    <m/>
    <m/>
    <m/>
    <m/>
    <n v="1242"/>
    <m/>
    <n v="720"/>
    <m/>
    <n v="1962"/>
    <m/>
    <n v="195"/>
    <m/>
    <n v="1560"/>
    <m/>
    <n v="1755"/>
    <m/>
    <n v="3"/>
    <m/>
    <m/>
    <m/>
    <n v="31980"/>
    <m/>
    <n v="2280"/>
    <m/>
    <n v="34260"/>
    <n v="5.7267950963222417E-2"/>
    <n v="10.9"/>
    <n v="5.1225919439579687E-2"/>
    <n v="9.75"/>
    <n v="8.7565674255691772E-5"/>
    <n v="1.6666666666666666E-2"/>
  </r>
  <r>
    <x v="24"/>
    <s v="CA3BB9"/>
    <x v="8"/>
    <s v="Calera"/>
    <s v="blanco"/>
    <s v="Packing 1 Color"/>
    <s v="CA3BB"/>
    <n v="240"/>
    <m/>
    <n v="900"/>
    <m/>
    <n v="900"/>
    <m/>
    <n v="180"/>
    <m/>
    <n v="0"/>
    <m/>
    <m/>
    <m/>
    <m/>
    <m/>
    <n v="30"/>
    <m/>
    <n v="30"/>
    <m/>
    <n v="60"/>
    <m/>
    <n v="30"/>
    <m/>
    <n v="30"/>
    <m/>
    <n v="60"/>
    <m/>
    <n v="30"/>
    <m/>
    <m/>
    <m/>
    <n v="2310"/>
    <m/>
    <n v="60"/>
    <m/>
    <n v="2370"/>
    <n v="2.5316455696202531E-2"/>
    <n v="0.33333333333333331"/>
    <n v="2.5316455696202531E-2"/>
    <n v="0.33333333333333331"/>
    <n v="1.2658227848101266E-2"/>
    <n v="0.16666666666666666"/>
  </r>
  <r>
    <x v="24"/>
    <s v="CAP1A9"/>
    <x v="8"/>
    <s v="Calera"/>
    <s v="color"/>
    <s v="Packing 1 Color"/>
    <s v="CAP1A"/>
    <n v="840"/>
    <m/>
    <n v="720"/>
    <m/>
    <n v="2520"/>
    <m/>
    <n v="16740"/>
    <m/>
    <n v="540"/>
    <m/>
    <m/>
    <m/>
    <m/>
    <m/>
    <n v="750"/>
    <m/>
    <n v="180"/>
    <m/>
    <n v="930"/>
    <m/>
    <n v="42"/>
    <m/>
    <n v="0"/>
    <m/>
    <n v="42"/>
    <m/>
    <n v="558"/>
    <m/>
    <m/>
    <m/>
    <n v="22710"/>
    <m/>
    <n v="180"/>
    <m/>
    <n v="22890"/>
    <n v="4.0629095674967232E-2"/>
    <n v="5.166666666666667"/>
    <n v="1.834862385321101E-3"/>
    <n v="0.23333333333333334"/>
    <n v="2.4377457404980339E-2"/>
    <n v="3.1"/>
  </r>
  <r>
    <x v="24"/>
    <s v="CAP1B9"/>
    <x v="8"/>
    <s v="Calera"/>
    <s v="color"/>
    <s v="Packing 1 Color"/>
    <s v="CAP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4"/>
    <s v="CAP1c9"/>
    <x v="8"/>
    <s v="Calera"/>
    <s v="color"/>
    <s v="Packing 1 Color"/>
    <s v="CAP1c"/>
    <n v="0"/>
    <m/>
    <n v="0"/>
    <m/>
    <n v="0"/>
    <m/>
    <n v="0"/>
    <m/>
    <n v="0"/>
    <m/>
    <m/>
    <m/>
    <m/>
    <m/>
    <n v="0"/>
    <m/>
    <n v="90"/>
    <m/>
    <n v="90"/>
    <m/>
    <n v="0"/>
    <m/>
    <n v="0"/>
    <m/>
    <n v="0"/>
    <m/>
    <n v="0"/>
    <m/>
    <m/>
    <m/>
    <n v="0"/>
    <m/>
    <n v="90"/>
    <m/>
    <n v="90"/>
    <n v="1"/>
    <n v="0.5"/>
    <n v="0"/>
    <n v="0"/>
    <n v="0"/>
    <n v="0"/>
  </r>
  <r>
    <x v="25"/>
    <s v="PICH1A9"/>
    <x v="8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5"/>
    <s v="PICH2A9"/>
    <x v="8"/>
    <s v="Pichidegua"/>
    <s v="color"/>
    <s v="Packing 1 Blanco"/>
    <s v="PICH2A"/>
    <n v="4920"/>
    <m/>
    <n v="34800"/>
    <m/>
    <n v="197720"/>
    <m/>
    <n v="81180"/>
    <m/>
    <n v="5760"/>
    <m/>
    <n v="0"/>
    <m/>
    <n v="0"/>
    <m/>
    <n v="20970"/>
    <m/>
    <n v="0"/>
    <m/>
    <n v="20970"/>
    <m/>
    <n v="4500"/>
    <m/>
    <n v="0"/>
    <m/>
    <n v="4500"/>
    <m/>
    <n v="200"/>
    <m/>
    <m/>
    <m/>
    <n v="350050"/>
    <m/>
    <n v="0"/>
    <m/>
    <n v="350050"/>
    <n v="5.9905727753178116E-2"/>
    <n v="116.5"/>
    <n v="1.2855306384802171E-2"/>
    <n v="25"/>
    <n v="5.7134695043565208E-4"/>
    <n v="1.1111111111111112"/>
  </r>
  <r>
    <x v="25"/>
    <s v="PICH3A9"/>
    <x v="8"/>
    <s v="Pichidegua"/>
    <s v="blanco"/>
    <s v="Packing 3"/>
    <s v="PICH3A"/>
    <n v="1560"/>
    <m/>
    <n v="22140"/>
    <m/>
    <n v="157860"/>
    <m/>
    <n v="114300"/>
    <m/>
    <n v="6300"/>
    <m/>
    <n v="0"/>
    <m/>
    <n v="0"/>
    <m/>
    <n v="14220"/>
    <m/>
    <n v="0"/>
    <m/>
    <n v="14220"/>
    <m/>
    <n v="2340"/>
    <m/>
    <n v="0"/>
    <m/>
    <n v="2340"/>
    <m/>
    <n v="380"/>
    <m/>
    <m/>
    <m/>
    <n v="319100"/>
    <m/>
    <n v="0"/>
    <m/>
    <n v="319100"/>
    <n v="4.4562832967721719E-2"/>
    <n v="79"/>
    <n v="7.333124412409903E-3"/>
    <n v="13"/>
    <n v="1.1908492635537449E-3"/>
    <n v="2.1111111111111112"/>
  </r>
  <r>
    <x v="25"/>
    <s v="PICH4A9"/>
    <x v="8"/>
    <s v="Pichidegua"/>
    <s v="blanco"/>
    <s v="Packing 4"/>
    <s v="PICH4A"/>
    <n v="8760"/>
    <m/>
    <n v="35060"/>
    <m/>
    <n v="91680"/>
    <m/>
    <n v="33660"/>
    <m/>
    <n v="3960"/>
    <m/>
    <n v="0"/>
    <m/>
    <n v="0"/>
    <m/>
    <n v="19440"/>
    <m/>
    <n v="0"/>
    <m/>
    <n v="19440"/>
    <m/>
    <n v="2160"/>
    <m/>
    <n v="0"/>
    <m/>
    <n v="2160"/>
    <m/>
    <n v="340"/>
    <m/>
    <m/>
    <m/>
    <n v="195060"/>
    <m/>
    <n v="0"/>
    <m/>
    <n v="195060"/>
    <n v="9.9661642571516454E-2"/>
    <n v="108"/>
    <n v="1.1073515841279606E-2"/>
    <n v="12"/>
    <n v="1.7430534194606787E-3"/>
    <n v="1.8888888888888888"/>
  </r>
  <r>
    <x v="25"/>
    <s v="PICH5A9"/>
    <x v="8"/>
    <s v="Pichidegua"/>
    <s v="blanco"/>
    <s v="Packing 5"/>
    <s v="PICH5A"/>
    <n v="7680"/>
    <m/>
    <n v="7560"/>
    <m/>
    <n v="100080"/>
    <m/>
    <n v="174780"/>
    <m/>
    <n v="30060"/>
    <m/>
    <n v="0"/>
    <m/>
    <n v="0"/>
    <m/>
    <n v="12240"/>
    <m/>
    <n v="0"/>
    <m/>
    <n v="12240"/>
    <m/>
    <n v="1980"/>
    <m/>
    <n v="0"/>
    <m/>
    <n v="1980"/>
    <m/>
    <n v="260"/>
    <m/>
    <m/>
    <m/>
    <n v="334640"/>
    <m/>
    <n v="0"/>
    <m/>
    <n v="334640"/>
    <n v="3.6576619650968208E-2"/>
    <n v="68"/>
    <n v="5.9168061200095623E-3"/>
    <n v="11"/>
    <n v="7.7695433899115465E-4"/>
    <n v="1.4444444444444444"/>
  </r>
  <r>
    <x v="25"/>
    <s v="PICH1B9"/>
    <x v="8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5"/>
    <s v="PICH2B9"/>
    <x v="8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5"/>
    <s v="PICH3B9"/>
    <x v="8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5"/>
    <s v="PICH4B9"/>
    <x v="8"/>
    <s v="Pichidegua"/>
    <s v="blanco"/>
    <s v="Packing 4"/>
    <s v="PICH4B"/>
    <n v="11040"/>
    <m/>
    <n v="37080"/>
    <m/>
    <n v="62280"/>
    <m/>
    <n v="23580"/>
    <m/>
    <n v="4140"/>
    <m/>
    <n v="0"/>
    <m/>
    <n v="0"/>
    <m/>
    <n v="24120"/>
    <m/>
    <n v="0"/>
    <m/>
    <n v="24120"/>
    <m/>
    <n v="5940"/>
    <m/>
    <n v="0"/>
    <m/>
    <n v="5940"/>
    <m/>
    <n v="940"/>
    <m/>
    <m/>
    <m/>
    <n v="169120"/>
    <m/>
    <n v="0"/>
    <m/>
    <n v="169120"/>
    <n v="0.14262062440870388"/>
    <n v="134"/>
    <n v="3.512298959318827E-2"/>
    <n v="33"/>
    <n v="5.5581835383159885E-3"/>
    <n v="5.2222222222222223"/>
  </r>
  <r>
    <x v="25"/>
    <s v="PICH5B9"/>
    <x v="8"/>
    <s v="Pichidegua"/>
    <s v="blanco"/>
    <s v="Packing 5"/>
    <s v="PICH5B"/>
    <n v="10080"/>
    <m/>
    <n v="50040"/>
    <m/>
    <n v="88560"/>
    <m/>
    <n v="27900"/>
    <m/>
    <n v="6300"/>
    <m/>
    <n v="0"/>
    <m/>
    <n v="0"/>
    <m/>
    <n v="19800"/>
    <m/>
    <n v="0"/>
    <m/>
    <n v="19800"/>
    <m/>
    <n v="4680"/>
    <m/>
    <n v="0"/>
    <m/>
    <n v="4680"/>
    <m/>
    <n v="340"/>
    <m/>
    <m/>
    <m/>
    <n v="207700"/>
    <m/>
    <n v="0"/>
    <m/>
    <n v="207700"/>
    <n v="9.5329802599903701E-2"/>
    <n v="110"/>
    <n v="2.2532498796340877E-2"/>
    <n v="26"/>
    <n v="1.6369764082811748E-3"/>
    <n v="1.8888888888888888"/>
  </r>
  <r>
    <x v="25"/>
    <s v="PICH3C9"/>
    <x v="8"/>
    <s v="Pichidegua"/>
    <s v="blanco"/>
    <s v="Packing 3"/>
    <s v="PICH3C"/>
    <n v="9600"/>
    <m/>
    <n v="52020"/>
    <m/>
    <n v="95400"/>
    <m/>
    <n v="38160"/>
    <m/>
    <n v="1800"/>
    <m/>
    <n v="0"/>
    <m/>
    <n v="0"/>
    <m/>
    <n v="19080"/>
    <m/>
    <n v="0"/>
    <m/>
    <n v="19080"/>
    <m/>
    <n v="3960"/>
    <m/>
    <n v="0"/>
    <m/>
    <n v="3960"/>
    <m/>
    <n v="460"/>
    <m/>
    <m/>
    <m/>
    <n v="220480"/>
    <m/>
    <n v="0"/>
    <m/>
    <n v="220480"/>
    <n v="8.6538461538461536E-2"/>
    <n v="106"/>
    <n v="1.7960812772133527E-2"/>
    <n v="22"/>
    <n v="2.0863570391872277E-3"/>
    <n v="2.5555555555555554"/>
  </r>
  <r>
    <x v="25"/>
    <s v="PICH5C9"/>
    <x v="8"/>
    <s v="Pichidegua"/>
    <s v="blanco"/>
    <s v="Packing 5"/>
    <s v="PICH5C"/>
    <n v="0"/>
    <m/>
    <n v="2880"/>
    <m/>
    <n v="1980"/>
    <m/>
    <n v="16740"/>
    <m/>
    <n v="39780"/>
    <m/>
    <n v="7920"/>
    <m/>
    <n v="540"/>
    <m/>
    <n v="11160"/>
    <m/>
    <n v="0"/>
    <m/>
    <n v="11160"/>
    <m/>
    <n v="1440"/>
    <m/>
    <n v="0"/>
    <m/>
    <n v="1440"/>
    <m/>
    <n v="60"/>
    <m/>
    <m/>
    <m/>
    <n v="82500"/>
    <m/>
    <n v="0"/>
    <m/>
    <n v="82500"/>
    <n v="0.13527272727272727"/>
    <n v="62"/>
    <n v="1.7454545454545455E-2"/>
    <n v="8"/>
    <n v="7.2727272727272723E-4"/>
    <n v="0.33333333333333331"/>
  </r>
  <r>
    <x v="25"/>
    <s v="PICH5D9"/>
    <x v="8"/>
    <s v="Pichidegua"/>
    <s v="blanco"/>
    <s v="Packing 5"/>
    <s v="PICH5D"/>
    <n v="3360"/>
    <m/>
    <n v="22320"/>
    <m/>
    <n v="101340"/>
    <m/>
    <n v="171900"/>
    <m/>
    <n v="13500"/>
    <m/>
    <n v="0"/>
    <m/>
    <n v="0"/>
    <m/>
    <n v="14940"/>
    <m/>
    <n v="0"/>
    <m/>
    <n v="14940"/>
    <m/>
    <n v="2340"/>
    <m/>
    <n v="0"/>
    <m/>
    <n v="2340"/>
    <m/>
    <n v="280"/>
    <m/>
    <m/>
    <m/>
    <n v="329980"/>
    <m/>
    <n v="0"/>
    <m/>
    <n v="329980"/>
    <n v="4.527547124068125E-2"/>
    <n v="83"/>
    <n v="7.0913388690223653E-3"/>
    <n v="13"/>
    <n v="8.4853627492575306E-4"/>
    <n v="1.5555555555555556"/>
  </r>
  <r>
    <x v="25"/>
    <s v="PICH1Aco9"/>
    <x v="8"/>
    <s v="Pichidegua"/>
    <s v="color"/>
    <s v="Packing 1 Color"/>
    <s v="PICH1Aco"/>
    <n v="11400"/>
    <m/>
    <n v="14580"/>
    <m/>
    <n v="4200"/>
    <m/>
    <n v="34560"/>
    <m/>
    <n v="360"/>
    <m/>
    <n v="0"/>
    <m/>
    <n v="0"/>
    <m/>
    <n v="2154"/>
    <m/>
    <n v="450"/>
    <m/>
    <n v="2604"/>
    <m/>
    <n v="711"/>
    <m/>
    <n v="630"/>
    <m/>
    <n v="1341"/>
    <m/>
    <n v="2235"/>
    <m/>
    <m/>
    <m/>
    <n v="70200"/>
    <m/>
    <n v="1080"/>
    <m/>
    <n v="71280"/>
    <n v="3.6531986531986534E-2"/>
    <n v="14.466666666666667"/>
    <n v="1.8813131313131313E-2"/>
    <n v="7.45"/>
    <n v="3.1355218855218858E-2"/>
    <n v="12.416666666666666"/>
  </r>
  <r>
    <x v="25"/>
    <s v="PICH1Aco29"/>
    <x v="8"/>
    <s v="Pichidegua"/>
    <s v="color"/>
    <s v="Packing 1 Color"/>
    <s v="PICH1Aco2"/>
    <n v="4920"/>
    <m/>
    <n v="13320"/>
    <m/>
    <n v="21240"/>
    <m/>
    <n v="7740"/>
    <m/>
    <n v="720"/>
    <m/>
    <n v="0"/>
    <m/>
    <n v="0"/>
    <m/>
    <n v="1230"/>
    <m/>
    <n v="270"/>
    <m/>
    <n v="1500"/>
    <m/>
    <n v="831"/>
    <m/>
    <n v="480"/>
    <m/>
    <n v="1311"/>
    <m/>
    <n v="2289"/>
    <m/>
    <m/>
    <m/>
    <n v="52290"/>
    <m/>
    <n v="750"/>
    <m/>
    <n v="53040"/>
    <n v="2.828054298642534E-2"/>
    <n v="8.3333333333333339"/>
    <n v="2.4717194570135746E-2"/>
    <n v="7.2833333333333332"/>
    <n v="4.3156108597285067E-2"/>
    <n v="12.716666666666667"/>
  </r>
  <r>
    <x v="25"/>
    <s v="PICH1Bco9"/>
    <x v="8"/>
    <s v="Pichidegua"/>
    <s v="color"/>
    <s v="Packing 1 Color"/>
    <s v="PICH1Bco"/>
    <n v="1200"/>
    <m/>
    <n v="360"/>
    <m/>
    <n v="1000"/>
    <m/>
    <n v="29700"/>
    <m/>
    <n v="1950"/>
    <m/>
    <n v="0"/>
    <m/>
    <n v="0"/>
    <m/>
    <n v="546"/>
    <m/>
    <n v="390"/>
    <m/>
    <n v="936"/>
    <m/>
    <n v="135"/>
    <m/>
    <n v="30"/>
    <m/>
    <n v="165"/>
    <m/>
    <n v="29"/>
    <m/>
    <m/>
    <m/>
    <n v="34920"/>
    <m/>
    <n v="420"/>
    <m/>
    <n v="35340"/>
    <n v="2.6485568760611207E-2"/>
    <n v="5.2"/>
    <n v="4.6689303904923598E-3"/>
    <n v="0.91666666666666663"/>
    <n v="8.2059988681380867E-4"/>
    <n v="0.16111111111111112"/>
  </r>
  <r>
    <x v="25"/>
    <s v="PICH2BCO9"/>
    <x v="8"/>
    <s v="Pichidegua"/>
    <s v="color"/>
    <s v="Packing 1 Color"/>
    <s v="PICH2BCO"/>
    <n v="4080"/>
    <m/>
    <n v="11340"/>
    <m/>
    <n v="21420"/>
    <m/>
    <n v="7920"/>
    <m/>
    <n v="540"/>
    <m/>
    <n v="0"/>
    <m/>
    <n v="0"/>
    <m/>
    <n v="1911"/>
    <m/>
    <n v="1080"/>
    <m/>
    <n v="2991"/>
    <m/>
    <n v="495"/>
    <m/>
    <n v="840"/>
    <m/>
    <n v="1335"/>
    <m/>
    <n v="1254"/>
    <m/>
    <m/>
    <m/>
    <n v="48960"/>
    <m/>
    <n v="1920"/>
    <m/>
    <n v="50880"/>
    <n v="5.8785377358490563E-2"/>
    <n v="16.616666666666667"/>
    <n v="2.6238207547169812E-2"/>
    <n v="7.416666666666667"/>
    <n v="2.4646226415094341E-2"/>
    <n v="6.9666666666666668"/>
  </r>
  <r>
    <x v="25"/>
    <s v="PICH4Bco9"/>
    <x v="8"/>
    <s v="Pichidegua"/>
    <s v="color"/>
    <s v="Packing 4"/>
    <s v="PICH4Bco"/>
    <n v="6120"/>
    <m/>
    <n v="12780"/>
    <m/>
    <n v="18360"/>
    <m/>
    <n v="5760"/>
    <m/>
    <n v="0"/>
    <m/>
    <n v="0"/>
    <m/>
    <n v="0"/>
    <m/>
    <n v="3960"/>
    <m/>
    <n v="0"/>
    <m/>
    <n v="3960"/>
    <m/>
    <n v="1260"/>
    <m/>
    <n v="0"/>
    <m/>
    <n v="1260"/>
    <m/>
    <n v="460"/>
    <m/>
    <m/>
    <m/>
    <n v="48700"/>
    <m/>
    <n v="0"/>
    <m/>
    <n v="48700"/>
    <n v="8.1314168377823404E-2"/>
    <n v="22"/>
    <n v="2.5872689938398356E-2"/>
    <n v="7"/>
    <n v="9.4455852156057497E-3"/>
    <n v="2.5555555555555554"/>
  </r>
  <r>
    <x v="25"/>
    <s v="PICH5Aco9"/>
    <x v="8"/>
    <s v="Pichidegua"/>
    <s v="color"/>
    <s v="Packing 5"/>
    <s v="PICH5Aco"/>
    <n v="3120"/>
    <m/>
    <n v="14760"/>
    <m/>
    <n v="0"/>
    <m/>
    <n v="116640"/>
    <m/>
    <n v="1980"/>
    <m/>
    <n v="0"/>
    <m/>
    <n v="0"/>
    <m/>
    <n v="3441"/>
    <m/>
    <n v="0"/>
    <m/>
    <n v="3441"/>
    <m/>
    <n v="1545"/>
    <m/>
    <n v="0"/>
    <m/>
    <n v="1545"/>
    <m/>
    <n v="1614"/>
    <m/>
    <m/>
    <m/>
    <n v="143100"/>
    <m/>
    <n v="0"/>
    <m/>
    <n v="143100"/>
    <n v="2.4046121593291406E-2"/>
    <n v="19.116666666666667"/>
    <n v="1.079664570230608E-2"/>
    <n v="8.5833333333333339"/>
    <n v="1.1278825995807129E-2"/>
    <n v="8.9666666666666668"/>
  </r>
  <r>
    <x v="25"/>
    <s v="PICH5Bco9"/>
    <x v="8"/>
    <s v="Pichidegua"/>
    <s v="color"/>
    <s v="Packing 5"/>
    <s v="PICH5Bco"/>
    <n v="2880"/>
    <m/>
    <n v="12060"/>
    <m/>
    <n v="15120"/>
    <m/>
    <n v="15120"/>
    <m/>
    <n v="360"/>
    <m/>
    <n v="0"/>
    <m/>
    <n v="0"/>
    <m/>
    <n v="3429"/>
    <m/>
    <n v="0"/>
    <m/>
    <n v="3429"/>
    <m/>
    <n v="2391"/>
    <m/>
    <n v="0"/>
    <m/>
    <n v="2391"/>
    <m/>
    <n v="1020"/>
    <m/>
    <m/>
    <m/>
    <n v="52380"/>
    <m/>
    <n v="0"/>
    <m/>
    <n v="52380"/>
    <n v="6.5463917525773199E-2"/>
    <n v="19.05"/>
    <n v="4.5647193585337913E-2"/>
    <n v="13.283333333333333"/>
    <n v="1.9473081328751432E-2"/>
    <n v="5.666666666666667"/>
  </r>
  <r>
    <x v="25"/>
    <s v="PICH5Cco9"/>
    <x v="8"/>
    <s v="Pichidegua"/>
    <s v="color"/>
    <s v="Packing 5"/>
    <s v="PICH5Cco"/>
    <n v="2400"/>
    <m/>
    <n v="2880"/>
    <m/>
    <n v="0"/>
    <m/>
    <n v="13500"/>
    <m/>
    <n v="16200"/>
    <m/>
    <n v="3060"/>
    <m/>
    <n v="0"/>
    <m/>
    <n v="1353"/>
    <m/>
    <n v="0"/>
    <m/>
    <n v="1353"/>
    <m/>
    <n v="1950"/>
    <m/>
    <n v="0"/>
    <m/>
    <n v="1950"/>
    <m/>
    <n v="597"/>
    <m/>
    <m/>
    <m/>
    <n v="41940"/>
    <m/>
    <n v="0"/>
    <m/>
    <n v="41940"/>
    <n v="3.2260371959942774E-2"/>
    <n v="7.5166666666666666"/>
    <n v="4.6494992846924176E-2"/>
    <n v="10.833333333333334"/>
    <n v="1.4234620886981401E-2"/>
    <n v="3.3166666666666669"/>
  </r>
  <r>
    <x v="26"/>
    <s v="Lavado9"/>
    <x v="8"/>
    <m/>
    <m/>
    <m/>
    <s v="Lavado"/>
    <n v="4200"/>
    <m/>
    <n v="17640"/>
    <m/>
    <n v="59580"/>
    <m/>
    <n v="45000"/>
    <m/>
    <n v="6840"/>
    <m/>
    <n v="2340"/>
    <m/>
    <m/>
    <m/>
    <m/>
    <m/>
    <m/>
    <m/>
    <m/>
    <m/>
    <m/>
    <m/>
    <m/>
    <m/>
    <m/>
    <m/>
    <m/>
    <m/>
    <m/>
    <m/>
    <n v="135600"/>
    <m/>
    <m/>
    <m/>
    <n v="135600"/>
    <n v="0"/>
    <n v="0"/>
    <n v="0"/>
    <n v="0"/>
    <n v="0"/>
    <n v="0"/>
  </r>
  <r>
    <x v="27"/>
    <s v="CA3A10"/>
    <x v="9"/>
    <s v="Calera"/>
    <s v="color"/>
    <s v="Packing 1 Color"/>
    <s v="CA3A"/>
    <n v="0"/>
    <m/>
    <n v="0"/>
    <m/>
    <n v="0"/>
    <m/>
    <n v="0"/>
    <m/>
    <n v="0"/>
    <m/>
    <n v="0"/>
    <m/>
    <m/>
    <m/>
    <n v="0"/>
    <m/>
    <n v="0"/>
    <m/>
    <n v="0"/>
    <m/>
    <n v="0"/>
    <m/>
    <n v="30"/>
    <m/>
    <n v="30"/>
    <m/>
    <n v="0"/>
    <m/>
    <m/>
    <m/>
    <n v="0"/>
    <m/>
    <n v="30"/>
    <m/>
    <n v="30"/>
    <n v="0"/>
    <n v="0"/>
    <n v="1"/>
    <n v="0.16666666666666666"/>
    <n v="0"/>
    <n v="0"/>
  </r>
  <r>
    <x v="27"/>
    <s v="CA3B10"/>
    <x v="9"/>
    <s v="Calera"/>
    <s v="color"/>
    <s v="Packing 1 Color"/>
    <s v="CA3B"/>
    <n v="0"/>
    <m/>
    <n v="0"/>
    <m/>
    <n v="0"/>
    <m/>
    <n v="0"/>
    <m/>
    <n v="0"/>
    <m/>
    <n v="0"/>
    <m/>
    <m/>
    <m/>
    <n v="0"/>
    <m/>
    <n v="0"/>
    <m/>
    <n v="0"/>
    <m/>
    <n v="0"/>
    <m/>
    <n v="30"/>
    <m/>
    <n v="30"/>
    <m/>
    <n v="0"/>
    <m/>
    <m/>
    <m/>
    <n v="0"/>
    <m/>
    <n v="30"/>
    <m/>
    <n v="30"/>
    <n v="0"/>
    <n v="0"/>
    <n v="1"/>
    <n v="0.16666666666666666"/>
    <n v="0"/>
    <n v="0"/>
  </r>
  <r>
    <x v="27"/>
    <s v="CA3BB10"/>
    <x v="9"/>
    <s v="Calera"/>
    <s v="blanco"/>
    <s v="Packing 1 Color"/>
    <s v="CA3B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7"/>
    <s v="CAP1A10"/>
    <x v="9"/>
    <s v="Calera"/>
    <s v="color"/>
    <s v="Packing 1 Color"/>
    <s v="CAP1A"/>
    <n v="1080"/>
    <m/>
    <n v="0"/>
    <m/>
    <n v="0"/>
    <m/>
    <n v="36540"/>
    <m/>
    <n v="1080"/>
    <m/>
    <n v="180"/>
    <m/>
    <m/>
    <m/>
    <n v="1440"/>
    <m/>
    <n v="120"/>
    <m/>
    <n v="1560"/>
    <m/>
    <n v="72"/>
    <m/>
    <n v="0"/>
    <m/>
    <n v="72"/>
    <m/>
    <n v="138"/>
    <m/>
    <m/>
    <m/>
    <n v="40530"/>
    <m/>
    <n v="120"/>
    <m/>
    <n v="40650"/>
    <n v="3.8376383763837639E-2"/>
    <n v="8.6666666666666661"/>
    <n v="1.7712177121771218E-3"/>
    <n v="0.4"/>
    <n v="3.3948339483394832E-3"/>
    <n v="0.76666666666666672"/>
  </r>
  <r>
    <x v="27"/>
    <s v="CAP1B10"/>
    <x v="9"/>
    <s v="Calera"/>
    <s v="color"/>
    <s v="Packing 1 Color"/>
    <s v="CAP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7"/>
    <s v="CAP1c10"/>
    <x v="9"/>
    <s v="Calera"/>
    <s v="color"/>
    <s v="Packing 1 Color"/>
    <s v="CAP1c"/>
    <n v="1200"/>
    <m/>
    <n v="360"/>
    <m/>
    <n v="1080"/>
    <m/>
    <n v="33660"/>
    <m/>
    <n v="1260"/>
    <m/>
    <n v="0"/>
    <m/>
    <m/>
    <m/>
    <n v="933"/>
    <m/>
    <n v="390"/>
    <m/>
    <n v="1323"/>
    <m/>
    <n v="183"/>
    <m/>
    <n v="0"/>
    <m/>
    <n v="183"/>
    <m/>
    <n v="174"/>
    <m/>
    <m/>
    <m/>
    <n v="38850"/>
    <m/>
    <n v="390"/>
    <m/>
    <n v="39240"/>
    <n v="3.3715596330275231E-2"/>
    <n v="7.35"/>
    <n v="4.6636085626911312E-3"/>
    <n v="1.0166666666666666"/>
    <n v="4.4342507645259936E-3"/>
    <n v="0.96666666666666667"/>
  </r>
  <r>
    <x v="28"/>
    <s v="PICH1A10"/>
    <x v="9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8"/>
    <s v="PICH2A10"/>
    <x v="9"/>
    <s v="Pichidegua"/>
    <s v="color"/>
    <s v="Packing 1 Blanco"/>
    <s v="PICH2A"/>
    <n v="4560"/>
    <m/>
    <n v="26100"/>
    <m/>
    <n v="172680"/>
    <m/>
    <n v="69300"/>
    <m/>
    <n v="4500"/>
    <m/>
    <n v="0"/>
    <m/>
    <n v="0"/>
    <m/>
    <n v="17280"/>
    <m/>
    <n v="0"/>
    <m/>
    <n v="17280"/>
    <m/>
    <n v="3600"/>
    <m/>
    <n v="0"/>
    <m/>
    <n v="3600"/>
    <m/>
    <n v="180"/>
    <m/>
    <m/>
    <m/>
    <n v="298200"/>
    <m/>
    <n v="0"/>
    <m/>
    <n v="298200"/>
    <n v="5.7947686116700203E-2"/>
    <n v="96"/>
    <n v="1.2072434607645875E-2"/>
    <n v="20"/>
    <n v="6.0362173038229375E-4"/>
    <n v="1"/>
  </r>
  <r>
    <x v="28"/>
    <s v="PICH3A10"/>
    <x v="9"/>
    <s v="Pichidegua"/>
    <s v="blanco"/>
    <s v="Packing 3"/>
    <s v="PICH3A"/>
    <n v="1680"/>
    <m/>
    <n v="19440"/>
    <m/>
    <n v="154140"/>
    <m/>
    <n v="119700"/>
    <m/>
    <n v="7380"/>
    <m/>
    <n v="0"/>
    <m/>
    <n v="0"/>
    <m/>
    <n v="16560"/>
    <m/>
    <n v="0"/>
    <m/>
    <n v="16560"/>
    <m/>
    <n v="2520"/>
    <m/>
    <n v="0"/>
    <m/>
    <n v="2520"/>
    <m/>
    <n v="380"/>
    <m/>
    <m/>
    <m/>
    <n v="321800"/>
    <m/>
    <n v="0"/>
    <m/>
    <n v="321800"/>
    <n v="5.1460534493474208E-2"/>
    <n v="92"/>
    <n v="7.8309509011808571E-3"/>
    <n v="14"/>
    <n v="1.1808576755748912E-3"/>
    <n v="2.1111111111111112"/>
  </r>
  <r>
    <x v="28"/>
    <s v="PICH4A10"/>
    <x v="9"/>
    <s v="Pichidegua"/>
    <s v="blanco"/>
    <s v="Packing 4"/>
    <s v="PICH4A"/>
    <n v="8640"/>
    <m/>
    <n v="33660"/>
    <m/>
    <n v="81080"/>
    <m/>
    <n v="42300"/>
    <m/>
    <n v="5040"/>
    <m/>
    <n v="0"/>
    <m/>
    <n v="0"/>
    <m/>
    <n v="22500"/>
    <m/>
    <n v="0"/>
    <m/>
    <n v="22500"/>
    <m/>
    <n v="2880"/>
    <m/>
    <n v="0"/>
    <m/>
    <n v="2880"/>
    <m/>
    <n v="800"/>
    <m/>
    <m/>
    <m/>
    <n v="196900"/>
    <m/>
    <n v="0"/>
    <m/>
    <n v="196900"/>
    <n v="0.11427120365667852"/>
    <n v="125"/>
    <n v="1.4626714068054851E-2"/>
    <n v="16"/>
    <n v="4.0629761300152358E-3"/>
    <n v="4.4444444444444446"/>
  </r>
  <r>
    <x v="28"/>
    <s v="PICH5A10"/>
    <x v="9"/>
    <s v="Pichidegua"/>
    <s v="blanco"/>
    <s v="Packing 5"/>
    <s v="PICH5A"/>
    <n v="6600"/>
    <m/>
    <n v="6840"/>
    <m/>
    <n v="97740"/>
    <m/>
    <n v="196740"/>
    <m/>
    <n v="17460"/>
    <m/>
    <n v="0"/>
    <m/>
    <n v="0"/>
    <m/>
    <n v="9600"/>
    <m/>
    <n v="0"/>
    <m/>
    <n v="9600"/>
    <m/>
    <n v="1440"/>
    <m/>
    <n v="0"/>
    <m/>
    <n v="1440"/>
    <m/>
    <n v="600"/>
    <m/>
    <m/>
    <m/>
    <n v="337020"/>
    <m/>
    <n v="0"/>
    <m/>
    <n v="337020"/>
    <n v="2.848495638241054E-2"/>
    <n v="53.333333333333336"/>
    <n v="4.2727434573615808E-3"/>
    <n v="8"/>
    <n v="1.7803097739006587E-3"/>
    <n v="3.3333333333333335"/>
  </r>
  <r>
    <x v="28"/>
    <s v="PICH1B10"/>
    <x v="9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8"/>
    <s v="PICH2B10"/>
    <x v="9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8"/>
    <s v="PICH3B10"/>
    <x v="9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28"/>
    <s v="PICH4B10"/>
    <x v="9"/>
    <s v="Pichidegua"/>
    <s v="blanco"/>
    <s v="Packing 4"/>
    <s v="PICH4B"/>
    <n v="9840"/>
    <m/>
    <n v="25740"/>
    <m/>
    <n v="53100"/>
    <m/>
    <n v="21060"/>
    <m/>
    <n v="3420"/>
    <m/>
    <n v="0"/>
    <m/>
    <n v="0"/>
    <m/>
    <n v="24300"/>
    <m/>
    <n v="0"/>
    <m/>
    <n v="24300"/>
    <m/>
    <n v="4320"/>
    <m/>
    <n v="0"/>
    <m/>
    <n v="4320"/>
    <m/>
    <n v="940"/>
    <m/>
    <m/>
    <m/>
    <n v="142720"/>
    <m/>
    <n v="0"/>
    <m/>
    <n v="142720"/>
    <n v="0.17026345291479822"/>
    <n v="135"/>
    <n v="3.0269058295964126E-2"/>
    <n v="24"/>
    <n v="6.5863228699551569E-3"/>
    <n v="5.2222222222222223"/>
  </r>
  <r>
    <x v="28"/>
    <s v="PICH5B10"/>
    <x v="9"/>
    <s v="Pichidegua"/>
    <s v="blanco"/>
    <s v="Packing 5"/>
    <s v="PICH5B"/>
    <n v="8160"/>
    <m/>
    <n v="48960"/>
    <m/>
    <n v="85860"/>
    <m/>
    <n v="35640"/>
    <m/>
    <n v="4320"/>
    <m/>
    <n v="0"/>
    <m/>
    <n v="0"/>
    <m/>
    <n v="23160"/>
    <m/>
    <n v="0"/>
    <m/>
    <n v="23160"/>
    <m/>
    <n v="4680"/>
    <m/>
    <n v="0"/>
    <m/>
    <n v="4680"/>
    <m/>
    <n v="780"/>
    <m/>
    <m/>
    <m/>
    <n v="211560"/>
    <m/>
    <n v="0"/>
    <m/>
    <n v="211560"/>
    <n v="0.10947249007373795"/>
    <n v="128.66666666666666"/>
    <n v="2.2121384004537718E-2"/>
    <n v="26"/>
    <n v="3.6868973340896199E-3"/>
    <n v="4.333333333333333"/>
  </r>
  <r>
    <x v="28"/>
    <s v="PICH3C10"/>
    <x v="9"/>
    <s v="Pichidegua"/>
    <s v="blanco"/>
    <s v="Packing 3"/>
    <s v="PICH3C"/>
    <n v="6840"/>
    <m/>
    <n v="39420"/>
    <m/>
    <n v="97020"/>
    <m/>
    <n v="37260"/>
    <m/>
    <n v="2520"/>
    <m/>
    <n v="0"/>
    <m/>
    <n v="0"/>
    <m/>
    <n v="18000"/>
    <m/>
    <n v="0"/>
    <m/>
    <n v="18000"/>
    <m/>
    <n v="3600"/>
    <m/>
    <n v="0"/>
    <m/>
    <n v="3600"/>
    <m/>
    <n v="440"/>
    <m/>
    <m/>
    <m/>
    <n v="205100"/>
    <m/>
    <n v="0"/>
    <m/>
    <n v="205100"/>
    <n v="8.776206728425158E-2"/>
    <n v="100"/>
    <n v="1.7552413456850317E-2"/>
    <n v="20"/>
    <n v="2.1452949780594831E-3"/>
    <n v="2.4444444444444446"/>
  </r>
  <r>
    <x v="28"/>
    <s v="PICH5C10"/>
    <x v="9"/>
    <s v="Pichidegua"/>
    <s v="blanco"/>
    <s v="Packing 5"/>
    <s v="PICH5C"/>
    <n v="0"/>
    <m/>
    <n v="10620"/>
    <m/>
    <n v="6660"/>
    <m/>
    <n v="79560"/>
    <m/>
    <n v="190440"/>
    <m/>
    <n v="22860"/>
    <m/>
    <n v="1080"/>
    <m/>
    <n v="11880"/>
    <m/>
    <n v="0"/>
    <m/>
    <n v="11880"/>
    <m/>
    <n v="2160"/>
    <m/>
    <n v="0"/>
    <m/>
    <n v="2160"/>
    <m/>
    <n v="360"/>
    <m/>
    <m/>
    <m/>
    <n v="325620"/>
    <m/>
    <n v="0"/>
    <m/>
    <n v="325620"/>
    <n v="3.6484245439469321E-2"/>
    <n v="66"/>
    <n v="6.6334991708126038E-3"/>
    <n v="12"/>
    <n v="1.1055831951354339E-3"/>
    <n v="2"/>
  </r>
  <r>
    <x v="28"/>
    <s v="PICH5D10"/>
    <x v="9"/>
    <s v="Pichidegua"/>
    <s v="blanco"/>
    <s v="Packing 5"/>
    <s v="PICH5D"/>
    <n v="1920"/>
    <m/>
    <n v="10260"/>
    <m/>
    <n v="94860"/>
    <m/>
    <n v="178560"/>
    <m/>
    <n v="13140"/>
    <m/>
    <n v="0"/>
    <m/>
    <n v="0"/>
    <m/>
    <n v="11880"/>
    <m/>
    <n v="0"/>
    <m/>
    <n v="11880"/>
    <m/>
    <n v="1620"/>
    <m/>
    <n v="0"/>
    <m/>
    <n v="1620"/>
    <m/>
    <n v="620"/>
    <m/>
    <m/>
    <m/>
    <n v="312860"/>
    <m/>
    <n v="0"/>
    <m/>
    <n v="312860"/>
    <n v="3.7972255961132774E-2"/>
    <n v="66"/>
    <n v="5.1780349037908327E-3"/>
    <n v="9"/>
    <n v="1.98171706194464E-3"/>
    <n v="3.4444444444444446"/>
  </r>
  <r>
    <x v="28"/>
    <s v="PICH1Aco10"/>
    <x v="9"/>
    <s v="Pichidegua"/>
    <s v="color"/>
    <s v="Packing 1 Color"/>
    <s v="PICH1Aco"/>
    <n v="16920"/>
    <m/>
    <n v="30060"/>
    <m/>
    <n v="17340"/>
    <m/>
    <n v="33660"/>
    <m/>
    <n v="360"/>
    <m/>
    <n v="0"/>
    <m/>
    <n v="0"/>
    <m/>
    <n v="2676"/>
    <m/>
    <n v="750"/>
    <m/>
    <n v="3426"/>
    <m/>
    <n v="1008"/>
    <m/>
    <n v="1380"/>
    <m/>
    <n v="2388"/>
    <m/>
    <n v="576"/>
    <m/>
    <m/>
    <m/>
    <n v="102600"/>
    <m/>
    <n v="2130"/>
    <m/>
    <n v="104730"/>
    <n v="3.2712689773703812E-2"/>
    <n v="19.033333333333335"/>
    <n v="2.280148954454311E-2"/>
    <n v="13.266666666666667"/>
    <n v="5.4998567745631628E-3"/>
    <n v="3.2"/>
  </r>
  <r>
    <x v="28"/>
    <s v="PICH1Aco210"/>
    <x v="9"/>
    <s v="Pichidegua"/>
    <s v="color"/>
    <s v="Packing 1 Color"/>
    <s v="PICH1Aco2"/>
    <n v="720"/>
    <m/>
    <n v="2340"/>
    <m/>
    <n v="4680"/>
    <m/>
    <n v="2340"/>
    <m/>
    <n v="0"/>
    <m/>
    <n v="0"/>
    <m/>
    <n v="0"/>
    <m/>
    <n v="480"/>
    <m/>
    <n v="1350"/>
    <m/>
    <n v="1830"/>
    <m/>
    <n v="45"/>
    <m/>
    <n v="1080"/>
    <m/>
    <n v="1125"/>
    <m/>
    <n v="655"/>
    <m/>
    <m/>
    <m/>
    <n v="11260"/>
    <m/>
    <n v="2430"/>
    <m/>
    <n v="13690"/>
    <n v="0.13367421475529584"/>
    <n v="10.166666666666666"/>
    <n v="8.2176771365960549E-2"/>
    <n v="6.25"/>
    <n v="4.7845142439737032E-2"/>
    <n v="3.6388888888888888"/>
  </r>
  <r>
    <x v="28"/>
    <s v="PICH1Bco10"/>
    <x v="9"/>
    <s v="Pichidegua"/>
    <s v="color"/>
    <s v="Packing 1 Color"/>
    <s v="PICH1Bco"/>
    <n v="1920"/>
    <m/>
    <n v="180"/>
    <m/>
    <n v="22160"/>
    <m/>
    <n v="26100"/>
    <m/>
    <n v="1980"/>
    <m/>
    <n v="0"/>
    <m/>
    <n v="0"/>
    <m/>
    <n v="1020"/>
    <m/>
    <n v="240"/>
    <m/>
    <n v="1260"/>
    <m/>
    <n v="225"/>
    <m/>
    <n v="30"/>
    <m/>
    <n v="255"/>
    <m/>
    <n v="415"/>
    <m/>
    <m/>
    <m/>
    <n v="54000"/>
    <m/>
    <n v="270"/>
    <m/>
    <n v="54270"/>
    <n v="2.3217247097844111E-2"/>
    <n v="7"/>
    <n v="4.6987285793255945E-3"/>
    <n v="1.4166666666666667"/>
    <n v="7.6469504330200846E-3"/>
    <n v="2.3055555555555554"/>
  </r>
  <r>
    <x v="28"/>
    <s v="PICH2BCO10"/>
    <x v="9"/>
    <s v="Pichidegua"/>
    <s v="color"/>
    <s v="Packing 1 Color"/>
    <s v="PICH2BCO"/>
    <n v="5040"/>
    <m/>
    <n v="14400"/>
    <m/>
    <n v="23040"/>
    <m/>
    <n v="9900"/>
    <m/>
    <n v="1260"/>
    <m/>
    <n v="0"/>
    <m/>
    <n v="0"/>
    <m/>
    <n v="2355"/>
    <m/>
    <n v="1410"/>
    <m/>
    <n v="3765"/>
    <m/>
    <n v="627"/>
    <m/>
    <n v="1080"/>
    <m/>
    <n v="1707"/>
    <m/>
    <n v="3558"/>
    <m/>
    <m/>
    <m/>
    <n v="60180"/>
    <m/>
    <n v="2490"/>
    <m/>
    <n v="62670"/>
    <n v="6.0076591670655814E-2"/>
    <n v="20.916666666666668"/>
    <n v="2.7237912876974628E-2"/>
    <n v="9.4833333333333325"/>
    <n v="5.6773575873623743E-2"/>
    <n v="19.766666666666666"/>
  </r>
  <r>
    <x v="28"/>
    <s v="PICH4Bco10"/>
    <x v="9"/>
    <s v="Pichidegua"/>
    <s v="color"/>
    <s v="Packing 4"/>
    <s v="PICH4Bco"/>
    <n v="6480"/>
    <m/>
    <n v="13680"/>
    <m/>
    <n v="22140"/>
    <m/>
    <n v="7740"/>
    <m/>
    <n v="0"/>
    <m/>
    <n v="0"/>
    <m/>
    <n v="0"/>
    <m/>
    <n v="4320"/>
    <m/>
    <n v="0"/>
    <m/>
    <n v="4320"/>
    <m/>
    <n v="2520"/>
    <m/>
    <n v="0"/>
    <m/>
    <n v="2520"/>
    <m/>
    <n v="340"/>
    <m/>
    <m/>
    <m/>
    <n v="57220"/>
    <m/>
    <n v="0"/>
    <m/>
    <n v="57220"/>
    <n v="7.5498077595246418E-2"/>
    <n v="24"/>
    <n v="4.4040545263893741E-2"/>
    <n v="14"/>
    <n v="5.9419783292555053E-3"/>
    <n v="1.8888888888888888"/>
  </r>
  <r>
    <x v="28"/>
    <s v="PICH5Aco10"/>
    <x v="9"/>
    <s v="Pichidegua"/>
    <s v="color"/>
    <s v="Packing 5"/>
    <s v="PICH5Aco"/>
    <n v="2760"/>
    <m/>
    <n v="14940"/>
    <m/>
    <n v="3420"/>
    <m/>
    <n v="122850"/>
    <m/>
    <n v="2310"/>
    <m/>
    <n v="0"/>
    <m/>
    <n v="0"/>
    <m/>
    <n v="3018"/>
    <m/>
    <n v="0"/>
    <m/>
    <n v="3018"/>
    <m/>
    <n v="3048"/>
    <m/>
    <n v="0"/>
    <m/>
    <n v="3048"/>
    <m/>
    <n v="1374"/>
    <m/>
    <m/>
    <m/>
    <n v="153720"/>
    <m/>
    <n v="0"/>
    <m/>
    <n v="153720"/>
    <n v="1.9633099141295862E-2"/>
    <n v="16.766666666666666"/>
    <n v="1.9828259172521467E-2"/>
    <n v="16.933333333333334"/>
    <n v="8.938329430132709E-3"/>
    <n v="7.6333333333333337"/>
  </r>
  <r>
    <x v="28"/>
    <s v="PICH5Bco10"/>
    <x v="9"/>
    <s v="Pichidegua"/>
    <s v="color"/>
    <s v="Packing 5"/>
    <s v="PICH5Bco"/>
    <n v="5520"/>
    <m/>
    <n v="21240"/>
    <m/>
    <n v="20880"/>
    <m/>
    <n v="39780"/>
    <m/>
    <n v="720"/>
    <m/>
    <n v="0"/>
    <m/>
    <n v="0"/>
    <m/>
    <n v="2370"/>
    <m/>
    <n v="0"/>
    <m/>
    <n v="2370"/>
    <m/>
    <n v="2220"/>
    <m/>
    <n v="0"/>
    <m/>
    <n v="2220"/>
    <m/>
    <n v="870"/>
    <m/>
    <m/>
    <m/>
    <n v="93600"/>
    <m/>
    <n v="0"/>
    <m/>
    <n v="93600"/>
    <n v="2.5320512820512821E-2"/>
    <n v="13.166666666666666"/>
    <n v="2.3717948717948717E-2"/>
    <n v="12.333333333333334"/>
    <n v="9.2948717948717948E-3"/>
    <n v="4.833333333333333"/>
  </r>
  <r>
    <x v="28"/>
    <s v="PICH5Cco10"/>
    <x v="9"/>
    <s v="Pichidegua"/>
    <s v="color"/>
    <s v="Packing 5"/>
    <s v="PICH5Cco"/>
    <n v="5880"/>
    <m/>
    <n v="3960"/>
    <m/>
    <n v="0"/>
    <m/>
    <n v="45360"/>
    <m/>
    <n v="24270"/>
    <m/>
    <n v="2520"/>
    <m/>
    <n v="0"/>
    <m/>
    <n v="2760"/>
    <m/>
    <n v="0"/>
    <m/>
    <n v="2760"/>
    <m/>
    <n v="1656"/>
    <m/>
    <n v="0"/>
    <m/>
    <n v="1656"/>
    <m/>
    <n v="894"/>
    <m/>
    <m/>
    <m/>
    <n v="87300"/>
    <m/>
    <n v="0"/>
    <m/>
    <n v="87300"/>
    <n v="3.1615120274914088E-2"/>
    <n v="15.333333333333334"/>
    <n v="1.8969072164948454E-2"/>
    <n v="9.1999999999999993"/>
    <n v="1.0240549828178694E-2"/>
    <n v="4.9666666666666668"/>
  </r>
  <r>
    <x v="29"/>
    <s v="Lavado10"/>
    <x v="9"/>
    <m/>
    <m/>
    <m/>
    <s v="Lavado"/>
    <n v="4560"/>
    <m/>
    <n v="22860"/>
    <m/>
    <n v="65520"/>
    <m/>
    <n v="46440"/>
    <m/>
    <n v="14760"/>
    <m/>
    <n v="3240"/>
    <m/>
    <m/>
    <m/>
    <m/>
    <m/>
    <m/>
    <m/>
    <m/>
    <m/>
    <m/>
    <m/>
    <m/>
    <m/>
    <m/>
    <m/>
    <m/>
    <m/>
    <m/>
    <m/>
    <n v="135600"/>
    <m/>
    <m/>
    <m/>
    <n v="135600"/>
    <n v="0"/>
    <n v="0"/>
    <n v="0"/>
    <n v="0"/>
    <n v="0"/>
    <n v="0"/>
  </r>
  <r>
    <x v="30"/>
    <s v="CA3A11"/>
    <x v="10"/>
    <s v="Calera"/>
    <s v="color"/>
    <s v="Packing 1 Color"/>
    <s v="CA3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0"/>
    <s v="CA3B11"/>
    <x v="10"/>
    <s v="Calera"/>
    <s v="color"/>
    <s v="Packing 1 Color"/>
    <s v="CA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0"/>
    <s v="CA3BB11"/>
    <x v="10"/>
    <s v="Calera"/>
    <s v="blanco"/>
    <s v="Packing 1 Color"/>
    <s v="CA3B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0"/>
    <s v="CAP1A11"/>
    <x v="10"/>
    <s v="Calera"/>
    <s v="color"/>
    <s v="Packing 1 Color"/>
    <s v="CAP1A"/>
    <n v="720"/>
    <m/>
    <n v="0"/>
    <m/>
    <n v="14300"/>
    <m/>
    <n v="14760"/>
    <m/>
    <n v="360"/>
    <m/>
    <m/>
    <m/>
    <m/>
    <m/>
    <n v="1050"/>
    <m/>
    <n v="150"/>
    <m/>
    <n v="1200"/>
    <m/>
    <n v="96"/>
    <m/>
    <m/>
    <m/>
    <n v="96"/>
    <m/>
    <n v="214"/>
    <m/>
    <m/>
    <m/>
    <n v="31500"/>
    <m/>
    <n v="150"/>
    <m/>
    <n v="31650"/>
    <n v="3.7914691943127965E-2"/>
    <n v="6.666666666666667"/>
    <n v="3.0331753554502369E-3"/>
    <n v="0.53333333333333333"/>
    <n v="6.7614533965244866E-3"/>
    <n v="1.1888888888888889"/>
  </r>
  <r>
    <x v="30"/>
    <s v="CAP1B11"/>
    <x v="10"/>
    <s v="Calera"/>
    <s v="color"/>
    <s v="Packing 1 Color"/>
    <s v="CAP1B"/>
    <n v="0"/>
    <m/>
    <n v="0"/>
    <m/>
    <n v="0"/>
    <m/>
    <n v="0"/>
    <m/>
    <n v="0"/>
    <m/>
    <m/>
    <m/>
    <m/>
    <m/>
    <n v="0"/>
    <m/>
    <n v="120"/>
    <m/>
    <n v="120"/>
    <m/>
    <n v="0"/>
    <m/>
    <m/>
    <m/>
    <n v="0"/>
    <m/>
    <n v="0"/>
    <m/>
    <m/>
    <m/>
    <n v="0"/>
    <m/>
    <n v="120"/>
    <m/>
    <n v="120"/>
    <n v="1"/>
    <n v="0.66666666666666663"/>
    <n v="0"/>
    <n v="0"/>
    <n v="0"/>
    <n v="0"/>
  </r>
  <r>
    <x v="30"/>
    <s v="CAP1c11"/>
    <x v="10"/>
    <s v="Calera"/>
    <s v="color"/>
    <s v="Packing 1 Color"/>
    <s v="CAP1c"/>
    <n v="960"/>
    <m/>
    <n v="1260"/>
    <m/>
    <n v="16820"/>
    <m/>
    <n v="13860"/>
    <m/>
    <n v="600"/>
    <m/>
    <m/>
    <m/>
    <m/>
    <m/>
    <n v="1359"/>
    <m/>
    <n v="240"/>
    <m/>
    <n v="1599"/>
    <m/>
    <n v="174"/>
    <m/>
    <m/>
    <m/>
    <n v="174"/>
    <m/>
    <n v="247"/>
    <m/>
    <m/>
    <m/>
    <n v="35280"/>
    <m/>
    <n v="240"/>
    <m/>
    <n v="35520"/>
    <n v="4.501689189189189E-2"/>
    <n v="8.8833333333333329"/>
    <n v="4.8986486486486489E-3"/>
    <n v="0.96666666666666667"/>
    <n v="6.9538288288288289E-3"/>
    <n v="1.3722222222222222"/>
  </r>
  <r>
    <x v="31"/>
    <s v="PICH1A11"/>
    <x v="10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1"/>
    <s v="PICH2A11"/>
    <x v="10"/>
    <s v="Pichidegua"/>
    <s v="color"/>
    <s v="Packing 1 Blanco"/>
    <s v="PICH2A"/>
    <n v="5520"/>
    <m/>
    <n v="34020"/>
    <m/>
    <n v="172680"/>
    <m/>
    <n v="67140"/>
    <m/>
    <n v="3240"/>
    <m/>
    <n v="0"/>
    <m/>
    <m/>
    <m/>
    <n v="17460"/>
    <m/>
    <n v="0"/>
    <m/>
    <n v="17460"/>
    <m/>
    <n v="4020"/>
    <m/>
    <n v="0"/>
    <m/>
    <n v="4020"/>
    <m/>
    <n v="120"/>
    <m/>
    <m/>
    <m/>
    <n v="312780"/>
    <m/>
    <n v="0"/>
    <m/>
    <n v="312780"/>
    <n v="5.582198350278151E-2"/>
    <n v="97"/>
    <n v="1.2852484174179935E-2"/>
    <n v="22.333333333333332"/>
    <n v="3.8365624400537121E-4"/>
    <n v="0.66666666666666663"/>
  </r>
  <r>
    <x v="31"/>
    <s v="PICH3A11"/>
    <x v="10"/>
    <s v="Pichidegua"/>
    <s v="blanco"/>
    <s v="Packing 3"/>
    <s v="PICH3A"/>
    <n v="1920"/>
    <m/>
    <n v="22320"/>
    <m/>
    <n v="154140"/>
    <m/>
    <n v="113760"/>
    <m/>
    <n v="7740"/>
    <m/>
    <n v="0"/>
    <m/>
    <m/>
    <m/>
    <n v="18900"/>
    <m/>
    <n v="0"/>
    <m/>
    <n v="18900"/>
    <m/>
    <n v="1980"/>
    <m/>
    <n v="0"/>
    <m/>
    <n v="1980"/>
    <m/>
    <n v="320"/>
    <m/>
    <m/>
    <m/>
    <n v="323060"/>
    <m/>
    <n v="0"/>
    <m/>
    <n v="323060"/>
    <n v="5.8503064446232898E-2"/>
    <n v="105"/>
    <n v="6.1288924657958276E-3"/>
    <n v="11"/>
    <n v="9.9052807528013376E-4"/>
    <n v="1.7777777777777777"/>
  </r>
  <r>
    <x v="31"/>
    <s v="PICH4A11"/>
    <x v="10"/>
    <s v="Pichidegua"/>
    <s v="blanco"/>
    <s v="Packing 4"/>
    <s v="PICH4A"/>
    <n v="8640"/>
    <m/>
    <n v="30600"/>
    <m/>
    <n v="81080"/>
    <m/>
    <n v="39600"/>
    <m/>
    <n v="3780"/>
    <m/>
    <n v="0"/>
    <m/>
    <m/>
    <m/>
    <n v="14580"/>
    <m/>
    <n v="0"/>
    <m/>
    <n v="14580"/>
    <m/>
    <n v="2520"/>
    <m/>
    <n v="0"/>
    <m/>
    <n v="2520"/>
    <m/>
    <n v="920"/>
    <m/>
    <m/>
    <m/>
    <n v="185460"/>
    <m/>
    <n v="0"/>
    <m/>
    <n v="185460"/>
    <n v="7.8615334843092854E-2"/>
    <n v="81"/>
    <n v="1.3587835651892591E-2"/>
    <n v="14"/>
    <n v="4.9606384125957083E-3"/>
    <n v="5.1111111111111107"/>
  </r>
  <r>
    <x v="31"/>
    <s v="PICH5A11"/>
    <x v="10"/>
    <s v="Pichidegua"/>
    <s v="blanco"/>
    <s v="Packing 5"/>
    <s v="PICH5A"/>
    <n v="4800"/>
    <m/>
    <n v="9900"/>
    <m/>
    <n v="97740"/>
    <m/>
    <n v="194940"/>
    <m/>
    <n v="16380"/>
    <m/>
    <n v="0"/>
    <m/>
    <m/>
    <m/>
    <n v="9180"/>
    <m/>
    <n v="0"/>
    <m/>
    <n v="9180"/>
    <m/>
    <n v="1980"/>
    <m/>
    <n v="0"/>
    <m/>
    <n v="1980"/>
    <m/>
    <n v="620"/>
    <m/>
    <m/>
    <m/>
    <n v="337700"/>
    <m/>
    <n v="0"/>
    <m/>
    <n v="337700"/>
    <n v="2.7183891027539236E-2"/>
    <n v="51"/>
    <n v="5.8631921824104233E-3"/>
    <n v="11"/>
    <n v="1.8359490672194255E-3"/>
    <n v="3.4444444444444446"/>
  </r>
  <r>
    <x v="31"/>
    <s v="PICH1B11"/>
    <x v="10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1"/>
    <s v="PICH2B11"/>
    <x v="10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1"/>
    <s v="PICH3B11"/>
    <x v="10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1"/>
    <s v="PICH4B11"/>
    <x v="10"/>
    <s v="Pichidegua"/>
    <s v="blanco"/>
    <s v="Packing 4"/>
    <s v="PICH4B"/>
    <n v="12120"/>
    <m/>
    <n v="32400"/>
    <m/>
    <n v="53100"/>
    <m/>
    <n v="19980"/>
    <m/>
    <n v="3060"/>
    <m/>
    <n v="0"/>
    <m/>
    <m/>
    <m/>
    <n v="17820"/>
    <m/>
    <n v="0"/>
    <m/>
    <n v="17820"/>
    <m/>
    <n v="4320"/>
    <m/>
    <n v="0"/>
    <m/>
    <n v="4320"/>
    <m/>
    <n v="1020"/>
    <m/>
    <m/>
    <m/>
    <n v="145980"/>
    <m/>
    <n v="0"/>
    <m/>
    <n v="145980"/>
    <n v="0.1220715166461159"/>
    <n v="99"/>
    <n v="2.9593094944512947E-2"/>
    <n v="24"/>
    <n v="6.9872585285655573E-3"/>
    <n v="5.666666666666667"/>
  </r>
  <r>
    <x v="31"/>
    <s v="PICH5B11"/>
    <x v="10"/>
    <s v="Pichidegua"/>
    <s v="blanco"/>
    <s v="Packing 5"/>
    <s v="PICH5B"/>
    <n v="7800"/>
    <m/>
    <n v="46080"/>
    <m/>
    <n v="85860"/>
    <m/>
    <n v="37440"/>
    <m/>
    <n v="3960"/>
    <m/>
    <n v="0"/>
    <m/>
    <m/>
    <m/>
    <n v="25200"/>
    <m/>
    <n v="0"/>
    <m/>
    <n v="25200"/>
    <m/>
    <n v="5040"/>
    <m/>
    <n v="0"/>
    <m/>
    <n v="5040"/>
    <m/>
    <n v="900"/>
    <m/>
    <m/>
    <m/>
    <n v="210120"/>
    <m/>
    <n v="0"/>
    <m/>
    <n v="210120"/>
    <n v="0.11993146773272416"/>
    <n v="140"/>
    <n v="2.3986293546544833E-2"/>
    <n v="28"/>
    <n v="4.2832667047401482E-3"/>
    <n v="5"/>
  </r>
  <r>
    <x v="31"/>
    <s v="PICH3C11"/>
    <x v="10"/>
    <s v="Pichidegua"/>
    <s v="blanco"/>
    <s v="Packing 3"/>
    <s v="PICH3C"/>
    <n v="10200"/>
    <m/>
    <n v="55260"/>
    <m/>
    <n v="97020"/>
    <m/>
    <n v="45360"/>
    <m/>
    <n v="1620"/>
    <m/>
    <n v="0"/>
    <m/>
    <m/>
    <m/>
    <n v="19800"/>
    <m/>
    <n v="0"/>
    <m/>
    <n v="19800"/>
    <m/>
    <n v="4320"/>
    <m/>
    <n v="0"/>
    <m/>
    <n v="4320"/>
    <m/>
    <n v="380"/>
    <m/>
    <m/>
    <m/>
    <n v="261680"/>
    <m/>
    <n v="0"/>
    <m/>
    <n v="261680"/>
    <n v="7.5664934270865181E-2"/>
    <n v="110"/>
    <n v="1.6508712931825129E-2"/>
    <n v="24"/>
    <n v="1.4521553041883216E-3"/>
    <n v="2.1111111111111112"/>
  </r>
  <r>
    <x v="31"/>
    <s v="PICH5C11"/>
    <x v="10"/>
    <s v="Pichidegua"/>
    <s v="blanco"/>
    <s v="Packing 5"/>
    <s v="PICH5C"/>
    <n v="2880"/>
    <m/>
    <n v="9360"/>
    <m/>
    <n v="6660"/>
    <m/>
    <n v="95940"/>
    <m/>
    <n v="167760"/>
    <m/>
    <n v="7560"/>
    <m/>
    <m/>
    <m/>
    <n v="10260"/>
    <m/>
    <n v="0"/>
    <m/>
    <n v="10260"/>
    <m/>
    <n v="2160"/>
    <m/>
    <n v="0"/>
    <m/>
    <n v="2160"/>
    <m/>
    <n v="380"/>
    <m/>
    <m/>
    <m/>
    <n v="300620"/>
    <m/>
    <n v="0"/>
    <m/>
    <n v="300620"/>
    <n v="3.4129465770740469E-2"/>
    <n v="57"/>
    <n v="7.1851506885769406E-3"/>
    <n v="12"/>
    <n v="1.2640542878052025E-3"/>
    <n v="2.1111111111111112"/>
  </r>
  <r>
    <x v="31"/>
    <s v="PICH5D11"/>
    <x v="10"/>
    <s v="Pichidegua"/>
    <s v="blanco"/>
    <s v="Packing 5"/>
    <s v="PICH5D"/>
    <n v="2160"/>
    <m/>
    <n v="14940"/>
    <m/>
    <n v="94860"/>
    <m/>
    <n v="172080"/>
    <m/>
    <n v="12240"/>
    <m/>
    <n v="0"/>
    <m/>
    <m/>
    <m/>
    <n v="15120"/>
    <m/>
    <n v="0"/>
    <m/>
    <n v="15120"/>
    <m/>
    <n v="2160"/>
    <m/>
    <n v="0"/>
    <m/>
    <n v="2160"/>
    <m/>
    <n v="700"/>
    <m/>
    <m/>
    <m/>
    <n v="325960"/>
    <m/>
    <n v="0"/>
    <m/>
    <n v="325960"/>
    <n v="4.6386059639219539E-2"/>
    <n v="84"/>
    <n v="6.6265799484599335E-3"/>
    <n v="12"/>
    <n v="2.1475027610749786E-3"/>
    <n v="3.8888888888888888"/>
  </r>
  <r>
    <x v="31"/>
    <s v="PICH1Aco11"/>
    <x v="10"/>
    <s v="Pichidegua"/>
    <s v="color"/>
    <s v="Packing 1 Color"/>
    <s v="PICH1Aco"/>
    <n v="15480"/>
    <m/>
    <n v="24660"/>
    <m/>
    <n v="17340"/>
    <m/>
    <n v="19980"/>
    <m/>
    <n v="360"/>
    <m/>
    <n v="0"/>
    <m/>
    <m/>
    <m/>
    <n v="1203"/>
    <m/>
    <n v="660"/>
    <m/>
    <n v="1863"/>
    <m/>
    <n v="1875"/>
    <m/>
    <n v="780"/>
    <m/>
    <n v="2655"/>
    <m/>
    <n v="1602"/>
    <m/>
    <m/>
    <m/>
    <n v="69840"/>
    <m/>
    <n v="1440"/>
    <m/>
    <n v="71280"/>
    <n v="2.6136363636363635E-2"/>
    <n v="10.35"/>
    <n v="3.7247474747474744E-2"/>
    <n v="14.75"/>
    <n v="2.2474747474747474E-2"/>
    <n v="8.9"/>
  </r>
  <r>
    <x v="31"/>
    <s v="PICH1Aco211"/>
    <x v="10"/>
    <s v="Pichidegua"/>
    <s v="color"/>
    <s v="Packing 1 Color"/>
    <s v="PICH1Aco2"/>
    <n v="12840"/>
    <m/>
    <n v="25380"/>
    <m/>
    <n v="4680"/>
    <m/>
    <n v="4320"/>
    <m/>
    <n v="240"/>
    <m/>
    <n v="0"/>
    <m/>
    <m/>
    <m/>
    <n v="900"/>
    <m/>
    <n v="1020"/>
    <m/>
    <n v="1920"/>
    <m/>
    <n v="675"/>
    <m/>
    <n v="1020"/>
    <m/>
    <n v="1695"/>
    <m/>
    <n v="4255"/>
    <m/>
    <m/>
    <m/>
    <n v="70570"/>
    <m/>
    <n v="2040"/>
    <m/>
    <n v="72610"/>
    <n v="2.6442638754992424E-2"/>
    <n v="10.666666666666666"/>
    <n v="2.3343892025891752E-2"/>
    <n v="9.4166666666666661"/>
    <n v="5.8600743699214981E-2"/>
    <n v="23.638888888888889"/>
  </r>
  <r>
    <x v="31"/>
    <s v="PICH1Bco11"/>
    <x v="10"/>
    <s v="Pichidegua"/>
    <s v="color"/>
    <s v="Packing 1 Color"/>
    <s v="PICH1Bco"/>
    <n v="2760"/>
    <m/>
    <n v="2520"/>
    <m/>
    <n v="22160"/>
    <m/>
    <n v="54900"/>
    <m/>
    <n v="900"/>
    <m/>
    <n v="180"/>
    <m/>
    <m/>
    <m/>
    <n v="1539"/>
    <m/>
    <n v="450"/>
    <m/>
    <n v="1989"/>
    <m/>
    <n v="354"/>
    <m/>
    <n v="240"/>
    <m/>
    <n v="594"/>
    <m/>
    <n v="747"/>
    <m/>
    <m/>
    <m/>
    <n v="66780"/>
    <m/>
    <n v="690"/>
    <m/>
    <n v="67470"/>
    <n v="2.9479768786127167E-2"/>
    <n v="11.05"/>
    <n v="8.8039128501556253E-3"/>
    <n v="3.3"/>
    <n v="1.1071587372165407E-2"/>
    <n v="4.1500000000000004"/>
  </r>
  <r>
    <x v="31"/>
    <s v="PICH2BCO11"/>
    <x v="10"/>
    <s v="Pichidegua"/>
    <s v="color"/>
    <s v="Packing 1 Color"/>
    <s v="PICH2BCO"/>
    <n v="3840"/>
    <m/>
    <n v="13500"/>
    <m/>
    <n v="23040"/>
    <m/>
    <n v="8640"/>
    <m/>
    <n v="360"/>
    <m/>
    <n v="180"/>
    <m/>
    <m/>
    <m/>
    <n v="1629"/>
    <m/>
    <n v="1350"/>
    <m/>
    <n v="2979"/>
    <m/>
    <n v="1062"/>
    <m/>
    <n v="720"/>
    <m/>
    <n v="1782"/>
    <m/>
    <n v="1929"/>
    <m/>
    <m/>
    <m/>
    <n v="53820"/>
    <m/>
    <n v="2070"/>
    <m/>
    <n v="55890"/>
    <n v="5.3301127214170692E-2"/>
    <n v="16.55"/>
    <n v="3.1884057971014491E-2"/>
    <n v="9.9"/>
    <n v="3.4514224369296832E-2"/>
    <n v="10.716666666666667"/>
  </r>
  <r>
    <x v="31"/>
    <s v="PICH4Bco11"/>
    <x v="10"/>
    <s v="Pichidegua"/>
    <s v="color"/>
    <s v="Packing 4"/>
    <s v="PICH4Bco"/>
    <n v="6960"/>
    <m/>
    <n v="14940"/>
    <m/>
    <n v="22140"/>
    <m/>
    <n v="5940"/>
    <m/>
    <n v="0"/>
    <m/>
    <n v="0"/>
    <m/>
    <m/>
    <m/>
    <n v="3420"/>
    <m/>
    <n v="0"/>
    <m/>
    <n v="3420"/>
    <m/>
    <n v="3060"/>
    <m/>
    <n v="0"/>
    <m/>
    <n v="3060"/>
    <m/>
    <n v="520"/>
    <m/>
    <m/>
    <m/>
    <n v="56980"/>
    <m/>
    <n v="0"/>
    <m/>
    <n v="56980"/>
    <n v="6.0021060021060023E-2"/>
    <n v="19"/>
    <n v="5.3703053703053706E-2"/>
    <n v="17"/>
    <n v="9.1260091260091259E-3"/>
    <n v="2.8888888888888888"/>
  </r>
  <r>
    <x v="31"/>
    <s v="PICH5Aco11"/>
    <x v="10"/>
    <s v="Pichidegua"/>
    <s v="color"/>
    <s v="Packing 5"/>
    <s v="PICH5Aco"/>
    <n v="2280"/>
    <m/>
    <n v="17460"/>
    <m/>
    <n v="3420"/>
    <m/>
    <n v="86940"/>
    <m/>
    <n v="2160"/>
    <m/>
    <n v="0"/>
    <m/>
    <m/>
    <m/>
    <n v="2730"/>
    <m/>
    <n v="0"/>
    <m/>
    <n v="2730"/>
    <m/>
    <n v="3342"/>
    <m/>
    <n v="0"/>
    <m/>
    <n v="3342"/>
    <m/>
    <n v="1188"/>
    <m/>
    <m/>
    <m/>
    <n v="121320"/>
    <m/>
    <n v="0"/>
    <m/>
    <n v="121320"/>
    <n v="2.2502472799208705E-2"/>
    <n v="15.166666666666666"/>
    <n v="2.754698318496538E-2"/>
    <n v="18.566666666666666"/>
    <n v="9.7922848664688429E-3"/>
    <n v="6.6"/>
  </r>
  <r>
    <x v="31"/>
    <s v="PICH5Bco11"/>
    <x v="10"/>
    <s v="Pichidegua"/>
    <s v="color"/>
    <s v="Packing 5"/>
    <s v="PICH5Bco"/>
    <n v="6000"/>
    <m/>
    <n v="24480"/>
    <m/>
    <n v="20880"/>
    <m/>
    <n v="35460"/>
    <m/>
    <n v="1260"/>
    <m/>
    <n v="180"/>
    <m/>
    <m/>
    <m/>
    <n v="6864"/>
    <m/>
    <n v="0"/>
    <m/>
    <n v="6864"/>
    <m/>
    <n v="3306"/>
    <m/>
    <n v="0"/>
    <m/>
    <n v="3306"/>
    <m/>
    <n v="2190"/>
    <m/>
    <m/>
    <m/>
    <n v="128160"/>
    <m/>
    <n v="0"/>
    <m/>
    <n v="128160"/>
    <n v="5.3558052434456931E-2"/>
    <n v="38.133333333333333"/>
    <n v="2.5795880149812735E-2"/>
    <n v="18.366666666666667"/>
    <n v="1.7088014981273408E-2"/>
    <n v="12.166666666666666"/>
  </r>
  <r>
    <x v="31"/>
    <s v="PICH5Cco11"/>
    <x v="10"/>
    <s v="Pichidegua"/>
    <s v="color"/>
    <s v="Packing 5"/>
    <s v="PICH5Cco"/>
    <n v="7680"/>
    <m/>
    <n v="3780"/>
    <m/>
    <n v="0"/>
    <m/>
    <n v="90540"/>
    <m/>
    <n v="34560"/>
    <m/>
    <n v="1260"/>
    <m/>
    <m/>
    <m/>
    <n v="2706"/>
    <m/>
    <n v="0"/>
    <m/>
    <n v="2706"/>
    <m/>
    <n v="2169"/>
    <m/>
    <n v="0"/>
    <m/>
    <n v="2169"/>
    <m/>
    <n v="675"/>
    <m/>
    <m/>
    <m/>
    <n v="148950"/>
    <m/>
    <n v="0"/>
    <m/>
    <n v="148950"/>
    <n v="1.8167170191339375E-2"/>
    <n v="15.033333333333333"/>
    <n v="1.4561933534743202E-2"/>
    <n v="12.05"/>
    <n v="4.5317220543806651E-3"/>
    <n v="3.75"/>
  </r>
  <r>
    <x v="32"/>
    <s v="Lavado11"/>
    <x v="10"/>
    <m/>
    <m/>
    <m/>
    <s v="Lavado"/>
    <n v="4680"/>
    <m/>
    <n v="16740"/>
    <m/>
    <n v="53460"/>
    <m/>
    <n v="39960"/>
    <m/>
    <n v="9360"/>
    <m/>
    <n v="900"/>
    <m/>
    <m/>
    <m/>
    <m/>
    <m/>
    <m/>
    <m/>
    <m/>
    <m/>
    <m/>
    <m/>
    <m/>
    <m/>
    <m/>
    <m/>
    <m/>
    <m/>
    <m/>
    <m/>
    <n v="125100"/>
    <m/>
    <m/>
    <m/>
    <n v="125100"/>
    <n v="0"/>
    <n v="0"/>
    <n v="0"/>
    <n v="0"/>
    <n v="0"/>
    <n v="0"/>
  </r>
  <r>
    <x v="33"/>
    <s v="CA3A12"/>
    <x v="11"/>
    <s v="Calera"/>
    <s v="color"/>
    <s v="Packing 1 Color"/>
    <s v="CA3A"/>
    <n v="0"/>
    <m/>
    <n v="0"/>
    <m/>
    <n v="0"/>
    <m/>
    <n v="0"/>
    <m/>
    <n v="0"/>
    <m/>
    <m/>
    <m/>
    <m/>
    <m/>
    <n v="0"/>
    <m/>
    <n v="0"/>
    <m/>
    <n v="0"/>
    <m/>
    <n v="0"/>
    <m/>
    <n v="60"/>
    <m/>
    <n v="60"/>
    <m/>
    <n v="0"/>
    <m/>
    <m/>
    <m/>
    <n v="0"/>
    <m/>
    <n v="60"/>
    <m/>
    <n v="60"/>
    <n v="0"/>
    <n v="0"/>
    <n v="1"/>
    <n v="0.33333333333333331"/>
    <n v="0"/>
    <n v="0"/>
  </r>
  <r>
    <x v="33"/>
    <s v="CA3B12"/>
    <x v="11"/>
    <s v="Calera"/>
    <s v="color"/>
    <s v="Packing 1 Color"/>
    <s v="CA3B"/>
    <n v="0"/>
    <m/>
    <n v="0"/>
    <m/>
    <n v="0"/>
    <m/>
    <n v="0"/>
    <m/>
    <n v="0"/>
    <m/>
    <m/>
    <m/>
    <m/>
    <m/>
    <n v="0"/>
    <m/>
    <n v="90"/>
    <m/>
    <n v="90"/>
    <m/>
    <n v="0"/>
    <m/>
    <n v="30"/>
    <m/>
    <n v="30"/>
    <m/>
    <n v="0"/>
    <m/>
    <m/>
    <m/>
    <n v="0"/>
    <m/>
    <n v="120"/>
    <m/>
    <n v="120"/>
    <n v="0.75"/>
    <n v="0.5"/>
    <n v="0.25"/>
    <n v="0.16666666666666666"/>
    <n v="0"/>
    <n v="0"/>
  </r>
  <r>
    <x v="33"/>
    <s v="CA3BB12"/>
    <x v="11"/>
    <s v="Calera"/>
    <s v="blanco"/>
    <s v="Packing 1 Color"/>
    <s v="CA3B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3"/>
    <s v="CAP1A12"/>
    <x v="11"/>
    <s v="Calera"/>
    <s v="color"/>
    <s v="Packing 1 Color"/>
    <s v="CAP1A"/>
    <n v="720"/>
    <m/>
    <n v="0"/>
    <m/>
    <n v="8700"/>
    <m/>
    <n v="18360"/>
    <m/>
    <n v="180"/>
    <m/>
    <m/>
    <m/>
    <m/>
    <m/>
    <n v="951"/>
    <m/>
    <n v="180"/>
    <m/>
    <n v="1131"/>
    <m/>
    <n v="66"/>
    <m/>
    <n v="0"/>
    <m/>
    <n v="66"/>
    <m/>
    <n v="573"/>
    <m/>
    <m/>
    <m/>
    <n v="29550"/>
    <m/>
    <n v="180"/>
    <m/>
    <n v="29730"/>
    <n v="3.8042381432896066E-2"/>
    <n v="6.2833333333333332"/>
    <n v="2.2199798183652874E-3"/>
    <n v="0.36666666666666664"/>
    <n v="1.927346115035318E-2"/>
    <n v="3.1833333333333331"/>
  </r>
  <r>
    <x v="33"/>
    <s v="CAP1B12"/>
    <x v="11"/>
    <s v="Calera"/>
    <s v="color"/>
    <s v="Packing 1 Color"/>
    <s v="CAP1B"/>
    <n v="2880"/>
    <m/>
    <n v="3960"/>
    <m/>
    <n v="0"/>
    <m/>
    <n v="15300"/>
    <m/>
    <n v="720"/>
    <m/>
    <m/>
    <m/>
    <m/>
    <m/>
    <n v="1095"/>
    <m/>
    <n v="270"/>
    <m/>
    <n v="1365"/>
    <m/>
    <n v="165"/>
    <m/>
    <n v="0"/>
    <m/>
    <n v="165"/>
    <m/>
    <n v="180"/>
    <m/>
    <m/>
    <m/>
    <n v="24300"/>
    <m/>
    <n v="270"/>
    <m/>
    <n v="24570"/>
    <n v="5.5555555555555552E-2"/>
    <n v="7.583333333333333"/>
    <n v="6.7155067155067159E-3"/>
    <n v="0.91666666666666663"/>
    <n v="7.326007326007326E-3"/>
    <n v="1"/>
  </r>
  <r>
    <x v="33"/>
    <s v="CAP1c12"/>
    <x v="11"/>
    <s v="Calera"/>
    <s v="color"/>
    <s v="Packing 1 Color"/>
    <s v="CAP1c"/>
    <n v="600"/>
    <m/>
    <n v="0"/>
    <m/>
    <n v="8700"/>
    <m/>
    <n v="7020"/>
    <m/>
    <n v="0"/>
    <m/>
    <m/>
    <m/>
    <m/>
    <m/>
    <n v="669"/>
    <m/>
    <n v="270"/>
    <m/>
    <n v="939"/>
    <m/>
    <n v="102"/>
    <m/>
    <n v="0"/>
    <m/>
    <n v="102"/>
    <m/>
    <n v="219"/>
    <m/>
    <m/>
    <m/>
    <n v="17310"/>
    <m/>
    <n v="270"/>
    <m/>
    <n v="17580"/>
    <n v="5.3412969283276449E-2"/>
    <n v="5.2166666666666668"/>
    <n v="5.8020477815699661E-3"/>
    <n v="0.56666666666666665"/>
    <n v="1.2457337883959044E-2"/>
    <n v="1.2166666666666666"/>
  </r>
  <r>
    <x v="34"/>
    <s v="PICH1A12"/>
    <x v="11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4"/>
    <s v="PICH2A12"/>
    <x v="11"/>
    <s v="Pichidegua"/>
    <s v="color"/>
    <s v="Packing 1 Blanco"/>
    <s v="PICH2A"/>
    <n v="6720"/>
    <m/>
    <n v="52020"/>
    <m/>
    <n v="168060"/>
    <m/>
    <n v="59940"/>
    <m/>
    <n v="7020"/>
    <m/>
    <n v="0"/>
    <m/>
    <m/>
    <m/>
    <n v="18180"/>
    <m/>
    <n v="0"/>
    <m/>
    <n v="18180"/>
    <m/>
    <n v="4140"/>
    <m/>
    <n v="0"/>
    <m/>
    <n v="4140"/>
    <m/>
    <n v="0"/>
    <m/>
    <m/>
    <m/>
    <n v="316080"/>
    <m/>
    <n v="0"/>
    <m/>
    <n v="316080"/>
    <n v="5.7517084282460135E-2"/>
    <n v="101"/>
    <n v="1.3097949886104784E-2"/>
    <n v="23"/>
    <n v="0"/>
    <n v="0"/>
  </r>
  <r>
    <x v="34"/>
    <s v="PICH3A12"/>
    <x v="11"/>
    <s v="Pichidegua"/>
    <s v="blanco"/>
    <s v="Packing 3"/>
    <s v="PICH3A"/>
    <n v="2280"/>
    <m/>
    <n v="26640"/>
    <m/>
    <n v="160200"/>
    <m/>
    <n v="100800"/>
    <m/>
    <n v="5760"/>
    <m/>
    <n v="0"/>
    <m/>
    <m/>
    <m/>
    <n v="18180"/>
    <m/>
    <n v="0"/>
    <m/>
    <n v="18180"/>
    <m/>
    <n v="2160"/>
    <m/>
    <n v="0"/>
    <m/>
    <n v="2160"/>
    <m/>
    <n v="420"/>
    <m/>
    <m/>
    <m/>
    <n v="316440"/>
    <m/>
    <n v="0"/>
    <m/>
    <n v="316440"/>
    <n v="5.7451649601820247E-2"/>
    <n v="101"/>
    <n v="6.8259385665529011E-3"/>
    <n v="12"/>
    <n v="1.3272658323852863E-3"/>
    <n v="2.3333333333333335"/>
  </r>
  <r>
    <x v="34"/>
    <s v="PICH4A12"/>
    <x v="11"/>
    <s v="Pichidegua"/>
    <s v="blanco"/>
    <s v="Packing 4"/>
    <s v="PICH4A"/>
    <n v="8640"/>
    <m/>
    <n v="16200"/>
    <m/>
    <n v="77400"/>
    <m/>
    <n v="34380"/>
    <m/>
    <n v="3420"/>
    <m/>
    <n v="0"/>
    <m/>
    <m/>
    <m/>
    <n v="13680"/>
    <m/>
    <n v="0"/>
    <m/>
    <n v="13680"/>
    <m/>
    <n v="2520"/>
    <m/>
    <n v="0"/>
    <m/>
    <n v="2520"/>
    <m/>
    <n v="500"/>
    <m/>
    <m/>
    <m/>
    <n v="156740"/>
    <m/>
    <n v="0"/>
    <m/>
    <n v="156740"/>
    <n v="8.7278295266045677E-2"/>
    <n v="76"/>
    <n v="1.6077580706903152E-2"/>
    <n v="14"/>
    <n v="3.1899961720045938E-3"/>
    <n v="2.7777777777777777"/>
  </r>
  <r>
    <x v="34"/>
    <s v="PICH5A12"/>
    <x v="11"/>
    <s v="Pichidegua"/>
    <s v="blanco"/>
    <s v="Packing 5"/>
    <s v="PICH5A"/>
    <n v="4560"/>
    <m/>
    <n v="12420"/>
    <m/>
    <n v="110520"/>
    <m/>
    <n v="186660"/>
    <m/>
    <n v="11160"/>
    <m/>
    <n v="0"/>
    <m/>
    <m/>
    <m/>
    <n v="9540"/>
    <m/>
    <n v="0"/>
    <m/>
    <n v="9540"/>
    <m/>
    <n v="2340"/>
    <m/>
    <n v="0"/>
    <m/>
    <n v="2340"/>
    <m/>
    <n v="620"/>
    <m/>
    <m/>
    <m/>
    <n v="337820"/>
    <m/>
    <n v="0"/>
    <m/>
    <n v="337820"/>
    <n v="2.8239891066248298E-2"/>
    <n v="53"/>
    <n v="6.9267657332307145E-3"/>
    <n v="13"/>
    <n v="1.8352969036765142E-3"/>
    <n v="3.4444444444444446"/>
  </r>
  <r>
    <x v="34"/>
    <s v="PICH1B12"/>
    <x v="11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4"/>
    <s v="PICH2B12"/>
    <x v="11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4"/>
    <s v="PICH3B12"/>
    <x v="11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4"/>
    <s v="PICH4B12"/>
    <x v="11"/>
    <s v="Pichidegua"/>
    <s v="blanco"/>
    <s v="Packing 4"/>
    <s v="PICH4B"/>
    <n v="11280"/>
    <m/>
    <n v="33300"/>
    <m/>
    <n v="55980"/>
    <m/>
    <n v="18540"/>
    <m/>
    <n v="3240"/>
    <m/>
    <n v="0"/>
    <m/>
    <m/>
    <m/>
    <n v="19440"/>
    <m/>
    <n v="0"/>
    <m/>
    <n v="19440"/>
    <m/>
    <n v="5940"/>
    <m/>
    <n v="0"/>
    <m/>
    <n v="5940"/>
    <m/>
    <n v="940"/>
    <m/>
    <m/>
    <m/>
    <n v="148660"/>
    <m/>
    <n v="0"/>
    <m/>
    <n v="148660"/>
    <n v="0.13076819588322347"/>
    <n v="108"/>
    <n v="3.9956948742096057E-2"/>
    <n v="33"/>
    <n v="6.3231535046414638E-3"/>
    <n v="5.2222222222222223"/>
  </r>
  <r>
    <x v="34"/>
    <s v="PICH5B12"/>
    <x v="11"/>
    <s v="Pichidegua"/>
    <s v="blanco"/>
    <s v="Packing 5"/>
    <s v="PICH5B"/>
    <n v="8160"/>
    <m/>
    <n v="46620"/>
    <m/>
    <n v="84420"/>
    <m/>
    <n v="34200"/>
    <m/>
    <n v="4860"/>
    <m/>
    <n v="0"/>
    <m/>
    <m/>
    <m/>
    <n v="23400"/>
    <m/>
    <n v="0"/>
    <m/>
    <n v="23400"/>
    <m/>
    <n v="5580"/>
    <m/>
    <n v="0"/>
    <m/>
    <n v="5580"/>
    <m/>
    <n v="800"/>
    <m/>
    <m/>
    <m/>
    <n v="208040"/>
    <m/>
    <n v="0"/>
    <m/>
    <n v="208040"/>
    <n v="0.1124783695443184"/>
    <n v="130"/>
    <n v="2.6821765045183618E-2"/>
    <n v="31"/>
    <n v="3.845414343395501E-3"/>
    <n v="4.4444444444444446"/>
  </r>
  <r>
    <x v="34"/>
    <s v="PICH3C12"/>
    <x v="11"/>
    <s v="Pichidegua"/>
    <s v="blanco"/>
    <s v="Packing 3"/>
    <s v="PICH3C"/>
    <n v="9360"/>
    <m/>
    <n v="51480"/>
    <m/>
    <n v="108180"/>
    <m/>
    <n v="35820"/>
    <m/>
    <n v="1440"/>
    <m/>
    <n v="5040"/>
    <m/>
    <m/>
    <m/>
    <n v="20340"/>
    <m/>
    <n v="0"/>
    <m/>
    <n v="20340"/>
    <m/>
    <n v="3960"/>
    <m/>
    <n v="0"/>
    <m/>
    <n v="3960"/>
    <m/>
    <n v="600"/>
    <m/>
    <m/>
    <m/>
    <n v="231180"/>
    <m/>
    <n v="0"/>
    <m/>
    <n v="231180"/>
    <n v="8.7983389566571507E-2"/>
    <n v="113"/>
    <n v="1.7129509473137815E-2"/>
    <n v="22"/>
    <n v="2.5953802232026994E-3"/>
    <n v="3.3333333333333335"/>
  </r>
  <r>
    <x v="34"/>
    <s v="PICH5C12"/>
    <x v="11"/>
    <s v="Pichidegua"/>
    <s v="blanco"/>
    <s v="Packing 5"/>
    <s v="PICH5C"/>
    <n v="6360"/>
    <m/>
    <n v="720"/>
    <m/>
    <n v="7920"/>
    <m/>
    <n v="111960"/>
    <m/>
    <n v="124560"/>
    <m/>
    <n v="0"/>
    <m/>
    <m/>
    <m/>
    <n v="9540"/>
    <m/>
    <n v="0"/>
    <m/>
    <n v="9540"/>
    <m/>
    <n v="1980"/>
    <m/>
    <n v="0"/>
    <m/>
    <n v="1980"/>
    <m/>
    <n v="360"/>
    <m/>
    <m/>
    <m/>
    <n v="268440"/>
    <m/>
    <n v="0"/>
    <m/>
    <n v="268440"/>
    <n v="3.5538667858739381E-2"/>
    <n v="53"/>
    <n v="7.3759499329459095E-3"/>
    <n v="11"/>
    <n v="1.3410818059901655E-3"/>
    <n v="2"/>
  </r>
  <r>
    <x v="34"/>
    <s v="PICH5D12"/>
    <x v="11"/>
    <s v="Pichidegua"/>
    <s v="blanco"/>
    <s v="Packing 5"/>
    <s v="PICH5D"/>
    <n v="1680"/>
    <m/>
    <n v="13500"/>
    <m/>
    <n v="99900"/>
    <m/>
    <n v="138600"/>
    <m/>
    <n v="8820"/>
    <m/>
    <n v="0"/>
    <m/>
    <m/>
    <m/>
    <n v="12240"/>
    <m/>
    <n v="0"/>
    <m/>
    <n v="12240"/>
    <m/>
    <n v="1800"/>
    <m/>
    <n v="0"/>
    <m/>
    <n v="1800"/>
    <m/>
    <n v="580"/>
    <m/>
    <m/>
    <m/>
    <n v="277120"/>
    <m/>
    <n v="0"/>
    <m/>
    <n v="277120"/>
    <n v="4.4168591224018477E-2"/>
    <n v="68"/>
    <n v="6.4953810623556586E-3"/>
    <n v="10"/>
    <n v="2.0929561200923787E-3"/>
    <n v="3.2222222222222223"/>
  </r>
  <r>
    <x v="34"/>
    <s v="PICH1Aco12"/>
    <x v="11"/>
    <s v="Pichidegua"/>
    <s v="color"/>
    <s v="Packing 1 Color"/>
    <s v="PICH1Aco"/>
    <n v="18480"/>
    <m/>
    <n v="34560"/>
    <m/>
    <n v="2700"/>
    <m/>
    <n v="38340"/>
    <m/>
    <n v="1110"/>
    <m/>
    <n v="0"/>
    <m/>
    <m/>
    <m/>
    <n v="2505"/>
    <m/>
    <n v="1110"/>
    <m/>
    <n v="3615"/>
    <m/>
    <n v="1434"/>
    <m/>
    <n v="690"/>
    <m/>
    <n v="2124"/>
    <m/>
    <n v="2571"/>
    <m/>
    <m/>
    <m/>
    <n v="101700"/>
    <m/>
    <n v="1800"/>
    <m/>
    <n v="103500"/>
    <n v="3.4927536231884056E-2"/>
    <n v="20.083333333333332"/>
    <n v="2.0521739130434782E-2"/>
    <n v="11.8"/>
    <n v="2.4840579710144927E-2"/>
    <n v="14.283333333333333"/>
  </r>
  <r>
    <x v="34"/>
    <s v="PICH1Aco212"/>
    <x v="11"/>
    <s v="Pichidegua"/>
    <s v="color"/>
    <s v="Packing 1 Color"/>
    <s v="PICH1Aco2"/>
    <n v="0"/>
    <m/>
    <n v="0"/>
    <m/>
    <n v="0"/>
    <m/>
    <n v="0"/>
    <m/>
    <n v="0"/>
    <m/>
    <n v="0"/>
    <m/>
    <m/>
    <m/>
    <n v="240"/>
    <m/>
    <n v="1530"/>
    <m/>
    <n v="1770"/>
    <m/>
    <n v="690"/>
    <m/>
    <n v="1320"/>
    <m/>
    <n v="2010"/>
    <m/>
    <n v="1520"/>
    <m/>
    <m/>
    <m/>
    <n v="2450"/>
    <m/>
    <n v="2850"/>
    <m/>
    <n v="5300"/>
    <n v="0.33396226415094338"/>
    <n v="9.8333333333333339"/>
    <n v="0.37924528301886795"/>
    <n v="11.166666666666666"/>
    <n v="0.28679245283018867"/>
    <n v="8.4444444444444446"/>
  </r>
  <r>
    <x v="34"/>
    <s v="PICH1Bco12"/>
    <x v="11"/>
    <s v="Pichidegua"/>
    <s v="color"/>
    <s v="Packing 1 Color"/>
    <s v="PICH1Bco"/>
    <n v="2160"/>
    <m/>
    <n v="2340"/>
    <m/>
    <n v="28200"/>
    <m/>
    <n v="22140"/>
    <m/>
    <n v="540"/>
    <m/>
    <n v="0"/>
    <m/>
    <m/>
    <m/>
    <n v="1779"/>
    <m/>
    <n v="480"/>
    <m/>
    <n v="2259"/>
    <m/>
    <n v="240"/>
    <m/>
    <n v="60"/>
    <m/>
    <n v="300"/>
    <m/>
    <n v="561"/>
    <m/>
    <m/>
    <m/>
    <n v="57960"/>
    <m/>
    <n v="540"/>
    <m/>
    <n v="58500"/>
    <n v="3.8615384615384614E-2"/>
    <n v="12.55"/>
    <n v="5.1282051282051282E-3"/>
    <n v="1.6666666666666667"/>
    <n v="9.5897435897435903E-3"/>
    <n v="3.1166666666666667"/>
  </r>
  <r>
    <x v="34"/>
    <s v="PICH2BCO12"/>
    <x v="11"/>
    <s v="Pichidegua"/>
    <s v="color"/>
    <s v="Packing 1 Color"/>
    <s v="PICH2BCO"/>
    <n v="6600"/>
    <m/>
    <n v="17820"/>
    <m/>
    <n v="31320"/>
    <m/>
    <n v="12780"/>
    <m/>
    <n v="900"/>
    <m/>
    <n v="0"/>
    <m/>
    <m/>
    <m/>
    <n v="2793"/>
    <m/>
    <n v="1230"/>
    <m/>
    <n v="4023"/>
    <m/>
    <n v="852"/>
    <m/>
    <n v="900"/>
    <m/>
    <n v="1752"/>
    <m/>
    <n v="2875"/>
    <m/>
    <m/>
    <m/>
    <n v="75940"/>
    <m/>
    <n v="2130"/>
    <m/>
    <n v="78070"/>
    <n v="5.1530677597028306E-2"/>
    <n v="22.35"/>
    <n v="2.244139874471628E-2"/>
    <n v="9.7333333333333325"/>
    <n v="3.6825925451517867E-2"/>
    <n v="15.972222222222221"/>
  </r>
  <r>
    <x v="34"/>
    <s v="PICH4Bco12"/>
    <x v="11"/>
    <s v="Pichidegua"/>
    <s v="color"/>
    <s v="Packing 4"/>
    <s v="PICH4Bco"/>
    <n v="7320"/>
    <m/>
    <n v="16560"/>
    <m/>
    <n v="24300"/>
    <m/>
    <n v="7920"/>
    <m/>
    <n v="0"/>
    <m/>
    <n v="0"/>
    <m/>
    <m/>
    <m/>
    <n v="4680"/>
    <m/>
    <n v="0"/>
    <m/>
    <n v="4680"/>
    <m/>
    <n v="3780"/>
    <m/>
    <n v="0"/>
    <m/>
    <n v="3780"/>
    <m/>
    <n v="620"/>
    <m/>
    <m/>
    <m/>
    <n v="65180"/>
    <m/>
    <n v="0"/>
    <m/>
    <n v="65180"/>
    <n v="7.1801166001841055E-2"/>
    <n v="26"/>
    <n v="5.7993249463025469E-2"/>
    <n v="21"/>
    <n v="9.5121202822951827E-3"/>
    <n v="3.4444444444444446"/>
  </r>
  <r>
    <x v="34"/>
    <s v="PICH5Aco12"/>
    <x v="11"/>
    <s v="Pichidegua"/>
    <s v="color"/>
    <s v="Packing 5"/>
    <s v="PICH5Aco"/>
    <n v="3480"/>
    <m/>
    <n v="26640"/>
    <m/>
    <n v="0"/>
    <m/>
    <n v="123840"/>
    <m/>
    <n v="2520"/>
    <m/>
    <n v="0"/>
    <m/>
    <m/>
    <m/>
    <n v="3429"/>
    <m/>
    <n v="0"/>
    <m/>
    <n v="3429"/>
    <m/>
    <n v="3075"/>
    <m/>
    <n v="0"/>
    <m/>
    <n v="3075"/>
    <m/>
    <n v="1536"/>
    <m/>
    <m/>
    <m/>
    <n v="164520"/>
    <m/>
    <n v="0"/>
    <m/>
    <n v="164520"/>
    <n v="2.0842450765864332E-2"/>
    <n v="19.05"/>
    <n v="1.8690736688548506E-2"/>
    <n v="17.083333333333332"/>
    <n v="9.3362509117432529E-3"/>
    <n v="8.5333333333333332"/>
  </r>
  <r>
    <x v="34"/>
    <s v="PICH5Bco12"/>
    <x v="11"/>
    <s v="Pichidegua"/>
    <s v="color"/>
    <s v="Packing 5"/>
    <s v="PICH5Bco"/>
    <n v="2880"/>
    <m/>
    <n v="12060"/>
    <m/>
    <n v="28800"/>
    <m/>
    <n v="11700"/>
    <m/>
    <n v="720"/>
    <m/>
    <m/>
    <m/>
    <m/>
    <m/>
    <n v="3066"/>
    <m/>
    <n v="0"/>
    <m/>
    <n v="3066"/>
    <m/>
    <n v="2289"/>
    <m/>
    <n v="0"/>
    <m/>
    <n v="2289"/>
    <m/>
    <n v="765"/>
    <m/>
    <m/>
    <m/>
    <n v="62280"/>
    <m/>
    <n v="0"/>
    <m/>
    <n v="62280"/>
    <n v="4.9229287090558765E-2"/>
    <n v="17.033333333333335"/>
    <n v="3.6753371868978806E-2"/>
    <n v="12.716666666666667"/>
    <n v="1.2283236994219654E-2"/>
    <n v="4.25"/>
  </r>
  <r>
    <x v="34"/>
    <s v="PICH5Cco12"/>
    <x v="11"/>
    <s v="Pichidegua"/>
    <s v="color"/>
    <s v="Packing 5"/>
    <s v="PICH5Cco"/>
    <n v="8040"/>
    <m/>
    <n v="2160"/>
    <m/>
    <n v="12330"/>
    <m/>
    <n v="94680"/>
    <m/>
    <n v="20760"/>
    <m/>
    <n v="540"/>
    <m/>
    <m/>
    <m/>
    <n v="2868"/>
    <m/>
    <n v="0"/>
    <m/>
    <n v="2868"/>
    <m/>
    <n v="1863"/>
    <m/>
    <n v="0"/>
    <m/>
    <n v="1863"/>
    <m/>
    <n v="1209"/>
    <m/>
    <m/>
    <m/>
    <n v="144450"/>
    <m/>
    <n v="0"/>
    <m/>
    <n v="144450"/>
    <n v="1.9854620976116302E-2"/>
    <n v="15.933333333333334"/>
    <n v="1.2897196261682243E-2"/>
    <n v="10.35"/>
    <n v="8.3696780893042569E-3"/>
    <n v="6.7166666666666668"/>
  </r>
  <r>
    <x v="35"/>
    <s v="Lavado12"/>
    <x v="11"/>
    <m/>
    <m/>
    <m/>
    <s v="Lavado"/>
    <n v="7320"/>
    <m/>
    <n v="26460"/>
    <m/>
    <n v="83700"/>
    <m/>
    <n v="58500"/>
    <m/>
    <n v="12960"/>
    <m/>
    <n v="1080"/>
    <m/>
    <m/>
    <m/>
    <m/>
    <m/>
    <m/>
    <m/>
    <m/>
    <m/>
    <m/>
    <m/>
    <m/>
    <m/>
    <m/>
    <m/>
    <m/>
    <m/>
    <m/>
    <m/>
    <n v="190020"/>
    <m/>
    <m/>
    <m/>
    <n v="190020"/>
    <n v="0"/>
    <n v="0"/>
    <n v="0"/>
    <n v="0"/>
    <n v="0"/>
    <n v="0"/>
  </r>
  <r>
    <x v="36"/>
    <s v="CA3A13"/>
    <x v="12"/>
    <s v="Calera"/>
    <s v="color"/>
    <s v="Packing 1 Color"/>
    <s v="CA3A"/>
    <n v="4320"/>
    <m/>
    <n v="9720"/>
    <m/>
    <n v="360"/>
    <m/>
    <n v="14940"/>
    <m/>
    <n v="540"/>
    <m/>
    <n v="180"/>
    <m/>
    <m/>
    <m/>
    <n v="1116"/>
    <m/>
    <n v="510"/>
    <m/>
    <n v="1626"/>
    <m/>
    <n v="348"/>
    <m/>
    <n v="660"/>
    <m/>
    <n v="1008"/>
    <m/>
    <n v="396"/>
    <m/>
    <m/>
    <m/>
    <n v="31920"/>
    <m/>
    <n v="1170"/>
    <m/>
    <n v="33090"/>
    <n v="4.9138712601994559E-2"/>
    <n v="9.0333333333333332"/>
    <n v="3.0462375339981869E-2"/>
    <n v="5.6"/>
    <n v="1.1967361740707162E-2"/>
    <n v="2.2000000000000002"/>
  </r>
  <r>
    <x v="36"/>
    <s v="CA3B13"/>
    <x v="12"/>
    <s v="Calera"/>
    <s v="color"/>
    <s v="Packing 1 Color"/>
    <s v="CA3B"/>
    <n v="960"/>
    <m/>
    <n v="5940"/>
    <m/>
    <n v="9020"/>
    <m/>
    <n v="16200"/>
    <m/>
    <n v="540"/>
    <m/>
    <n v="0"/>
    <m/>
    <m/>
    <m/>
    <n v="1749"/>
    <m/>
    <n v="1020"/>
    <m/>
    <n v="2769"/>
    <m/>
    <n v="354"/>
    <m/>
    <n v="570"/>
    <m/>
    <n v="924"/>
    <m/>
    <n v="445"/>
    <m/>
    <m/>
    <m/>
    <n v="35208"/>
    <m/>
    <n v="1590"/>
    <m/>
    <n v="36798"/>
    <n v="7.5248654818196647E-2"/>
    <n v="15.383333333333333"/>
    <n v="2.5110060329365726E-2"/>
    <n v="5.1333333333333337"/>
    <n v="1.2093048535246481E-2"/>
    <n v="2.4722222222222223"/>
  </r>
  <r>
    <x v="36"/>
    <s v="CA3BB13"/>
    <x v="12"/>
    <s v="Calera"/>
    <s v="blanco"/>
    <s v="Packing 1 Color"/>
    <s v="CA3BB"/>
    <n v="0"/>
    <m/>
    <n v="0"/>
    <m/>
    <n v="0"/>
    <m/>
    <n v="0"/>
    <m/>
    <n v="0"/>
    <m/>
    <n v="0"/>
    <m/>
    <m/>
    <m/>
    <n v="0"/>
    <m/>
    <n v="60"/>
    <m/>
    <n v="60"/>
    <m/>
    <n v="0"/>
    <m/>
    <n v="30"/>
    <m/>
    <n v="30"/>
    <m/>
    <n v="0"/>
    <m/>
    <m/>
    <m/>
    <n v="0"/>
    <m/>
    <n v="90"/>
    <m/>
    <n v="90"/>
    <n v="0.66666666666666663"/>
    <n v="0.33333333333333331"/>
    <n v="0.33333333333333331"/>
    <n v="0.16666666666666666"/>
    <n v="0"/>
    <n v="0"/>
  </r>
  <r>
    <x v="36"/>
    <s v="CAP1A13"/>
    <x v="12"/>
    <s v="Calera"/>
    <s v="color"/>
    <s v="Packing 1 Color"/>
    <s v="CAP1A"/>
    <n v="720"/>
    <m/>
    <n v="0"/>
    <m/>
    <n v="1900"/>
    <m/>
    <n v="22320"/>
    <m/>
    <n v="0"/>
    <m/>
    <n v="0"/>
    <m/>
    <m/>
    <m/>
    <n v="270"/>
    <m/>
    <n v="360"/>
    <m/>
    <n v="630"/>
    <m/>
    <n v="96"/>
    <m/>
    <n v="0"/>
    <m/>
    <n v="96"/>
    <m/>
    <n v="224"/>
    <m/>
    <m/>
    <m/>
    <n v="25530"/>
    <m/>
    <n v="360"/>
    <m/>
    <n v="25890"/>
    <n v="2.4333719582850522E-2"/>
    <n v="3.5"/>
    <n v="3.7079953650057938E-3"/>
    <n v="0.53333333333333333"/>
    <n v="8.6519891850135189E-3"/>
    <n v="1.2444444444444445"/>
  </r>
  <r>
    <x v="36"/>
    <s v="CAP1B13"/>
    <x v="12"/>
    <s v="Calera"/>
    <s v="color"/>
    <s v="Packing 1 Color"/>
    <s v="CAP1B"/>
    <n v="1320"/>
    <m/>
    <n v="0"/>
    <m/>
    <n v="0"/>
    <m/>
    <n v="7200"/>
    <m/>
    <n v="720"/>
    <m/>
    <n v="0"/>
    <m/>
    <m/>
    <m/>
    <n v="240"/>
    <m/>
    <n v="810"/>
    <m/>
    <n v="1050"/>
    <m/>
    <n v="90"/>
    <m/>
    <n v="0"/>
    <m/>
    <n v="90"/>
    <m/>
    <n v="60"/>
    <m/>
    <m/>
    <m/>
    <n v="9630"/>
    <m/>
    <n v="810"/>
    <m/>
    <n v="10440"/>
    <n v="0.10057471264367816"/>
    <n v="5.833333333333333"/>
    <n v="8.6206896551724137E-3"/>
    <n v="0.5"/>
    <n v="5.7471264367816091E-3"/>
    <n v="0.33333333333333331"/>
  </r>
  <r>
    <x v="36"/>
    <s v="CAP1c13"/>
    <x v="12"/>
    <s v="Calera"/>
    <s v="color"/>
    <s v="Packing 1 Color"/>
    <s v="CAP1c"/>
    <n v="1560"/>
    <m/>
    <n v="180"/>
    <m/>
    <n v="3720"/>
    <m/>
    <n v="36900"/>
    <m/>
    <n v="180"/>
    <m/>
    <n v="0"/>
    <m/>
    <m/>
    <m/>
    <n v="903"/>
    <m/>
    <n v="480"/>
    <m/>
    <n v="1383"/>
    <m/>
    <n v="228"/>
    <m/>
    <n v="0"/>
    <m/>
    <n v="228"/>
    <m/>
    <n v="249"/>
    <m/>
    <m/>
    <m/>
    <n v="43920"/>
    <m/>
    <n v="480"/>
    <m/>
    <n v="44400"/>
    <n v="3.114864864864865E-2"/>
    <n v="7.6833333333333336"/>
    <n v="5.1351351351351347E-3"/>
    <n v="1.2666666666666666"/>
    <n v="5.6081081081081081E-3"/>
    <n v="1.3833333333333333"/>
  </r>
  <r>
    <x v="37"/>
    <s v="PICH1A13"/>
    <x v="12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7"/>
    <s v="PICH2A13"/>
    <x v="12"/>
    <s v="Pichidegua"/>
    <s v="color"/>
    <s v="Packing 1 Blanco"/>
    <s v="PICH2A"/>
    <n v="4440"/>
    <m/>
    <n v="47340"/>
    <m/>
    <n v="173160"/>
    <m/>
    <n v="71280"/>
    <m/>
    <n v="4140"/>
    <m/>
    <n v="0"/>
    <m/>
    <m/>
    <m/>
    <n v="15840"/>
    <m/>
    <n v="0"/>
    <m/>
    <n v="15840"/>
    <m/>
    <n v="4500"/>
    <m/>
    <n v="0"/>
    <m/>
    <n v="4500"/>
    <m/>
    <n v="140"/>
    <m/>
    <m/>
    <m/>
    <n v="320840"/>
    <m/>
    <n v="0"/>
    <m/>
    <n v="320840"/>
    <n v="4.9370402692931054E-2"/>
    <n v="88"/>
    <n v="1.4025682583219051E-2"/>
    <n v="25"/>
    <n v="4.3635456925570379E-4"/>
    <n v="0.77777777777777779"/>
  </r>
  <r>
    <x v="37"/>
    <s v="PICH3A13"/>
    <x v="12"/>
    <s v="Pichidegua"/>
    <s v="blanco"/>
    <s v="Packing 3"/>
    <s v="PICH3A"/>
    <n v="2280"/>
    <m/>
    <n v="25560"/>
    <m/>
    <n v="156060"/>
    <m/>
    <n v="101160"/>
    <m/>
    <n v="6480"/>
    <m/>
    <n v="0"/>
    <m/>
    <m/>
    <m/>
    <n v="20340"/>
    <m/>
    <n v="0"/>
    <m/>
    <n v="20340"/>
    <m/>
    <n v="2700"/>
    <m/>
    <n v="0"/>
    <m/>
    <n v="2700"/>
    <m/>
    <n v="420"/>
    <m/>
    <m/>
    <m/>
    <n v="315000"/>
    <m/>
    <n v="0"/>
    <m/>
    <n v="315000"/>
    <n v="6.4571428571428571E-2"/>
    <n v="113"/>
    <n v="8.5714285714285719E-3"/>
    <n v="15"/>
    <n v="1.3333333333333333E-3"/>
    <n v="2.3333333333333335"/>
  </r>
  <r>
    <x v="37"/>
    <s v="PICH4A13"/>
    <x v="12"/>
    <s v="Pichidegua"/>
    <s v="blanco"/>
    <s v="Packing 4"/>
    <s v="PICH4A"/>
    <n v="9000"/>
    <m/>
    <n v="18720"/>
    <m/>
    <n v="91560"/>
    <m/>
    <n v="43200"/>
    <m/>
    <n v="5040"/>
    <m/>
    <n v="0"/>
    <m/>
    <m/>
    <m/>
    <n v="20160"/>
    <m/>
    <n v="0"/>
    <m/>
    <n v="20160"/>
    <m/>
    <n v="2700"/>
    <m/>
    <n v="0"/>
    <m/>
    <n v="2700"/>
    <m/>
    <n v="900"/>
    <m/>
    <m/>
    <m/>
    <n v="191280"/>
    <m/>
    <n v="0"/>
    <m/>
    <n v="191280"/>
    <n v="0.1053952321204517"/>
    <n v="112"/>
    <n v="1.4115432873274781E-2"/>
    <n v="15"/>
    <n v="4.7051442910915932E-3"/>
    <n v="5"/>
  </r>
  <r>
    <x v="37"/>
    <s v="PICH5A13"/>
    <x v="12"/>
    <s v="Pichidegua"/>
    <s v="blanco"/>
    <s v="Packing 5"/>
    <s v="PICH5A"/>
    <n v="4080"/>
    <m/>
    <n v="16380"/>
    <m/>
    <n v="87840"/>
    <m/>
    <n v="201600"/>
    <m/>
    <n v="10980"/>
    <m/>
    <n v="0"/>
    <m/>
    <m/>
    <m/>
    <n v="9000"/>
    <m/>
    <n v="0"/>
    <m/>
    <n v="9000"/>
    <m/>
    <n v="1980"/>
    <m/>
    <n v="0"/>
    <m/>
    <n v="1980"/>
    <m/>
    <n v="640"/>
    <m/>
    <m/>
    <m/>
    <n v="332500"/>
    <m/>
    <n v="0"/>
    <m/>
    <n v="332500"/>
    <n v="2.7067669172932331E-2"/>
    <n v="50"/>
    <n v="5.9548872180451131E-3"/>
    <n v="11"/>
    <n v="1.9248120300751879E-3"/>
    <n v="3.5555555555555554"/>
  </r>
  <r>
    <x v="37"/>
    <s v="PICH1B13"/>
    <x v="12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7"/>
    <s v="PICH2B13"/>
    <x v="12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7"/>
    <s v="PICH3B13"/>
    <x v="12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37"/>
    <s v="PICH4B13"/>
    <x v="12"/>
    <s v="Pichidegua"/>
    <s v="blanco"/>
    <s v="Packing 4"/>
    <s v="PICH4B"/>
    <n v="8520"/>
    <m/>
    <n v="32040"/>
    <m/>
    <n v="56880"/>
    <m/>
    <n v="22500"/>
    <m/>
    <n v="3600"/>
    <m/>
    <n v="0"/>
    <m/>
    <m/>
    <m/>
    <n v="15120"/>
    <m/>
    <n v="0"/>
    <m/>
    <n v="15120"/>
    <m/>
    <n v="5940"/>
    <m/>
    <n v="0"/>
    <m/>
    <n v="5940"/>
    <m/>
    <n v="1180"/>
    <m/>
    <m/>
    <m/>
    <n v="145780"/>
    <m/>
    <n v="0"/>
    <m/>
    <n v="145780"/>
    <n v="0.10371793112909865"/>
    <n v="84"/>
    <n v="4.0746330086431609E-2"/>
    <n v="33"/>
    <n v="8.094388805048704E-3"/>
    <n v="6.5555555555555554"/>
  </r>
  <r>
    <x v="37"/>
    <s v="PICH5B13"/>
    <x v="12"/>
    <s v="Pichidegua"/>
    <s v="blanco"/>
    <s v="Packing 5"/>
    <s v="PICH5B"/>
    <n v="8880"/>
    <m/>
    <n v="47880"/>
    <m/>
    <n v="85500"/>
    <m/>
    <n v="35280"/>
    <m/>
    <n v="3060"/>
    <m/>
    <n v="0"/>
    <m/>
    <m/>
    <m/>
    <n v="27000"/>
    <m/>
    <n v="0"/>
    <m/>
    <n v="27000"/>
    <m/>
    <n v="7200"/>
    <m/>
    <n v="0"/>
    <m/>
    <n v="7200"/>
    <m/>
    <n v="800"/>
    <m/>
    <m/>
    <m/>
    <n v="215600"/>
    <m/>
    <n v="0"/>
    <m/>
    <n v="215600"/>
    <n v="0.12523191094619665"/>
    <n v="150"/>
    <n v="3.3395176252319109E-2"/>
    <n v="40"/>
    <n v="3.7105751391465678E-3"/>
    <n v="4.4444444444444446"/>
  </r>
  <r>
    <x v="37"/>
    <s v="PICH3C13"/>
    <x v="12"/>
    <s v="Pichidegua"/>
    <s v="blanco"/>
    <s v="Packing 3"/>
    <s v="PICH3C"/>
    <n v="7560"/>
    <m/>
    <n v="45360"/>
    <m/>
    <n v="111060"/>
    <m/>
    <n v="42840"/>
    <m/>
    <n v="2160"/>
    <m/>
    <n v="0"/>
    <m/>
    <m/>
    <m/>
    <n v="19620"/>
    <m/>
    <n v="0"/>
    <m/>
    <n v="19620"/>
    <m/>
    <n v="3420"/>
    <m/>
    <n v="0"/>
    <m/>
    <n v="3420"/>
    <m/>
    <n v="560"/>
    <m/>
    <m/>
    <m/>
    <n v="232580"/>
    <m/>
    <n v="0"/>
    <m/>
    <n v="232580"/>
    <n v="8.4358070341387911E-2"/>
    <n v="109"/>
    <n v="1.4704617765930003E-2"/>
    <n v="19"/>
    <n v="2.4077736692750882E-3"/>
    <n v="3.1111111111111112"/>
  </r>
  <r>
    <x v="37"/>
    <s v="PICH5C13"/>
    <x v="12"/>
    <s v="Pichidegua"/>
    <s v="blanco"/>
    <s v="Packing 5"/>
    <s v="PICH5C"/>
    <n v="8640"/>
    <m/>
    <n v="2160"/>
    <m/>
    <n v="12420"/>
    <m/>
    <n v="164880"/>
    <m/>
    <n v="95940"/>
    <m/>
    <n v="3600"/>
    <m/>
    <m/>
    <m/>
    <n v="10080"/>
    <m/>
    <n v="0"/>
    <m/>
    <n v="10080"/>
    <m/>
    <n v="2040"/>
    <m/>
    <n v="0"/>
    <m/>
    <n v="2040"/>
    <m/>
    <n v="440"/>
    <m/>
    <m/>
    <m/>
    <n v="300200"/>
    <m/>
    <n v="0"/>
    <m/>
    <n v="300200"/>
    <n v="3.3577614923384409E-2"/>
    <n v="56"/>
    <n v="6.7954696868754161E-3"/>
    <n v="11.333333333333334"/>
    <n v="1.4656895403064624E-3"/>
    <n v="2.4444444444444446"/>
  </r>
  <r>
    <x v="37"/>
    <s v="PICH5D13"/>
    <x v="12"/>
    <s v="Pichidegua"/>
    <s v="blanco"/>
    <s v="Packing 5"/>
    <s v="PICH5D"/>
    <n v="1680"/>
    <m/>
    <n v="17280"/>
    <m/>
    <n v="109080"/>
    <m/>
    <n v="201240"/>
    <m/>
    <n v="18540"/>
    <m/>
    <n v="0"/>
    <m/>
    <m/>
    <m/>
    <n v="18900"/>
    <m/>
    <n v="0"/>
    <m/>
    <n v="18900"/>
    <m/>
    <n v="3060"/>
    <m/>
    <n v="0"/>
    <m/>
    <n v="3060"/>
    <m/>
    <n v="780"/>
    <m/>
    <m/>
    <m/>
    <n v="370560"/>
    <m/>
    <n v="0"/>
    <m/>
    <n v="370560"/>
    <n v="5.1003886010362695E-2"/>
    <n v="105"/>
    <n v="8.2577720207253884E-3"/>
    <n v="17"/>
    <n v="2.1049222797927462E-3"/>
    <n v="4.333333333333333"/>
  </r>
  <r>
    <x v="37"/>
    <s v="PICH1Aco13"/>
    <x v="12"/>
    <s v="Pichidegua"/>
    <s v="color"/>
    <s v="Packing 1 Color"/>
    <s v="PICH1Aco"/>
    <n v="8160"/>
    <m/>
    <n v="0"/>
    <m/>
    <n v="0"/>
    <m/>
    <n v="42300"/>
    <m/>
    <n v="0"/>
    <m/>
    <n v="0"/>
    <m/>
    <m/>
    <m/>
    <n v="1410"/>
    <m/>
    <n v="900"/>
    <m/>
    <n v="2310"/>
    <m/>
    <n v="660"/>
    <m/>
    <n v="750"/>
    <m/>
    <n v="1410"/>
    <m/>
    <n v="1470"/>
    <m/>
    <m/>
    <m/>
    <n v="54000"/>
    <m/>
    <n v="1650"/>
    <m/>
    <n v="55650"/>
    <n v="4.1509433962264149E-2"/>
    <n v="12.833333333333334"/>
    <n v="2.5336927223719677E-2"/>
    <n v="7.833333333333333"/>
    <n v="2.6415094339622643E-2"/>
    <n v="8.1666666666666661"/>
  </r>
  <r>
    <x v="37"/>
    <s v="PICH1Aco213"/>
    <x v="12"/>
    <s v="Pichidegua"/>
    <s v="color"/>
    <s v="Packing 1 Color"/>
    <s v="PICH1Aco2"/>
    <n v="0"/>
    <m/>
    <n v="0"/>
    <m/>
    <n v="1420"/>
    <m/>
    <n v="0"/>
    <m/>
    <n v="0"/>
    <m/>
    <n v="0"/>
    <m/>
    <m/>
    <m/>
    <n v="0"/>
    <m/>
    <n v="1320"/>
    <m/>
    <n v="1320"/>
    <m/>
    <n v="0"/>
    <m/>
    <n v="990"/>
    <m/>
    <n v="990"/>
    <m/>
    <n v="480"/>
    <m/>
    <m/>
    <m/>
    <n v="1900"/>
    <m/>
    <n v="2310"/>
    <m/>
    <n v="4210"/>
    <n v="0.31353919239904987"/>
    <n v="7.333333333333333"/>
    <n v="0.23515439429928742"/>
    <n v="5.5"/>
    <n v="0.11401425178147269"/>
    <n v="2.6666666666666665"/>
  </r>
  <r>
    <x v="37"/>
    <s v="PICH1Bco13"/>
    <x v="12"/>
    <s v="Pichidegua"/>
    <s v="color"/>
    <s v="Packing 1 Color"/>
    <s v="PICH1Bco"/>
    <n v="1920"/>
    <m/>
    <n v="0"/>
    <m/>
    <n v="11400"/>
    <m/>
    <n v="32940"/>
    <m/>
    <n v="2340"/>
    <m/>
    <n v="0"/>
    <m/>
    <m/>
    <m/>
    <n v="1230"/>
    <m/>
    <n v="420"/>
    <m/>
    <n v="1650"/>
    <m/>
    <n v="300"/>
    <m/>
    <n v="60"/>
    <m/>
    <n v="360"/>
    <m/>
    <n v="195"/>
    <m/>
    <m/>
    <m/>
    <n v="50325"/>
    <m/>
    <n v="480"/>
    <m/>
    <n v="50805"/>
    <n v="3.2477118393858875E-2"/>
    <n v="9.1666666666666661"/>
    <n v="7.0859167404782996E-3"/>
    <n v="2"/>
    <n v="3.8382049010924121E-3"/>
    <n v="1.0833333333333333"/>
  </r>
  <r>
    <x v="37"/>
    <s v="PICH2BCO13"/>
    <x v="12"/>
    <s v="Pichidegua"/>
    <s v="color"/>
    <s v="Packing 1 Color"/>
    <s v="PICH2BCO"/>
    <n v="0"/>
    <m/>
    <n v="0"/>
    <m/>
    <n v="0"/>
    <m/>
    <n v="0"/>
    <m/>
    <n v="0"/>
    <m/>
    <n v="0"/>
    <m/>
    <m/>
    <m/>
    <n v="0"/>
    <m/>
    <n v="1080"/>
    <m/>
    <n v="1080"/>
    <m/>
    <n v="0"/>
    <m/>
    <n v="840"/>
    <m/>
    <n v="840"/>
    <m/>
    <n v="340"/>
    <m/>
    <m/>
    <m/>
    <n v="340"/>
    <m/>
    <n v="1920"/>
    <m/>
    <n v="2260"/>
    <n v="0.47787610619469029"/>
    <n v="6"/>
    <n v="0.37168141592920356"/>
    <n v="4.666666666666667"/>
    <n v="0.15044247787610621"/>
    <n v="1.8888888888888888"/>
  </r>
  <r>
    <x v="37"/>
    <s v="PICH4Bco13"/>
    <x v="12"/>
    <s v="Pichidegua"/>
    <s v="color"/>
    <s v="Packing 4"/>
    <s v="PICH4Bco"/>
    <n v="5280"/>
    <m/>
    <n v="12780"/>
    <m/>
    <n v="22320"/>
    <m/>
    <n v="8100"/>
    <m/>
    <n v="0"/>
    <m/>
    <n v="0"/>
    <m/>
    <m/>
    <m/>
    <n v="3420"/>
    <m/>
    <n v="0"/>
    <m/>
    <n v="3420"/>
    <m/>
    <n v="3240"/>
    <m/>
    <n v="0"/>
    <m/>
    <n v="3240"/>
    <m/>
    <n v="680"/>
    <m/>
    <m/>
    <m/>
    <n v="55820"/>
    <m/>
    <n v="0"/>
    <m/>
    <n v="55820"/>
    <n v="6.1268362594052314E-2"/>
    <n v="19"/>
    <n v="5.8043711931207449E-2"/>
    <n v="18"/>
    <n v="1.2182013615191688E-2"/>
    <n v="3.7777777777777777"/>
  </r>
  <r>
    <x v="37"/>
    <s v="PICH5Aco13"/>
    <x v="12"/>
    <s v="Pichidegua"/>
    <s v="color"/>
    <s v="Packing 5"/>
    <s v="PICH5Aco"/>
    <n v="2640"/>
    <m/>
    <n v="20340"/>
    <m/>
    <n v="0"/>
    <m/>
    <n v="102060"/>
    <m/>
    <n v="2160"/>
    <m/>
    <n v="0"/>
    <m/>
    <m/>
    <m/>
    <n v="2790"/>
    <m/>
    <n v="0"/>
    <m/>
    <n v="2790"/>
    <m/>
    <n v="4230"/>
    <m/>
    <n v="0"/>
    <m/>
    <n v="4230"/>
    <m/>
    <n v="550"/>
    <m/>
    <m/>
    <m/>
    <n v="134770"/>
    <m/>
    <n v="0"/>
    <m/>
    <n v="134770"/>
    <n v="2.0701936632781776E-2"/>
    <n v="15.5"/>
    <n v="3.1386807152927208E-2"/>
    <n v="23.5"/>
    <n v="4.0810269347777697E-3"/>
    <n v="3.0555555555555554"/>
  </r>
  <r>
    <x v="37"/>
    <s v="PICH5Bco13"/>
    <x v="12"/>
    <s v="Pichidegua"/>
    <s v="color"/>
    <s v="Packing 5"/>
    <s v="PICH5Bco"/>
    <n v="4920"/>
    <m/>
    <n v="20520"/>
    <m/>
    <n v="46800"/>
    <m/>
    <n v="19080"/>
    <m/>
    <n v="1080"/>
    <m/>
    <n v="0"/>
    <m/>
    <m/>
    <m/>
    <n v="5466"/>
    <m/>
    <n v="0"/>
    <m/>
    <n v="5466"/>
    <m/>
    <n v="2934"/>
    <m/>
    <n v="0"/>
    <m/>
    <n v="2934"/>
    <m/>
    <n v="900"/>
    <m/>
    <m/>
    <m/>
    <n v="101700"/>
    <m/>
    <n v="0"/>
    <m/>
    <n v="101700"/>
    <n v="5.3746312684365784E-2"/>
    <n v="30.366666666666667"/>
    <n v="2.8849557522123894E-2"/>
    <n v="16.3"/>
    <n v="8.8495575221238937E-3"/>
    <n v="5"/>
  </r>
  <r>
    <x v="37"/>
    <s v="PICH5Cco13"/>
    <x v="12"/>
    <s v="Pichidegua"/>
    <s v="color"/>
    <s v="Packing 5"/>
    <s v="PICH5Cco"/>
    <n v="5160"/>
    <m/>
    <n v="1800"/>
    <m/>
    <n v="0"/>
    <m/>
    <n v="91980"/>
    <m/>
    <n v="11340"/>
    <m/>
    <n v="180"/>
    <m/>
    <m/>
    <m/>
    <n v="2670"/>
    <m/>
    <n v="0"/>
    <m/>
    <n v="2670"/>
    <m/>
    <n v="2322"/>
    <m/>
    <n v="0"/>
    <m/>
    <n v="2322"/>
    <m/>
    <n v="828"/>
    <m/>
    <m/>
    <m/>
    <n v="116280"/>
    <m/>
    <n v="0"/>
    <m/>
    <n v="116280"/>
    <n v="2.2961816305469555E-2"/>
    <n v="14.833333333333334"/>
    <n v="1.9969040247678017E-2"/>
    <n v="12.9"/>
    <n v="7.1207430340557275E-3"/>
    <n v="4.5999999999999996"/>
  </r>
  <r>
    <x v="38"/>
    <s v="Lavado13"/>
    <x v="12"/>
    <m/>
    <m/>
    <m/>
    <s v="Lavado"/>
    <n v="4320"/>
    <m/>
    <n v="16380"/>
    <m/>
    <n v="64800"/>
    <m/>
    <n v="45900"/>
    <m/>
    <n v="8100"/>
    <m/>
    <n v="540"/>
    <m/>
    <m/>
    <m/>
    <m/>
    <m/>
    <m/>
    <m/>
    <m/>
    <m/>
    <m/>
    <m/>
    <m/>
    <m/>
    <m/>
    <m/>
    <m/>
    <m/>
    <m/>
    <m/>
    <n v="140040"/>
    <m/>
    <m/>
    <m/>
    <n v="140040"/>
    <n v="0"/>
    <n v="0"/>
    <n v="0"/>
    <n v="0"/>
    <n v="0"/>
    <n v="0"/>
  </r>
  <r>
    <x v="39"/>
    <s v="CA3A14"/>
    <x v="13"/>
    <s v="Calera"/>
    <s v="color"/>
    <s v="Packing 1 Color"/>
    <s v="CA3A"/>
    <n v="6960"/>
    <m/>
    <n v="14760"/>
    <m/>
    <n v="0"/>
    <m/>
    <n v="16560"/>
    <m/>
    <n v="0"/>
    <m/>
    <m/>
    <m/>
    <m/>
    <m/>
    <n v="1164"/>
    <m/>
    <n v="480"/>
    <m/>
    <n v="1644"/>
    <m/>
    <n v="429"/>
    <m/>
    <n v="510"/>
    <m/>
    <n v="939"/>
    <m/>
    <n v="597"/>
    <m/>
    <m/>
    <m/>
    <n v="40470"/>
    <m/>
    <n v="990"/>
    <m/>
    <n v="41460"/>
    <n v="3.9652677279305354E-2"/>
    <n v="9.1333333333333329"/>
    <n v="2.264833574529667E-2"/>
    <n v="5.2166666666666668"/>
    <n v="1.4399421128798842E-2"/>
    <n v="3.3166666666666669"/>
  </r>
  <r>
    <x v="39"/>
    <s v="CA3B14"/>
    <x v="13"/>
    <s v="Calera"/>
    <s v="color"/>
    <s v="Packing 1 Color"/>
    <s v="CA3B"/>
    <n v="1080"/>
    <m/>
    <n v="1260"/>
    <m/>
    <n v="1260"/>
    <m/>
    <n v="720"/>
    <m/>
    <n v="180"/>
    <m/>
    <m/>
    <m/>
    <m/>
    <m/>
    <n v="240"/>
    <m/>
    <n v="60"/>
    <m/>
    <n v="300"/>
    <m/>
    <n v="30"/>
    <m/>
    <n v="0"/>
    <m/>
    <n v="30"/>
    <m/>
    <n v="30"/>
    <m/>
    <m/>
    <m/>
    <n v="4800"/>
    <m/>
    <n v="60"/>
    <m/>
    <n v="4860"/>
    <n v="6.1728395061728392E-2"/>
    <n v="1.6666666666666667"/>
    <n v="6.1728395061728392E-3"/>
    <n v="0.16666666666666666"/>
    <n v="6.1728395061728392E-3"/>
    <n v="0.16666666666666666"/>
  </r>
  <r>
    <x v="39"/>
    <s v="CA3BB14"/>
    <x v="13"/>
    <s v="Calera"/>
    <s v="blanco"/>
    <s v="Packing 1 Color"/>
    <s v="CA3BB"/>
    <n v="1560"/>
    <m/>
    <n v="7380"/>
    <m/>
    <n v="9360"/>
    <m/>
    <n v="9540"/>
    <m/>
    <n v="360"/>
    <m/>
    <m/>
    <m/>
    <m/>
    <m/>
    <n v="630"/>
    <m/>
    <n v="720"/>
    <m/>
    <n v="1350"/>
    <m/>
    <n v="330"/>
    <m/>
    <n v="510"/>
    <m/>
    <n v="840"/>
    <m/>
    <n v="270"/>
    <m/>
    <m/>
    <m/>
    <n v="29430"/>
    <m/>
    <n v="1230"/>
    <m/>
    <n v="30660"/>
    <n v="4.4031311154598823E-2"/>
    <n v="7.5"/>
    <n v="2.7397260273972601E-2"/>
    <n v="4.666666666666667"/>
    <n v="8.8062622309197647E-3"/>
    <n v="1.5"/>
  </r>
  <r>
    <x v="39"/>
    <s v="CAP1A14"/>
    <x v="13"/>
    <s v="Calera"/>
    <s v="color"/>
    <s v="Packing 1 Color"/>
    <s v="CAP1A"/>
    <n v="840"/>
    <m/>
    <n v="540"/>
    <m/>
    <n v="2160"/>
    <m/>
    <n v="21456"/>
    <m/>
    <n v="360"/>
    <m/>
    <m/>
    <m/>
    <m/>
    <m/>
    <n v="660"/>
    <m/>
    <n v="270"/>
    <m/>
    <n v="930"/>
    <m/>
    <n v="90"/>
    <m/>
    <n v="0"/>
    <m/>
    <n v="90"/>
    <m/>
    <n v="624"/>
    <m/>
    <m/>
    <m/>
    <n v="26730"/>
    <m/>
    <n v="270"/>
    <m/>
    <n v="27000"/>
    <n v="3.4444444444444444E-2"/>
    <n v="5.166666666666667"/>
    <n v="3.3333333333333335E-3"/>
    <n v="0.5"/>
    <n v="2.311111111111111E-2"/>
    <n v="3.4666666666666668"/>
  </r>
  <r>
    <x v="39"/>
    <s v="CAP1B14"/>
    <x v="13"/>
    <s v="Calera"/>
    <s v="color"/>
    <s v="Packing 1 Color"/>
    <s v="CAP1B"/>
    <n v="4440"/>
    <m/>
    <n v="2700"/>
    <m/>
    <n v="180"/>
    <m/>
    <n v="24120"/>
    <m/>
    <n v="1590"/>
    <m/>
    <m/>
    <m/>
    <m/>
    <m/>
    <n v="1590"/>
    <m/>
    <n v="240"/>
    <m/>
    <n v="1830"/>
    <m/>
    <n v="237"/>
    <m/>
    <n v="0"/>
    <m/>
    <n v="237"/>
    <m/>
    <n v="213"/>
    <m/>
    <m/>
    <m/>
    <n v="35070"/>
    <m/>
    <n v="240"/>
    <m/>
    <n v="35310"/>
    <n v="5.1826677994902294E-2"/>
    <n v="10.166666666666666"/>
    <n v="6.7119796091758711E-3"/>
    <n v="1.3166666666666667"/>
    <n v="6.032285471537808E-3"/>
    <n v="1.1833333333333333"/>
  </r>
  <r>
    <x v="39"/>
    <s v="CAP1c14"/>
    <x v="13"/>
    <s v="Calera"/>
    <s v="color"/>
    <s v="Packing 1 Color"/>
    <s v="CAP1c"/>
    <n v="1200"/>
    <m/>
    <n v="0"/>
    <m/>
    <n v="19300"/>
    <m/>
    <n v="9000"/>
    <m/>
    <n v="0"/>
    <m/>
    <m/>
    <m/>
    <m/>
    <m/>
    <n v="1050"/>
    <m/>
    <n v="300"/>
    <m/>
    <n v="1350"/>
    <m/>
    <n v="66"/>
    <m/>
    <n v="0"/>
    <m/>
    <n v="66"/>
    <m/>
    <n v="404"/>
    <m/>
    <m/>
    <m/>
    <n v="31020"/>
    <m/>
    <n v="300"/>
    <m/>
    <n v="31320"/>
    <n v="4.3103448275862072E-2"/>
    <n v="7.5"/>
    <n v="2.1072796934865899E-3"/>
    <n v="0.36666666666666664"/>
    <n v="1.2899106002554278E-2"/>
    <n v="2.2444444444444445"/>
  </r>
  <r>
    <x v="40"/>
    <s v="PICH1A14"/>
    <x v="13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0"/>
    <s v="PICH2A14"/>
    <x v="13"/>
    <s v="Pichidegua"/>
    <s v="color"/>
    <s v="Packing 1 Blanco"/>
    <s v="PICH2A"/>
    <n v="5400"/>
    <m/>
    <n v="35340"/>
    <m/>
    <n v="170140"/>
    <m/>
    <n v="82440"/>
    <m/>
    <n v="5400"/>
    <m/>
    <n v="0"/>
    <m/>
    <m/>
    <m/>
    <n v="17280"/>
    <m/>
    <n v="0"/>
    <m/>
    <n v="17280"/>
    <m/>
    <n v="3600"/>
    <m/>
    <n v="0"/>
    <m/>
    <n v="3600"/>
    <m/>
    <n v="80"/>
    <m/>
    <m/>
    <m/>
    <n v="319680"/>
    <m/>
    <n v="0"/>
    <m/>
    <n v="319680"/>
    <n v="5.4054054054054057E-2"/>
    <n v="96"/>
    <n v="1.1261261261261261E-2"/>
    <n v="20"/>
    <n v="2.5025025025025025E-4"/>
    <n v="0.44444444444444442"/>
  </r>
  <r>
    <x v="40"/>
    <s v="PICH3A14"/>
    <x v="13"/>
    <s v="Pichidegua"/>
    <s v="blanco"/>
    <s v="Packing 3"/>
    <s v="PICH3A"/>
    <n v="1800"/>
    <m/>
    <n v="23580"/>
    <m/>
    <n v="147000"/>
    <m/>
    <n v="101880"/>
    <m/>
    <n v="8820"/>
    <m/>
    <n v="0"/>
    <m/>
    <m/>
    <m/>
    <n v="19800"/>
    <m/>
    <n v="0"/>
    <m/>
    <n v="19800"/>
    <m/>
    <n v="2340"/>
    <m/>
    <n v="0"/>
    <m/>
    <n v="2340"/>
    <m/>
    <n v="380"/>
    <m/>
    <m/>
    <m/>
    <n v="305600"/>
    <m/>
    <n v="0"/>
    <m/>
    <n v="305600"/>
    <n v="6.4790575916230372E-2"/>
    <n v="110"/>
    <n v="7.6570680628272247E-3"/>
    <n v="13"/>
    <n v="1.2434554973821989E-3"/>
    <n v="2.1111111111111112"/>
  </r>
  <r>
    <x v="40"/>
    <s v="PICH4A14"/>
    <x v="13"/>
    <s v="Pichidegua"/>
    <s v="blanco"/>
    <s v="Packing 4"/>
    <s v="PICH4A"/>
    <n v="5160"/>
    <m/>
    <n v="6360"/>
    <m/>
    <n v="81480"/>
    <m/>
    <n v="36900"/>
    <m/>
    <n v="3960"/>
    <m/>
    <n v="0"/>
    <m/>
    <m/>
    <m/>
    <n v="14940"/>
    <m/>
    <n v="0"/>
    <m/>
    <n v="14940"/>
    <m/>
    <n v="3240"/>
    <m/>
    <n v="0"/>
    <m/>
    <n v="3240"/>
    <m/>
    <n v="640"/>
    <m/>
    <m/>
    <m/>
    <n v="152680"/>
    <m/>
    <n v="0"/>
    <m/>
    <n v="152680"/>
    <n v="9.785171600733561E-2"/>
    <n v="83"/>
    <n v="2.1220854073880011E-2"/>
    <n v="18"/>
    <n v="4.1917736442232123E-3"/>
    <n v="3.5555555555555554"/>
  </r>
  <r>
    <x v="40"/>
    <s v="PICH5A14"/>
    <x v="13"/>
    <s v="Pichidegua"/>
    <s v="blanco"/>
    <s v="Packing 5"/>
    <s v="PICH5A"/>
    <n v="3720"/>
    <m/>
    <n v="8640"/>
    <m/>
    <n v="80820"/>
    <m/>
    <n v="190440"/>
    <m/>
    <n v="12420"/>
    <m/>
    <n v="0"/>
    <m/>
    <m/>
    <m/>
    <n v="9360"/>
    <m/>
    <n v="0"/>
    <m/>
    <n v="9360"/>
    <m/>
    <n v="1800"/>
    <m/>
    <n v="0"/>
    <m/>
    <n v="1800"/>
    <m/>
    <n v="540"/>
    <m/>
    <m/>
    <m/>
    <n v="307740"/>
    <m/>
    <n v="0"/>
    <m/>
    <n v="307740"/>
    <n v="3.0415285630727238E-2"/>
    <n v="52"/>
    <n v="5.8490933905244683E-3"/>
    <n v="10"/>
    <n v="1.7547280171573405E-3"/>
    <n v="3"/>
  </r>
  <r>
    <x v="40"/>
    <s v="PICH1B14"/>
    <x v="13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0"/>
    <s v="PICH2B14"/>
    <x v="13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0"/>
    <s v="PICH3B14"/>
    <x v="13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0"/>
    <s v="PICH4B14"/>
    <x v="13"/>
    <s v="Pichidegua"/>
    <s v="blanco"/>
    <s v="Packing 4"/>
    <s v="PICH4B"/>
    <n v="6720"/>
    <m/>
    <n v="17460"/>
    <m/>
    <n v="40860"/>
    <m/>
    <n v="15840"/>
    <m/>
    <n v="3060"/>
    <m/>
    <n v="0"/>
    <m/>
    <m/>
    <m/>
    <n v="16020"/>
    <m/>
    <n v="0"/>
    <m/>
    <n v="16020"/>
    <m/>
    <n v="5580"/>
    <m/>
    <n v="0"/>
    <m/>
    <n v="5580"/>
    <m/>
    <n v="1220"/>
    <m/>
    <m/>
    <m/>
    <n v="106760"/>
    <m/>
    <n v="0"/>
    <m/>
    <n v="106760"/>
    <n v="0.15005620082427876"/>
    <n v="89"/>
    <n v="5.226676657924316E-2"/>
    <n v="31"/>
    <n v="1.1427500936680405E-2"/>
    <n v="6.7777777777777777"/>
  </r>
  <r>
    <x v="40"/>
    <s v="PICH5B14"/>
    <x v="13"/>
    <s v="Pichidegua"/>
    <s v="blanco"/>
    <s v="Packing 5"/>
    <s v="PICH5B"/>
    <n v="4800"/>
    <m/>
    <n v="37080"/>
    <m/>
    <n v="70020"/>
    <m/>
    <n v="28620"/>
    <m/>
    <n v="3060"/>
    <m/>
    <n v="0"/>
    <m/>
    <m/>
    <m/>
    <n v="20340"/>
    <m/>
    <n v="0"/>
    <m/>
    <n v="20340"/>
    <m/>
    <n v="5040"/>
    <m/>
    <n v="0"/>
    <m/>
    <n v="5040"/>
    <m/>
    <n v="660"/>
    <m/>
    <m/>
    <m/>
    <n v="169620"/>
    <m/>
    <n v="0"/>
    <m/>
    <n v="169620"/>
    <n v="0.11991510435090201"/>
    <n v="113"/>
    <n v="2.9713477184294304E-2"/>
    <n v="28"/>
    <n v="3.8910505836575876E-3"/>
    <n v="3.6666666666666665"/>
  </r>
  <r>
    <x v="40"/>
    <s v="PICH3C14"/>
    <x v="13"/>
    <s v="Pichidegua"/>
    <s v="blanco"/>
    <s v="Packing 3"/>
    <s v="PICH3C"/>
    <n v="7080"/>
    <m/>
    <n v="41220"/>
    <m/>
    <n v="107820"/>
    <m/>
    <n v="45000"/>
    <m/>
    <n v="2520"/>
    <m/>
    <n v="0"/>
    <m/>
    <m/>
    <m/>
    <n v="17100"/>
    <m/>
    <n v="0"/>
    <m/>
    <n v="17100"/>
    <m/>
    <n v="5040"/>
    <m/>
    <n v="0"/>
    <m/>
    <n v="5040"/>
    <m/>
    <n v="480"/>
    <m/>
    <m/>
    <m/>
    <n v="226260"/>
    <m/>
    <n v="0"/>
    <m/>
    <n v="226260"/>
    <n v="7.5576770087509945E-2"/>
    <n v="95"/>
    <n v="2.2275258552108195E-2"/>
    <n v="28"/>
    <n v="2.1214531954388757E-3"/>
    <n v="2.6666666666666665"/>
  </r>
  <r>
    <x v="40"/>
    <s v="PICH5C14"/>
    <x v="13"/>
    <s v="Pichidegua"/>
    <s v="blanco"/>
    <s v="Packing 5"/>
    <s v="PICH5C"/>
    <n v="8160"/>
    <m/>
    <n v="4140"/>
    <m/>
    <n v="13860"/>
    <m/>
    <n v="176040"/>
    <m/>
    <n v="88920"/>
    <m/>
    <n v="4680"/>
    <m/>
    <m/>
    <m/>
    <n v="10980"/>
    <m/>
    <n v="0"/>
    <m/>
    <n v="10980"/>
    <m/>
    <n v="1980"/>
    <m/>
    <n v="0"/>
    <m/>
    <n v="1980"/>
    <m/>
    <n v="520"/>
    <m/>
    <m/>
    <m/>
    <n v="309280"/>
    <m/>
    <n v="0"/>
    <m/>
    <n v="309280"/>
    <n v="3.550181065700983E-2"/>
    <n v="61"/>
    <n v="6.4019658561821E-3"/>
    <n v="11"/>
    <n v="1.6813243662700465E-3"/>
    <n v="2.8888888888888888"/>
  </r>
  <r>
    <x v="40"/>
    <s v="PICH5D14"/>
    <x v="13"/>
    <s v="Pichidegua"/>
    <s v="blanco"/>
    <s v="Packing 5"/>
    <s v="PICH5D"/>
    <n v="1560"/>
    <m/>
    <n v="13680"/>
    <m/>
    <n v="91260"/>
    <m/>
    <n v="149940"/>
    <m/>
    <n v="8460"/>
    <m/>
    <n v="0"/>
    <m/>
    <m/>
    <m/>
    <n v="14400"/>
    <m/>
    <n v="0"/>
    <m/>
    <n v="14400"/>
    <m/>
    <n v="2700"/>
    <m/>
    <n v="0"/>
    <m/>
    <n v="2700"/>
    <m/>
    <n v="580"/>
    <m/>
    <m/>
    <m/>
    <n v="282580"/>
    <m/>
    <n v="0"/>
    <m/>
    <n v="282580"/>
    <n v="5.09590204543846E-2"/>
    <n v="80"/>
    <n v="9.5548163351971121E-3"/>
    <n v="15"/>
    <n v="2.0525161016349352E-3"/>
    <n v="3.2222222222222223"/>
  </r>
  <r>
    <x v="40"/>
    <s v="PICH1Aco14"/>
    <x v="13"/>
    <s v="Pichidegua"/>
    <s v="color"/>
    <s v="Packing 1 Color"/>
    <s v="PICH1Aco"/>
    <n v="19560"/>
    <m/>
    <n v="15300"/>
    <m/>
    <n v="0"/>
    <m/>
    <n v="79560"/>
    <m/>
    <n v="180"/>
    <m/>
    <n v="0"/>
    <m/>
    <m/>
    <m/>
    <n v="3006"/>
    <m/>
    <n v="930"/>
    <m/>
    <n v="3936"/>
    <m/>
    <n v="1326"/>
    <m/>
    <n v="810"/>
    <m/>
    <n v="2136"/>
    <m/>
    <n v="3648"/>
    <m/>
    <m/>
    <m/>
    <n v="122580"/>
    <m/>
    <n v="1740"/>
    <m/>
    <n v="124320"/>
    <n v="3.1660231660231658E-2"/>
    <n v="21.866666666666667"/>
    <n v="1.718146718146718E-2"/>
    <n v="11.866666666666667"/>
    <n v="2.9343629343629343E-2"/>
    <n v="20.266666666666666"/>
  </r>
  <r>
    <x v="40"/>
    <s v="PICH1Aco214"/>
    <x v="13"/>
    <s v="Pichidegua"/>
    <s v="color"/>
    <s v="Packing 1 Color"/>
    <s v="PICH1Aco2"/>
    <n v="0"/>
    <m/>
    <n v="0"/>
    <m/>
    <n v="0"/>
    <m/>
    <n v="0"/>
    <m/>
    <n v="0"/>
    <m/>
    <n v="0"/>
    <m/>
    <m/>
    <m/>
    <n v="0"/>
    <m/>
    <n v="1830"/>
    <m/>
    <n v="1830"/>
    <m/>
    <n v="0"/>
    <m/>
    <n v="1530"/>
    <m/>
    <n v="1530"/>
    <m/>
    <n v="320"/>
    <m/>
    <m/>
    <m/>
    <n v="320"/>
    <m/>
    <n v="3360"/>
    <m/>
    <n v="3680"/>
    <n v="0.49728260869565216"/>
    <n v="10.166666666666666"/>
    <n v="0.41576086956521741"/>
    <n v="8.5"/>
    <n v="8.6956521739130432E-2"/>
    <n v="1.7777777777777777"/>
  </r>
  <r>
    <x v="40"/>
    <s v="PICH1Bco14"/>
    <x v="13"/>
    <s v="Pichidegua"/>
    <s v="color"/>
    <s v="Packing 1 Color"/>
    <s v="PICH1Bco"/>
    <n v="1920"/>
    <m/>
    <n v="0"/>
    <m/>
    <n v="7300"/>
    <m/>
    <n v="37620"/>
    <m/>
    <n v="360"/>
    <m/>
    <n v="0"/>
    <m/>
    <m/>
    <m/>
    <n v="1050"/>
    <m/>
    <n v="450"/>
    <m/>
    <n v="1500"/>
    <m/>
    <n v="150"/>
    <m/>
    <n v="30"/>
    <m/>
    <n v="180"/>
    <m/>
    <n v="200"/>
    <m/>
    <m/>
    <m/>
    <n v="48600"/>
    <m/>
    <n v="480"/>
    <m/>
    <n v="49080"/>
    <n v="3.0562347188264057E-2"/>
    <n v="8.3333333333333339"/>
    <n v="3.667481662591687E-3"/>
    <n v="1"/>
    <n v="4.0749796251018742E-3"/>
    <n v="1.1111111111111112"/>
  </r>
  <r>
    <x v="40"/>
    <s v="PICH2BCO14"/>
    <x v="13"/>
    <s v="Pichidegua"/>
    <s v="color"/>
    <s v="Packing 1 Color"/>
    <s v="PICH2BCO"/>
    <n v="0"/>
    <m/>
    <n v="0"/>
    <m/>
    <n v="0"/>
    <m/>
    <n v="0"/>
    <m/>
    <n v="0"/>
    <m/>
    <n v="0"/>
    <m/>
    <m/>
    <m/>
    <n v="0"/>
    <m/>
    <n v="450"/>
    <m/>
    <n v="450"/>
    <m/>
    <n v="0"/>
    <m/>
    <n v="270"/>
    <m/>
    <n v="270"/>
    <m/>
    <n v="80"/>
    <m/>
    <m/>
    <m/>
    <n v="80"/>
    <m/>
    <n v="720"/>
    <m/>
    <n v="800"/>
    <n v="0.5625"/>
    <n v="2.5"/>
    <n v="0.33750000000000002"/>
    <n v="1.5"/>
    <n v="0.1"/>
    <n v="0.44444444444444442"/>
  </r>
  <r>
    <x v="40"/>
    <s v="PICH4Bco14"/>
    <x v="13"/>
    <s v="Pichidegua"/>
    <s v="color"/>
    <s v="Packing 4"/>
    <s v="PICH4Bco"/>
    <n v="4440"/>
    <m/>
    <n v="10080"/>
    <m/>
    <n v="19260"/>
    <m/>
    <n v="7020"/>
    <m/>
    <n v="0"/>
    <m/>
    <n v="0"/>
    <m/>
    <m/>
    <m/>
    <n v="3600"/>
    <m/>
    <n v="0"/>
    <m/>
    <n v="3600"/>
    <m/>
    <n v="2520"/>
    <m/>
    <n v="0"/>
    <m/>
    <n v="2520"/>
    <m/>
    <n v="600"/>
    <m/>
    <m/>
    <m/>
    <n v="47520"/>
    <m/>
    <n v="0"/>
    <m/>
    <n v="47520"/>
    <n v="7.575757575757576E-2"/>
    <n v="20"/>
    <n v="5.3030303030303032E-2"/>
    <n v="14"/>
    <n v="1.2626262626262626E-2"/>
    <n v="3.3333333333333335"/>
  </r>
  <r>
    <x v="40"/>
    <s v="PICH5Aco14"/>
    <x v="13"/>
    <s v="Pichidegua"/>
    <s v="color"/>
    <s v="Packing 5"/>
    <s v="PICH5Aco"/>
    <n v="3240"/>
    <m/>
    <n v="19080"/>
    <m/>
    <n v="0"/>
    <m/>
    <n v="111420"/>
    <m/>
    <n v="2160"/>
    <m/>
    <n v="0"/>
    <m/>
    <m/>
    <m/>
    <n v="3510"/>
    <m/>
    <n v="0"/>
    <m/>
    <n v="3510"/>
    <m/>
    <n v="3774"/>
    <m/>
    <n v="0"/>
    <m/>
    <n v="3774"/>
    <m/>
    <n v="816"/>
    <m/>
    <m/>
    <m/>
    <n v="144000"/>
    <m/>
    <n v="0"/>
    <m/>
    <n v="144000"/>
    <n v="2.4375000000000001E-2"/>
    <n v="19.5"/>
    <n v="2.6208333333333333E-2"/>
    <n v="20.966666666666665"/>
    <n v="5.6666666666666671E-3"/>
    <n v="4.5333333333333332"/>
  </r>
  <r>
    <x v="40"/>
    <s v="PICH5Bco14"/>
    <x v="13"/>
    <s v="Pichidegua"/>
    <s v="color"/>
    <s v="Packing 5"/>
    <s v="PICH5Bco"/>
    <n v="4920"/>
    <m/>
    <n v="20700"/>
    <m/>
    <n v="49140"/>
    <m/>
    <n v="20700"/>
    <m/>
    <n v="1620"/>
    <m/>
    <n v="0"/>
    <m/>
    <m/>
    <m/>
    <n v="5253"/>
    <m/>
    <n v="0"/>
    <m/>
    <n v="5253"/>
    <m/>
    <n v="3171"/>
    <m/>
    <n v="0"/>
    <m/>
    <n v="3171"/>
    <m/>
    <n v="876"/>
    <m/>
    <m/>
    <m/>
    <n v="106380"/>
    <m/>
    <n v="0"/>
    <m/>
    <n v="106380"/>
    <n v="4.9379582628313594E-2"/>
    <n v="29.183333333333334"/>
    <n v="2.9808234630569655E-2"/>
    <n v="17.616666666666667"/>
    <n v="8.2346305696559506E-3"/>
    <n v="4.8666666666666663"/>
  </r>
  <r>
    <x v="40"/>
    <s v="PICH5Cco14"/>
    <x v="13"/>
    <s v="Pichidegua"/>
    <s v="color"/>
    <s v="Packing 5"/>
    <s v="PICH5Cco"/>
    <n v="6000"/>
    <m/>
    <n v="3600"/>
    <m/>
    <n v="10800"/>
    <m/>
    <n v="95760"/>
    <m/>
    <n v="10050"/>
    <m/>
    <n v="360"/>
    <m/>
    <m/>
    <m/>
    <n v="3510"/>
    <m/>
    <n v="0"/>
    <m/>
    <n v="3510"/>
    <m/>
    <n v="2016"/>
    <m/>
    <n v="0"/>
    <m/>
    <n v="2016"/>
    <m/>
    <n v="924"/>
    <m/>
    <m/>
    <m/>
    <n v="133020"/>
    <m/>
    <n v="0"/>
    <m/>
    <n v="133020"/>
    <n v="2.6387009472259811E-2"/>
    <n v="19.5"/>
    <n v="1.5155615696887685E-2"/>
    <n v="11.2"/>
    <n v="6.9463238610735232E-3"/>
    <n v="5.1333333333333337"/>
  </r>
  <r>
    <x v="41"/>
    <s v="Lavado14"/>
    <x v="13"/>
    <m/>
    <m/>
    <m/>
    <s v="Lavado"/>
    <n v="5280"/>
    <m/>
    <n v="18360"/>
    <m/>
    <n v="63180"/>
    <m/>
    <n v="47340"/>
    <m/>
    <n v="8640"/>
    <m/>
    <n v="720"/>
    <m/>
    <m/>
    <m/>
    <m/>
    <m/>
    <m/>
    <m/>
    <m/>
    <m/>
    <m/>
    <m/>
    <m/>
    <m/>
    <m/>
    <m/>
    <m/>
    <m/>
    <m/>
    <m/>
    <n v="143520"/>
    <m/>
    <m/>
    <m/>
    <n v="143520"/>
    <n v="0"/>
    <n v="0"/>
    <n v="0"/>
    <n v="0"/>
    <n v="0"/>
    <n v="0"/>
  </r>
  <r>
    <x v="42"/>
    <s v="CA3A15"/>
    <x v="14"/>
    <s v="Calera"/>
    <s v="color"/>
    <s v="Packing 1 Color"/>
    <s v="CA3A"/>
    <n v="7800"/>
    <m/>
    <n v="17280"/>
    <m/>
    <n v="0"/>
    <m/>
    <n v="22860"/>
    <m/>
    <n v="0"/>
    <m/>
    <n v="0"/>
    <m/>
    <m/>
    <m/>
    <n v="1170"/>
    <m/>
    <n v="870"/>
    <m/>
    <n v="2040"/>
    <m/>
    <n v="459"/>
    <m/>
    <n v="780"/>
    <m/>
    <n v="1239"/>
    <m/>
    <n v="171"/>
    <m/>
    <m/>
    <m/>
    <n v="49740"/>
    <m/>
    <n v="1650"/>
    <m/>
    <n v="51390"/>
    <n v="3.9696438995913602E-2"/>
    <n v="11.333333333333334"/>
    <n v="2.4109748978400469E-2"/>
    <n v="6.8833333333333337"/>
    <n v="3.3274956217162872E-3"/>
    <n v="0.95"/>
  </r>
  <r>
    <x v="42"/>
    <s v="CA3B15"/>
    <x v="14"/>
    <s v="Calera"/>
    <s v="color"/>
    <s v="Packing 1 Color"/>
    <s v="CA3B"/>
    <n v="1080"/>
    <m/>
    <n v="1800"/>
    <m/>
    <n v="1080"/>
    <m/>
    <n v="720"/>
    <m/>
    <n v="180"/>
    <m/>
    <n v="0"/>
    <m/>
    <m/>
    <m/>
    <n v="90"/>
    <m/>
    <n v="90"/>
    <m/>
    <n v="180"/>
    <m/>
    <n v="60"/>
    <m/>
    <n v="30"/>
    <m/>
    <n v="90"/>
    <m/>
    <n v="90"/>
    <m/>
    <m/>
    <m/>
    <n v="5100"/>
    <m/>
    <n v="120"/>
    <m/>
    <n v="5220"/>
    <n v="3.4482758620689655E-2"/>
    <n v="1"/>
    <n v="1.7241379310344827E-2"/>
    <n v="0.5"/>
    <n v="1.7241379310344827E-2"/>
    <n v="0.5"/>
  </r>
  <r>
    <x v="42"/>
    <s v="CA3BB15"/>
    <x v="14"/>
    <s v="Calera"/>
    <s v="blanco"/>
    <s v="Packing 1 Color"/>
    <s v="CA3BB"/>
    <n v="3240"/>
    <m/>
    <n v="14580"/>
    <m/>
    <n v="8280"/>
    <m/>
    <n v="34020"/>
    <m/>
    <n v="180"/>
    <m/>
    <n v="360"/>
    <m/>
    <m/>
    <m/>
    <n v="1956"/>
    <m/>
    <n v="1140"/>
    <m/>
    <n v="3096"/>
    <m/>
    <n v="513"/>
    <m/>
    <n v="600"/>
    <m/>
    <n v="1113"/>
    <m/>
    <n v="279"/>
    <m/>
    <m/>
    <m/>
    <n v="63408"/>
    <m/>
    <n v="1740"/>
    <m/>
    <n v="65148"/>
    <n v="4.7522564008104624E-2"/>
    <n v="17.2"/>
    <n v="1.7084177564929085E-2"/>
    <n v="6.1833333333333336"/>
    <n v="4.2825566402652426E-3"/>
    <n v="1.55"/>
  </r>
  <r>
    <x v="42"/>
    <s v="CAP1A15"/>
    <x v="14"/>
    <s v="Calera"/>
    <s v="color"/>
    <s v="Packing 1 Color"/>
    <s v="CAP1A"/>
    <n v="2520"/>
    <m/>
    <n v="0"/>
    <m/>
    <n v="0"/>
    <m/>
    <n v="31320"/>
    <m/>
    <n v="450"/>
    <m/>
    <n v="0"/>
    <m/>
    <m/>
    <m/>
    <n v="1086"/>
    <m/>
    <n v="420"/>
    <m/>
    <n v="1506"/>
    <m/>
    <n v="150"/>
    <m/>
    <n v="0"/>
    <m/>
    <n v="150"/>
    <m/>
    <n v="354"/>
    <m/>
    <m/>
    <m/>
    <n v="35880"/>
    <m/>
    <n v="420"/>
    <m/>
    <n v="36300"/>
    <n v="4.1487603305785124E-2"/>
    <n v="8.3666666666666671"/>
    <n v="4.1322314049586778E-3"/>
    <n v="0.83333333333333337"/>
    <n v="9.7520661157024791E-3"/>
    <n v="1.9666666666666666"/>
  </r>
  <r>
    <x v="42"/>
    <s v="CAP1B15"/>
    <x v="14"/>
    <s v="Calera"/>
    <s v="color"/>
    <s v="Packing 1 Color"/>
    <s v="CAP1B"/>
    <n v="1560"/>
    <m/>
    <n v="2880"/>
    <m/>
    <n v="0"/>
    <m/>
    <n v="6840"/>
    <m/>
    <n v="0"/>
    <m/>
    <n v="0"/>
    <m/>
    <m/>
    <m/>
    <n v="210"/>
    <m/>
    <n v="540"/>
    <m/>
    <n v="750"/>
    <m/>
    <n v="60"/>
    <m/>
    <n v="0"/>
    <m/>
    <n v="60"/>
    <m/>
    <n v="240"/>
    <m/>
    <m/>
    <m/>
    <n v="11790"/>
    <m/>
    <n v="540"/>
    <m/>
    <n v="12330"/>
    <n v="6.0827250608272508E-2"/>
    <n v="4.166666666666667"/>
    <n v="4.8661800486618006E-3"/>
    <n v="0.33333333333333331"/>
    <n v="1.9464720194647202E-2"/>
    <n v="1.3333333333333333"/>
  </r>
  <r>
    <x v="42"/>
    <s v="CAP1c15"/>
    <x v="14"/>
    <s v="Calera"/>
    <s v="color"/>
    <s v="Packing 1 Color"/>
    <s v="CAP1c"/>
    <n v="1320"/>
    <m/>
    <n v="0"/>
    <m/>
    <n v="17000"/>
    <m/>
    <n v="7200"/>
    <m/>
    <n v="0"/>
    <m/>
    <n v="0"/>
    <m/>
    <m/>
    <m/>
    <n v="483"/>
    <m/>
    <n v="570"/>
    <m/>
    <n v="1053"/>
    <m/>
    <n v="129"/>
    <m/>
    <n v="0"/>
    <m/>
    <n v="129"/>
    <m/>
    <n v="208"/>
    <m/>
    <m/>
    <m/>
    <n v="26340"/>
    <m/>
    <n v="570"/>
    <m/>
    <n v="26910"/>
    <n v="3.9130434782608699E-2"/>
    <n v="5.85"/>
    <n v="4.7937569676700115E-3"/>
    <n v="0.71666666666666667"/>
    <n v="7.7294685990338162E-3"/>
    <n v="1.1555555555555554"/>
  </r>
  <r>
    <x v="43"/>
    <s v="PICH1A15"/>
    <x v="14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3"/>
    <s v="PICH2A15"/>
    <x v="14"/>
    <s v="Pichidegua"/>
    <s v="color"/>
    <s v="Packing 1 Blanco"/>
    <s v="PICH2A"/>
    <n v="5280"/>
    <m/>
    <n v="59940"/>
    <m/>
    <n v="172000"/>
    <m/>
    <n v="68220"/>
    <m/>
    <n v="4320"/>
    <m/>
    <n v="0"/>
    <m/>
    <m/>
    <m/>
    <n v="19260"/>
    <m/>
    <n v="0"/>
    <m/>
    <n v="19260"/>
    <m/>
    <n v="3960"/>
    <m/>
    <n v="0"/>
    <m/>
    <n v="3960"/>
    <m/>
    <n v="260"/>
    <m/>
    <m/>
    <m/>
    <n v="333240"/>
    <m/>
    <n v="0"/>
    <m/>
    <n v="333240"/>
    <n v="5.7796182931220741E-2"/>
    <n v="107"/>
    <n v="1.1883327331652862E-2"/>
    <n v="22"/>
    <n v="7.8021846116912736E-4"/>
    <n v="1.4444444444444444"/>
  </r>
  <r>
    <x v="43"/>
    <s v="PICH3A15"/>
    <x v="14"/>
    <s v="Pichidegua"/>
    <s v="blanco"/>
    <s v="Packing 3"/>
    <s v="PICH3A"/>
    <n v="1800"/>
    <m/>
    <n v="22320"/>
    <m/>
    <n v="148320"/>
    <m/>
    <n v="110520"/>
    <m/>
    <n v="8460"/>
    <m/>
    <n v="0"/>
    <m/>
    <m/>
    <m/>
    <n v="19980"/>
    <m/>
    <n v="0"/>
    <m/>
    <n v="19980"/>
    <m/>
    <n v="2340"/>
    <m/>
    <n v="0"/>
    <m/>
    <n v="2340"/>
    <m/>
    <n v="420"/>
    <m/>
    <m/>
    <m/>
    <n v="314160"/>
    <m/>
    <n v="0"/>
    <m/>
    <n v="314160"/>
    <n v="6.3598166539343012E-2"/>
    <n v="111"/>
    <n v="7.4484339190221543E-3"/>
    <n v="13"/>
    <n v="1.3368983957219251E-3"/>
    <n v="2.3333333333333335"/>
  </r>
  <r>
    <x v="43"/>
    <s v="PICH4A15"/>
    <x v="14"/>
    <s v="Pichidegua"/>
    <s v="blanco"/>
    <s v="Packing 4"/>
    <s v="PICH4A"/>
    <n v="8160"/>
    <m/>
    <n v="7380"/>
    <m/>
    <n v="102240"/>
    <m/>
    <n v="56160"/>
    <m/>
    <n v="6240"/>
    <m/>
    <n v="0"/>
    <m/>
    <m/>
    <m/>
    <n v="21660"/>
    <m/>
    <n v="0"/>
    <m/>
    <n v="21660"/>
    <m/>
    <n v="4200"/>
    <m/>
    <n v="0"/>
    <m/>
    <n v="4200"/>
    <m/>
    <n v="860"/>
    <m/>
    <m/>
    <m/>
    <n v="206900"/>
    <m/>
    <n v="0"/>
    <m/>
    <n v="206900"/>
    <n v="0.10468825519574673"/>
    <n v="120.33333333333333"/>
    <n v="2.0299661672305461E-2"/>
    <n v="23.333333333333332"/>
    <n v="4.156597390043499E-3"/>
    <n v="4.7777777777777777"/>
  </r>
  <r>
    <x v="43"/>
    <s v="PICH5A15"/>
    <x v="14"/>
    <s v="Pichidegua"/>
    <s v="blanco"/>
    <s v="Packing 5"/>
    <s v="PICH5A"/>
    <n v="3720"/>
    <m/>
    <n v="12600"/>
    <m/>
    <n v="89460"/>
    <m/>
    <n v="226440"/>
    <m/>
    <n v="20520"/>
    <m/>
    <n v="0"/>
    <m/>
    <m/>
    <m/>
    <n v="11160"/>
    <m/>
    <n v="0"/>
    <m/>
    <n v="11160"/>
    <m/>
    <n v="1860"/>
    <m/>
    <n v="0"/>
    <m/>
    <n v="1860"/>
    <m/>
    <n v="680"/>
    <m/>
    <m/>
    <m/>
    <n v="366440"/>
    <m/>
    <n v="0"/>
    <m/>
    <n v="366440"/>
    <n v="3.0455190481388495E-2"/>
    <n v="62"/>
    <n v="5.0758650802314158E-3"/>
    <n v="10.333333333333334"/>
    <n v="1.8556926099770768E-3"/>
    <n v="3.7777777777777777"/>
  </r>
  <r>
    <x v="43"/>
    <s v="PICH1B15"/>
    <x v="14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3"/>
    <s v="PICH2B15"/>
    <x v="14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3"/>
    <s v="PICH3B15"/>
    <x v="14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3"/>
    <s v="PICH4B15"/>
    <x v="14"/>
    <s v="Pichidegua"/>
    <s v="blanco"/>
    <s v="Packing 4"/>
    <s v="PICH4B"/>
    <n v="10200"/>
    <m/>
    <n v="32400"/>
    <m/>
    <n v="66600"/>
    <m/>
    <n v="29340"/>
    <m/>
    <n v="4170"/>
    <m/>
    <n v="0"/>
    <m/>
    <m/>
    <m/>
    <n v="18180"/>
    <m/>
    <n v="0"/>
    <m/>
    <n v="18180"/>
    <m/>
    <n v="7200"/>
    <m/>
    <n v="0"/>
    <m/>
    <n v="7200"/>
    <m/>
    <n v="1920"/>
    <m/>
    <m/>
    <m/>
    <n v="170010"/>
    <m/>
    <n v="0"/>
    <m/>
    <n v="170010"/>
    <n v="0.1069348861831657"/>
    <n v="101"/>
    <n v="4.2350449973530969E-2"/>
    <n v="40"/>
    <n v="1.1293453326274926E-2"/>
    <n v="10.666666666666666"/>
  </r>
  <r>
    <x v="43"/>
    <s v="PICH5B15"/>
    <x v="14"/>
    <s v="Pichidegua"/>
    <s v="blanco"/>
    <s v="Packing 5"/>
    <s v="PICH5B"/>
    <n v="4920"/>
    <m/>
    <n v="35100"/>
    <m/>
    <n v="75780"/>
    <m/>
    <n v="36000"/>
    <m/>
    <n v="4680"/>
    <m/>
    <n v="0"/>
    <m/>
    <m/>
    <m/>
    <n v="24660"/>
    <m/>
    <n v="0"/>
    <m/>
    <n v="24660"/>
    <m/>
    <n v="4230"/>
    <m/>
    <n v="0"/>
    <m/>
    <n v="4230"/>
    <m/>
    <n v="1590"/>
    <m/>
    <m/>
    <m/>
    <n v="186960"/>
    <m/>
    <n v="0"/>
    <m/>
    <n v="186960"/>
    <n v="0.13189987163029526"/>
    <n v="137"/>
    <n v="2.2625160462130936E-2"/>
    <n v="23.5"/>
    <n v="8.5044929396662396E-3"/>
    <n v="8.8333333333333339"/>
  </r>
  <r>
    <x v="43"/>
    <s v="PICH3C15"/>
    <x v="14"/>
    <s v="Pichidegua"/>
    <s v="blanco"/>
    <s v="Packing 3"/>
    <s v="PICH3C"/>
    <n v="4920"/>
    <m/>
    <n v="31860"/>
    <m/>
    <n v="105300"/>
    <m/>
    <n v="57060"/>
    <m/>
    <n v="4140"/>
    <m/>
    <n v="0"/>
    <m/>
    <m/>
    <m/>
    <n v="17640"/>
    <m/>
    <n v="0"/>
    <m/>
    <n v="17640"/>
    <m/>
    <n v="3960"/>
    <m/>
    <n v="0"/>
    <m/>
    <n v="3960"/>
    <m/>
    <n v="520"/>
    <m/>
    <m/>
    <m/>
    <n v="225400"/>
    <m/>
    <n v="0"/>
    <m/>
    <n v="225400"/>
    <n v="7.8260869565217397E-2"/>
    <n v="98"/>
    <n v="1.7568766637089617E-2"/>
    <n v="22"/>
    <n v="2.3070097604259094E-3"/>
    <n v="2.8888888888888888"/>
  </r>
  <r>
    <x v="43"/>
    <s v="PICH5C15"/>
    <x v="14"/>
    <s v="Pichidegua"/>
    <s v="blanco"/>
    <s v="Packing 5"/>
    <s v="PICH5C"/>
    <n v="10200"/>
    <m/>
    <n v="4500"/>
    <m/>
    <n v="32760"/>
    <m/>
    <n v="218700"/>
    <m/>
    <n v="90720"/>
    <m/>
    <n v="4140"/>
    <m/>
    <m/>
    <m/>
    <n v="14040"/>
    <m/>
    <n v="0"/>
    <m/>
    <n v="14040"/>
    <m/>
    <n v="2160"/>
    <m/>
    <n v="0"/>
    <m/>
    <n v="2160"/>
    <m/>
    <n v="660"/>
    <m/>
    <m/>
    <m/>
    <n v="377880"/>
    <m/>
    <n v="0"/>
    <m/>
    <n v="377880"/>
    <n v="3.7154652270562083E-2"/>
    <n v="78"/>
    <n v="5.7161003493172435E-3"/>
    <n v="12"/>
    <n v="1.7465862178469354E-3"/>
    <n v="3.6666666666666665"/>
  </r>
  <r>
    <x v="43"/>
    <s v="PICH5D15"/>
    <x v="14"/>
    <s v="Pichidegua"/>
    <s v="blanco"/>
    <s v="Packing 5"/>
    <s v="PICH5D"/>
    <n v="1800"/>
    <m/>
    <n v="11520"/>
    <m/>
    <n v="107460"/>
    <m/>
    <n v="198900"/>
    <m/>
    <n v="25920"/>
    <m/>
    <n v="0"/>
    <m/>
    <m/>
    <m/>
    <n v="19530"/>
    <m/>
    <n v="0"/>
    <m/>
    <n v="19530"/>
    <m/>
    <n v="3390"/>
    <m/>
    <n v="0"/>
    <m/>
    <n v="3390"/>
    <m/>
    <n v="740"/>
    <m/>
    <m/>
    <m/>
    <n v="369260"/>
    <m/>
    <n v="0"/>
    <m/>
    <n v="369260"/>
    <n v="5.2889562909602991E-2"/>
    <n v="108.5"/>
    <n v="9.1805232085793199E-3"/>
    <n v="18.833333333333332"/>
    <n v="2.004008016032064E-3"/>
    <n v="4.1111111111111107"/>
  </r>
  <r>
    <x v="43"/>
    <s v="PICH1Aco15"/>
    <x v="14"/>
    <s v="Pichidegua"/>
    <s v="color"/>
    <s v="Packing 1 Color"/>
    <s v="PICH1Aco"/>
    <n v="14520"/>
    <m/>
    <n v="6840"/>
    <m/>
    <n v="180"/>
    <m/>
    <n v="74880"/>
    <m/>
    <n v="180"/>
    <m/>
    <n v="180"/>
    <m/>
    <m/>
    <m/>
    <n v="2415"/>
    <m/>
    <n v="1050"/>
    <m/>
    <n v="3465"/>
    <m/>
    <n v="1257"/>
    <m/>
    <n v="930"/>
    <m/>
    <n v="2187"/>
    <m/>
    <n v="1408"/>
    <m/>
    <m/>
    <m/>
    <n v="101860"/>
    <m/>
    <n v="1980"/>
    <m/>
    <n v="103840"/>
    <n v="3.3368644067796611E-2"/>
    <n v="19.25"/>
    <n v="2.106124807395994E-2"/>
    <n v="12.15"/>
    <n v="1.3559322033898305E-2"/>
    <n v="7.822222222222222"/>
  </r>
  <r>
    <x v="43"/>
    <s v="PICH1Aco215"/>
    <x v="14"/>
    <s v="Pichidegua"/>
    <s v="color"/>
    <s v="Packing 1 Color"/>
    <s v="PICH1Aco2"/>
    <n v="0"/>
    <m/>
    <n v="0"/>
    <m/>
    <n v="0"/>
    <m/>
    <n v="0"/>
    <m/>
    <n v="0"/>
    <m/>
    <n v="0"/>
    <m/>
    <m/>
    <m/>
    <n v="0"/>
    <m/>
    <n v="120"/>
    <m/>
    <n v="120"/>
    <m/>
    <n v="0"/>
    <m/>
    <n v="90"/>
    <m/>
    <n v="90"/>
    <m/>
    <n v="0"/>
    <m/>
    <m/>
    <m/>
    <n v="0"/>
    <m/>
    <n v="210"/>
    <m/>
    <n v="210"/>
    <n v="0.5714285714285714"/>
    <n v="0.66666666666666663"/>
    <n v="0.42857142857142855"/>
    <n v="0.5"/>
    <n v="0"/>
    <n v="0"/>
  </r>
  <r>
    <x v="43"/>
    <s v="PICH1Bco15"/>
    <x v="14"/>
    <s v="Pichidegua"/>
    <s v="color"/>
    <s v="Packing 1 Color"/>
    <s v="PICH1Bco"/>
    <n v="3000"/>
    <m/>
    <n v="0"/>
    <m/>
    <n v="39900"/>
    <m/>
    <n v="25740"/>
    <m/>
    <n v="360"/>
    <m/>
    <n v="0"/>
    <m/>
    <m/>
    <m/>
    <n v="2160"/>
    <m/>
    <n v="390"/>
    <m/>
    <n v="2550"/>
    <m/>
    <n v="198"/>
    <m/>
    <n v="60"/>
    <m/>
    <n v="258"/>
    <m/>
    <n v="642"/>
    <m/>
    <m/>
    <m/>
    <n v="72000"/>
    <m/>
    <n v="450"/>
    <m/>
    <n v="72450"/>
    <n v="3.5196687370600416E-2"/>
    <n v="14.166666666666666"/>
    <n v="3.5610766045548656E-3"/>
    <n v="1.4333333333333333"/>
    <n v="8.8612836438923398E-3"/>
    <n v="3.5666666666666669"/>
  </r>
  <r>
    <x v="43"/>
    <s v="PICH2BCO15"/>
    <x v="14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3"/>
    <s v="PICH4Bco15"/>
    <x v="14"/>
    <s v="Pichidegua"/>
    <s v="color"/>
    <s v="Packing 4"/>
    <s v="PICH4Bco"/>
    <n v="4080"/>
    <m/>
    <n v="12240"/>
    <m/>
    <n v="22500"/>
    <m/>
    <n v="10620"/>
    <m/>
    <n v="0"/>
    <m/>
    <n v="0"/>
    <m/>
    <m/>
    <m/>
    <n v="4500"/>
    <m/>
    <n v="0"/>
    <m/>
    <n v="4500"/>
    <m/>
    <n v="3240"/>
    <m/>
    <n v="0"/>
    <m/>
    <n v="3240"/>
    <m/>
    <n v="520"/>
    <m/>
    <m/>
    <m/>
    <n v="57700"/>
    <m/>
    <n v="0"/>
    <m/>
    <n v="57700"/>
    <n v="7.7989601386481797E-2"/>
    <n v="25"/>
    <n v="5.6152512998266894E-2"/>
    <n v="18"/>
    <n v="9.0121317157712301E-3"/>
    <n v="2.8888888888888888"/>
  </r>
  <r>
    <x v="43"/>
    <s v="PICH5Aco15"/>
    <x v="14"/>
    <s v="Pichidegua"/>
    <s v="color"/>
    <s v="Packing 5"/>
    <s v="PICH5Aco"/>
    <n v="2280"/>
    <m/>
    <n v="16200"/>
    <m/>
    <n v="720"/>
    <m/>
    <n v="104580"/>
    <m/>
    <n v="2160"/>
    <m/>
    <n v="0"/>
    <m/>
    <m/>
    <m/>
    <n v="2739"/>
    <m/>
    <n v="0"/>
    <m/>
    <n v="2739"/>
    <m/>
    <n v="3099"/>
    <m/>
    <n v="0"/>
    <m/>
    <n v="3099"/>
    <m/>
    <n v="702"/>
    <m/>
    <m/>
    <m/>
    <n v="132480"/>
    <m/>
    <n v="0"/>
    <m/>
    <n v="132480"/>
    <n v="2.0674818840579711E-2"/>
    <n v="15.216666666666667"/>
    <n v="2.3392210144927535E-2"/>
    <n v="17.216666666666665"/>
    <n v="5.2989130434782606E-3"/>
    <n v="3.9"/>
  </r>
  <r>
    <x v="43"/>
    <s v="PICH5Bco15"/>
    <x v="14"/>
    <s v="Pichidegua"/>
    <s v="color"/>
    <s v="Packing 5"/>
    <s v="PICH5Bco"/>
    <n v="3600"/>
    <m/>
    <n v="14760"/>
    <m/>
    <n v="43920"/>
    <m/>
    <n v="17640"/>
    <m/>
    <n v="1080"/>
    <m/>
    <n v="0"/>
    <m/>
    <m/>
    <m/>
    <n v="5490"/>
    <m/>
    <n v="0"/>
    <m/>
    <n v="5490"/>
    <m/>
    <n v="2760"/>
    <m/>
    <n v="0"/>
    <m/>
    <n v="2760"/>
    <m/>
    <n v="1110"/>
    <m/>
    <m/>
    <m/>
    <n v="90360"/>
    <m/>
    <n v="0"/>
    <m/>
    <n v="90360"/>
    <n v="6.0756972111553786E-2"/>
    <n v="30.5"/>
    <n v="3.054448871181939E-2"/>
    <n v="15.333333333333334"/>
    <n v="1.2284196547144754E-2"/>
    <n v="6.166666666666667"/>
  </r>
  <r>
    <x v="43"/>
    <s v="PICH5Cco15"/>
    <x v="14"/>
    <s v="Pichidegua"/>
    <s v="color"/>
    <s v="Packing 5"/>
    <s v="PICH5Cco"/>
    <n v="5640"/>
    <m/>
    <n v="5760"/>
    <m/>
    <n v="3240"/>
    <m/>
    <n v="121500"/>
    <m/>
    <n v="11880"/>
    <m/>
    <n v="180"/>
    <m/>
    <m/>
    <m/>
    <n v="2310"/>
    <m/>
    <n v="0"/>
    <m/>
    <n v="2310"/>
    <m/>
    <n v="2358"/>
    <m/>
    <n v="0"/>
    <m/>
    <n v="2358"/>
    <m/>
    <n v="1212"/>
    <m/>
    <m/>
    <m/>
    <n v="154080"/>
    <m/>
    <n v="0"/>
    <m/>
    <n v="154080"/>
    <n v="1.499221183800623E-2"/>
    <n v="12.833333333333334"/>
    <n v="1.5303738317757009E-2"/>
    <n v="13.1"/>
    <n v="7.8660436137071646E-3"/>
    <n v="6.7333333333333334"/>
  </r>
  <r>
    <x v="44"/>
    <s v="Lavado15"/>
    <x v="14"/>
    <m/>
    <m/>
    <m/>
    <s v="Lavado"/>
    <n v="6360"/>
    <m/>
    <n v="17820"/>
    <m/>
    <n v="88200"/>
    <m/>
    <n v="67320"/>
    <m/>
    <n v="12420"/>
    <m/>
    <n v="900"/>
    <m/>
    <m/>
    <m/>
    <m/>
    <m/>
    <m/>
    <m/>
    <m/>
    <m/>
    <m/>
    <m/>
    <m/>
    <m/>
    <m/>
    <m/>
    <m/>
    <m/>
    <m/>
    <m/>
    <n v="193020"/>
    <m/>
    <m/>
    <m/>
    <n v="193020"/>
    <n v="0"/>
    <n v="0"/>
    <n v="0"/>
    <n v="0"/>
    <n v="0"/>
    <n v="0"/>
  </r>
  <r>
    <x v="45"/>
    <s v="CA3A16"/>
    <x v="15"/>
    <s v="Calera"/>
    <s v="color"/>
    <s v="Packing 1 Color"/>
    <s v="CA3A"/>
    <n v="6120"/>
    <m/>
    <n v="14940"/>
    <m/>
    <n v="0"/>
    <m/>
    <n v="27000"/>
    <m/>
    <n v="720"/>
    <m/>
    <m/>
    <m/>
    <m/>
    <m/>
    <n v="726"/>
    <m/>
    <n v="690"/>
    <m/>
    <n v="1416"/>
    <m/>
    <n v="396"/>
    <m/>
    <n v="540"/>
    <m/>
    <n v="936"/>
    <m/>
    <n v="558"/>
    <m/>
    <m/>
    <m/>
    <n v="50460"/>
    <m/>
    <n v="1230"/>
    <m/>
    <n v="51690"/>
    <n v="2.7394080092861289E-2"/>
    <n v="7.8666666666666663"/>
    <n v="1.8107951247823564E-2"/>
    <n v="5.2"/>
    <n v="1.0795124782356355E-2"/>
    <n v="3.1"/>
  </r>
  <r>
    <x v="45"/>
    <s v="CA3B16"/>
    <x v="15"/>
    <s v="Calera"/>
    <s v="color"/>
    <s v="Packing 1 Color"/>
    <s v="CA3B"/>
    <n v="720"/>
    <m/>
    <n v="1620"/>
    <m/>
    <n v="2340"/>
    <m/>
    <n v="720"/>
    <m/>
    <n v="0"/>
    <m/>
    <m/>
    <m/>
    <m/>
    <m/>
    <n v="30"/>
    <m/>
    <n v="60"/>
    <m/>
    <n v="90"/>
    <m/>
    <n v="30"/>
    <m/>
    <n v="60"/>
    <m/>
    <n v="90"/>
    <m/>
    <n v="30"/>
    <m/>
    <m/>
    <m/>
    <n v="5490"/>
    <m/>
    <n v="120"/>
    <m/>
    <n v="5610"/>
    <n v="1.6042780748663103E-2"/>
    <n v="0.5"/>
    <n v="1.6042780748663103E-2"/>
    <n v="0.5"/>
    <n v="5.3475935828877002E-3"/>
    <n v="0.16666666666666666"/>
  </r>
  <r>
    <x v="45"/>
    <s v="CA3BB16"/>
    <x v="15"/>
    <s v="Calera"/>
    <s v="blanco"/>
    <s v="Packing 1 Color"/>
    <s v="CA3BB"/>
    <n v="2880"/>
    <m/>
    <n v="11880"/>
    <m/>
    <n v="13320"/>
    <m/>
    <n v="19260"/>
    <m/>
    <n v="4680"/>
    <m/>
    <m/>
    <m/>
    <m/>
    <m/>
    <n v="789"/>
    <m/>
    <n v="990"/>
    <m/>
    <n v="1779"/>
    <m/>
    <n v="405"/>
    <m/>
    <n v="540"/>
    <m/>
    <n v="945"/>
    <m/>
    <n v="996"/>
    <m/>
    <m/>
    <m/>
    <n v="54210"/>
    <m/>
    <n v="1530"/>
    <m/>
    <n v="55740"/>
    <n v="3.1916038751345535E-2"/>
    <n v="9.8833333333333329"/>
    <n v="1.6953713670613563E-2"/>
    <n v="5.25"/>
    <n v="1.7868675995694295E-2"/>
    <n v="5.5333333333333332"/>
  </r>
  <r>
    <x v="45"/>
    <s v="CAP1A16"/>
    <x v="15"/>
    <s v="Calera"/>
    <s v="color"/>
    <s v="Packing 1 Color"/>
    <s v="CAP1A"/>
    <n v="1200"/>
    <m/>
    <n v="0"/>
    <m/>
    <n v="0"/>
    <m/>
    <n v="26460"/>
    <m/>
    <n v="0"/>
    <m/>
    <m/>
    <m/>
    <m/>
    <m/>
    <n v="210"/>
    <m/>
    <n v="420"/>
    <m/>
    <n v="630"/>
    <m/>
    <n v="654"/>
    <m/>
    <n v="0"/>
    <m/>
    <n v="654"/>
    <m/>
    <n v="186"/>
    <m/>
    <m/>
    <m/>
    <n v="28710"/>
    <m/>
    <n v="420"/>
    <m/>
    <n v="29130"/>
    <n v="2.1627188465499485E-2"/>
    <n v="3.5"/>
    <n v="2.2451081359423274E-2"/>
    <n v="3.6333333333333333"/>
    <n v="6.3851699279093722E-3"/>
    <n v="1.0333333333333334"/>
  </r>
  <r>
    <x v="45"/>
    <s v="CAP1B16"/>
    <x v="15"/>
    <s v="Calera"/>
    <s v="color"/>
    <s v="Packing 1 Color"/>
    <s v="CAP1B"/>
    <n v="4440"/>
    <m/>
    <n v="0"/>
    <m/>
    <n v="180"/>
    <m/>
    <n v="22620"/>
    <m/>
    <n v="0"/>
    <m/>
    <m/>
    <m/>
    <m/>
    <m/>
    <n v="309"/>
    <m/>
    <n v="360"/>
    <m/>
    <n v="669"/>
    <m/>
    <n v="105"/>
    <m/>
    <n v="0"/>
    <m/>
    <n v="105"/>
    <m/>
    <n v="246"/>
    <m/>
    <m/>
    <m/>
    <n v="27900"/>
    <m/>
    <n v="360"/>
    <m/>
    <n v="28260"/>
    <n v="2.3673036093418261E-2"/>
    <n v="3.7166666666666668"/>
    <n v="3.7154989384288748E-3"/>
    <n v="0.58333333333333337"/>
    <n v="8.7048832271762206E-3"/>
    <n v="1.3666666666666667"/>
  </r>
  <r>
    <x v="45"/>
    <s v="CAP1c16"/>
    <x v="15"/>
    <s v="Calera"/>
    <s v="color"/>
    <s v="Packing 1 Color"/>
    <s v="CAP1c"/>
    <n v="1560"/>
    <m/>
    <n v="0"/>
    <m/>
    <n v="1980"/>
    <m/>
    <n v="23220"/>
    <m/>
    <n v="180"/>
    <m/>
    <m/>
    <m/>
    <m/>
    <m/>
    <n v="270"/>
    <m/>
    <n v="450"/>
    <m/>
    <n v="720"/>
    <m/>
    <n v="270"/>
    <m/>
    <n v="0"/>
    <m/>
    <n v="270"/>
    <m/>
    <n v="450"/>
    <m/>
    <m/>
    <m/>
    <n v="27930"/>
    <m/>
    <n v="450"/>
    <m/>
    <n v="28380"/>
    <n v="2.5369978858350951E-2"/>
    <n v="4"/>
    <n v="9.5137420718816069E-3"/>
    <n v="1.5"/>
    <n v="1.5856236786469344E-2"/>
    <n v="2.5"/>
  </r>
  <r>
    <x v="46"/>
    <s v="PICH1A16"/>
    <x v="15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6"/>
    <s v="PICH2A16"/>
    <x v="15"/>
    <s v="Pichidegua"/>
    <s v="color"/>
    <s v="Packing 1 Blanco"/>
    <s v="PICH2A"/>
    <n v="5880"/>
    <m/>
    <n v="57780"/>
    <m/>
    <n v="156580"/>
    <m/>
    <n v="68580"/>
    <m/>
    <n v="8640"/>
    <m/>
    <n v="0"/>
    <m/>
    <m/>
    <m/>
    <n v="13290"/>
    <m/>
    <n v="0"/>
    <m/>
    <n v="13290"/>
    <m/>
    <n v="4680"/>
    <m/>
    <n v="0"/>
    <m/>
    <n v="4680"/>
    <m/>
    <n v="0"/>
    <m/>
    <m/>
    <m/>
    <n v="315430"/>
    <m/>
    <n v="0"/>
    <m/>
    <n v="315430"/>
    <n v="4.2132961354341691E-2"/>
    <n v="73.833333333333329"/>
    <n v="1.4836889325682402E-2"/>
    <n v="26"/>
    <n v="0"/>
    <n v="0"/>
  </r>
  <r>
    <x v="46"/>
    <s v="PICH3A16"/>
    <x v="15"/>
    <s v="Pichidegua"/>
    <s v="blanco"/>
    <s v="Packing 3"/>
    <s v="PICH3A"/>
    <n v="1680"/>
    <m/>
    <n v="20880"/>
    <m/>
    <n v="139380"/>
    <m/>
    <n v="109260"/>
    <m/>
    <n v="8820"/>
    <m/>
    <n v="0"/>
    <m/>
    <m/>
    <m/>
    <n v="19980"/>
    <m/>
    <n v="0"/>
    <m/>
    <n v="19980"/>
    <m/>
    <n v="1620"/>
    <m/>
    <n v="0"/>
    <m/>
    <n v="1620"/>
    <m/>
    <n v="380"/>
    <m/>
    <m/>
    <m/>
    <n v="302000"/>
    <m/>
    <n v="0"/>
    <m/>
    <n v="302000"/>
    <n v="6.6158940397350999E-2"/>
    <n v="111"/>
    <n v="5.3642384105960263E-3"/>
    <n v="9"/>
    <n v="1.2582781456953642E-3"/>
    <n v="2.1111111111111112"/>
  </r>
  <r>
    <x v="46"/>
    <s v="PICH4A16"/>
    <x v="15"/>
    <s v="Pichidegua"/>
    <s v="blanco"/>
    <s v="Packing 4"/>
    <s v="PICH4A"/>
    <n v="4560"/>
    <m/>
    <n v="7020"/>
    <m/>
    <n v="71580"/>
    <m/>
    <n v="46080"/>
    <m/>
    <n v="4320"/>
    <m/>
    <n v="0"/>
    <m/>
    <m/>
    <m/>
    <n v="12960"/>
    <m/>
    <n v="0"/>
    <m/>
    <n v="12960"/>
    <m/>
    <n v="1980"/>
    <m/>
    <n v="0"/>
    <m/>
    <n v="1980"/>
    <m/>
    <n v="400"/>
    <m/>
    <m/>
    <m/>
    <n v="148900"/>
    <m/>
    <n v="0"/>
    <m/>
    <n v="148900"/>
    <n v="8.7038280725319009E-2"/>
    <n v="72"/>
    <n v="1.3297515110812626E-2"/>
    <n v="11"/>
    <n v="2.6863666890530559E-3"/>
    <n v="2.2222222222222223"/>
  </r>
  <r>
    <x v="46"/>
    <s v="PICH5A16"/>
    <x v="15"/>
    <s v="Pichidegua"/>
    <s v="blanco"/>
    <s v="Packing 5"/>
    <s v="PICH5A"/>
    <n v="2520"/>
    <m/>
    <n v="12060"/>
    <m/>
    <n v="89460"/>
    <m/>
    <n v="188640"/>
    <m/>
    <n v="13680"/>
    <m/>
    <n v="0"/>
    <m/>
    <m/>
    <m/>
    <n v="12060"/>
    <m/>
    <n v="0"/>
    <m/>
    <n v="12060"/>
    <m/>
    <n v="1440"/>
    <m/>
    <n v="0"/>
    <m/>
    <n v="1440"/>
    <m/>
    <n v="680"/>
    <m/>
    <m/>
    <m/>
    <n v="320540"/>
    <m/>
    <n v="0"/>
    <m/>
    <n v="320540"/>
    <n v="3.762400948399576E-2"/>
    <n v="67"/>
    <n v="4.4924190428651646E-3"/>
    <n v="8"/>
    <n v="2.1214201035752167E-3"/>
    <n v="3.7777777777777777"/>
  </r>
  <r>
    <x v="46"/>
    <s v="PICH1B16"/>
    <x v="15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6"/>
    <s v="PICH2B16"/>
    <x v="15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6"/>
    <s v="PICH3B16"/>
    <x v="15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6"/>
    <s v="PICH4B16"/>
    <x v="15"/>
    <s v="Pichidegua"/>
    <s v="blanco"/>
    <s v="Packing 4"/>
    <s v="PICH4B"/>
    <n v="7320"/>
    <m/>
    <n v="21960"/>
    <m/>
    <n v="45000"/>
    <m/>
    <n v="17100"/>
    <m/>
    <n v="3240"/>
    <m/>
    <n v="0"/>
    <m/>
    <m/>
    <m/>
    <n v="17280"/>
    <m/>
    <n v="0"/>
    <m/>
    <n v="17280"/>
    <m/>
    <n v="5400"/>
    <m/>
    <n v="0"/>
    <m/>
    <n v="5400"/>
    <m/>
    <n v="1200"/>
    <m/>
    <m/>
    <m/>
    <n v="118500"/>
    <m/>
    <n v="0"/>
    <m/>
    <n v="118500"/>
    <n v="0.14582278481012659"/>
    <n v="96"/>
    <n v="4.5569620253164557E-2"/>
    <n v="30"/>
    <n v="1.0126582278481013E-2"/>
    <n v="6.666666666666667"/>
  </r>
  <r>
    <x v="46"/>
    <s v="PICH5B16"/>
    <x v="15"/>
    <s v="Pichidegua"/>
    <s v="blanco"/>
    <s v="Packing 5"/>
    <s v="PICH5B"/>
    <n v="3000"/>
    <m/>
    <n v="24660"/>
    <m/>
    <n v="63540"/>
    <m/>
    <n v="36180"/>
    <m/>
    <n v="6840"/>
    <m/>
    <n v="0"/>
    <m/>
    <m/>
    <m/>
    <n v="19080"/>
    <m/>
    <n v="0"/>
    <m/>
    <n v="19080"/>
    <m/>
    <n v="3420"/>
    <m/>
    <n v="0"/>
    <m/>
    <n v="3420"/>
    <m/>
    <n v="740"/>
    <m/>
    <m/>
    <m/>
    <n v="157460"/>
    <m/>
    <n v="0"/>
    <m/>
    <n v="157460"/>
    <n v="0.1211736313984504"/>
    <n v="106"/>
    <n v="2.1719801854439221E-2"/>
    <n v="19"/>
    <n v="4.6996062492061473E-3"/>
    <n v="4.1111111111111107"/>
  </r>
  <r>
    <x v="46"/>
    <s v="PICH3C16"/>
    <x v="15"/>
    <s v="Pichidegua"/>
    <s v="blanco"/>
    <s v="Packing 3"/>
    <s v="PICH3C"/>
    <n v="6240"/>
    <m/>
    <n v="30420"/>
    <m/>
    <n v="96120"/>
    <m/>
    <n v="52740"/>
    <m/>
    <n v="3780"/>
    <m/>
    <n v="0"/>
    <m/>
    <m/>
    <m/>
    <n v="18000"/>
    <m/>
    <n v="0"/>
    <m/>
    <n v="18000"/>
    <m/>
    <n v="3420"/>
    <m/>
    <n v="0"/>
    <m/>
    <n v="3420"/>
    <m/>
    <n v="500"/>
    <m/>
    <m/>
    <m/>
    <n v="211220"/>
    <m/>
    <n v="0"/>
    <m/>
    <n v="211220"/>
    <n v="8.5219202727014484E-2"/>
    <n v="100"/>
    <n v="1.6191648518132751E-2"/>
    <n v="19"/>
    <n v="2.3672000757504023E-3"/>
    <n v="2.7777777777777777"/>
  </r>
  <r>
    <x v="46"/>
    <s v="PICH5C16"/>
    <x v="15"/>
    <s v="Pichidegua"/>
    <s v="blanco"/>
    <s v="Packing 5"/>
    <s v="PICH5C"/>
    <n v="7680"/>
    <m/>
    <n v="2160"/>
    <m/>
    <n v="23040"/>
    <m/>
    <n v="197820"/>
    <m/>
    <n v="74520"/>
    <m/>
    <n v="2160"/>
    <m/>
    <m/>
    <m/>
    <n v="14790"/>
    <m/>
    <n v="0"/>
    <m/>
    <n v="14790"/>
    <m/>
    <n v="2010"/>
    <m/>
    <n v="0"/>
    <m/>
    <n v="2010"/>
    <m/>
    <n v="620"/>
    <m/>
    <m/>
    <m/>
    <n v="324800"/>
    <m/>
    <n v="0"/>
    <m/>
    <n v="324800"/>
    <n v="4.5535714285714284E-2"/>
    <n v="82.166666666666671"/>
    <n v="6.1884236453201968E-3"/>
    <n v="11.166666666666666"/>
    <n v="1.9088669950738917E-3"/>
    <n v="3.4444444444444446"/>
  </r>
  <r>
    <x v="46"/>
    <s v="PICH5D16"/>
    <x v="15"/>
    <s v="Pichidegua"/>
    <s v="blanco"/>
    <s v="Packing 5"/>
    <s v="PICH5D"/>
    <n v="1200"/>
    <m/>
    <n v="11340"/>
    <m/>
    <n v="96480"/>
    <m/>
    <n v="174240"/>
    <m/>
    <n v="14040"/>
    <m/>
    <n v="0"/>
    <m/>
    <m/>
    <m/>
    <n v="20520"/>
    <m/>
    <n v="0"/>
    <m/>
    <n v="20520"/>
    <m/>
    <n v="2340"/>
    <m/>
    <n v="0"/>
    <m/>
    <n v="2340"/>
    <m/>
    <n v="680"/>
    <m/>
    <m/>
    <m/>
    <n v="320840"/>
    <m/>
    <n v="0"/>
    <m/>
    <n v="320840"/>
    <n v="6.3957112579478864E-2"/>
    <n v="114"/>
    <n v="7.2933549432739062E-3"/>
    <n v="13"/>
    <n v="2.11943647924199E-3"/>
    <n v="3.7777777777777777"/>
  </r>
  <r>
    <x v="46"/>
    <s v="PICH1Aco16"/>
    <x v="15"/>
    <s v="Pichidegua"/>
    <s v="color"/>
    <s v="Packing 1 Color"/>
    <s v="PICH1Aco"/>
    <n v="13320"/>
    <m/>
    <n v="16920"/>
    <m/>
    <n v="1260"/>
    <m/>
    <n v="65880"/>
    <m/>
    <n v="180"/>
    <m/>
    <n v="0"/>
    <m/>
    <m/>
    <m/>
    <n v="1524"/>
    <m/>
    <n v="390"/>
    <m/>
    <n v="1914"/>
    <m/>
    <n v="924"/>
    <m/>
    <n v="630"/>
    <m/>
    <n v="1554"/>
    <m/>
    <n v="1612"/>
    <m/>
    <m/>
    <m/>
    <n v="101620"/>
    <m/>
    <n v="1020"/>
    <m/>
    <n v="102640"/>
    <n v="1.8647700701480904E-2"/>
    <n v="10.633333333333333"/>
    <n v="1.5140296180826188E-2"/>
    <n v="8.6333333333333329"/>
    <n v="1.5705378020265004E-2"/>
    <n v="8.9555555555555557"/>
  </r>
  <r>
    <x v="46"/>
    <s v="PICH1Aco216"/>
    <x v="15"/>
    <s v="Pichidegua"/>
    <s v="color"/>
    <s v="Packing 1 Color"/>
    <s v="PICH1Aco2"/>
    <n v="0"/>
    <m/>
    <n v="0"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5400"/>
    <m/>
    <m/>
    <m/>
    <n v="5400"/>
    <m/>
    <n v="0"/>
    <m/>
    <n v="5400"/>
    <n v="0"/>
    <n v="0"/>
    <n v="0"/>
    <n v="0"/>
    <n v="1"/>
    <n v="30"/>
  </r>
  <r>
    <x v="46"/>
    <s v="PICH1Bco16"/>
    <x v="15"/>
    <s v="Pichidegua"/>
    <s v="color"/>
    <s v="Packing 1 Color"/>
    <s v="PICH1Bco"/>
    <n v="2760"/>
    <m/>
    <n v="0"/>
    <m/>
    <n v="28980"/>
    <m/>
    <n v="15240"/>
    <m/>
    <n v="180"/>
    <m/>
    <n v="0"/>
    <m/>
    <m/>
    <m/>
    <n v="1050"/>
    <m/>
    <n v="300"/>
    <m/>
    <n v="1350"/>
    <m/>
    <n v="225"/>
    <m/>
    <n v="30"/>
    <m/>
    <n v="255"/>
    <m/>
    <n v="165"/>
    <m/>
    <m/>
    <m/>
    <n v="48600"/>
    <m/>
    <n v="330"/>
    <m/>
    <n v="48930"/>
    <n v="2.7590435315757205E-2"/>
    <n v="7.5"/>
    <n v="5.2115266707541382E-3"/>
    <n v="1.4166666666666667"/>
    <n v="3.3721643163703249E-3"/>
    <n v="0.91666666666666663"/>
  </r>
  <r>
    <x v="46"/>
    <s v="PICH2BCO16"/>
    <x v="15"/>
    <s v="Pichidegua"/>
    <s v="color"/>
    <s v="Packing 1 Color"/>
    <s v="PICH2BCO"/>
    <n v="0"/>
    <m/>
    <n v="0"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4280"/>
    <m/>
    <m/>
    <m/>
    <n v="4280"/>
    <m/>
    <n v="0"/>
    <m/>
    <n v="4280"/>
    <n v="0"/>
    <n v="0"/>
    <n v="0"/>
    <n v="0"/>
    <n v="1"/>
    <n v="23.777777777777779"/>
  </r>
  <r>
    <x v="46"/>
    <s v="PICH4Bco16"/>
    <x v="15"/>
    <s v="Pichidegua"/>
    <s v="color"/>
    <s v="Packing 4"/>
    <s v="PICH4Bco"/>
    <n v="3840"/>
    <m/>
    <n v="8820"/>
    <m/>
    <n v="20520"/>
    <m/>
    <n v="9900"/>
    <m/>
    <n v="0"/>
    <m/>
    <n v="0"/>
    <m/>
    <m/>
    <m/>
    <n v="2700"/>
    <m/>
    <n v="0"/>
    <m/>
    <n v="2700"/>
    <m/>
    <n v="2880"/>
    <m/>
    <n v="0"/>
    <m/>
    <n v="2880"/>
    <m/>
    <n v="460"/>
    <m/>
    <m/>
    <m/>
    <n v="49120"/>
    <m/>
    <n v="0"/>
    <m/>
    <n v="49120"/>
    <n v="5.4967426710097717E-2"/>
    <n v="15"/>
    <n v="5.8631921824104233E-2"/>
    <n v="16"/>
    <n v="9.3648208469055381E-3"/>
    <n v="2.5555555555555554"/>
  </r>
  <r>
    <x v="46"/>
    <s v="PICH5Aco16"/>
    <x v="15"/>
    <s v="Pichidegua"/>
    <s v="color"/>
    <s v="Packing 5"/>
    <s v="PICH5Aco"/>
    <n v="2280"/>
    <m/>
    <n v="18900"/>
    <m/>
    <n v="0"/>
    <m/>
    <n v="102960"/>
    <m/>
    <n v="2880"/>
    <m/>
    <n v="180"/>
    <m/>
    <m/>
    <m/>
    <n v="2499"/>
    <m/>
    <n v="0"/>
    <m/>
    <n v="2499"/>
    <m/>
    <n v="2481"/>
    <m/>
    <n v="0"/>
    <m/>
    <n v="2481"/>
    <m/>
    <n v="120"/>
    <m/>
    <m/>
    <m/>
    <n v="132300"/>
    <m/>
    <n v="0"/>
    <m/>
    <n v="132300"/>
    <n v="1.8888888888888889E-2"/>
    <n v="13.883333333333333"/>
    <n v="1.8752834467120182E-2"/>
    <n v="13.783333333333333"/>
    <n v="9.0702947845804993E-4"/>
    <n v="0.66666666666666663"/>
  </r>
  <r>
    <x v="46"/>
    <s v="PICH5Bco16"/>
    <x v="15"/>
    <s v="Pichidegua"/>
    <s v="color"/>
    <s v="Packing 5"/>
    <s v="PICH5Bco"/>
    <n v="3840"/>
    <m/>
    <n v="17640"/>
    <m/>
    <n v="46080"/>
    <m/>
    <n v="23760"/>
    <m/>
    <n v="1620"/>
    <m/>
    <n v="0"/>
    <m/>
    <m/>
    <m/>
    <n v="3900"/>
    <m/>
    <n v="0"/>
    <m/>
    <n v="3900"/>
    <m/>
    <n v="2763"/>
    <m/>
    <n v="0"/>
    <m/>
    <n v="2763"/>
    <m/>
    <n v="1197"/>
    <m/>
    <m/>
    <m/>
    <n v="100800"/>
    <m/>
    <n v="0"/>
    <m/>
    <n v="100800"/>
    <n v="3.8690476190476192E-2"/>
    <n v="21.666666666666668"/>
    <n v="2.7410714285714285E-2"/>
    <n v="15.35"/>
    <n v="1.1875E-2"/>
    <n v="6.65"/>
  </r>
  <r>
    <x v="46"/>
    <s v="PICH5Cco16"/>
    <x v="15"/>
    <s v="Pichidegua"/>
    <s v="color"/>
    <s v="Packing 5"/>
    <s v="PICH5Cco"/>
    <n v="4560"/>
    <m/>
    <n v="5580"/>
    <m/>
    <n v="3420"/>
    <m/>
    <n v="119100"/>
    <m/>
    <n v="8640"/>
    <m/>
    <n v="360"/>
    <m/>
    <m/>
    <m/>
    <n v="3273"/>
    <m/>
    <n v="0"/>
    <m/>
    <n v="3273"/>
    <m/>
    <n v="2229"/>
    <m/>
    <n v="0"/>
    <m/>
    <n v="2229"/>
    <m/>
    <n v="1488"/>
    <m/>
    <m/>
    <m/>
    <n v="148650"/>
    <m/>
    <n v="0"/>
    <m/>
    <n v="148650"/>
    <n v="2.2018163471241171E-2"/>
    <n v="18.183333333333334"/>
    <n v="1.4994954591321897E-2"/>
    <n v="12.383333333333333"/>
    <n v="1.0010090817356206E-2"/>
    <n v="8.2666666666666675"/>
  </r>
  <r>
    <x v="47"/>
    <s v="Lavado16"/>
    <x v="15"/>
    <m/>
    <m/>
    <m/>
    <s v="Lavado"/>
    <n v="5400"/>
    <m/>
    <n v="20700"/>
    <m/>
    <n v="77580"/>
    <m/>
    <n v="68940"/>
    <m/>
    <n v="14220"/>
    <m/>
    <n v="720"/>
    <m/>
    <m/>
    <m/>
    <m/>
    <m/>
    <m/>
    <m/>
    <m/>
    <m/>
    <m/>
    <m/>
    <m/>
    <m/>
    <m/>
    <m/>
    <m/>
    <m/>
    <m/>
    <m/>
    <n v="187560"/>
    <m/>
    <m/>
    <m/>
    <n v="187560"/>
    <n v="0"/>
    <n v="0"/>
    <n v="0"/>
    <n v="0"/>
    <n v="0"/>
    <n v="0"/>
  </r>
  <r>
    <x v="48"/>
    <s v="CA3A17"/>
    <x v="16"/>
    <s v="Calera"/>
    <s v="color"/>
    <s v="Packing 1 Color"/>
    <s v="CA3A"/>
    <n v="4800"/>
    <m/>
    <n v="12060"/>
    <m/>
    <n v="0"/>
    <m/>
    <n v="19980"/>
    <m/>
    <n v="0"/>
    <m/>
    <m/>
    <m/>
    <m/>
    <m/>
    <n v="408"/>
    <m/>
    <n v="840"/>
    <m/>
    <n v="1248"/>
    <m/>
    <n v="378"/>
    <m/>
    <n v="510"/>
    <m/>
    <n v="888"/>
    <m/>
    <n v="624"/>
    <m/>
    <m/>
    <m/>
    <n v="38250"/>
    <m/>
    <n v="1350"/>
    <m/>
    <n v="39600"/>
    <n v="3.1515151515151517E-2"/>
    <n v="6.9333333333333336"/>
    <n v="2.2424242424242423E-2"/>
    <n v="4.9333333333333336"/>
    <n v="1.5757575757575758E-2"/>
    <n v="3.4666666666666668"/>
  </r>
  <r>
    <x v="48"/>
    <s v="CA3B17"/>
    <x v="16"/>
    <s v="Calera"/>
    <s v="color"/>
    <s v="Packing 1 Color"/>
    <s v="CA3B"/>
    <n v="960"/>
    <m/>
    <n v="1260"/>
    <m/>
    <n v="2160"/>
    <m/>
    <n v="360"/>
    <m/>
    <n v="180"/>
    <m/>
    <m/>
    <m/>
    <m/>
    <m/>
    <n v="102"/>
    <m/>
    <n v="60"/>
    <m/>
    <n v="162"/>
    <m/>
    <n v="42"/>
    <m/>
    <n v="30"/>
    <m/>
    <n v="72"/>
    <m/>
    <n v="66"/>
    <m/>
    <m/>
    <m/>
    <n v="5130"/>
    <m/>
    <n v="90"/>
    <m/>
    <n v="5220"/>
    <n v="3.1034482758620689E-2"/>
    <n v="0.9"/>
    <n v="1.3793103448275862E-2"/>
    <n v="0.4"/>
    <n v="1.264367816091954E-2"/>
    <n v="0.36666666666666664"/>
  </r>
  <r>
    <x v="48"/>
    <s v="CA3BB17"/>
    <x v="16"/>
    <s v="Calera"/>
    <s v="blanco"/>
    <s v="Packing 1 Color"/>
    <s v="CA3BB"/>
    <n v="4320"/>
    <m/>
    <n v="12420"/>
    <m/>
    <n v="26060"/>
    <m/>
    <n v="13320"/>
    <m/>
    <n v="5040"/>
    <m/>
    <m/>
    <m/>
    <m/>
    <m/>
    <n v="2424"/>
    <m/>
    <n v="1020"/>
    <m/>
    <n v="3444"/>
    <m/>
    <n v="495"/>
    <m/>
    <n v="570"/>
    <m/>
    <n v="1065"/>
    <m/>
    <n v="511"/>
    <m/>
    <m/>
    <m/>
    <n v="64590"/>
    <m/>
    <n v="1590"/>
    <m/>
    <n v="66180"/>
    <n v="5.2039891205802359E-2"/>
    <n v="19.133333333333333"/>
    <n v="1.6092475067996374E-2"/>
    <n v="5.916666666666667"/>
    <n v="7.7213659715926258E-3"/>
    <n v="2.838888888888889"/>
  </r>
  <r>
    <x v="48"/>
    <s v="CAP1A17"/>
    <x v="16"/>
    <s v="Calera"/>
    <s v="color"/>
    <s v="Packing 1 Color"/>
    <s v="CAP1A"/>
    <n v="1440"/>
    <m/>
    <n v="0"/>
    <m/>
    <n v="0"/>
    <m/>
    <n v="26820"/>
    <m/>
    <n v="0"/>
    <m/>
    <m/>
    <m/>
    <m/>
    <m/>
    <n v="630"/>
    <m/>
    <n v="270"/>
    <m/>
    <n v="900"/>
    <m/>
    <n v="60"/>
    <m/>
    <n v="0"/>
    <m/>
    <n v="60"/>
    <m/>
    <n v="150"/>
    <m/>
    <m/>
    <m/>
    <n v="29100"/>
    <m/>
    <n v="270"/>
    <m/>
    <n v="29370"/>
    <n v="3.0643513789581207E-2"/>
    <n v="5"/>
    <n v="2.0429009193054137E-3"/>
    <n v="0.33333333333333331"/>
    <n v="5.1072522982635342E-3"/>
    <n v="0.83333333333333337"/>
  </r>
  <r>
    <x v="48"/>
    <s v="CAP1B17"/>
    <x v="16"/>
    <s v="Calera"/>
    <s v="color"/>
    <s v="Packing 1 Color"/>
    <s v="CAP1B"/>
    <n v="2520"/>
    <m/>
    <n v="0"/>
    <m/>
    <n v="0"/>
    <m/>
    <n v="11520"/>
    <m/>
    <n v="0"/>
    <m/>
    <m/>
    <m/>
    <m/>
    <m/>
    <n v="540"/>
    <m/>
    <n v="300"/>
    <m/>
    <n v="840"/>
    <m/>
    <n v="30"/>
    <m/>
    <n v="0"/>
    <m/>
    <n v="30"/>
    <m/>
    <n v="360"/>
    <m/>
    <m/>
    <m/>
    <n v="14970"/>
    <m/>
    <n v="300"/>
    <m/>
    <n v="15270"/>
    <n v="5.50098231827112E-2"/>
    <n v="4.666666666666667"/>
    <n v="1.9646365422396855E-3"/>
    <n v="0.16666666666666666"/>
    <n v="2.3575638506876228E-2"/>
    <n v="2"/>
  </r>
  <r>
    <x v="48"/>
    <s v="CAP1c17"/>
    <x v="16"/>
    <s v="Calera"/>
    <s v="color"/>
    <s v="Packing 1 Color"/>
    <s v="CAP1c"/>
    <n v="960"/>
    <m/>
    <n v="0"/>
    <m/>
    <n v="13300"/>
    <m/>
    <n v="2160"/>
    <m/>
    <n v="0"/>
    <m/>
    <m/>
    <m/>
    <m/>
    <m/>
    <n v="840"/>
    <m/>
    <n v="390"/>
    <m/>
    <n v="1230"/>
    <m/>
    <n v="30"/>
    <m/>
    <n v="0"/>
    <m/>
    <n v="30"/>
    <m/>
    <n v="20"/>
    <m/>
    <m/>
    <m/>
    <n v="17310"/>
    <m/>
    <n v="390"/>
    <m/>
    <n v="17700"/>
    <n v="6.9491525423728814E-2"/>
    <n v="6.833333333333333"/>
    <n v="1.6949152542372881E-3"/>
    <n v="0.16666666666666666"/>
    <n v="1.1299435028248588E-3"/>
    <n v="0.1111111111111111"/>
  </r>
  <r>
    <x v="49"/>
    <s v="PICH1A17"/>
    <x v="16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9"/>
    <s v="PICH2A17"/>
    <x v="16"/>
    <s v="Pichidegua"/>
    <s v="color"/>
    <s v="Packing 1 Blanco"/>
    <s v="PICH2A"/>
    <n v="3600"/>
    <m/>
    <n v="31140"/>
    <m/>
    <n v="144060"/>
    <m/>
    <n v="70200"/>
    <m/>
    <n v="6840"/>
    <m/>
    <n v="0"/>
    <m/>
    <m/>
    <m/>
    <n v="10260"/>
    <m/>
    <n v="0"/>
    <m/>
    <n v="10260"/>
    <m/>
    <n v="5040"/>
    <m/>
    <n v="0"/>
    <m/>
    <n v="5040"/>
    <m/>
    <n v="0"/>
    <m/>
    <m/>
    <m/>
    <n v="271140"/>
    <m/>
    <n v="0"/>
    <m/>
    <n v="271140"/>
    <n v="3.7840230139411374E-2"/>
    <n v="57"/>
    <n v="1.8588183226377519E-2"/>
    <n v="28"/>
    <n v="0"/>
    <n v="0"/>
  </r>
  <r>
    <x v="49"/>
    <s v="PICH3A17"/>
    <x v="16"/>
    <s v="Pichidegua"/>
    <s v="blanco"/>
    <s v="Packing 3"/>
    <s v="PICH3A"/>
    <n v="2280"/>
    <m/>
    <n v="27900"/>
    <m/>
    <n v="149040"/>
    <m/>
    <n v="95040"/>
    <m/>
    <n v="5940"/>
    <m/>
    <n v="0"/>
    <m/>
    <m/>
    <m/>
    <n v="22140"/>
    <m/>
    <n v="0"/>
    <m/>
    <n v="22140"/>
    <m/>
    <n v="1980"/>
    <m/>
    <n v="0"/>
    <m/>
    <n v="1980"/>
    <m/>
    <n v="440"/>
    <m/>
    <m/>
    <m/>
    <n v="304760"/>
    <m/>
    <n v="0"/>
    <m/>
    <n v="304760"/>
    <n v="7.2647329045806536E-2"/>
    <n v="123"/>
    <n v="6.4969156057225362E-3"/>
    <n v="11"/>
    <n v="1.4437590234938969E-3"/>
    <n v="2.4444444444444446"/>
  </r>
  <r>
    <x v="49"/>
    <s v="PICH4A17"/>
    <x v="16"/>
    <s v="Pichidegua"/>
    <s v="blanco"/>
    <s v="Packing 4"/>
    <s v="PICH4A"/>
    <n v="5520"/>
    <m/>
    <n v="5940"/>
    <m/>
    <n v="74160"/>
    <m/>
    <n v="55260"/>
    <m/>
    <n v="8100"/>
    <m/>
    <n v="0"/>
    <m/>
    <m/>
    <m/>
    <n v="16740"/>
    <m/>
    <n v="0"/>
    <m/>
    <n v="16740"/>
    <m/>
    <n v="2700"/>
    <m/>
    <n v="0"/>
    <m/>
    <n v="2700"/>
    <m/>
    <n v="680"/>
    <m/>
    <m/>
    <m/>
    <n v="169100"/>
    <m/>
    <n v="0"/>
    <m/>
    <n v="169100"/>
    <n v="9.8994677705499703E-2"/>
    <n v="93"/>
    <n v="1.5966883500887048E-2"/>
    <n v="15"/>
    <n v="4.0212891780011823E-3"/>
    <n v="3.7777777777777777"/>
  </r>
  <r>
    <x v="49"/>
    <s v="PICH5A17"/>
    <x v="16"/>
    <s v="Pichidegua"/>
    <s v="blanco"/>
    <s v="Packing 5"/>
    <s v="PICH5A"/>
    <n v="1920"/>
    <m/>
    <n v="13860"/>
    <m/>
    <n v="105660"/>
    <m/>
    <n v="182160"/>
    <m/>
    <n v="12060"/>
    <m/>
    <n v="0"/>
    <m/>
    <m/>
    <m/>
    <n v="12600"/>
    <m/>
    <n v="0"/>
    <m/>
    <n v="12600"/>
    <m/>
    <n v="1620"/>
    <m/>
    <n v="0"/>
    <m/>
    <n v="1620"/>
    <m/>
    <n v="700"/>
    <m/>
    <m/>
    <m/>
    <n v="330580"/>
    <m/>
    <n v="0"/>
    <m/>
    <n v="330580"/>
    <n v="3.8114828483271829E-2"/>
    <n v="70"/>
    <n v="4.9004779478492343E-3"/>
    <n v="9"/>
    <n v="2.1174904712928794E-3"/>
    <n v="3.8888888888888888"/>
  </r>
  <r>
    <x v="49"/>
    <s v="PICH1B17"/>
    <x v="16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9"/>
    <s v="PICH2B17"/>
    <x v="16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9"/>
    <s v="PICH3B17"/>
    <x v="16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9"/>
    <s v="PICH4B17"/>
    <x v="16"/>
    <s v="Pichidegua"/>
    <s v="blanco"/>
    <s v="Packing 4"/>
    <s v="PICH4B"/>
    <n v="8520"/>
    <m/>
    <n v="23040"/>
    <m/>
    <n v="50220"/>
    <m/>
    <n v="23040"/>
    <m/>
    <n v="3240"/>
    <m/>
    <n v="0"/>
    <m/>
    <m/>
    <m/>
    <n v="24480"/>
    <m/>
    <n v="0"/>
    <m/>
    <n v="24480"/>
    <m/>
    <n v="7380"/>
    <m/>
    <n v="0"/>
    <m/>
    <n v="7380"/>
    <m/>
    <n v="1060"/>
    <m/>
    <m/>
    <m/>
    <n v="140980"/>
    <m/>
    <n v="0"/>
    <m/>
    <n v="140980"/>
    <n v="0.17364165129805645"/>
    <n v="136"/>
    <n v="5.2347850758972907E-2"/>
    <n v="41"/>
    <n v="7.5187969924812026E-3"/>
    <n v="5.8888888888888893"/>
  </r>
  <r>
    <x v="49"/>
    <s v="PICH5B17"/>
    <x v="16"/>
    <s v="Pichidegua"/>
    <s v="blanco"/>
    <s v="Packing 5"/>
    <s v="PICH5B"/>
    <n v="3120"/>
    <m/>
    <n v="23220"/>
    <m/>
    <n v="57960"/>
    <m/>
    <n v="37080"/>
    <m/>
    <n v="6840"/>
    <m/>
    <n v="0"/>
    <m/>
    <m/>
    <m/>
    <n v="26058"/>
    <m/>
    <n v="0"/>
    <m/>
    <n v="26058"/>
    <m/>
    <n v="3363"/>
    <m/>
    <n v="0"/>
    <m/>
    <n v="3363"/>
    <m/>
    <n v="2059"/>
    <m/>
    <m/>
    <m/>
    <n v="159700"/>
    <m/>
    <n v="0"/>
    <m/>
    <n v="159700"/>
    <n v="0.16316844082654977"/>
    <n v="144.76666666666668"/>
    <n v="2.1058234189104571E-2"/>
    <n v="18.683333333333334"/>
    <n v="1.2892924232936757E-2"/>
    <n v="11.438888888888888"/>
  </r>
  <r>
    <x v="49"/>
    <s v="PICH3C17"/>
    <x v="16"/>
    <s v="Pichidegua"/>
    <s v="blanco"/>
    <s v="Packing 3"/>
    <s v="PICH3C"/>
    <n v="5040"/>
    <m/>
    <n v="27180"/>
    <m/>
    <n v="82080"/>
    <m/>
    <n v="47160"/>
    <m/>
    <n v="3420"/>
    <m/>
    <n v="0"/>
    <m/>
    <m/>
    <m/>
    <n v="16560"/>
    <m/>
    <n v="0"/>
    <m/>
    <n v="16560"/>
    <m/>
    <n v="2880"/>
    <m/>
    <n v="0"/>
    <m/>
    <n v="2880"/>
    <m/>
    <n v="440"/>
    <m/>
    <m/>
    <m/>
    <n v="184760"/>
    <m/>
    <n v="0"/>
    <m/>
    <n v="184760"/>
    <n v="8.9629789997835024E-2"/>
    <n v="92"/>
    <n v="1.5587789564840875E-2"/>
    <n v="16"/>
    <n v="2.3814678501840225E-3"/>
    <n v="2.4444444444444446"/>
  </r>
  <r>
    <x v="49"/>
    <s v="PICH5C17"/>
    <x v="16"/>
    <s v="Pichidegua"/>
    <s v="blanco"/>
    <s v="Packing 5"/>
    <s v="PICH5C"/>
    <n v="5880"/>
    <m/>
    <n v="1260"/>
    <m/>
    <n v="24660"/>
    <m/>
    <n v="172620"/>
    <m/>
    <n v="62820"/>
    <m/>
    <n v="0"/>
    <m/>
    <m/>
    <m/>
    <n v="15120"/>
    <m/>
    <n v="0"/>
    <m/>
    <n v="15120"/>
    <m/>
    <n v="1440"/>
    <m/>
    <n v="0"/>
    <m/>
    <n v="1440"/>
    <m/>
    <n v="520"/>
    <m/>
    <m/>
    <m/>
    <n v="284320"/>
    <m/>
    <n v="0"/>
    <m/>
    <n v="284320"/>
    <n v="5.317951603826674E-2"/>
    <n v="84"/>
    <n v="5.064715813168261E-3"/>
    <n v="8"/>
    <n v="1.8289251547552053E-3"/>
    <n v="2.8888888888888888"/>
  </r>
  <r>
    <x v="49"/>
    <s v="PICH5D17"/>
    <x v="16"/>
    <s v="Pichidegua"/>
    <s v="blanco"/>
    <s v="Packing 5"/>
    <s v="PICH5D"/>
    <n v="1440"/>
    <m/>
    <n v="12240"/>
    <m/>
    <n v="95580"/>
    <m/>
    <n v="169920"/>
    <m/>
    <n v="13320"/>
    <m/>
    <n v="0"/>
    <m/>
    <m/>
    <m/>
    <n v="23580"/>
    <m/>
    <n v="0"/>
    <m/>
    <n v="23580"/>
    <m/>
    <n v="2520"/>
    <m/>
    <n v="0"/>
    <m/>
    <n v="2520"/>
    <m/>
    <n v="720"/>
    <m/>
    <m/>
    <m/>
    <n v="319320"/>
    <m/>
    <n v="0"/>
    <m/>
    <n v="319320"/>
    <n v="7.3844419391206312E-2"/>
    <n v="131"/>
    <n v="7.8917700112739568E-3"/>
    <n v="14"/>
    <n v="2.2547914317925591E-3"/>
    <n v="4"/>
  </r>
  <r>
    <x v="49"/>
    <s v="PICH1Aco17"/>
    <x v="16"/>
    <s v="Pichidegua"/>
    <s v="color"/>
    <s v="Packing 1 Color"/>
    <s v="PICH1Aco"/>
    <n v="12720"/>
    <m/>
    <n v="19800"/>
    <m/>
    <n v="2900"/>
    <m/>
    <n v="49680"/>
    <m/>
    <n v="180"/>
    <m/>
    <n v="0"/>
    <m/>
    <m/>
    <m/>
    <n v="1008"/>
    <m/>
    <n v="600"/>
    <m/>
    <n v="1608"/>
    <m/>
    <n v="1095"/>
    <m/>
    <n v="660"/>
    <m/>
    <n v="1755"/>
    <m/>
    <n v="1617"/>
    <m/>
    <m/>
    <m/>
    <n v="89000"/>
    <m/>
    <n v="1260"/>
    <m/>
    <n v="90260"/>
    <n v="1.781520053179703E-2"/>
    <n v="8.9333333333333336"/>
    <n v="1.944382893862176E-2"/>
    <n v="9.75"/>
    <n v="1.7914912475072015E-2"/>
    <n v="8.9833333333333325"/>
  </r>
  <r>
    <x v="49"/>
    <s v="PICH1Aco217"/>
    <x v="16"/>
    <s v="Pichidegua"/>
    <s v="color"/>
    <s v="Packing 1 Color"/>
    <s v="PICH1Aco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9"/>
    <s v="PICH1Bco17"/>
    <x v="16"/>
    <s v="Pichidegua"/>
    <s v="color"/>
    <s v="Packing 1 Color"/>
    <s v="PICH1Bco"/>
    <n v="2040"/>
    <m/>
    <n v="0"/>
    <m/>
    <n v="12600"/>
    <m/>
    <n v="32400"/>
    <m/>
    <n v="360"/>
    <m/>
    <n v="180"/>
    <m/>
    <m/>
    <m/>
    <n v="612"/>
    <m/>
    <n v="240"/>
    <m/>
    <n v="852"/>
    <m/>
    <n v="141"/>
    <m/>
    <n v="30"/>
    <m/>
    <n v="171"/>
    <m/>
    <n v="267"/>
    <m/>
    <m/>
    <m/>
    <n v="48600"/>
    <m/>
    <n v="270"/>
    <m/>
    <n v="48870"/>
    <n v="1.743400859422959E-2"/>
    <n v="4.7333333333333334"/>
    <n v="3.4990791896869246E-3"/>
    <n v="0.95"/>
    <n v="5.4634745242480047E-3"/>
    <n v="1.4833333333333334"/>
  </r>
  <r>
    <x v="49"/>
    <s v="PICH2BCO17"/>
    <x v="16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9"/>
    <s v="PICH4Bco17"/>
    <x v="16"/>
    <s v="Pichidegua"/>
    <s v="color"/>
    <s v="Packing 4"/>
    <s v="PICH4Bco"/>
    <n v="4320"/>
    <m/>
    <n v="11520"/>
    <m/>
    <n v="22680"/>
    <m/>
    <n v="10980"/>
    <m/>
    <n v="0"/>
    <m/>
    <n v="0"/>
    <m/>
    <m/>
    <m/>
    <n v="4860"/>
    <m/>
    <n v="0"/>
    <m/>
    <n v="4860"/>
    <m/>
    <n v="3960"/>
    <m/>
    <n v="0"/>
    <m/>
    <n v="3960"/>
    <m/>
    <n v="700"/>
    <m/>
    <m/>
    <m/>
    <n v="59020"/>
    <m/>
    <n v="0"/>
    <m/>
    <n v="59020"/>
    <n v="8.2344967807522873E-2"/>
    <n v="27"/>
    <n v="6.709589969501864E-2"/>
    <n v="22"/>
    <n v="1.1860386309725517E-2"/>
    <n v="3.8888888888888888"/>
  </r>
  <r>
    <x v="49"/>
    <s v="PICH5Aco17"/>
    <x v="16"/>
    <s v="Pichidegua"/>
    <s v="color"/>
    <s v="Packing 5"/>
    <s v="PICH5Aco"/>
    <n v="2880"/>
    <m/>
    <n v="27360"/>
    <m/>
    <n v="0"/>
    <m/>
    <n v="108540"/>
    <m/>
    <n v="2700"/>
    <m/>
    <n v="0"/>
    <m/>
    <m/>
    <m/>
    <n v="1854"/>
    <m/>
    <n v="0"/>
    <m/>
    <n v="1854"/>
    <m/>
    <n v="4890"/>
    <m/>
    <n v="0"/>
    <m/>
    <n v="4890"/>
    <m/>
    <n v="636"/>
    <m/>
    <m/>
    <m/>
    <n v="148860"/>
    <m/>
    <n v="0"/>
    <m/>
    <n v="148860"/>
    <n v="1.24546553808948E-2"/>
    <n v="10.3"/>
    <n v="3.2849657396211207E-2"/>
    <n v="27.166666666666668"/>
    <n v="4.2724707779121318E-3"/>
    <n v="3.5333333333333332"/>
  </r>
  <r>
    <x v="49"/>
    <s v="PICH5Bco17"/>
    <x v="16"/>
    <s v="Pichidegua"/>
    <s v="color"/>
    <s v="Packing 5"/>
    <s v="PICH5Bco"/>
    <n v="1560"/>
    <m/>
    <n v="6120"/>
    <m/>
    <n v="19440"/>
    <m/>
    <n v="12240"/>
    <m/>
    <n v="1080"/>
    <m/>
    <n v="0"/>
    <m/>
    <m/>
    <m/>
    <n v="3420"/>
    <m/>
    <n v="0"/>
    <m/>
    <n v="3420"/>
    <m/>
    <n v="2340"/>
    <m/>
    <n v="0"/>
    <m/>
    <n v="2340"/>
    <m/>
    <n v="420"/>
    <m/>
    <m/>
    <m/>
    <n v="46620"/>
    <m/>
    <n v="0"/>
    <m/>
    <n v="46620"/>
    <n v="7.3359073359073365E-2"/>
    <n v="19"/>
    <n v="5.019305019305019E-2"/>
    <n v="13"/>
    <n v="9.0090090090090089E-3"/>
    <n v="2.3333333333333335"/>
  </r>
  <r>
    <x v="49"/>
    <s v="PICH5Cco17"/>
    <x v="16"/>
    <s v="Pichidegua"/>
    <s v="color"/>
    <s v="Packing 5"/>
    <s v="PICH5Cco"/>
    <n v="1920"/>
    <m/>
    <n v="1980"/>
    <m/>
    <n v="21690"/>
    <m/>
    <n v="64440"/>
    <m/>
    <n v="9690"/>
    <m/>
    <n v="0"/>
    <m/>
    <m/>
    <m/>
    <n v="2625"/>
    <m/>
    <n v="0"/>
    <m/>
    <n v="2625"/>
    <m/>
    <n v="1707"/>
    <m/>
    <n v="0"/>
    <m/>
    <n v="1707"/>
    <m/>
    <n v="1248"/>
    <m/>
    <m/>
    <m/>
    <n v="105300"/>
    <m/>
    <n v="0"/>
    <m/>
    <n v="105300"/>
    <n v="2.4928774928774929E-2"/>
    <n v="14.583333333333334"/>
    <n v="1.6210826210826212E-2"/>
    <n v="9.4833333333333325"/>
    <n v="1.1851851851851851E-2"/>
    <n v="6.9333333333333336"/>
  </r>
  <r>
    <x v="50"/>
    <s v="Lavado17"/>
    <x v="16"/>
    <m/>
    <m/>
    <m/>
    <s v="Lavado"/>
    <n v="4080"/>
    <m/>
    <n v="10980"/>
    <m/>
    <n v="64440"/>
    <m/>
    <n v="56700"/>
    <m/>
    <n v="10620"/>
    <m/>
    <n v="900"/>
    <m/>
    <m/>
    <m/>
    <m/>
    <m/>
    <m/>
    <m/>
    <m/>
    <m/>
    <m/>
    <m/>
    <m/>
    <m/>
    <m/>
    <m/>
    <m/>
    <m/>
    <m/>
    <m/>
    <n v="147720"/>
    <m/>
    <m/>
    <m/>
    <n v="147720"/>
    <n v="0"/>
    <n v="0"/>
    <n v="0"/>
    <n v="0"/>
    <n v="0"/>
    <n v="0"/>
  </r>
  <r>
    <x v="51"/>
    <s v="CA3A18"/>
    <x v="17"/>
    <s v="Calera"/>
    <s v="color"/>
    <s v="Packing 1 Color"/>
    <s v="CA3A"/>
    <n v="8160"/>
    <m/>
    <n v="15660"/>
    <m/>
    <n v="0"/>
    <m/>
    <n v="23580"/>
    <m/>
    <n v="180"/>
    <m/>
    <n v="0"/>
    <m/>
    <n v="0"/>
    <m/>
    <n v="693"/>
    <m/>
    <n v="720"/>
    <m/>
    <n v="1413"/>
    <m/>
    <n v="417"/>
    <m/>
    <n v="720"/>
    <m/>
    <n v="1137"/>
    <m/>
    <n v="780"/>
    <m/>
    <m/>
    <m/>
    <n v="49470"/>
    <m/>
    <n v="1440"/>
    <m/>
    <n v="50910"/>
    <n v="2.7754861520329993E-2"/>
    <n v="7.85"/>
    <n v="2.2333529758397173E-2"/>
    <n v="6.3166666666666664"/>
    <n v="1.5321154979375369E-2"/>
    <n v="4.333333333333333"/>
  </r>
  <r>
    <x v="51"/>
    <s v="CA3B18"/>
    <x v="17"/>
    <s v="Calera"/>
    <s v="color"/>
    <s v="Packing 1 Color"/>
    <s v="CA3B"/>
    <n v="960"/>
    <m/>
    <n v="1260"/>
    <m/>
    <n v="1080"/>
    <m/>
    <n v="180"/>
    <m/>
    <n v="0"/>
    <m/>
    <n v="0"/>
    <m/>
    <n v="0"/>
    <m/>
    <n v="240"/>
    <m/>
    <n v="60"/>
    <m/>
    <n v="300"/>
    <m/>
    <n v="60"/>
    <m/>
    <n v="90"/>
    <m/>
    <n v="150"/>
    <m/>
    <n v="30"/>
    <m/>
    <m/>
    <m/>
    <n v="3810"/>
    <m/>
    <n v="150"/>
    <m/>
    <n v="3960"/>
    <n v="7.575757575757576E-2"/>
    <n v="1.6666666666666667"/>
    <n v="3.787878787878788E-2"/>
    <n v="0.83333333333333337"/>
    <n v="7.575757575757576E-3"/>
    <n v="0.16666666666666666"/>
  </r>
  <r>
    <x v="51"/>
    <s v="CA3BB18"/>
    <x v="17"/>
    <s v="Calera"/>
    <s v="blanco"/>
    <s v="Packing 1 Color"/>
    <s v="CA3BB"/>
    <n v="4320"/>
    <m/>
    <n v="18720"/>
    <m/>
    <n v="0"/>
    <m/>
    <n v="26280"/>
    <m/>
    <n v="11340"/>
    <m/>
    <n v="0"/>
    <m/>
    <n v="0"/>
    <m/>
    <n v="1782"/>
    <m/>
    <n v="1140"/>
    <m/>
    <n v="2922"/>
    <m/>
    <n v="528"/>
    <m/>
    <n v="600"/>
    <m/>
    <n v="1128"/>
    <m/>
    <n v="750"/>
    <m/>
    <m/>
    <m/>
    <n v="63720"/>
    <m/>
    <n v="1740"/>
    <m/>
    <n v="65460"/>
    <n v="4.4637946837763523E-2"/>
    <n v="16.233333333333334"/>
    <n v="1.7231897341888177E-2"/>
    <n v="6.2666666666666666"/>
    <n v="1.1457378551787351E-2"/>
    <n v="4.166666666666667"/>
  </r>
  <r>
    <x v="51"/>
    <s v="CAP1A18"/>
    <x v="17"/>
    <s v="Calera"/>
    <s v="color"/>
    <s v="Packing 1 Color"/>
    <s v="CAP1A"/>
    <n v="840"/>
    <m/>
    <n v="0"/>
    <m/>
    <n v="14480"/>
    <m/>
    <n v="2184"/>
    <m/>
    <n v="0"/>
    <m/>
    <n v="0"/>
    <m/>
    <n v="0"/>
    <m/>
    <n v="843"/>
    <m/>
    <n v="240"/>
    <m/>
    <n v="1083"/>
    <m/>
    <n v="60"/>
    <m/>
    <n v="0"/>
    <m/>
    <n v="60"/>
    <m/>
    <n v="283"/>
    <m/>
    <m/>
    <m/>
    <n v="18690"/>
    <m/>
    <n v="240"/>
    <m/>
    <n v="18930"/>
    <n v="5.7210776545166403E-2"/>
    <n v="6.0166666666666666"/>
    <n v="3.1695721077654518E-3"/>
    <n v="0.33333333333333331"/>
    <n v="1.4949815108293714E-2"/>
    <n v="1.5722222222222222"/>
  </r>
  <r>
    <x v="51"/>
    <s v="CAP1B18"/>
    <x v="17"/>
    <s v="Calera"/>
    <s v="color"/>
    <s v="Packing 1 Color"/>
    <s v="CAP1B"/>
    <n v="3720"/>
    <m/>
    <n v="9000"/>
    <m/>
    <n v="0"/>
    <m/>
    <n v="12420"/>
    <m/>
    <n v="0"/>
    <m/>
    <n v="0"/>
    <m/>
    <n v="0"/>
    <m/>
    <n v="708"/>
    <m/>
    <n v="330"/>
    <m/>
    <n v="1038"/>
    <m/>
    <n v="171"/>
    <m/>
    <n v="0"/>
    <m/>
    <n v="171"/>
    <m/>
    <n v="471"/>
    <m/>
    <m/>
    <m/>
    <n v="26490"/>
    <m/>
    <n v="330"/>
    <m/>
    <n v="26820"/>
    <n v="3.8702460850111857E-2"/>
    <n v="5.7666666666666666"/>
    <n v="6.3758389261744965E-3"/>
    <n v="0.95"/>
    <n v="1.7561521252796419E-2"/>
    <n v="2.6166666666666667"/>
  </r>
  <r>
    <x v="51"/>
    <s v="CAP1c18"/>
    <x v="17"/>
    <s v="Calera"/>
    <s v="color"/>
    <s v="Packing 1 Color"/>
    <s v="CAP1c"/>
    <n v="1680"/>
    <m/>
    <n v="0"/>
    <m/>
    <n v="25600"/>
    <m/>
    <n v="3780"/>
    <m/>
    <n v="0"/>
    <m/>
    <n v="0"/>
    <m/>
    <n v="0"/>
    <m/>
    <n v="375"/>
    <m/>
    <n v="390"/>
    <m/>
    <n v="765"/>
    <m/>
    <n v="72"/>
    <m/>
    <n v="0"/>
    <m/>
    <n v="72"/>
    <m/>
    <n v="413"/>
    <m/>
    <m/>
    <m/>
    <n v="31920"/>
    <m/>
    <n v="390"/>
    <m/>
    <n v="32310"/>
    <n v="2.3676880222841225E-2"/>
    <n v="4.25"/>
    <n v="2.2284122562674096E-3"/>
    <n v="0.4"/>
    <n v="1.2782420303311668E-2"/>
    <n v="2.2944444444444443"/>
  </r>
  <r>
    <x v="52"/>
    <s v="PICH1A18"/>
    <x v="17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2"/>
    <s v="PICH2A18"/>
    <x v="17"/>
    <s v="Pichidegua"/>
    <s v="color"/>
    <s v="Packing 1 Blanco"/>
    <s v="PICH2A"/>
    <n v="4800"/>
    <m/>
    <n v="28440"/>
    <m/>
    <n v="149600"/>
    <m/>
    <n v="82200"/>
    <m/>
    <n v="14760"/>
    <m/>
    <n v="0"/>
    <m/>
    <n v="0"/>
    <m/>
    <n v="8850"/>
    <m/>
    <n v="0"/>
    <m/>
    <n v="8850"/>
    <m/>
    <n v="2940"/>
    <m/>
    <n v="0"/>
    <m/>
    <n v="2940"/>
    <m/>
    <n v="920"/>
    <m/>
    <m/>
    <m/>
    <n v="292510"/>
    <m/>
    <n v="0"/>
    <m/>
    <n v="292510"/>
    <n v="3.0255375884585142E-2"/>
    <n v="49.166666666666664"/>
    <n v="1.0050938429455402E-2"/>
    <n v="16.333333333333332"/>
    <n v="3.1451916173806022E-3"/>
    <n v="5.1111111111111107"/>
  </r>
  <r>
    <x v="52"/>
    <s v="PICH3A18"/>
    <x v="17"/>
    <s v="Pichidegua"/>
    <s v="blanco"/>
    <s v="Packing 3"/>
    <s v="PICH3A"/>
    <n v="3240"/>
    <m/>
    <n v="30960"/>
    <m/>
    <n v="145140"/>
    <m/>
    <n v="85860"/>
    <m/>
    <n v="5220"/>
    <m/>
    <n v="0"/>
    <m/>
    <n v="0"/>
    <m/>
    <n v="23580"/>
    <m/>
    <n v="0"/>
    <m/>
    <n v="23580"/>
    <m/>
    <n v="1440"/>
    <m/>
    <n v="0"/>
    <m/>
    <n v="1440"/>
    <m/>
    <n v="380"/>
    <m/>
    <m/>
    <m/>
    <n v="295820"/>
    <m/>
    <n v="0"/>
    <m/>
    <n v="295820"/>
    <n v="7.9710634845514161E-2"/>
    <n v="131"/>
    <n v="4.8678250287336891E-3"/>
    <n v="8"/>
    <n v="1.284564938138057E-3"/>
    <n v="2.1111111111111112"/>
  </r>
  <r>
    <x v="52"/>
    <s v="PICH4A18"/>
    <x v="17"/>
    <s v="Pichidegua"/>
    <s v="blanco"/>
    <s v="Packing 4"/>
    <s v="PICH4A"/>
    <n v="7560"/>
    <m/>
    <n v="21060"/>
    <m/>
    <n v="70200"/>
    <m/>
    <n v="45000"/>
    <m/>
    <n v="6660"/>
    <m/>
    <n v="0"/>
    <m/>
    <n v="0"/>
    <m/>
    <n v="19620"/>
    <m/>
    <n v="0"/>
    <m/>
    <n v="19620"/>
    <m/>
    <n v="2640"/>
    <m/>
    <n v="0"/>
    <m/>
    <n v="2640"/>
    <m/>
    <n v="980"/>
    <m/>
    <m/>
    <m/>
    <n v="173720"/>
    <m/>
    <n v="0"/>
    <m/>
    <n v="173720"/>
    <n v="0.11294036380382225"/>
    <n v="109"/>
    <n v="1.5196868524061708E-2"/>
    <n v="14.666666666666666"/>
    <n v="5.6412618005986645E-3"/>
    <n v="5.4444444444444446"/>
  </r>
  <r>
    <x v="52"/>
    <s v="PICH5A18"/>
    <x v="17"/>
    <s v="Pichidegua"/>
    <s v="blanco"/>
    <s v="Packing 5"/>
    <s v="PICH5A"/>
    <n v="2040"/>
    <m/>
    <n v="17280"/>
    <m/>
    <n v="95220"/>
    <m/>
    <n v="164340"/>
    <m/>
    <n v="9360"/>
    <m/>
    <n v="0"/>
    <m/>
    <n v="0"/>
    <m/>
    <n v="12420"/>
    <m/>
    <n v="0"/>
    <m/>
    <n v="12420"/>
    <m/>
    <n v="1800"/>
    <m/>
    <n v="0"/>
    <m/>
    <n v="1800"/>
    <m/>
    <n v="640"/>
    <m/>
    <m/>
    <m/>
    <n v="303100"/>
    <m/>
    <n v="0"/>
    <m/>
    <n v="303100"/>
    <n v="4.0976575387660835E-2"/>
    <n v="69"/>
    <n v="5.9386341141537445E-3"/>
    <n v="10"/>
    <n v="2.1115143516991092E-3"/>
    <n v="3.5555555555555554"/>
  </r>
  <r>
    <x v="52"/>
    <s v="PICH1B18"/>
    <x v="17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2"/>
    <s v="PICH2B18"/>
    <x v="17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2"/>
    <s v="PICH3B18"/>
    <x v="17"/>
    <s v="Pichidegua"/>
    <s v="blanco"/>
    <s v="Packing 3"/>
    <s v="PICH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2"/>
    <s v="PICH4B18"/>
    <x v="17"/>
    <s v="Pichidegua"/>
    <s v="blanco"/>
    <s v="Packing 4"/>
    <s v="PICH4B"/>
    <n v="4800"/>
    <m/>
    <n v="17460"/>
    <m/>
    <n v="33480"/>
    <m/>
    <n v="15120"/>
    <m/>
    <n v="2340"/>
    <m/>
    <n v="0"/>
    <m/>
    <n v="0"/>
    <m/>
    <n v="18540"/>
    <m/>
    <n v="0"/>
    <m/>
    <n v="18540"/>
    <m/>
    <n v="5760"/>
    <m/>
    <n v="0"/>
    <m/>
    <n v="5760"/>
    <m/>
    <n v="1120"/>
    <m/>
    <m/>
    <m/>
    <n v="98620"/>
    <m/>
    <n v="0"/>
    <m/>
    <n v="98620"/>
    <n v="0.18799432163861285"/>
    <n v="103"/>
    <n v="5.8406002839180696E-2"/>
    <n v="32"/>
    <n v="1.1356722774285136E-2"/>
    <n v="6.2222222222222223"/>
  </r>
  <r>
    <x v="52"/>
    <s v="PICH5B18"/>
    <x v="17"/>
    <s v="Pichidegua"/>
    <s v="blanco"/>
    <s v="Packing 5"/>
    <s v="PICH5B"/>
    <n v="3000"/>
    <m/>
    <n v="26820"/>
    <m/>
    <n v="63720"/>
    <m/>
    <n v="46800"/>
    <m/>
    <n v="5580"/>
    <m/>
    <n v="0"/>
    <m/>
    <n v="0"/>
    <m/>
    <n v="26289"/>
    <m/>
    <n v="0"/>
    <m/>
    <n v="26289"/>
    <m/>
    <n v="3693"/>
    <m/>
    <n v="0"/>
    <m/>
    <n v="3693"/>
    <m/>
    <n v="1458"/>
    <m/>
    <m/>
    <m/>
    <n v="177360"/>
    <m/>
    <n v="0"/>
    <m/>
    <n v="177360"/>
    <n v="0.14822395128552096"/>
    <n v="146.05000000000001"/>
    <n v="2.0822056833558863E-2"/>
    <n v="20.516666666666666"/>
    <n v="8.2205683355886325E-3"/>
    <n v="8.1"/>
  </r>
  <r>
    <x v="52"/>
    <s v="PICH3C18"/>
    <x v="17"/>
    <s v="Pichidegua"/>
    <s v="blanco"/>
    <s v="Packing 3"/>
    <s v="PICH3C"/>
    <n v="8040"/>
    <m/>
    <n v="40320"/>
    <m/>
    <n v="108540"/>
    <m/>
    <n v="55980"/>
    <m/>
    <n v="4140"/>
    <m/>
    <n v="0"/>
    <m/>
    <n v="0"/>
    <m/>
    <n v="23580"/>
    <m/>
    <n v="0"/>
    <m/>
    <n v="23580"/>
    <m/>
    <n v="4500"/>
    <m/>
    <n v="0"/>
    <m/>
    <n v="4500"/>
    <m/>
    <n v="600"/>
    <m/>
    <m/>
    <m/>
    <n v="245700"/>
    <m/>
    <n v="0"/>
    <m/>
    <n v="245700"/>
    <n v="9.5970695970695977E-2"/>
    <n v="131"/>
    <n v="1.8315018315018316E-2"/>
    <n v="25"/>
    <n v="2.442002442002442E-3"/>
    <n v="3.3333333333333335"/>
  </r>
  <r>
    <x v="52"/>
    <s v="PICH5C18"/>
    <x v="17"/>
    <s v="Pichidegua"/>
    <s v="blanco"/>
    <s v="Packing 5"/>
    <s v="PICH5C"/>
    <n v="5880"/>
    <m/>
    <n v="1620"/>
    <m/>
    <n v="47700"/>
    <m/>
    <n v="232980"/>
    <m/>
    <n v="45000"/>
    <m/>
    <n v="0"/>
    <m/>
    <n v="0"/>
    <m/>
    <n v="15420"/>
    <m/>
    <n v="0"/>
    <m/>
    <n v="15420"/>
    <m/>
    <n v="1980"/>
    <m/>
    <n v="0"/>
    <m/>
    <n v="1980"/>
    <m/>
    <n v="560"/>
    <m/>
    <m/>
    <m/>
    <n v="351140"/>
    <m/>
    <n v="0"/>
    <m/>
    <n v="351140"/>
    <n v="4.3914108332858692E-2"/>
    <n v="85.666666666666671"/>
    <n v="5.6387765563592866E-3"/>
    <n v="11"/>
    <n v="1.5948054906874752E-3"/>
    <n v="3.1111111111111112"/>
  </r>
  <r>
    <x v="52"/>
    <s v="PICH5D18"/>
    <x v="17"/>
    <s v="Pichidegua"/>
    <s v="blanco"/>
    <s v="Packing 5"/>
    <s v="PICH5D"/>
    <n v="1080"/>
    <m/>
    <n v="12240"/>
    <m/>
    <n v="69660"/>
    <m/>
    <n v="159660"/>
    <m/>
    <n v="8820"/>
    <m/>
    <n v="0"/>
    <m/>
    <n v="0"/>
    <m/>
    <n v="20700"/>
    <m/>
    <n v="0"/>
    <m/>
    <n v="20700"/>
    <m/>
    <n v="2520"/>
    <m/>
    <n v="0"/>
    <m/>
    <n v="2520"/>
    <m/>
    <n v="600"/>
    <m/>
    <m/>
    <m/>
    <n v="275280"/>
    <m/>
    <n v="0"/>
    <m/>
    <n v="275280"/>
    <n v="7.5196163905841329E-2"/>
    <n v="115"/>
    <n v="9.1543156059285084E-3"/>
    <n v="14"/>
    <n v="2.179598953792502E-3"/>
    <n v="3.3333333333333335"/>
  </r>
  <r>
    <x v="52"/>
    <s v="PICH1Aco18"/>
    <x v="17"/>
    <s v="Pichidegua"/>
    <s v="color"/>
    <s v="Packing 1 Color"/>
    <s v="PICH1Aco"/>
    <n v="1320"/>
    <m/>
    <n v="1800"/>
    <m/>
    <n v="1980"/>
    <m/>
    <n v="5400"/>
    <m/>
    <n v="0"/>
    <m/>
    <n v="0"/>
    <m/>
    <n v="0"/>
    <m/>
    <n v="120"/>
    <m/>
    <n v="600"/>
    <m/>
    <n v="720"/>
    <m/>
    <n v="120"/>
    <m/>
    <n v="630"/>
    <m/>
    <n v="750"/>
    <m/>
    <n v="340"/>
    <m/>
    <m/>
    <m/>
    <n v="11080"/>
    <m/>
    <n v="1230"/>
    <m/>
    <n v="12310"/>
    <n v="5.848903330625508E-2"/>
    <n v="4"/>
    <n v="6.0926076360682375E-2"/>
    <n v="4.166666666666667"/>
    <n v="2.761982128350934E-2"/>
    <n v="1.8888888888888888"/>
  </r>
  <r>
    <x v="52"/>
    <s v="PICH1Aco218"/>
    <x v="17"/>
    <s v="Pichidegua"/>
    <s v="color"/>
    <s v="Packing 1 Color"/>
    <s v="PICH1Aco2"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2"/>
    <s v="PICH1Bco18"/>
    <x v="17"/>
    <s v="Pichidegua"/>
    <s v="color"/>
    <s v="Packing 1 Color"/>
    <s v="PICH1Bco"/>
    <n v="1680"/>
    <m/>
    <n v="540"/>
    <m/>
    <n v="1800"/>
    <m/>
    <n v="41400"/>
    <m/>
    <n v="180"/>
    <m/>
    <n v="0"/>
    <m/>
    <n v="0"/>
    <m/>
    <n v="1890"/>
    <m/>
    <n v="420"/>
    <m/>
    <n v="2310"/>
    <m/>
    <n v="228"/>
    <m/>
    <n v="120"/>
    <m/>
    <n v="348"/>
    <m/>
    <n v="742"/>
    <m/>
    <m/>
    <m/>
    <n v="48460"/>
    <m/>
    <n v="540"/>
    <m/>
    <n v="49000"/>
    <n v="4.7142857142857146E-2"/>
    <n v="12.833333333333334"/>
    <n v="7.1020408163265302E-3"/>
    <n v="1.9333333333333333"/>
    <n v="1.5142857142857144E-2"/>
    <n v="4.1222222222222218"/>
  </r>
  <r>
    <x v="52"/>
    <s v="PICH2BCO18"/>
    <x v="17"/>
    <s v="Pichidegua"/>
    <s v="color"/>
    <s v="Packing 1 Color"/>
    <s v="PICH2BCO"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2"/>
    <s v="PICH4Bco18"/>
    <x v="17"/>
    <s v="Pichidegua"/>
    <s v="color"/>
    <s v="Packing 4"/>
    <s v="PICH4Bco"/>
    <n v="2760"/>
    <m/>
    <n v="7740"/>
    <m/>
    <n v="16920"/>
    <m/>
    <n v="8460"/>
    <m/>
    <n v="0"/>
    <m/>
    <n v="0"/>
    <m/>
    <n v="0"/>
    <m/>
    <n v="3240"/>
    <m/>
    <n v="0"/>
    <m/>
    <n v="3240"/>
    <m/>
    <n v="3780"/>
    <m/>
    <n v="0"/>
    <m/>
    <n v="3780"/>
    <m/>
    <n v="400"/>
    <m/>
    <m/>
    <m/>
    <n v="43300"/>
    <m/>
    <n v="0"/>
    <m/>
    <n v="43300"/>
    <n v="7.4826789838337182E-2"/>
    <n v="18"/>
    <n v="8.729792147806005E-2"/>
    <n v="21"/>
    <n v="9.2378752886836026E-3"/>
    <n v="2.2222222222222223"/>
  </r>
  <r>
    <x v="52"/>
    <s v="PICH5Aco18"/>
    <x v="17"/>
    <s v="Pichidegua"/>
    <s v="color"/>
    <s v="Packing 5"/>
    <s v="PICH5Aco"/>
    <n v="1200"/>
    <m/>
    <n v="12780"/>
    <m/>
    <n v="0"/>
    <m/>
    <n v="55620"/>
    <m/>
    <n v="2880"/>
    <m/>
    <n v="0"/>
    <m/>
    <n v="0"/>
    <m/>
    <n v="1620"/>
    <m/>
    <n v="0"/>
    <m/>
    <n v="1620"/>
    <m/>
    <n v="2460"/>
    <m/>
    <n v="0"/>
    <m/>
    <n v="2460"/>
    <m/>
    <n v="1920"/>
    <m/>
    <m/>
    <m/>
    <n v="78480"/>
    <m/>
    <n v="0"/>
    <m/>
    <n v="78480"/>
    <n v="2.0642201834862386E-2"/>
    <n v="9"/>
    <n v="3.1345565749235471E-2"/>
    <n v="13.666666666666666"/>
    <n v="2.4464831804281346E-2"/>
    <n v="10.666666666666666"/>
  </r>
  <r>
    <x v="52"/>
    <s v="PICH5Bco18"/>
    <x v="17"/>
    <s v="Pichidegua"/>
    <s v="color"/>
    <s v="Packing 5"/>
    <s v="PICH5Bco"/>
    <n v="3360"/>
    <m/>
    <n v="14760"/>
    <m/>
    <n v="36720"/>
    <m/>
    <n v="19440"/>
    <m/>
    <n v="1440"/>
    <m/>
    <n v="0"/>
    <m/>
    <n v="0"/>
    <m/>
    <n v="5034"/>
    <m/>
    <n v="0"/>
    <m/>
    <n v="5034"/>
    <m/>
    <n v="2943"/>
    <m/>
    <n v="0"/>
    <m/>
    <n v="2943"/>
    <m/>
    <n v="1083"/>
    <m/>
    <m/>
    <m/>
    <n v="84780"/>
    <m/>
    <n v="0"/>
    <m/>
    <n v="84780"/>
    <n v="5.9377211606510973E-2"/>
    <n v="27.966666666666665"/>
    <n v="3.4713375796178343E-2"/>
    <n v="16.350000000000001"/>
    <n v="1.2774239207360226E-2"/>
    <n v="6.0166666666666666"/>
  </r>
  <r>
    <x v="52"/>
    <s v="PICH5Cco18"/>
    <x v="17"/>
    <s v="Pichidegua"/>
    <s v="color"/>
    <s v="Packing 5"/>
    <s v="PICH5Cco"/>
    <n v="600"/>
    <m/>
    <n v="2700"/>
    <m/>
    <n v="8640"/>
    <m/>
    <n v="70200"/>
    <m/>
    <n v="7740"/>
    <m/>
    <n v="0"/>
    <m/>
    <n v="180"/>
    <m/>
    <n v="1806"/>
    <m/>
    <n v="0"/>
    <m/>
    <n v="1806"/>
    <m/>
    <n v="1650"/>
    <m/>
    <n v="0"/>
    <m/>
    <n v="1650"/>
    <m/>
    <n v="624"/>
    <m/>
    <m/>
    <m/>
    <n v="94140"/>
    <m/>
    <n v="0"/>
    <m/>
    <n v="94140"/>
    <n v="1.918419375398343E-2"/>
    <n v="10.033333333333333"/>
    <n v="1.7527087316762269E-2"/>
    <n v="9.1666666666666661"/>
    <n v="6.6284257488846395E-3"/>
    <n v="3.4666666666666668"/>
  </r>
  <r>
    <x v="53"/>
    <s v="Lavado18"/>
    <x v="17"/>
    <m/>
    <m/>
    <m/>
    <s v="Lavado"/>
    <n v="4440"/>
    <m/>
    <n v="14400"/>
    <m/>
    <n v="57960"/>
    <m/>
    <n v="53640"/>
    <m/>
    <n v="11880"/>
    <m/>
    <n v="1260"/>
    <m/>
    <n v="0"/>
    <m/>
    <n v="0"/>
    <m/>
    <n v="0"/>
    <m/>
    <n v="0"/>
    <m/>
    <n v="0"/>
    <m/>
    <n v="0"/>
    <m/>
    <n v="0"/>
    <m/>
    <n v="0"/>
    <m/>
    <m/>
    <m/>
    <n v="143580"/>
    <m/>
    <n v="0"/>
    <m/>
    <n v="143580"/>
    <n v="0"/>
    <n v="0"/>
    <n v="0"/>
    <n v="0"/>
    <n v="0"/>
    <n v="0"/>
  </r>
  <r>
    <x v="54"/>
    <s v="CA3A19"/>
    <x v="18"/>
    <s v="Calera"/>
    <s v="color"/>
    <s v="Packing 1 Color"/>
    <s v="CA3A"/>
    <n v="11400"/>
    <m/>
    <n v="23580"/>
    <m/>
    <n v="0"/>
    <m/>
    <n v="31500"/>
    <m/>
    <n v="360"/>
    <m/>
    <n v="180"/>
    <m/>
    <n v="0"/>
    <m/>
    <n v="1182"/>
    <m/>
    <n v="660"/>
    <m/>
    <n v="1842"/>
    <m/>
    <n v="570"/>
    <m/>
    <n v="660"/>
    <m/>
    <n v="1230"/>
    <m/>
    <n v="768"/>
    <m/>
    <m/>
    <m/>
    <n v="69540"/>
    <m/>
    <n v="1320"/>
    <m/>
    <n v="70860"/>
    <n v="2.5994919559695174E-2"/>
    <n v="10.233333333333333"/>
    <n v="1.7358171041490261E-2"/>
    <n v="6.833333333333333"/>
    <n v="1.083827265029636E-2"/>
    <n v="4.2666666666666666"/>
  </r>
  <r>
    <x v="54"/>
    <s v="CA3B19"/>
    <x v="18"/>
    <s v="Calera"/>
    <s v="color"/>
    <s v="Packing 1 Color"/>
    <s v="CA3B"/>
    <n v="1080"/>
    <m/>
    <n v="1980"/>
    <m/>
    <n v="1620"/>
    <m/>
    <n v="540"/>
    <m/>
    <n v="360"/>
    <m/>
    <n v="0"/>
    <m/>
    <n v="0"/>
    <m/>
    <n v="72"/>
    <m/>
    <n v="120"/>
    <m/>
    <n v="192"/>
    <m/>
    <n v="75"/>
    <m/>
    <n v="30"/>
    <m/>
    <n v="105"/>
    <m/>
    <n v="33"/>
    <m/>
    <m/>
    <m/>
    <n v="5760"/>
    <m/>
    <n v="150"/>
    <m/>
    <n v="5910"/>
    <n v="3.2487309644670052E-2"/>
    <n v="1.0666666666666667"/>
    <n v="1.7766497461928935E-2"/>
    <n v="0.58333333333333337"/>
    <n v="5.5837563451776647E-3"/>
    <n v="0.18333333333333332"/>
  </r>
  <r>
    <x v="54"/>
    <s v="CA3BB19"/>
    <x v="18"/>
    <s v="Calera"/>
    <s v="blanco"/>
    <s v="Packing 1 Color"/>
    <s v="CA3BB"/>
    <n v="2520"/>
    <m/>
    <n v="6120"/>
    <m/>
    <n v="6880"/>
    <m/>
    <n v="18000"/>
    <m/>
    <n v="18900"/>
    <m/>
    <n v="0"/>
    <m/>
    <n v="0"/>
    <m/>
    <n v="1695"/>
    <m/>
    <n v="930"/>
    <m/>
    <n v="2625"/>
    <m/>
    <n v="627"/>
    <m/>
    <n v="600"/>
    <m/>
    <n v="1227"/>
    <m/>
    <n v="338"/>
    <m/>
    <m/>
    <m/>
    <n v="55080"/>
    <m/>
    <n v="1530"/>
    <m/>
    <n v="56610"/>
    <n v="4.6369899311075782E-2"/>
    <n v="14.583333333333334"/>
    <n v="2.167461579226285E-2"/>
    <n v="6.8166666666666664"/>
    <n v="5.9706765589118528E-3"/>
    <n v="1.8777777777777778"/>
  </r>
  <r>
    <x v="54"/>
    <s v="CAP1A19"/>
    <x v="18"/>
    <s v="Calera"/>
    <s v="color"/>
    <s v="Packing 1 Color"/>
    <s v="CAP1A"/>
    <n v="1320"/>
    <m/>
    <n v="1260"/>
    <m/>
    <n v="5580"/>
    <m/>
    <n v="29700"/>
    <m/>
    <n v="540"/>
    <m/>
    <n v="0"/>
    <m/>
    <n v="0"/>
    <m/>
    <n v="456"/>
    <m/>
    <n v="510"/>
    <m/>
    <n v="966"/>
    <m/>
    <n v="213"/>
    <m/>
    <n v="0"/>
    <m/>
    <n v="213"/>
    <m/>
    <n v="51"/>
    <m/>
    <m/>
    <m/>
    <n v="39120"/>
    <m/>
    <n v="510"/>
    <m/>
    <n v="39630"/>
    <n v="2.437547312641938E-2"/>
    <n v="5.3666666666666663"/>
    <n v="5.3747161241483729E-3"/>
    <n v="1.1833333333333333"/>
    <n v="1.2869038607115821E-3"/>
    <n v="0.28333333333333333"/>
  </r>
  <r>
    <x v="54"/>
    <s v="CAP1B19"/>
    <x v="18"/>
    <s v="Calera"/>
    <s v="color"/>
    <s v="Packing 1 Color"/>
    <s v="CAP1B"/>
    <n v="3480"/>
    <m/>
    <n v="0"/>
    <m/>
    <n v="0"/>
    <m/>
    <n v="28980"/>
    <m/>
    <n v="0"/>
    <m/>
    <n v="0"/>
    <m/>
    <n v="0"/>
    <m/>
    <n v="549"/>
    <m/>
    <n v="480"/>
    <m/>
    <n v="1029"/>
    <m/>
    <n v="153"/>
    <m/>
    <n v="0"/>
    <m/>
    <n v="153"/>
    <m/>
    <n v="438"/>
    <m/>
    <m/>
    <m/>
    <n v="33600"/>
    <m/>
    <n v="480"/>
    <m/>
    <n v="34080"/>
    <n v="3.0193661971830987E-2"/>
    <n v="5.7166666666666668"/>
    <n v="4.4894366197183099E-3"/>
    <n v="0.85"/>
    <n v="1.2852112676056338E-2"/>
    <n v="2.4333333333333331"/>
  </r>
  <r>
    <x v="54"/>
    <s v="CAP1c19"/>
    <x v="18"/>
    <s v="Calera"/>
    <s v="color"/>
    <s v="Packing 1 Color"/>
    <s v="CAP1c"/>
    <n v="1200"/>
    <m/>
    <n v="0"/>
    <m/>
    <n v="15600"/>
    <m/>
    <n v="11340"/>
    <m/>
    <n v="180"/>
    <m/>
    <n v="0"/>
    <m/>
    <n v="0"/>
    <m/>
    <n v="600"/>
    <m/>
    <n v="480"/>
    <m/>
    <n v="1080"/>
    <m/>
    <n v="60"/>
    <m/>
    <n v="0"/>
    <m/>
    <n v="60"/>
    <m/>
    <n v="480"/>
    <m/>
    <m/>
    <m/>
    <n v="29460"/>
    <m/>
    <n v="480"/>
    <m/>
    <n v="29940"/>
    <n v="3.6072144288577156E-2"/>
    <n v="6"/>
    <n v="2.004008016032064E-3"/>
    <n v="0.33333333333333331"/>
    <n v="1.6032064128256512E-2"/>
    <n v="2.6666666666666665"/>
  </r>
  <r>
    <x v="55"/>
    <s v="PICH1A19"/>
    <x v="18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5"/>
    <s v="PICH2A19"/>
    <x v="18"/>
    <s v="Pichidegua"/>
    <s v="color"/>
    <s v="Packing 1 Blanco"/>
    <s v="PICH2A"/>
    <n v="6240"/>
    <m/>
    <n v="33300"/>
    <m/>
    <n v="168520"/>
    <m/>
    <n v="72720"/>
    <m/>
    <n v="5400"/>
    <m/>
    <n v="0"/>
    <m/>
    <n v="0"/>
    <m/>
    <n v="8820"/>
    <m/>
    <n v="0"/>
    <m/>
    <n v="8820"/>
    <m/>
    <n v="2880"/>
    <m/>
    <n v="0"/>
    <m/>
    <n v="2880"/>
    <m/>
    <n v="560"/>
    <m/>
    <m/>
    <m/>
    <n v="298440"/>
    <m/>
    <n v="0"/>
    <m/>
    <n v="298440"/>
    <n v="2.9553679131483716E-2"/>
    <n v="49"/>
    <n v="9.6501809408926411E-3"/>
    <n v="16"/>
    <n v="1.8764240718402358E-3"/>
    <n v="3.1111111111111112"/>
  </r>
  <r>
    <x v="55"/>
    <s v="PICH3A19"/>
    <x v="18"/>
    <s v="Pichidegua"/>
    <s v="blanco"/>
    <s v="Packing 3"/>
    <s v="PICH3A"/>
    <n v="3000"/>
    <m/>
    <n v="27540"/>
    <m/>
    <n v="140940"/>
    <m/>
    <n v="86220"/>
    <m/>
    <n v="5580"/>
    <m/>
    <n v="0"/>
    <m/>
    <n v="0"/>
    <m/>
    <n v="20520"/>
    <m/>
    <n v="0"/>
    <m/>
    <n v="20520"/>
    <m/>
    <n v="2520"/>
    <m/>
    <n v="0"/>
    <m/>
    <n v="2520"/>
    <m/>
    <n v="440"/>
    <m/>
    <m/>
    <m/>
    <n v="286760"/>
    <m/>
    <n v="0"/>
    <m/>
    <n v="286760"/>
    <n v="7.1558097363649042E-2"/>
    <n v="114"/>
    <n v="8.7878365183428654E-3"/>
    <n v="14"/>
    <n v="1.5343841539963733E-3"/>
    <n v="2.4444444444444446"/>
  </r>
  <r>
    <x v="55"/>
    <s v="PICH4A19"/>
    <x v="18"/>
    <s v="Pichidegua"/>
    <s v="blanco"/>
    <s v="Packing 4"/>
    <s v="PICH4A"/>
    <n v="8520"/>
    <m/>
    <n v="31320"/>
    <m/>
    <n v="88400"/>
    <m/>
    <n v="48600"/>
    <m/>
    <n v="6480"/>
    <m/>
    <n v="0"/>
    <m/>
    <n v="0"/>
    <m/>
    <n v="21420"/>
    <m/>
    <n v="0"/>
    <m/>
    <n v="21420"/>
    <m/>
    <n v="3600"/>
    <m/>
    <n v="0"/>
    <m/>
    <n v="3600"/>
    <m/>
    <n v="940"/>
    <m/>
    <m/>
    <m/>
    <n v="209280"/>
    <m/>
    <n v="0"/>
    <m/>
    <n v="209280"/>
    <n v="0.10235091743119266"/>
    <n v="119"/>
    <n v="1.7201834862385322E-2"/>
    <n v="20"/>
    <n v="4.491590214067278E-3"/>
    <n v="5.2222222222222223"/>
  </r>
  <r>
    <x v="55"/>
    <s v="PICH5A19"/>
    <x v="18"/>
    <s v="Pichidegua"/>
    <s v="blanco"/>
    <s v="Packing 5"/>
    <s v="PICH5A"/>
    <n v="1680"/>
    <m/>
    <n v="14220"/>
    <m/>
    <n v="100260"/>
    <m/>
    <n v="169920"/>
    <m/>
    <n v="13320"/>
    <m/>
    <n v="0"/>
    <m/>
    <n v="0"/>
    <m/>
    <n v="13860"/>
    <m/>
    <n v="0"/>
    <m/>
    <n v="13860"/>
    <m/>
    <n v="1440"/>
    <m/>
    <n v="0"/>
    <m/>
    <n v="1440"/>
    <m/>
    <n v="680"/>
    <m/>
    <m/>
    <m/>
    <n v="315380"/>
    <m/>
    <n v="0"/>
    <m/>
    <n v="315380"/>
    <n v="4.394698459001839E-2"/>
    <n v="77"/>
    <n v="4.5659204768850273E-3"/>
    <n v="8"/>
    <n v="2.1561291140845965E-3"/>
    <n v="3.7777777777777777"/>
  </r>
  <r>
    <x v="55"/>
    <s v="PICH1B19"/>
    <x v="18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5"/>
    <s v="PICH2B19"/>
    <x v="18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5"/>
    <s v="PICH3B19"/>
    <x v="18"/>
    <s v="Pichidegua"/>
    <s v="blanco"/>
    <s v="Packing 3"/>
    <s v="PICH3B"/>
    <n v="0"/>
    <m/>
    <n v="0"/>
    <m/>
    <n v="900"/>
    <m/>
    <n v="1620"/>
    <m/>
    <n v="14220"/>
    <m/>
    <n v="54180"/>
    <m/>
    <n v="21240"/>
    <m/>
    <n v="7740"/>
    <m/>
    <n v="0"/>
    <m/>
    <n v="7740"/>
    <m/>
    <n v="1260"/>
    <m/>
    <n v="0"/>
    <m/>
    <n v="1260"/>
    <m/>
    <n v="0"/>
    <m/>
    <m/>
    <m/>
    <n v="101160"/>
    <m/>
    <n v="0"/>
    <m/>
    <n v="101160"/>
    <n v="7.6512455516014238E-2"/>
    <n v="43"/>
    <n v="1.2455516014234875E-2"/>
    <n v="7"/>
    <n v="0"/>
    <n v="0"/>
  </r>
  <r>
    <x v="55"/>
    <s v="PICH4B19"/>
    <x v="18"/>
    <s v="Pichidegua"/>
    <s v="blanco"/>
    <s v="Packing 4"/>
    <s v="PICH4B"/>
    <n v="9000"/>
    <m/>
    <n v="24480"/>
    <m/>
    <n v="50040"/>
    <m/>
    <n v="23040"/>
    <m/>
    <n v="3060"/>
    <m/>
    <n v="0"/>
    <m/>
    <n v="0"/>
    <m/>
    <n v="16446"/>
    <m/>
    <n v="0"/>
    <m/>
    <n v="16446"/>
    <m/>
    <n v="7215"/>
    <m/>
    <n v="0"/>
    <m/>
    <n v="7215"/>
    <m/>
    <n v="1279"/>
    <m/>
    <m/>
    <m/>
    <n v="134560"/>
    <m/>
    <n v="0"/>
    <m/>
    <n v="134560"/>
    <n v="0.12222057074910821"/>
    <n v="91.36666666666666"/>
    <n v="5.3619203329369799E-2"/>
    <n v="40.083333333333336"/>
    <n v="9.5050535077288948E-3"/>
    <n v="7.1055555555555552"/>
  </r>
  <r>
    <x v="55"/>
    <s v="PICH5B19"/>
    <x v="18"/>
    <s v="Pichidegua"/>
    <s v="blanco"/>
    <s v="Packing 5"/>
    <s v="PICH5B"/>
    <n v="2640"/>
    <m/>
    <n v="25740"/>
    <m/>
    <n v="69660"/>
    <m/>
    <n v="37620"/>
    <m/>
    <n v="4500"/>
    <m/>
    <n v="360"/>
    <m/>
    <n v="0"/>
    <m/>
    <n v="18978"/>
    <m/>
    <n v="0"/>
    <m/>
    <n v="18978"/>
    <m/>
    <n v="4581"/>
    <m/>
    <n v="0"/>
    <m/>
    <n v="4581"/>
    <m/>
    <n v="1781"/>
    <m/>
    <m/>
    <m/>
    <n v="165860"/>
    <m/>
    <n v="0"/>
    <m/>
    <n v="165860"/>
    <n v="0.11442180151935367"/>
    <n v="105.43333333333334"/>
    <n v="2.761967924755818E-2"/>
    <n v="25.45"/>
    <n v="1.073797178343181E-2"/>
    <n v="9.8944444444444439"/>
  </r>
  <r>
    <x v="55"/>
    <s v="PICH3C19"/>
    <x v="18"/>
    <s v="Pichidegua"/>
    <s v="blanco"/>
    <s v="Packing 3"/>
    <s v="PICH3C"/>
    <n v="6600"/>
    <m/>
    <n v="32580"/>
    <m/>
    <n v="90360"/>
    <m/>
    <n v="47700"/>
    <m/>
    <n v="4320"/>
    <m/>
    <n v="0"/>
    <m/>
    <n v="0"/>
    <m/>
    <n v="17460"/>
    <m/>
    <n v="0"/>
    <m/>
    <n v="17460"/>
    <m/>
    <n v="3960"/>
    <m/>
    <n v="0"/>
    <m/>
    <n v="3960"/>
    <m/>
    <n v="540"/>
    <m/>
    <m/>
    <m/>
    <n v="203520"/>
    <m/>
    <n v="0"/>
    <m/>
    <n v="203520"/>
    <n v="8.5790094339622647E-2"/>
    <n v="97"/>
    <n v="1.945754716981132E-2"/>
    <n v="22"/>
    <n v="2.6533018867924527E-3"/>
    <n v="3"/>
  </r>
  <r>
    <x v="55"/>
    <s v="PICH5C19"/>
    <x v="18"/>
    <s v="Pichidegua"/>
    <s v="blanco"/>
    <s v="Packing 5"/>
    <s v="PICH5C"/>
    <n v="5160"/>
    <m/>
    <n v="1980"/>
    <m/>
    <n v="54000"/>
    <m/>
    <n v="203760"/>
    <m/>
    <n v="38160"/>
    <m/>
    <n v="0"/>
    <m/>
    <n v="0"/>
    <m/>
    <n v="14220"/>
    <m/>
    <n v="0"/>
    <m/>
    <n v="14220"/>
    <m/>
    <n v="2340"/>
    <m/>
    <n v="0"/>
    <m/>
    <n v="2340"/>
    <m/>
    <n v="640"/>
    <m/>
    <m/>
    <m/>
    <n v="320260"/>
    <m/>
    <n v="0"/>
    <m/>
    <n v="320260"/>
    <n v="4.4401423843127459E-2"/>
    <n v="79"/>
    <n v="7.306563417223506E-3"/>
    <n v="13"/>
    <n v="1.9983763192406171E-3"/>
    <n v="3.5555555555555554"/>
  </r>
  <r>
    <x v="55"/>
    <s v="PICH5D19"/>
    <x v="18"/>
    <s v="Pichidegua"/>
    <s v="blanco"/>
    <s v="Packing 5"/>
    <s v="PICH5D"/>
    <n v="1920"/>
    <m/>
    <n v="13320"/>
    <m/>
    <n v="93060"/>
    <m/>
    <n v="209520"/>
    <m/>
    <n v="13860"/>
    <m/>
    <n v="0"/>
    <m/>
    <n v="0"/>
    <m/>
    <n v="27540"/>
    <m/>
    <n v="0"/>
    <m/>
    <n v="27540"/>
    <m/>
    <n v="3600"/>
    <m/>
    <n v="0"/>
    <m/>
    <n v="3600"/>
    <m/>
    <n v="920"/>
    <m/>
    <m/>
    <m/>
    <n v="363740"/>
    <m/>
    <n v="0"/>
    <m/>
    <n v="363740"/>
    <n v="7.5713421674822673E-2"/>
    <n v="153"/>
    <n v="9.8971793038983881E-3"/>
    <n v="20"/>
    <n v="2.5292791554406995E-3"/>
    <n v="5.1111111111111107"/>
  </r>
  <r>
    <x v="55"/>
    <s v="PICH1Aco19"/>
    <x v="18"/>
    <s v="Pichidegua"/>
    <s v="color"/>
    <s v="Packing 1 Color"/>
    <s v="PICH1Aco"/>
    <n v="11280"/>
    <m/>
    <n v="12420"/>
    <m/>
    <n v="0"/>
    <m/>
    <n v="79110"/>
    <m/>
    <n v="180"/>
    <m/>
    <n v="0"/>
    <m/>
    <n v="0"/>
    <m/>
    <n v="1740"/>
    <m/>
    <n v="630"/>
    <m/>
    <n v="2370"/>
    <m/>
    <n v="1188"/>
    <m/>
    <n v="690"/>
    <m/>
    <n v="1878"/>
    <m/>
    <n v="2322"/>
    <m/>
    <m/>
    <m/>
    <n v="108240"/>
    <m/>
    <n v="1320"/>
    <m/>
    <n v="109560"/>
    <n v="2.1631982475355971E-2"/>
    <n v="13.166666666666666"/>
    <n v="1.7141292442497263E-2"/>
    <n v="10.433333333333334"/>
    <n v="2.1193866374589265E-2"/>
    <n v="12.9"/>
  </r>
  <r>
    <x v="55"/>
    <s v="PICH1Aco219"/>
    <x v="18"/>
    <s v="Pichidegua"/>
    <s v="color"/>
    <s v="Packing 1 Color"/>
    <s v="PICH1Aco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5"/>
    <s v="PICH1Bco19"/>
    <x v="18"/>
    <s v="Pichidegua"/>
    <s v="color"/>
    <s v="Packing 1 Color"/>
    <s v="PICH1Bco"/>
    <n v="1920"/>
    <m/>
    <n v="0"/>
    <m/>
    <n v="19000"/>
    <m/>
    <n v="15840"/>
    <m/>
    <n v="0"/>
    <m/>
    <n v="0"/>
    <m/>
    <n v="0"/>
    <m/>
    <n v="1821"/>
    <m/>
    <n v="570"/>
    <m/>
    <n v="2391"/>
    <m/>
    <n v="198"/>
    <m/>
    <n v="30"/>
    <m/>
    <n v="228"/>
    <m/>
    <n v="281"/>
    <m/>
    <m/>
    <m/>
    <n v="39060"/>
    <m/>
    <n v="600"/>
    <m/>
    <n v="39660"/>
    <n v="6.0287443267776096E-2"/>
    <n v="13.283333333333333"/>
    <n v="5.7488653555219362E-3"/>
    <n v="1.2666666666666666"/>
    <n v="7.0852244074634391E-3"/>
    <n v="1.5611111111111111"/>
  </r>
  <r>
    <x v="55"/>
    <s v="PICH2BCO19"/>
    <x v="18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5"/>
    <s v="PICH4Bco19"/>
    <x v="18"/>
    <s v="Pichidegua"/>
    <s v="color"/>
    <s v="Packing 4"/>
    <s v="PICH4Bco"/>
    <n v="3960"/>
    <m/>
    <n v="10260"/>
    <m/>
    <n v="21240"/>
    <m/>
    <n v="10620"/>
    <m/>
    <n v="0"/>
    <m/>
    <n v="0"/>
    <m/>
    <n v="0"/>
    <m/>
    <n v="4320"/>
    <m/>
    <n v="0"/>
    <m/>
    <n v="4320"/>
    <m/>
    <n v="3420"/>
    <m/>
    <n v="0"/>
    <m/>
    <n v="3420"/>
    <m/>
    <n v="620"/>
    <m/>
    <m/>
    <m/>
    <n v="54440"/>
    <m/>
    <n v="0"/>
    <m/>
    <n v="54440"/>
    <n v="7.9353416605437183E-2"/>
    <n v="24"/>
    <n v="6.2821454812637761E-2"/>
    <n v="19"/>
    <n v="1.1388684790595151E-2"/>
    <n v="3.4444444444444446"/>
  </r>
  <r>
    <x v="55"/>
    <s v="PICH5Aco19"/>
    <x v="18"/>
    <s v="Pichidegua"/>
    <s v="color"/>
    <s v="Packing 5"/>
    <s v="PICH5Aco"/>
    <n v="3480"/>
    <m/>
    <n v="25560"/>
    <m/>
    <n v="0"/>
    <m/>
    <n v="118980"/>
    <m/>
    <n v="2880"/>
    <m/>
    <n v="0"/>
    <m/>
    <n v="0"/>
    <m/>
    <n v="2130"/>
    <m/>
    <n v="0"/>
    <m/>
    <n v="2130"/>
    <m/>
    <n v="3561"/>
    <m/>
    <n v="0"/>
    <m/>
    <n v="3561"/>
    <m/>
    <n v="2709"/>
    <m/>
    <m/>
    <m/>
    <n v="159300"/>
    <m/>
    <n v="0"/>
    <m/>
    <n v="159300"/>
    <n v="1.3370998116760829E-2"/>
    <n v="11.833333333333334"/>
    <n v="2.2354048964218456E-2"/>
    <n v="19.783333333333335"/>
    <n v="1.7005649717514126E-2"/>
    <n v="15.05"/>
  </r>
  <r>
    <x v="55"/>
    <s v="PICH5Bco19"/>
    <x v="18"/>
    <s v="Pichidegua"/>
    <s v="color"/>
    <s v="Packing 5"/>
    <s v="PICH5Bco"/>
    <n v="3000"/>
    <m/>
    <n v="13500"/>
    <m/>
    <n v="37440"/>
    <m/>
    <n v="17820"/>
    <m/>
    <n v="900"/>
    <m/>
    <n v="0"/>
    <m/>
    <n v="0"/>
    <m/>
    <n v="2895"/>
    <m/>
    <n v="0"/>
    <m/>
    <n v="2895"/>
    <m/>
    <n v="1809"/>
    <m/>
    <n v="0"/>
    <m/>
    <n v="1809"/>
    <m/>
    <n v="1116"/>
    <m/>
    <m/>
    <m/>
    <n v="78480"/>
    <m/>
    <n v="0"/>
    <m/>
    <n v="78480"/>
    <n v="3.688837920489297E-2"/>
    <n v="16.083333333333332"/>
    <n v="2.3050458715596332E-2"/>
    <n v="10.050000000000001"/>
    <n v="1.4220183486238533E-2"/>
    <n v="6.2"/>
  </r>
  <r>
    <x v="55"/>
    <s v="PICH5Cco19"/>
    <x v="18"/>
    <s v="Pichidegua"/>
    <s v="color"/>
    <s v="Packing 5"/>
    <s v="PICH5Cco"/>
    <n v="2160"/>
    <m/>
    <n v="5580"/>
    <m/>
    <n v="0"/>
    <m/>
    <n v="116370"/>
    <m/>
    <n v="8280"/>
    <m/>
    <n v="0"/>
    <m/>
    <n v="0"/>
    <m/>
    <n v="2769"/>
    <m/>
    <n v="0"/>
    <m/>
    <n v="2769"/>
    <m/>
    <n v="1911"/>
    <m/>
    <n v="0"/>
    <m/>
    <n v="1911"/>
    <m/>
    <n v="1350"/>
    <m/>
    <m/>
    <m/>
    <n v="138420"/>
    <m/>
    <n v="0"/>
    <m/>
    <n v="138420"/>
    <n v="2.0004334633723451E-2"/>
    <n v="15.383333333333333"/>
    <n v="1.3805808409189423E-2"/>
    <n v="10.616666666666667"/>
    <n v="9.7529258777633299E-3"/>
    <n v="7.5"/>
  </r>
  <r>
    <x v="56"/>
    <s v="Lavado19"/>
    <x v="18"/>
    <m/>
    <m/>
    <m/>
    <s v="Lavado"/>
    <n v="6360"/>
    <m/>
    <n v="22320"/>
    <m/>
    <n v="82080"/>
    <m/>
    <n v="69840"/>
    <m/>
    <n v="13140"/>
    <m/>
    <n v="2160"/>
    <m/>
    <n v="0"/>
    <m/>
    <n v="0"/>
    <m/>
    <n v="0"/>
    <m/>
    <n v="0"/>
    <m/>
    <n v="0"/>
    <m/>
    <n v="0"/>
    <m/>
    <n v="0"/>
    <m/>
    <n v="0"/>
    <m/>
    <m/>
    <m/>
    <n v="195900"/>
    <m/>
    <n v="0"/>
    <m/>
    <n v="195900"/>
    <n v="0"/>
    <n v="0"/>
    <n v="0"/>
    <n v="0"/>
    <n v="0"/>
    <n v="0"/>
  </r>
  <r>
    <x v="57"/>
    <s v="CA3A20"/>
    <x v="19"/>
    <s v="Calera"/>
    <s v="color"/>
    <s v="Packing 1 Color"/>
    <s v="CA3A"/>
    <n v="7680"/>
    <m/>
    <n v="20880"/>
    <m/>
    <n v="0"/>
    <m/>
    <n v="29340"/>
    <m/>
    <n v="360"/>
    <m/>
    <n v="0"/>
    <m/>
    <n v="0"/>
    <m/>
    <n v="1050"/>
    <m/>
    <n v="630"/>
    <m/>
    <n v="1680"/>
    <m/>
    <n v="630"/>
    <m/>
    <n v="630"/>
    <m/>
    <n v="1260"/>
    <m/>
    <n v="60"/>
    <m/>
    <m/>
    <m/>
    <n v="60000"/>
    <m/>
    <n v="1260"/>
    <m/>
    <n v="61260"/>
    <n v="2.742409402546523E-2"/>
    <n v="9.3333333333333339"/>
    <n v="2.0568070519098921E-2"/>
    <n v="7"/>
    <n v="9.7943192948090111E-4"/>
    <n v="0.33333333333333331"/>
  </r>
  <r>
    <x v="57"/>
    <s v="CA3B20"/>
    <x v="19"/>
    <s v="Calera"/>
    <s v="color"/>
    <s v="Packing 1 Color"/>
    <s v="CA3B"/>
    <n v="360"/>
    <m/>
    <n v="720"/>
    <m/>
    <n v="900"/>
    <m/>
    <n v="180"/>
    <m/>
    <n v="0"/>
    <m/>
    <n v="0"/>
    <m/>
    <n v="0"/>
    <m/>
    <n v="30"/>
    <m/>
    <n v="30"/>
    <m/>
    <n v="60"/>
    <m/>
    <n v="30"/>
    <m/>
    <n v="60"/>
    <m/>
    <n v="90"/>
    <m/>
    <n v="240"/>
    <m/>
    <m/>
    <m/>
    <n v="2460"/>
    <m/>
    <n v="90"/>
    <m/>
    <n v="2550"/>
    <n v="2.3529411764705882E-2"/>
    <n v="0.33333333333333331"/>
    <n v="3.5294117647058823E-2"/>
    <n v="0.5"/>
    <n v="9.4117647058823528E-2"/>
    <n v="1.3333333333333333"/>
  </r>
  <r>
    <x v="57"/>
    <s v="CA3BB20"/>
    <x v="19"/>
    <s v="Calera"/>
    <s v="blanco"/>
    <s v="Packing 1 Color"/>
    <s v="CA3BB"/>
    <n v="3000"/>
    <m/>
    <n v="8100"/>
    <m/>
    <n v="13320"/>
    <m/>
    <n v="32040"/>
    <m/>
    <n v="2700"/>
    <m/>
    <n v="0"/>
    <m/>
    <n v="0"/>
    <m/>
    <n v="1815"/>
    <m/>
    <n v="990"/>
    <m/>
    <n v="2805"/>
    <m/>
    <n v="483"/>
    <m/>
    <n v="540"/>
    <m/>
    <n v="1023"/>
    <m/>
    <n v="492"/>
    <m/>
    <m/>
    <m/>
    <n v="61950"/>
    <m/>
    <n v="1530"/>
    <m/>
    <n v="63480"/>
    <n v="4.4187145557655953E-2"/>
    <n v="15.583333333333334"/>
    <n v="1.6115311909262759E-2"/>
    <n v="5.6833333333333336"/>
    <n v="7.7504725897920602E-3"/>
    <n v="2.7333333333333334"/>
  </r>
  <r>
    <x v="57"/>
    <s v="CAP1A20"/>
    <x v="19"/>
    <s v="Calera"/>
    <s v="color"/>
    <s v="Packing 1 Color"/>
    <s v="CAP1A"/>
    <n v="1200"/>
    <m/>
    <n v="180"/>
    <m/>
    <n v="0"/>
    <m/>
    <n v="23040"/>
    <m/>
    <n v="0"/>
    <m/>
    <n v="0"/>
    <m/>
    <n v="0"/>
    <m/>
    <n v="360"/>
    <m/>
    <n v="240"/>
    <m/>
    <n v="600"/>
    <m/>
    <n v="45"/>
    <m/>
    <n v="0"/>
    <m/>
    <n v="45"/>
    <m/>
    <n v="345"/>
    <m/>
    <m/>
    <m/>
    <n v="25170"/>
    <m/>
    <n v="240"/>
    <m/>
    <n v="25410"/>
    <n v="2.3612750885478158E-2"/>
    <n v="3.3333333333333335"/>
    <n v="1.7709563164108619E-3"/>
    <n v="0.25"/>
    <n v="1.3577331759149941E-2"/>
    <n v="1.9166666666666667"/>
  </r>
  <r>
    <x v="57"/>
    <s v="CAP1B20"/>
    <x v="19"/>
    <s v="Calera"/>
    <s v="color"/>
    <s v="Packing 1 Color"/>
    <s v="CAP1B"/>
    <n v="3240"/>
    <m/>
    <n v="8820"/>
    <m/>
    <n v="0"/>
    <m/>
    <n v="12600"/>
    <m/>
    <n v="0"/>
    <m/>
    <n v="0"/>
    <m/>
    <n v="0"/>
    <m/>
    <n v="420"/>
    <m/>
    <n v="510"/>
    <m/>
    <n v="930"/>
    <m/>
    <n v="150"/>
    <m/>
    <n v="0"/>
    <m/>
    <n v="150"/>
    <m/>
    <n v="450"/>
    <m/>
    <m/>
    <m/>
    <n v="25680"/>
    <m/>
    <n v="510"/>
    <m/>
    <n v="26190"/>
    <n v="3.5509736540664374E-2"/>
    <n v="5.166666666666667"/>
    <n v="5.7273768613974796E-3"/>
    <n v="0.83333333333333337"/>
    <n v="1.7182130584192441E-2"/>
    <n v="2.5"/>
  </r>
  <r>
    <x v="57"/>
    <s v="CAP1c20"/>
    <x v="19"/>
    <s v="Calera"/>
    <s v="color"/>
    <s v="Packing 1 Color"/>
    <s v="CAP1c"/>
    <n v="1440"/>
    <m/>
    <n v="0"/>
    <m/>
    <n v="24000"/>
    <m/>
    <n v="3960"/>
    <m/>
    <n v="360"/>
    <m/>
    <n v="0"/>
    <m/>
    <n v="0"/>
    <m/>
    <n v="573"/>
    <m/>
    <n v="450"/>
    <m/>
    <n v="1023"/>
    <m/>
    <n v="60"/>
    <m/>
    <n v="0"/>
    <m/>
    <n v="60"/>
    <m/>
    <n v="147"/>
    <m/>
    <m/>
    <m/>
    <n v="30540"/>
    <m/>
    <n v="450"/>
    <m/>
    <n v="30990"/>
    <n v="3.3010648596321392E-2"/>
    <n v="5.6833333333333336"/>
    <n v="1.9361084220716361E-3"/>
    <n v="0.33333333333333331"/>
    <n v="4.7434656340755079E-3"/>
    <n v="0.81666666666666665"/>
  </r>
  <r>
    <x v="58"/>
    <s v="PICH1A20"/>
    <x v="19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8"/>
    <s v="PICH2A20"/>
    <x v="19"/>
    <s v="Pichidegua"/>
    <s v="color"/>
    <s v="Packing 1 Blanco"/>
    <s v="PICH2A"/>
    <n v="6960"/>
    <m/>
    <n v="39780"/>
    <m/>
    <n v="166800"/>
    <m/>
    <n v="63180"/>
    <m/>
    <n v="4320"/>
    <m/>
    <n v="0"/>
    <m/>
    <n v="0"/>
    <m/>
    <n v="8640"/>
    <m/>
    <n v="0"/>
    <m/>
    <n v="8640"/>
    <m/>
    <n v="3240"/>
    <m/>
    <n v="0"/>
    <m/>
    <n v="3240"/>
    <m/>
    <n v="480"/>
    <m/>
    <m/>
    <m/>
    <n v="293400"/>
    <m/>
    <n v="0"/>
    <m/>
    <n v="293400"/>
    <n v="2.9447852760736196E-2"/>
    <n v="48"/>
    <n v="1.1042944785276074E-2"/>
    <n v="18"/>
    <n v="1.6359918200408998E-3"/>
    <n v="2.6666666666666665"/>
  </r>
  <r>
    <x v="58"/>
    <s v="PICH3A20"/>
    <x v="19"/>
    <s v="Pichidegua"/>
    <s v="blanco"/>
    <s v="Packing 3"/>
    <s v="PICH3A"/>
    <n v="3240"/>
    <m/>
    <n v="26460"/>
    <m/>
    <n v="129280"/>
    <m/>
    <n v="86220"/>
    <m/>
    <n v="7200"/>
    <m/>
    <n v="0"/>
    <m/>
    <n v="0"/>
    <m/>
    <n v="23220"/>
    <m/>
    <n v="0"/>
    <m/>
    <n v="23220"/>
    <m/>
    <n v="2160"/>
    <m/>
    <n v="0"/>
    <m/>
    <n v="2160"/>
    <m/>
    <n v="540"/>
    <m/>
    <m/>
    <m/>
    <n v="278320"/>
    <m/>
    <n v="0"/>
    <m/>
    <n v="278320"/>
    <n v="8.3429146306409893E-2"/>
    <n v="129"/>
    <n v="7.7608508192009195E-3"/>
    <n v="12"/>
    <n v="1.9402127048002299E-3"/>
    <n v="3"/>
  </r>
  <r>
    <x v="58"/>
    <s v="PICH4A20"/>
    <x v="19"/>
    <s v="Pichidegua"/>
    <s v="blanco"/>
    <s v="Packing 4"/>
    <s v="PICH4A"/>
    <n v="9600"/>
    <m/>
    <n v="34200"/>
    <m/>
    <n v="71040"/>
    <m/>
    <n v="37440"/>
    <m/>
    <n v="5580"/>
    <m/>
    <n v="0"/>
    <m/>
    <n v="0"/>
    <m/>
    <n v="19980"/>
    <m/>
    <n v="0"/>
    <m/>
    <n v="19980"/>
    <m/>
    <n v="2340"/>
    <m/>
    <n v="0"/>
    <m/>
    <n v="2340"/>
    <m/>
    <n v="580"/>
    <m/>
    <m/>
    <m/>
    <n v="180760"/>
    <m/>
    <n v="0"/>
    <m/>
    <n v="180760"/>
    <n v="0.1105333038282806"/>
    <n v="111"/>
    <n v="1.2945341889798628E-2"/>
    <n v="13"/>
    <n v="3.208674485505643E-3"/>
    <n v="3.2222222222222223"/>
  </r>
  <r>
    <x v="58"/>
    <s v="PICH5A20"/>
    <x v="19"/>
    <s v="Pichidegua"/>
    <s v="blanco"/>
    <s v="Packing 5"/>
    <s v="PICH5A"/>
    <n v="1560"/>
    <m/>
    <n v="12420"/>
    <m/>
    <n v="97560"/>
    <m/>
    <n v="158220"/>
    <m/>
    <n v="14760"/>
    <m/>
    <n v="0"/>
    <m/>
    <n v="0"/>
    <m/>
    <n v="14760"/>
    <m/>
    <n v="0"/>
    <m/>
    <n v="14760"/>
    <m/>
    <n v="1440"/>
    <m/>
    <n v="0"/>
    <m/>
    <n v="1440"/>
    <m/>
    <n v="660"/>
    <m/>
    <m/>
    <m/>
    <n v="301380"/>
    <m/>
    <n v="0"/>
    <m/>
    <n v="301380"/>
    <n v="4.8974716304997015E-2"/>
    <n v="82"/>
    <n v="4.7780211029265383E-3"/>
    <n v="8"/>
    <n v="2.18992633884133E-3"/>
    <n v="3.6666666666666665"/>
  </r>
  <r>
    <x v="58"/>
    <s v="PICH1B20"/>
    <x v="19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8"/>
    <s v="PICH2B20"/>
    <x v="19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8"/>
    <s v="PICH3B20"/>
    <x v="19"/>
    <s v="Pichidegua"/>
    <s v="blanco"/>
    <s v="Packing 3"/>
    <s v="PICH3B"/>
    <n v="0"/>
    <m/>
    <n v="1080"/>
    <m/>
    <n v="6500"/>
    <m/>
    <n v="5400"/>
    <m/>
    <n v="83340"/>
    <m/>
    <n v="94140"/>
    <m/>
    <n v="0"/>
    <m/>
    <n v="9540"/>
    <m/>
    <n v="0"/>
    <m/>
    <n v="9540"/>
    <m/>
    <n v="1620"/>
    <m/>
    <n v="0"/>
    <m/>
    <n v="1620"/>
    <m/>
    <n v="100"/>
    <m/>
    <m/>
    <m/>
    <n v="201720"/>
    <m/>
    <n v="0"/>
    <m/>
    <n v="201720"/>
    <n v="4.7293277810826886E-2"/>
    <n v="53"/>
    <n v="8.030933967876264E-3"/>
    <n v="9"/>
    <n v="4.9573666468372005E-4"/>
    <n v="0.55555555555555558"/>
  </r>
  <r>
    <x v="58"/>
    <s v="PICH4B20"/>
    <x v="19"/>
    <s v="Pichidegua"/>
    <s v="blanco"/>
    <s v="Packing 4"/>
    <s v="PICH4B"/>
    <n v="11400"/>
    <m/>
    <n v="26460"/>
    <m/>
    <n v="46080"/>
    <m/>
    <n v="15120"/>
    <m/>
    <n v="1440"/>
    <m/>
    <n v="0"/>
    <m/>
    <n v="0"/>
    <m/>
    <n v="26280"/>
    <m/>
    <n v="0"/>
    <m/>
    <n v="26280"/>
    <m/>
    <n v="7740"/>
    <m/>
    <n v="0"/>
    <m/>
    <n v="7740"/>
    <m/>
    <n v="1460"/>
    <m/>
    <m/>
    <m/>
    <n v="135980"/>
    <m/>
    <n v="0"/>
    <m/>
    <n v="135980"/>
    <n v="0.19326371525224298"/>
    <n v="146"/>
    <n v="5.6920135314016768E-2"/>
    <n v="43"/>
    <n v="1.0736873069569055E-2"/>
    <n v="8.1111111111111107"/>
  </r>
  <r>
    <x v="58"/>
    <s v="PICH5B20"/>
    <x v="19"/>
    <s v="Pichidegua"/>
    <s v="blanco"/>
    <s v="Packing 5"/>
    <s v="PICH5B"/>
    <n v="3720"/>
    <m/>
    <n v="23760"/>
    <m/>
    <n v="55980"/>
    <m/>
    <n v="32400"/>
    <m/>
    <n v="4140"/>
    <m/>
    <n v="180"/>
    <m/>
    <n v="0"/>
    <m/>
    <n v="20976"/>
    <m/>
    <n v="0"/>
    <m/>
    <n v="20976"/>
    <m/>
    <n v="3171"/>
    <m/>
    <n v="0"/>
    <m/>
    <n v="3171"/>
    <m/>
    <n v="1133"/>
    <m/>
    <m/>
    <m/>
    <n v="145460"/>
    <m/>
    <n v="0"/>
    <m/>
    <n v="145460"/>
    <n v="0.14420459232778771"/>
    <n v="116.53333333333333"/>
    <n v="2.179980750721848E-2"/>
    <n v="17.616666666666667"/>
    <n v="7.7890829093908978E-3"/>
    <n v="6.2944444444444443"/>
  </r>
  <r>
    <x v="58"/>
    <s v="PICH3C20"/>
    <x v="19"/>
    <s v="Pichidegua"/>
    <s v="blanco"/>
    <s v="Packing 3"/>
    <s v="PICH3C"/>
    <n v="7320"/>
    <m/>
    <n v="30780"/>
    <m/>
    <n v="91980"/>
    <m/>
    <n v="50040"/>
    <m/>
    <n v="3780"/>
    <m/>
    <n v="0"/>
    <m/>
    <n v="0"/>
    <m/>
    <n v="15120"/>
    <m/>
    <n v="0"/>
    <m/>
    <n v="15120"/>
    <m/>
    <n v="3240"/>
    <m/>
    <n v="0"/>
    <m/>
    <n v="3240"/>
    <m/>
    <n v="600"/>
    <m/>
    <m/>
    <m/>
    <n v="202860"/>
    <m/>
    <n v="0"/>
    <m/>
    <n v="202860"/>
    <n v="7.4534161490683232E-2"/>
    <n v="84"/>
    <n v="1.5971606033717833E-2"/>
    <n v="18"/>
    <n v="2.9577048210588583E-3"/>
    <n v="3.3333333333333335"/>
  </r>
  <r>
    <x v="58"/>
    <s v="PICH5C20"/>
    <x v="19"/>
    <s v="Pichidegua"/>
    <s v="blanco"/>
    <s v="Packing 5"/>
    <s v="PICH5C"/>
    <n v="4200"/>
    <m/>
    <n v="1800"/>
    <m/>
    <n v="62820"/>
    <m/>
    <n v="201090"/>
    <m/>
    <n v="31320"/>
    <m/>
    <n v="0"/>
    <m/>
    <n v="0"/>
    <m/>
    <n v="13860"/>
    <m/>
    <n v="0"/>
    <m/>
    <n v="13860"/>
    <m/>
    <n v="1800"/>
    <m/>
    <n v="0"/>
    <m/>
    <n v="1800"/>
    <m/>
    <n v="600"/>
    <m/>
    <m/>
    <m/>
    <n v="317490"/>
    <m/>
    <n v="0"/>
    <m/>
    <n v="317490"/>
    <n v="4.3654918265142208E-2"/>
    <n v="77"/>
    <n v="5.6694699045639237E-3"/>
    <n v="10"/>
    <n v="1.8898233015213078E-3"/>
    <n v="3.3333333333333335"/>
  </r>
  <r>
    <x v="58"/>
    <s v="PICH5D20"/>
    <x v="19"/>
    <s v="Pichidegua"/>
    <s v="blanco"/>
    <s v="Packing 5"/>
    <s v="PICH5D"/>
    <n v="840"/>
    <m/>
    <n v="12060"/>
    <m/>
    <n v="103140"/>
    <m/>
    <n v="162000"/>
    <m/>
    <n v="11700"/>
    <m/>
    <n v="0"/>
    <m/>
    <n v="0"/>
    <m/>
    <n v="23940"/>
    <m/>
    <n v="0"/>
    <m/>
    <n v="23940"/>
    <m/>
    <n v="3420"/>
    <m/>
    <n v="0"/>
    <m/>
    <n v="3420"/>
    <m/>
    <n v="720"/>
    <m/>
    <m/>
    <m/>
    <n v="317820"/>
    <m/>
    <n v="0"/>
    <m/>
    <n v="317820"/>
    <n v="7.5325656031716065E-2"/>
    <n v="133"/>
    <n v="1.0760808004530867E-2"/>
    <n v="19"/>
    <n v="2.2654332641117614E-3"/>
    <n v="4"/>
  </r>
  <r>
    <x v="58"/>
    <s v="PICH1Aco20"/>
    <x v="19"/>
    <s v="Pichidegua"/>
    <s v="color"/>
    <s v="Packing 1 Color"/>
    <s v="PICH1Aco"/>
    <n v="13080"/>
    <m/>
    <n v="18540"/>
    <m/>
    <n v="0"/>
    <m/>
    <n v="92880"/>
    <m/>
    <n v="360"/>
    <m/>
    <n v="0"/>
    <m/>
    <n v="0"/>
    <m/>
    <n v="2943"/>
    <m/>
    <n v="1860"/>
    <m/>
    <n v="4803"/>
    <m/>
    <n v="2016"/>
    <m/>
    <n v="810"/>
    <m/>
    <n v="2826"/>
    <m/>
    <n v="3261"/>
    <m/>
    <m/>
    <m/>
    <n v="133080"/>
    <m/>
    <n v="2670"/>
    <m/>
    <n v="135750"/>
    <n v="3.5381215469613259E-2"/>
    <n v="26.683333333333334"/>
    <n v="2.0817679558011049E-2"/>
    <n v="15.7"/>
    <n v="2.4022099447513812E-2"/>
    <n v="18.116666666666667"/>
  </r>
  <r>
    <x v="58"/>
    <s v="PICH1Aco220"/>
    <x v="19"/>
    <s v="Pichidegua"/>
    <s v="color"/>
    <s v="Packing 1 Color"/>
    <s v="PICH1Aco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8"/>
    <s v="PICH1Bco20"/>
    <x v="19"/>
    <s v="Pichidegua"/>
    <s v="color"/>
    <s v="Packing 1 Color"/>
    <s v="PICH1Bco"/>
    <n v="3000"/>
    <m/>
    <n v="900"/>
    <m/>
    <n v="3600"/>
    <m/>
    <n v="38880"/>
    <m/>
    <n v="360"/>
    <m/>
    <n v="0"/>
    <m/>
    <n v="0"/>
    <m/>
    <n v="2097"/>
    <m/>
    <n v="300"/>
    <m/>
    <n v="2397"/>
    <m/>
    <n v="123"/>
    <m/>
    <n v="0"/>
    <m/>
    <n v="123"/>
    <m/>
    <n v="180"/>
    <m/>
    <m/>
    <m/>
    <n v="49140"/>
    <m/>
    <n v="300"/>
    <m/>
    <n v="49440"/>
    <n v="4.8483009708737868E-2"/>
    <n v="13.316666666666666"/>
    <n v="2.4878640776699028E-3"/>
    <n v="0.68333333333333335"/>
    <n v="3.6407766990291263E-3"/>
    <n v="1"/>
  </r>
  <r>
    <x v="58"/>
    <s v="PICH2BCO20"/>
    <x v="19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8"/>
    <s v="PICH4Bco20"/>
    <x v="19"/>
    <s v="Pichidegua"/>
    <s v="color"/>
    <s v="Packing 4"/>
    <s v="PICH4Bco"/>
    <n v="4440"/>
    <m/>
    <n v="9900"/>
    <m/>
    <n v="14400"/>
    <m/>
    <n v="5040"/>
    <m/>
    <n v="0"/>
    <m/>
    <n v="0"/>
    <m/>
    <n v="0"/>
    <m/>
    <n v="5400"/>
    <m/>
    <n v="0"/>
    <m/>
    <n v="5400"/>
    <m/>
    <n v="2160"/>
    <m/>
    <n v="0"/>
    <m/>
    <n v="2160"/>
    <m/>
    <n v="600"/>
    <m/>
    <m/>
    <m/>
    <n v="41940"/>
    <m/>
    <n v="0"/>
    <m/>
    <n v="41940"/>
    <n v="0.12875536480686695"/>
    <n v="30"/>
    <n v="5.1502145922746781E-2"/>
    <n v="12"/>
    <n v="1.4306151645207439E-2"/>
    <n v="3.3333333333333335"/>
  </r>
  <r>
    <x v="58"/>
    <s v="PICH5Aco20"/>
    <x v="19"/>
    <s v="Pichidegua"/>
    <s v="color"/>
    <s v="Packing 5"/>
    <s v="PICH5Aco"/>
    <n v="3000"/>
    <m/>
    <n v="18000"/>
    <m/>
    <n v="2700"/>
    <m/>
    <n v="82260"/>
    <m/>
    <n v="4140"/>
    <m/>
    <n v="0"/>
    <m/>
    <n v="0"/>
    <m/>
    <n v="1140"/>
    <m/>
    <n v="0"/>
    <m/>
    <n v="1140"/>
    <m/>
    <n v="2310"/>
    <m/>
    <n v="0"/>
    <m/>
    <n v="2310"/>
    <m/>
    <n v="2010"/>
    <m/>
    <m/>
    <m/>
    <n v="115560"/>
    <m/>
    <n v="0"/>
    <m/>
    <n v="115560"/>
    <n v="9.8650051921079958E-3"/>
    <n v="6.333333333333333"/>
    <n v="1.9989615784008308E-2"/>
    <n v="12.833333333333334"/>
    <n v="1.739356178608515E-2"/>
    <n v="11.166666666666666"/>
  </r>
  <r>
    <x v="58"/>
    <s v="PICH5Bco20"/>
    <x v="19"/>
    <s v="Pichidegua"/>
    <s v="color"/>
    <s v="Packing 5"/>
    <s v="PICH5Bco"/>
    <n v="4680"/>
    <m/>
    <n v="23580"/>
    <m/>
    <n v="50220"/>
    <m/>
    <n v="27540"/>
    <m/>
    <n v="1800"/>
    <m/>
    <n v="0"/>
    <m/>
    <n v="0"/>
    <m/>
    <n v="4272"/>
    <m/>
    <n v="0"/>
    <m/>
    <n v="4272"/>
    <m/>
    <n v="2385"/>
    <m/>
    <n v="0"/>
    <m/>
    <n v="2385"/>
    <m/>
    <n v="2343"/>
    <m/>
    <m/>
    <m/>
    <n v="116820"/>
    <m/>
    <n v="0"/>
    <m/>
    <n v="116820"/>
    <n v="3.6569080636877249E-2"/>
    <n v="23.733333333333334"/>
    <n v="2.0416024653312787E-2"/>
    <n v="13.25"/>
    <n v="2.0056497175141241E-2"/>
    <n v="13.016666666666667"/>
  </r>
  <r>
    <x v="58"/>
    <s v="PICH5Cco20"/>
    <x v="19"/>
    <s v="Pichidegua"/>
    <s v="color"/>
    <s v="Packing 5"/>
    <s v="PICH5Cco"/>
    <n v="1320"/>
    <m/>
    <n v="5940"/>
    <m/>
    <n v="22680"/>
    <m/>
    <n v="85620"/>
    <m/>
    <n v="6060"/>
    <m/>
    <n v="0"/>
    <m/>
    <n v="0"/>
    <m/>
    <n v="2325"/>
    <m/>
    <n v="0"/>
    <m/>
    <n v="2325"/>
    <m/>
    <n v="1587"/>
    <m/>
    <n v="0"/>
    <m/>
    <n v="1587"/>
    <m/>
    <n v="828"/>
    <m/>
    <m/>
    <m/>
    <n v="126360"/>
    <m/>
    <n v="0"/>
    <m/>
    <n v="126360"/>
    <n v="1.8399810066476733E-2"/>
    <n v="12.916666666666666"/>
    <n v="1.2559354226020893E-2"/>
    <n v="8.8166666666666664"/>
    <n v="6.5527065527065526E-3"/>
    <n v="4.5999999999999996"/>
  </r>
  <r>
    <x v="59"/>
    <s v="Lavado20"/>
    <x v="19"/>
    <m/>
    <m/>
    <m/>
    <s v="Lavado"/>
    <n v="4320"/>
    <m/>
    <n v="16380"/>
    <m/>
    <n v="53100"/>
    <m/>
    <n v="40140"/>
    <m/>
    <n v="7920"/>
    <m/>
    <n v="4320"/>
    <m/>
    <n v="0"/>
    <m/>
    <n v="0"/>
    <m/>
    <n v="0"/>
    <m/>
    <n v="0"/>
    <m/>
    <n v="0"/>
    <m/>
    <n v="0"/>
    <m/>
    <n v="0"/>
    <m/>
    <n v="0"/>
    <m/>
    <m/>
    <m/>
    <n v="126180"/>
    <m/>
    <n v="0"/>
    <m/>
    <n v="126180"/>
    <n v="0"/>
    <n v="0"/>
    <n v="0"/>
    <n v="0"/>
    <n v="0"/>
    <n v="0"/>
  </r>
  <r>
    <x v="60"/>
    <s v="CA3A21"/>
    <x v="20"/>
    <s v="Calera"/>
    <s v="color"/>
    <s v="Packing 1 Color"/>
    <s v="CA3A"/>
    <n v="5640"/>
    <m/>
    <n v="16020"/>
    <m/>
    <n v="0"/>
    <m/>
    <n v="26280"/>
    <m/>
    <n v="0"/>
    <m/>
    <n v="0"/>
    <m/>
    <n v="0"/>
    <m/>
    <n v="1344"/>
    <m/>
    <n v="210"/>
    <m/>
    <n v="1554"/>
    <m/>
    <n v="285"/>
    <m/>
    <n v="240"/>
    <m/>
    <n v="525"/>
    <m/>
    <n v="621"/>
    <m/>
    <m/>
    <m/>
    <n v="50190"/>
    <m/>
    <n v="450"/>
    <m/>
    <n v="50640"/>
    <n v="3.0687203791469195E-2"/>
    <n v="8.6333333333333329"/>
    <n v="1.0367298578199052E-2"/>
    <n v="2.9166666666666665"/>
    <n v="1.226303317535545E-2"/>
    <n v="3.45"/>
  </r>
  <r>
    <x v="60"/>
    <s v="CA3B21"/>
    <x v="20"/>
    <s v="Calera"/>
    <s v="color"/>
    <s v="Packing 1 Color"/>
    <s v="CA3B"/>
    <n v="600"/>
    <m/>
    <n v="1800"/>
    <m/>
    <n v="2160"/>
    <m/>
    <n v="540"/>
    <m/>
    <n v="180"/>
    <m/>
    <n v="0"/>
    <m/>
    <n v="0"/>
    <m/>
    <n v="126"/>
    <m/>
    <n v="30"/>
    <m/>
    <n v="156"/>
    <m/>
    <n v="60"/>
    <m/>
    <n v="30"/>
    <m/>
    <n v="90"/>
    <m/>
    <n v="534"/>
    <m/>
    <m/>
    <m/>
    <n v="6000"/>
    <m/>
    <n v="60"/>
    <m/>
    <n v="6060"/>
    <n v="2.5742574257425741E-2"/>
    <n v="0.8666666666666667"/>
    <n v="1.4851485148514851E-2"/>
    <n v="0.5"/>
    <n v="8.8118811881188114E-2"/>
    <n v="2.9666666666666668"/>
  </r>
  <r>
    <x v="60"/>
    <s v="CA3BB21"/>
    <x v="20"/>
    <s v="Calera"/>
    <s v="blanco"/>
    <s v="Packing 1 Color"/>
    <s v="CA3BB"/>
    <n v="2520"/>
    <m/>
    <n v="6840"/>
    <m/>
    <n v="31300"/>
    <m/>
    <n v="180"/>
    <m/>
    <n v="14580"/>
    <m/>
    <n v="0"/>
    <m/>
    <n v="0"/>
    <m/>
    <n v="1587"/>
    <m/>
    <n v="600"/>
    <m/>
    <n v="2187"/>
    <m/>
    <n v="444"/>
    <m/>
    <n v="300"/>
    <m/>
    <n v="744"/>
    <m/>
    <n v="629"/>
    <m/>
    <m/>
    <m/>
    <n v="58080"/>
    <m/>
    <n v="900"/>
    <m/>
    <n v="58980"/>
    <n v="3.7080366225839267E-2"/>
    <n v="12.15"/>
    <n v="1.2614445574771109E-2"/>
    <n v="4.1333333333333337"/>
    <n v="1.0664632078670735E-2"/>
    <n v="3.4944444444444445"/>
  </r>
  <r>
    <x v="60"/>
    <s v="CAP1A21"/>
    <x v="20"/>
    <s v="Calera"/>
    <s v="color"/>
    <s v="Packing 1 Color"/>
    <s v="CAP1A"/>
    <n v="1560"/>
    <m/>
    <n v="900"/>
    <m/>
    <n v="9560"/>
    <m/>
    <n v="24120"/>
    <m/>
    <n v="0"/>
    <m/>
    <n v="0"/>
    <m/>
    <n v="0"/>
    <m/>
    <n v="900"/>
    <m/>
    <n v="210"/>
    <m/>
    <n v="1110"/>
    <m/>
    <n v="90"/>
    <m/>
    <n v="0"/>
    <m/>
    <n v="90"/>
    <m/>
    <n v="820"/>
    <m/>
    <m/>
    <m/>
    <n v="37950"/>
    <m/>
    <n v="210"/>
    <m/>
    <n v="38160"/>
    <n v="2.9088050314465409E-2"/>
    <n v="6.166666666666667"/>
    <n v="2.3584905660377358E-3"/>
    <n v="0.5"/>
    <n v="2.1488469601677149E-2"/>
    <n v="4.5555555555555554"/>
  </r>
  <r>
    <x v="60"/>
    <s v="CAP1B21"/>
    <x v="20"/>
    <s v="Calera"/>
    <s v="color"/>
    <s v="Packing 1 Color"/>
    <s v="CAP1B"/>
    <n v="5040"/>
    <m/>
    <n v="0"/>
    <m/>
    <n v="0"/>
    <m/>
    <n v="23940"/>
    <m/>
    <n v="180"/>
    <m/>
    <n v="180"/>
    <m/>
    <n v="0"/>
    <m/>
    <n v="990"/>
    <m/>
    <n v="240"/>
    <m/>
    <n v="1230"/>
    <m/>
    <n v="120"/>
    <m/>
    <n v="0"/>
    <m/>
    <n v="120"/>
    <m/>
    <n v="420"/>
    <m/>
    <m/>
    <m/>
    <n v="30870"/>
    <m/>
    <n v="240"/>
    <m/>
    <n v="31110"/>
    <n v="3.9537126325940211E-2"/>
    <n v="6.833333333333333"/>
    <n v="3.8572806171648989E-3"/>
    <n v="0.66666666666666663"/>
    <n v="1.3500482160077145E-2"/>
    <n v="2.3333333333333335"/>
  </r>
  <r>
    <x v="60"/>
    <s v="CAP1c21"/>
    <x v="20"/>
    <s v="Calera"/>
    <s v="color"/>
    <s v="Packing 1 Color"/>
    <s v="CAP1c"/>
    <n v="1560"/>
    <m/>
    <n v="360"/>
    <m/>
    <n v="19820"/>
    <m/>
    <n v="2700"/>
    <m/>
    <n v="0"/>
    <m/>
    <n v="0"/>
    <m/>
    <n v="0"/>
    <m/>
    <n v="237"/>
    <m/>
    <n v="270"/>
    <m/>
    <n v="507"/>
    <m/>
    <n v="69"/>
    <m/>
    <n v="0"/>
    <m/>
    <n v="69"/>
    <m/>
    <n v="334"/>
    <m/>
    <m/>
    <m/>
    <n v="25080"/>
    <m/>
    <n v="270"/>
    <m/>
    <n v="25350"/>
    <n v="0.02"/>
    <n v="2.8166666666666669"/>
    <n v="2.7218934911242602E-3"/>
    <n v="0.38333333333333336"/>
    <n v="1.3175542406311637E-2"/>
    <n v="1.8555555555555556"/>
  </r>
  <r>
    <x v="61"/>
    <s v="PICH1A21"/>
    <x v="20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1"/>
    <s v="PICH2A21"/>
    <x v="20"/>
    <s v="Pichidegua"/>
    <s v="color"/>
    <s v="Packing 1 Blanco"/>
    <s v="PICH2A"/>
    <n v="6840"/>
    <m/>
    <n v="28440"/>
    <m/>
    <n v="143040"/>
    <m/>
    <n v="76140"/>
    <m/>
    <n v="6480"/>
    <m/>
    <n v="0"/>
    <m/>
    <n v="0"/>
    <m/>
    <n v="9540"/>
    <m/>
    <n v="0"/>
    <m/>
    <n v="9540"/>
    <m/>
    <n v="3060"/>
    <m/>
    <n v="0"/>
    <m/>
    <n v="3060"/>
    <m/>
    <n v="500"/>
    <m/>
    <m/>
    <m/>
    <n v="274040"/>
    <m/>
    <n v="0"/>
    <m/>
    <n v="274040"/>
    <n v="3.4812436140709384E-2"/>
    <n v="53"/>
    <n v="1.1166253101736972E-2"/>
    <n v="17"/>
    <n v="1.824551160414538E-3"/>
    <n v="2.7777777777777777"/>
  </r>
  <r>
    <x v="61"/>
    <s v="PICH3A21"/>
    <x v="20"/>
    <s v="Pichidegua"/>
    <s v="blanco"/>
    <s v="Packing 3"/>
    <s v="PICH3A"/>
    <n v="3240"/>
    <m/>
    <n v="28440"/>
    <m/>
    <n v="134820"/>
    <m/>
    <n v="87840"/>
    <m/>
    <n v="7020"/>
    <m/>
    <n v="0"/>
    <m/>
    <n v="0"/>
    <m/>
    <n v="20160"/>
    <m/>
    <n v="0"/>
    <m/>
    <n v="20160"/>
    <m/>
    <n v="1800"/>
    <m/>
    <n v="0"/>
    <m/>
    <n v="1800"/>
    <m/>
    <n v="380"/>
    <m/>
    <m/>
    <m/>
    <n v="283700"/>
    <m/>
    <n v="0"/>
    <m/>
    <n v="283700"/>
    <n v="7.1060979908353888E-2"/>
    <n v="112"/>
    <n v="6.3447303489601696E-3"/>
    <n v="10"/>
    <n v="1.3394430736693691E-3"/>
    <n v="2.1111111111111112"/>
  </r>
  <r>
    <x v="61"/>
    <s v="PICH4A21"/>
    <x v="20"/>
    <s v="Pichidegua"/>
    <s v="blanco"/>
    <s v="Packing 4"/>
    <s v="PICH4A"/>
    <n v="7560"/>
    <m/>
    <n v="26820"/>
    <m/>
    <n v="63580"/>
    <m/>
    <n v="38700"/>
    <m/>
    <n v="5580"/>
    <m/>
    <n v="0"/>
    <m/>
    <n v="0"/>
    <m/>
    <n v="18360"/>
    <m/>
    <n v="0"/>
    <m/>
    <n v="18360"/>
    <m/>
    <n v="3060"/>
    <m/>
    <n v="0"/>
    <m/>
    <n v="3060"/>
    <m/>
    <n v="580"/>
    <m/>
    <m/>
    <m/>
    <n v="164240"/>
    <m/>
    <n v="0"/>
    <m/>
    <n v="164240"/>
    <n v="0.11178762786166585"/>
    <n v="102"/>
    <n v="1.8631271310277642E-2"/>
    <n v="17"/>
    <n v="3.5314174378957624E-3"/>
    <n v="3.2222222222222223"/>
  </r>
  <r>
    <x v="61"/>
    <s v="PICH5A21"/>
    <x v="20"/>
    <s v="Pichidegua"/>
    <s v="blanco"/>
    <s v="Packing 5"/>
    <s v="PICH5A"/>
    <n v="1440"/>
    <m/>
    <n v="10800"/>
    <m/>
    <n v="91260"/>
    <m/>
    <n v="133920"/>
    <m/>
    <n v="12960"/>
    <m/>
    <n v="0"/>
    <m/>
    <n v="0"/>
    <m/>
    <n v="12420"/>
    <m/>
    <n v="0"/>
    <m/>
    <n v="12420"/>
    <m/>
    <n v="1620"/>
    <m/>
    <n v="0"/>
    <m/>
    <n v="1620"/>
    <m/>
    <n v="560"/>
    <m/>
    <m/>
    <m/>
    <n v="264980"/>
    <m/>
    <n v="0"/>
    <m/>
    <n v="264980"/>
    <n v="4.6871461997131859E-2"/>
    <n v="69"/>
    <n v="6.1136689561476342E-3"/>
    <n v="9"/>
    <n v="2.1133670465695526E-3"/>
    <n v="3.1111111111111112"/>
  </r>
  <r>
    <x v="61"/>
    <s v="PICH1B21"/>
    <x v="20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1"/>
    <s v="PICH2B21"/>
    <x v="20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1"/>
    <s v="PICH3B21"/>
    <x v="20"/>
    <s v="Pichidegua"/>
    <s v="blanco"/>
    <s v="Packing 3"/>
    <s v="PICH3B"/>
    <n v="840"/>
    <m/>
    <n v="7560"/>
    <m/>
    <n v="9120"/>
    <m/>
    <n v="25560"/>
    <m/>
    <n v="205920"/>
    <m/>
    <n v="98280"/>
    <m/>
    <n v="0"/>
    <m/>
    <n v="10980"/>
    <m/>
    <n v="0"/>
    <m/>
    <n v="10980"/>
    <m/>
    <n v="1800"/>
    <m/>
    <n v="0"/>
    <m/>
    <n v="1800"/>
    <m/>
    <n v="340"/>
    <m/>
    <m/>
    <m/>
    <n v="360400"/>
    <m/>
    <n v="0"/>
    <m/>
    <n v="360400"/>
    <n v="3.04661487236404E-2"/>
    <n v="61"/>
    <n v="4.9944506104328528E-3"/>
    <n v="10"/>
    <n v="9.4339622641509435E-4"/>
    <n v="1.8888888888888888"/>
  </r>
  <r>
    <x v="61"/>
    <s v="PICH4B21"/>
    <x v="20"/>
    <s v="Pichidegua"/>
    <s v="blanco"/>
    <s v="Packing 4"/>
    <s v="PICH4B"/>
    <n v="1920"/>
    <m/>
    <n v="7560"/>
    <m/>
    <n v="13680"/>
    <m/>
    <n v="6300"/>
    <m/>
    <n v="180"/>
    <m/>
    <n v="0"/>
    <m/>
    <n v="0"/>
    <m/>
    <n v="13500"/>
    <m/>
    <n v="0"/>
    <m/>
    <n v="13500"/>
    <m/>
    <n v="8100"/>
    <m/>
    <n v="0"/>
    <m/>
    <n v="8100"/>
    <m/>
    <n v="400"/>
    <m/>
    <m/>
    <m/>
    <n v="51640"/>
    <m/>
    <n v="0"/>
    <m/>
    <n v="51640"/>
    <n v="0.26142525174283499"/>
    <n v="75"/>
    <n v="0.156855151045701"/>
    <n v="45"/>
    <n v="7.7459333849728895E-3"/>
    <n v="2.2222222222222223"/>
  </r>
  <r>
    <x v="61"/>
    <s v="PICH5B21"/>
    <x v="20"/>
    <s v="Pichidegua"/>
    <s v="blanco"/>
    <s v="Packing 5"/>
    <s v="PICH5B"/>
    <n v="5160"/>
    <m/>
    <n v="30600"/>
    <m/>
    <n v="75240"/>
    <m/>
    <n v="50040"/>
    <m/>
    <n v="5760"/>
    <m/>
    <n v="720"/>
    <m/>
    <n v="180"/>
    <m/>
    <n v="18891"/>
    <m/>
    <n v="0"/>
    <m/>
    <n v="18891"/>
    <m/>
    <n v="4227"/>
    <m/>
    <n v="0"/>
    <m/>
    <n v="4227"/>
    <m/>
    <n v="3122"/>
    <m/>
    <m/>
    <m/>
    <n v="193940"/>
    <m/>
    <n v="0"/>
    <m/>
    <n v="193940"/>
    <n v="9.7406414354955145E-2"/>
    <n v="104.95"/>
    <n v="2.1795400639373002E-2"/>
    <n v="23.483333333333334"/>
    <n v="1.6097762194493142E-2"/>
    <n v="17.344444444444445"/>
  </r>
  <r>
    <x v="61"/>
    <s v="PICH3C21"/>
    <x v="20"/>
    <s v="Pichidegua"/>
    <s v="blanco"/>
    <s v="Packing 3"/>
    <s v="PICH3C"/>
    <n v="5760"/>
    <m/>
    <n v="24120"/>
    <m/>
    <n v="64440"/>
    <m/>
    <n v="46080"/>
    <m/>
    <n v="3960"/>
    <m/>
    <n v="0"/>
    <m/>
    <n v="0"/>
    <m/>
    <n v="14760"/>
    <m/>
    <n v="0"/>
    <m/>
    <n v="14760"/>
    <m/>
    <n v="3240"/>
    <m/>
    <n v="0"/>
    <m/>
    <n v="3240"/>
    <m/>
    <n v="500"/>
    <m/>
    <m/>
    <m/>
    <n v="162860"/>
    <m/>
    <n v="0"/>
    <m/>
    <n v="162860"/>
    <n v="9.0629988947562329E-2"/>
    <n v="82"/>
    <n v="1.9894387817757583E-2"/>
    <n v="18"/>
    <n v="3.070121576814442E-3"/>
    <n v="2.7777777777777777"/>
  </r>
  <r>
    <x v="61"/>
    <s v="PICH5C21"/>
    <x v="20"/>
    <s v="Pichidegua"/>
    <s v="blanco"/>
    <s v="Packing 5"/>
    <s v="PICH5C"/>
    <n v="3240"/>
    <m/>
    <n v="2340"/>
    <m/>
    <n v="60300"/>
    <m/>
    <n v="171000"/>
    <m/>
    <n v="21060"/>
    <m/>
    <n v="0"/>
    <m/>
    <n v="0"/>
    <m/>
    <n v="11520"/>
    <m/>
    <n v="0"/>
    <m/>
    <n v="11520"/>
    <m/>
    <n v="1620"/>
    <m/>
    <n v="0"/>
    <m/>
    <n v="1620"/>
    <m/>
    <n v="560"/>
    <m/>
    <m/>
    <m/>
    <n v="271640"/>
    <m/>
    <n v="0"/>
    <m/>
    <n v="271640"/>
    <n v="4.2409070829038435E-2"/>
    <n v="64"/>
    <n v="5.9637755853335301E-3"/>
    <n v="9"/>
    <n v="2.0615520541893682E-3"/>
    <n v="3.1111111111111112"/>
  </r>
  <r>
    <x v="61"/>
    <s v="PICH5D21"/>
    <x v="20"/>
    <s v="Pichidegua"/>
    <s v="blanco"/>
    <s v="Packing 5"/>
    <s v="PICH5D"/>
    <n v="960"/>
    <m/>
    <n v="14040"/>
    <m/>
    <n v="87840"/>
    <m/>
    <n v="135720"/>
    <m/>
    <n v="9000"/>
    <m/>
    <n v="0"/>
    <m/>
    <n v="0"/>
    <m/>
    <n v="18180"/>
    <m/>
    <n v="0"/>
    <m/>
    <n v="18180"/>
    <m/>
    <n v="3600"/>
    <m/>
    <n v="0"/>
    <m/>
    <n v="3600"/>
    <m/>
    <n v="640"/>
    <m/>
    <m/>
    <m/>
    <n v="269980"/>
    <m/>
    <n v="0"/>
    <m/>
    <n v="269980"/>
    <n v="6.7338321357137562E-2"/>
    <n v="101"/>
    <n v="1.333432106081932E-2"/>
    <n v="20"/>
    <n v="2.3705459663678789E-3"/>
    <n v="3.5555555555555554"/>
  </r>
  <r>
    <x v="61"/>
    <s v="PICH1Aco21"/>
    <x v="20"/>
    <s v="Pichidegua"/>
    <s v="color"/>
    <s v="Packing 1 Color"/>
    <s v="PICH1Aco"/>
    <n v="5040"/>
    <m/>
    <n v="16020"/>
    <m/>
    <n v="18960"/>
    <m/>
    <n v="14130"/>
    <m/>
    <n v="0"/>
    <m/>
    <n v="0"/>
    <m/>
    <n v="0"/>
    <m/>
    <n v="1644"/>
    <m/>
    <n v="1680"/>
    <m/>
    <n v="3324"/>
    <m/>
    <n v="882"/>
    <m/>
    <n v="660"/>
    <m/>
    <n v="1542"/>
    <m/>
    <n v="1744"/>
    <m/>
    <m/>
    <m/>
    <n v="58420"/>
    <m/>
    <n v="2340"/>
    <m/>
    <n v="60760"/>
    <n v="5.4707044107965765E-2"/>
    <n v="18.466666666666665"/>
    <n v="2.5378538512179066E-2"/>
    <n v="8.5666666666666664"/>
    <n v="2.8703094140882159E-2"/>
    <n v="9.6888888888888882"/>
  </r>
  <r>
    <x v="61"/>
    <s v="PICH1Aco221"/>
    <x v="20"/>
    <s v="Pichidegua"/>
    <s v="color"/>
    <s v="Packing 1 Color"/>
    <s v="PICH1Aco2"/>
    <n v="0"/>
    <m/>
    <n v="0"/>
    <m/>
    <n v="0"/>
    <m/>
    <n v="0"/>
    <m/>
    <n v="0"/>
    <m/>
    <n v="0"/>
    <m/>
    <n v="0"/>
    <m/>
    <n v="0"/>
    <m/>
    <n v="1080"/>
    <m/>
    <n v="1080"/>
    <m/>
    <n v="0"/>
    <m/>
    <n v="180"/>
    <m/>
    <n v="180"/>
    <m/>
    <n v="0"/>
    <m/>
    <m/>
    <m/>
    <n v="0"/>
    <m/>
    <n v="1260"/>
    <m/>
    <n v="1260"/>
    <n v="0.8571428571428571"/>
    <n v="6"/>
    <n v="0.14285714285714285"/>
    <n v="1"/>
    <n v="0"/>
    <n v="0"/>
  </r>
  <r>
    <x v="61"/>
    <s v="PICH1Bco21"/>
    <x v="20"/>
    <s v="Pichidegua"/>
    <s v="color"/>
    <s v="Packing 1 Color"/>
    <s v="PICH1Bco"/>
    <n v="3600"/>
    <m/>
    <n v="16740"/>
    <m/>
    <n v="15760"/>
    <m/>
    <n v="20700"/>
    <m/>
    <n v="180"/>
    <m/>
    <n v="0"/>
    <m/>
    <n v="0"/>
    <m/>
    <n v="1932"/>
    <m/>
    <n v="750"/>
    <m/>
    <n v="2682"/>
    <m/>
    <n v="105"/>
    <m/>
    <n v="0"/>
    <m/>
    <n v="105"/>
    <m/>
    <n v="383"/>
    <m/>
    <m/>
    <m/>
    <n v="59400"/>
    <m/>
    <n v="750"/>
    <m/>
    <n v="60150"/>
    <n v="4.4588528678304241E-2"/>
    <n v="14.9"/>
    <n v="1.7456359102244389E-3"/>
    <n v="0.58333333333333337"/>
    <n v="6.3674147963424773E-3"/>
    <n v="2.1277777777777778"/>
  </r>
  <r>
    <x v="61"/>
    <s v="PICH2BCO21"/>
    <x v="20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1"/>
    <s v="PICH4Bco21"/>
    <x v="20"/>
    <s v="Pichidegua"/>
    <s v="color"/>
    <s v="Packing 4"/>
    <s v="PICH4Bco"/>
    <n v="1560"/>
    <m/>
    <n v="4320"/>
    <m/>
    <n v="7200"/>
    <m/>
    <n v="2880"/>
    <m/>
    <n v="0"/>
    <m/>
    <n v="0"/>
    <m/>
    <n v="0"/>
    <m/>
    <n v="2880"/>
    <m/>
    <n v="0"/>
    <m/>
    <n v="2880"/>
    <m/>
    <n v="2340"/>
    <m/>
    <n v="0"/>
    <m/>
    <n v="2340"/>
    <m/>
    <n v="300"/>
    <m/>
    <m/>
    <m/>
    <n v="21480"/>
    <m/>
    <n v="0"/>
    <m/>
    <n v="21480"/>
    <n v="0.13407821229050279"/>
    <n v="16"/>
    <n v="0.10893854748603352"/>
    <n v="13"/>
    <n v="1.3966480446927373E-2"/>
    <n v="1.6666666666666667"/>
  </r>
  <r>
    <x v="61"/>
    <s v="PICH5Aco21"/>
    <x v="20"/>
    <s v="Pichidegua"/>
    <s v="color"/>
    <s v="Packing 5"/>
    <s v="PICH5Aco"/>
    <n v="4080"/>
    <m/>
    <n v="28080"/>
    <m/>
    <n v="0"/>
    <m/>
    <n v="97920"/>
    <m/>
    <n v="2340"/>
    <m/>
    <n v="0"/>
    <m/>
    <n v="0"/>
    <m/>
    <n v="2040"/>
    <m/>
    <n v="0"/>
    <m/>
    <n v="2040"/>
    <m/>
    <n v="2436"/>
    <m/>
    <n v="0"/>
    <m/>
    <n v="2436"/>
    <m/>
    <n v="984"/>
    <m/>
    <m/>
    <m/>
    <n v="137880"/>
    <m/>
    <n v="0"/>
    <m/>
    <n v="137880"/>
    <n v="1.4795474325500435E-2"/>
    <n v="11.333333333333334"/>
    <n v="1.7667536988685815E-2"/>
    <n v="13.533333333333333"/>
    <n v="7.1366405570060919E-3"/>
    <n v="5.4666666666666668"/>
  </r>
  <r>
    <x v="61"/>
    <s v="PICH5Bco21"/>
    <x v="20"/>
    <s v="Pichidegua"/>
    <s v="color"/>
    <s v="Packing 5"/>
    <s v="PICH5Bco"/>
    <n v="3840"/>
    <m/>
    <n v="15840"/>
    <m/>
    <n v="40140"/>
    <m/>
    <n v="19440"/>
    <m/>
    <n v="900"/>
    <m/>
    <n v="0"/>
    <m/>
    <n v="0"/>
    <m/>
    <n v="5259"/>
    <m/>
    <n v="0"/>
    <m/>
    <n v="5259"/>
    <m/>
    <n v="2391"/>
    <m/>
    <n v="0"/>
    <m/>
    <n v="2391"/>
    <m/>
    <n v="2190"/>
    <m/>
    <m/>
    <m/>
    <n v="90000"/>
    <m/>
    <n v="0"/>
    <m/>
    <n v="90000"/>
    <n v="5.843333333333333E-2"/>
    <n v="29.216666666666665"/>
    <n v="2.6566666666666666E-2"/>
    <n v="13.283333333333333"/>
    <n v="2.4333333333333332E-2"/>
    <n v="12.166666666666666"/>
  </r>
  <r>
    <x v="61"/>
    <s v="PICH5Cco21"/>
    <x v="20"/>
    <s v="Pichidegua"/>
    <s v="color"/>
    <s v="Packing 5"/>
    <s v="PICH5Cco"/>
    <n v="1200"/>
    <m/>
    <n v="9540"/>
    <m/>
    <n v="4680"/>
    <m/>
    <n v="63180"/>
    <m/>
    <n v="10260"/>
    <m/>
    <n v="180"/>
    <m/>
    <n v="0"/>
    <m/>
    <n v="2880"/>
    <m/>
    <n v="0"/>
    <m/>
    <n v="2880"/>
    <m/>
    <n v="1944"/>
    <m/>
    <n v="0"/>
    <m/>
    <n v="1944"/>
    <m/>
    <n v="477"/>
    <m/>
    <m/>
    <m/>
    <n v="94341"/>
    <m/>
    <n v="0"/>
    <m/>
    <n v="94341"/>
    <n v="3.0527554297707253E-2"/>
    <n v="16"/>
    <n v="2.0606099150952396E-2"/>
    <n v="10.8"/>
    <n v="5.0561261805577642E-3"/>
    <n v="2.65"/>
  </r>
  <r>
    <x v="62"/>
    <s v="Lavado21"/>
    <x v="20"/>
    <m/>
    <m/>
    <m/>
    <s v="Lavado"/>
    <n v="4440"/>
    <m/>
    <n v="13500"/>
    <m/>
    <n v="69660"/>
    <m/>
    <n v="57420"/>
    <m/>
    <n v="14040"/>
    <m/>
    <n v="4680"/>
    <m/>
    <n v="0"/>
    <m/>
    <n v="0"/>
    <m/>
    <n v="0"/>
    <m/>
    <n v="0"/>
    <m/>
    <n v="0"/>
    <m/>
    <n v="0"/>
    <m/>
    <n v="0"/>
    <m/>
    <n v="0"/>
    <m/>
    <m/>
    <m/>
    <n v="163740"/>
    <m/>
    <n v="0"/>
    <m/>
    <n v="163740"/>
    <n v="0"/>
    <n v="0"/>
    <n v="0"/>
    <n v="0"/>
    <n v="0"/>
    <n v="0"/>
  </r>
  <r>
    <x v="63"/>
    <s v="CA3A22"/>
    <x v="21"/>
    <s v="Calera"/>
    <s v="color"/>
    <s v="Packing 1 Color"/>
    <s v="CA3A"/>
    <n v="9360"/>
    <m/>
    <n v="26100"/>
    <m/>
    <n v="25920"/>
    <m/>
    <n v="19080"/>
    <m/>
    <n v="360"/>
    <m/>
    <m/>
    <m/>
    <m/>
    <m/>
    <n v="1200"/>
    <m/>
    <n v="930"/>
    <m/>
    <n v="2130"/>
    <m/>
    <n v="822"/>
    <m/>
    <n v="960"/>
    <m/>
    <n v="1782"/>
    <m/>
    <n v="318"/>
    <m/>
    <m/>
    <m/>
    <n v="83160"/>
    <m/>
    <n v="1890"/>
    <m/>
    <n v="85050"/>
    <n v="2.5044091710758377E-2"/>
    <n v="11.833333333333334"/>
    <n v="2.0952380952380951E-2"/>
    <n v="9.9"/>
    <n v="3.7389770723104056E-3"/>
    <n v="1.7666666666666666"/>
  </r>
  <r>
    <x v="63"/>
    <s v="CA3B22"/>
    <x v="21"/>
    <s v="Calera"/>
    <s v="color"/>
    <s v="Packing 1 Color"/>
    <s v="CA3B"/>
    <n v="600"/>
    <m/>
    <n v="1260"/>
    <m/>
    <n v="1440"/>
    <m/>
    <n v="540"/>
    <m/>
    <n v="0"/>
    <m/>
    <m/>
    <m/>
    <m/>
    <m/>
    <n v="90"/>
    <m/>
    <n v="90"/>
    <m/>
    <n v="180"/>
    <m/>
    <n v="36"/>
    <m/>
    <n v="30"/>
    <m/>
    <n v="66"/>
    <m/>
    <n v="54"/>
    <m/>
    <m/>
    <m/>
    <n v="4020"/>
    <m/>
    <n v="120"/>
    <m/>
    <n v="4140"/>
    <n v="4.3478260869565216E-2"/>
    <n v="1"/>
    <n v="1.5942028985507246E-2"/>
    <n v="0.36666666666666664"/>
    <n v="1.3043478260869565E-2"/>
    <n v="0.3"/>
  </r>
  <r>
    <x v="63"/>
    <s v="CA3BB22"/>
    <x v="21"/>
    <s v="Calera"/>
    <s v="blanco"/>
    <s v="Packing 1 Color"/>
    <s v="CA3BB"/>
    <n v="2520"/>
    <m/>
    <n v="11340"/>
    <m/>
    <n v="17640"/>
    <m/>
    <n v="16920"/>
    <m/>
    <n v="8640"/>
    <m/>
    <m/>
    <m/>
    <m/>
    <m/>
    <n v="2964"/>
    <m/>
    <n v="1170"/>
    <m/>
    <n v="4134"/>
    <m/>
    <n v="651"/>
    <m/>
    <n v="750"/>
    <m/>
    <n v="1401"/>
    <m/>
    <n v="285"/>
    <m/>
    <m/>
    <m/>
    <n v="60960"/>
    <m/>
    <n v="1920"/>
    <m/>
    <n v="62880"/>
    <n v="6.57442748091603E-2"/>
    <n v="22.966666666666665"/>
    <n v="2.2280534351145038E-2"/>
    <n v="7.7833333333333332"/>
    <n v="4.5324427480916028E-3"/>
    <n v="1.5833333333333333"/>
  </r>
  <r>
    <x v="63"/>
    <s v="CAP1A22"/>
    <x v="21"/>
    <s v="Calera"/>
    <s v="color"/>
    <s v="Packing 1 Color"/>
    <s v="CAP1A"/>
    <n v="1560"/>
    <m/>
    <n v="0"/>
    <m/>
    <n v="7500"/>
    <m/>
    <n v="19620"/>
    <m/>
    <n v="180"/>
    <m/>
    <m/>
    <m/>
    <m/>
    <m/>
    <n v="114"/>
    <m/>
    <n v="600"/>
    <m/>
    <n v="714"/>
    <m/>
    <n v="66"/>
    <m/>
    <n v="0"/>
    <m/>
    <n v="66"/>
    <m/>
    <n v="239"/>
    <m/>
    <m/>
    <m/>
    <n v="29279"/>
    <m/>
    <n v="600"/>
    <m/>
    <n v="29879"/>
    <n v="2.3896382074366611E-2"/>
    <n v="3.9666666666666668"/>
    <n v="2.2089092673784265E-3"/>
    <n v="0.36666666666666664"/>
    <n v="7.9989290136885435E-3"/>
    <n v="1.3277777777777777"/>
  </r>
  <r>
    <x v="63"/>
    <s v="CAP1B22"/>
    <x v="21"/>
    <s v="Calera"/>
    <s v="color"/>
    <s v="Packing 1 Color"/>
    <s v="CAP1B"/>
    <n v="2760"/>
    <m/>
    <n v="4140"/>
    <m/>
    <n v="0"/>
    <m/>
    <n v="11880"/>
    <m/>
    <n v="0"/>
    <m/>
    <m/>
    <m/>
    <m/>
    <m/>
    <n v="252"/>
    <m/>
    <n v="510"/>
    <m/>
    <n v="762"/>
    <m/>
    <n v="99"/>
    <m/>
    <n v="0"/>
    <m/>
    <n v="99"/>
    <m/>
    <n v="189"/>
    <m/>
    <m/>
    <m/>
    <n v="19320"/>
    <m/>
    <n v="510"/>
    <m/>
    <n v="19830"/>
    <n v="3.8426626323751892E-2"/>
    <n v="4.2333333333333334"/>
    <n v="4.9924357034795766E-3"/>
    <n v="0.55000000000000004"/>
    <n v="9.5310136157337362E-3"/>
    <n v="1.05"/>
  </r>
  <r>
    <x v="63"/>
    <s v="CAP1c22"/>
    <x v="21"/>
    <s v="Calera"/>
    <s v="color"/>
    <s v="Packing 1 Color"/>
    <s v="CAP1c"/>
    <n v="2520"/>
    <m/>
    <n v="0"/>
    <m/>
    <n v="24400"/>
    <m/>
    <n v="14220"/>
    <m/>
    <n v="0"/>
    <m/>
    <m/>
    <m/>
    <m/>
    <m/>
    <n v="729"/>
    <m/>
    <n v="510"/>
    <m/>
    <n v="1239"/>
    <m/>
    <n v="606"/>
    <m/>
    <n v="0"/>
    <m/>
    <n v="606"/>
    <m/>
    <n v="305"/>
    <m/>
    <m/>
    <m/>
    <n v="42780"/>
    <m/>
    <n v="510"/>
    <m/>
    <n v="43290"/>
    <n v="2.8620928620928621E-2"/>
    <n v="6.8833333333333337"/>
    <n v="1.3998613998613999E-2"/>
    <n v="3.3666666666666667"/>
    <n v="7.0455070455070455E-3"/>
    <n v="1.6944444444444444"/>
  </r>
  <r>
    <x v="64"/>
    <s v="PICH1A22"/>
    <x v="21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4"/>
    <s v="PICH2A22"/>
    <x v="21"/>
    <s v="Pichidegua"/>
    <s v="color"/>
    <s v="Packing 1 Blanco"/>
    <s v="PICH2A"/>
    <n v="12480"/>
    <m/>
    <n v="30600"/>
    <m/>
    <n v="163440"/>
    <m/>
    <n v="78120"/>
    <m/>
    <n v="4860"/>
    <m/>
    <n v="0"/>
    <m/>
    <n v="0"/>
    <m/>
    <n v="16980"/>
    <m/>
    <n v="0"/>
    <m/>
    <n v="16980"/>
    <m/>
    <n v="3720"/>
    <m/>
    <n v="0"/>
    <m/>
    <n v="3720"/>
    <m/>
    <n v="200"/>
    <m/>
    <m/>
    <m/>
    <n v="310400"/>
    <m/>
    <n v="0"/>
    <m/>
    <n v="310400"/>
    <n v="5.470360824742268E-2"/>
    <n v="94.333333333333329"/>
    <n v="1.1984536082474228E-2"/>
    <n v="20.666666666666668"/>
    <n v="6.4432989690721648E-4"/>
    <n v="1.1111111111111112"/>
  </r>
  <r>
    <x v="64"/>
    <s v="PICH3A22"/>
    <x v="21"/>
    <s v="Pichidegua"/>
    <s v="blanco"/>
    <s v="Packing 3"/>
    <s v="PICH3A"/>
    <n v="3480"/>
    <m/>
    <n v="31500"/>
    <m/>
    <n v="137500"/>
    <m/>
    <n v="79200"/>
    <m/>
    <n v="5760"/>
    <m/>
    <n v="0"/>
    <m/>
    <n v="0"/>
    <m/>
    <n v="21420"/>
    <m/>
    <n v="0"/>
    <m/>
    <n v="21420"/>
    <m/>
    <n v="1800"/>
    <m/>
    <n v="0"/>
    <m/>
    <n v="1800"/>
    <m/>
    <n v="500"/>
    <m/>
    <m/>
    <m/>
    <n v="281160"/>
    <m/>
    <n v="0"/>
    <m/>
    <n v="281160"/>
    <n v="7.6184379001280403E-2"/>
    <n v="119"/>
    <n v="6.4020486555697821E-3"/>
    <n v="10"/>
    <n v="1.7783468487693841E-3"/>
    <n v="2.7777777777777777"/>
  </r>
  <r>
    <x v="64"/>
    <s v="PICH4A22"/>
    <x v="21"/>
    <s v="Pichidegua"/>
    <s v="blanco"/>
    <s v="Packing 4"/>
    <s v="PICH4A"/>
    <n v="7200"/>
    <m/>
    <n v="28620"/>
    <m/>
    <n v="60520"/>
    <m/>
    <n v="37980"/>
    <m/>
    <n v="3240"/>
    <m/>
    <n v="0"/>
    <m/>
    <n v="0"/>
    <m/>
    <n v="28980"/>
    <m/>
    <n v="0"/>
    <m/>
    <n v="28980"/>
    <m/>
    <n v="3060"/>
    <m/>
    <n v="0"/>
    <m/>
    <n v="3060"/>
    <m/>
    <n v="560"/>
    <m/>
    <m/>
    <m/>
    <n v="170160"/>
    <m/>
    <n v="0"/>
    <m/>
    <n v="170160"/>
    <n v="0.17031029619181948"/>
    <n v="161"/>
    <n v="1.7983074753173484E-2"/>
    <n v="17"/>
    <n v="3.2910202162670429E-3"/>
    <n v="3.1111111111111112"/>
  </r>
  <r>
    <x v="64"/>
    <s v="PICH5A22"/>
    <x v="21"/>
    <s v="Pichidegua"/>
    <s v="blanco"/>
    <s v="Packing 5"/>
    <s v="PICH5A"/>
    <n v="1920"/>
    <m/>
    <n v="14580"/>
    <m/>
    <n v="101700"/>
    <m/>
    <n v="164160"/>
    <m/>
    <n v="17100"/>
    <m/>
    <n v="0"/>
    <m/>
    <n v="0"/>
    <m/>
    <n v="16560"/>
    <m/>
    <n v="0"/>
    <m/>
    <n v="16560"/>
    <m/>
    <n v="2520"/>
    <m/>
    <n v="0"/>
    <m/>
    <n v="2520"/>
    <m/>
    <n v="780"/>
    <m/>
    <m/>
    <m/>
    <n v="319320"/>
    <m/>
    <n v="0"/>
    <m/>
    <n v="319320"/>
    <n v="5.1860202931228859E-2"/>
    <n v="92"/>
    <n v="7.8917700112739568E-3"/>
    <n v="14"/>
    <n v="2.4426907177752723E-3"/>
    <n v="4.333333333333333"/>
  </r>
  <r>
    <x v="64"/>
    <s v="PICH1B22"/>
    <x v="21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4"/>
    <s v="PICH2B22"/>
    <x v="21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4"/>
    <s v="PICH3B22"/>
    <x v="21"/>
    <s v="Pichidegua"/>
    <s v="blanco"/>
    <s v="Packing 3"/>
    <s v="PICH3B"/>
    <n v="3720"/>
    <m/>
    <n v="11700"/>
    <m/>
    <n v="8000"/>
    <m/>
    <n v="61200"/>
    <m/>
    <n v="243900"/>
    <m/>
    <n v="44280"/>
    <m/>
    <n v="0"/>
    <m/>
    <n v="10080"/>
    <m/>
    <n v="0"/>
    <m/>
    <n v="10080"/>
    <m/>
    <n v="1620"/>
    <m/>
    <n v="0"/>
    <m/>
    <n v="1620"/>
    <m/>
    <n v="300"/>
    <m/>
    <m/>
    <m/>
    <n v="384800"/>
    <m/>
    <n v="0"/>
    <m/>
    <n v="384800"/>
    <n v="2.6195426195426197E-2"/>
    <n v="56"/>
    <n v="4.2099792099792102E-3"/>
    <n v="9"/>
    <n v="7.7962577962577967E-4"/>
    <n v="1.6666666666666667"/>
  </r>
  <r>
    <x v="64"/>
    <s v="PICH4B22"/>
    <x v="21"/>
    <s v="Pichidegua"/>
    <s v="blanco"/>
    <s v="Packing 4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4"/>
    <s v="PICH5B22"/>
    <x v="21"/>
    <s v="Pichidegua"/>
    <s v="blanco"/>
    <s v="Packing 5"/>
    <s v="PICH5B"/>
    <n v="4440"/>
    <m/>
    <n v="27540"/>
    <m/>
    <n v="59760"/>
    <m/>
    <n v="30960"/>
    <m/>
    <n v="4500"/>
    <m/>
    <n v="0"/>
    <m/>
    <n v="0"/>
    <m/>
    <n v="19638"/>
    <m/>
    <n v="0"/>
    <m/>
    <n v="19638"/>
    <m/>
    <n v="3825"/>
    <m/>
    <n v="0"/>
    <m/>
    <n v="3825"/>
    <m/>
    <n v="937"/>
    <m/>
    <m/>
    <m/>
    <n v="151600"/>
    <m/>
    <n v="0"/>
    <m/>
    <n v="151600"/>
    <n v="0.12953825857519788"/>
    <n v="109.1"/>
    <n v="2.5230870712401054E-2"/>
    <n v="21.25"/>
    <n v="6.1807387862796836E-3"/>
    <n v="5.2055555555555557"/>
  </r>
  <r>
    <x v="64"/>
    <s v="PICH3C22"/>
    <x v="21"/>
    <s v="Pichidegua"/>
    <s v="blanco"/>
    <s v="Packing 3"/>
    <s v="PICH3C"/>
    <n v="2520"/>
    <m/>
    <n v="12420"/>
    <m/>
    <n v="40500"/>
    <m/>
    <n v="27180"/>
    <m/>
    <n v="2520"/>
    <m/>
    <n v="0"/>
    <m/>
    <n v="0"/>
    <m/>
    <n v="13140"/>
    <m/>
    <n v="0"/>
    <m/>
    <n v="13140"/>
    <m/>
    <n v="7020"/>
    <m/>
    <n v="0"/>
    <m/>
    <n v="7020"/>
    <m/>
    <n v="480"/>
    <m/>
    <m/>
    <m/>
    <n v="105780"/>
    <m/>
    <n v="0"/>
    <m/>
    <n v="105780"/>
    <n v="0.12422007941009643"/>
    <n v="73"/>
    <n v="6.6364152013613162E-2"/>
    <n v="39"/>
    <n v="4.5377197958026095E-3"/>
    <n v="2.6666666666666665"/>
  </r>
  <r>
    <x v="64"/>
    <s v="PICH5C22"/>
    <x v="21"/>
    <s v="Pichidegua"/>
    <s v="blanco"/>
    <s v="Packing 5"/>
    <s v="PICH5C"/>
    <n v="3840"/>
    <m/>
    <n v="12600"/>
    <m/>
    <n v="79020"/>
    <m/>
    <n v="228600"/>
    <m/>
    <n v="22320"/>
    <m/>
    <n v="0"/>
    <m/>
    <n v="0"/>
    <m/>
    <n v="20400"/>
    <m/>
    <n v="0"/>
    <m/>
    <n v="20400"/>
    <m/>
    <n v="3060"/>
    <m/>
    <n v="0"/>
    <m/>
    <n v="3060"/>
    <m/>
    <n v="740"/>
    <m/>
    <m/>
    <m/>
    <n v="370580"/>
    <m/>
    <n v="0"/>
    <m/>
    <n v="370580"/>
    <n v="5.5048842355226939E-2"/>
    <n v="113.33333333333333"/>
    <n v="8.2573263532840415E-3"/>
    <n v="17"/>
    <n v="1.9968697717092127E-3"/>
    <n v="4.1111111111111107"/>
  </r>
  <r>
    <x v="64"/>
    <s v="PICH5D22"/>
    <x v="21"/>
    <s v="Pichidegua"/>
    <s v="blanco"/>
    <s v="Packing 5"/>
    <s v="PICH5D"/>
    <n v="1200"/>
    <m/>
    <n v="16740"/>
    <m/>
    <n v="93060"/>
    <m/>
    <n v="161820"/>
    <m/>
    <n v="9720"/>
    <m/>
    <n v="0"/>
    <m/>
    <n v="0"/>
    <m/>
    <n v="21780"/>
    <m/>
    <n v="0"/>
    <m/>
    <n v="21780"/>
    <m/>
    <n v="2700"/>
    <m/>
    <n v="0"/>
    <m/>
    <n v="2700"/>
    <m/>
    <n v="620"/>
    <m/>
    <m/>
    <m/>
    <n v="307640"/>
    <m/>
    <n v="0"/>
    <m/>
    <n v="307640"/>
    <n v="7.0797035496034319E-2"/>
    <n v="121"/>
    <n v="8.7764920036406194E-3"/>
    <n v="15"/>
    <n v="2.0153426082434012E-3"/>
    <n v="3.4444444444444446"/>
  </r>
  <r>
    <x v="64"/>
    <s v="PICH1Aco22"/>
    <x v="21"/>
    <s v="Pichidegua"/>
    <s v="color"/>
    <s v="Packing 1 Color"/>
    <s v="PICH1Aco"/>
    <n v="10080"/>
    <m/>
    <n v="21060"/>
    <m/>
    <n v="18180"/>
    <m/>
    <n v="37800"/>
    <m/>
    <n v="540"/>
    <m/>
    <n v="0"/>
    <m/>
    <n v="0"/>
    <m/>
    <n v="2058"/>
    <m/>
    <n v="1230"/>
    <m/>
    <n v="3288"/>
    <m/>
    <n v="1146"/>
    <m/>
    <n v="390"/>
    <m/>
    <n v="1536"/>
    <m/>
    <n v="1196"/>
    <m/>
    <m/>
    <m/>
    <n v="92060"/>
    <m/>
    <n v="1620"/>
    <m/>
    <n v="93680"/>
    <n v="3.5098206660973526E-2"/>
    <n v="18.266666666666666"/>
    <n v="1.6396242527754058E-2"/>
    <n v="8.5333333333333332"/>
    <n v="1.2766865926558497E-2"/>
    <n v="6.6444444444444448"/>
  </r>
  <r>
    <x v="64"/>
    <s v="PICH1Aco222"/>
    <x v="21"/>
    <s v="Pichidegua"/>
    <s v="color"/>
    <s v="Packing 1 Color"/>
    <s v="PICH1Aco2"/>
    <n v="0"/>
    <m/>
    <n v="0"/>
    <m/>
    <n v="1500"/>
    <m/>
    <n v="1260"/>
    <m/>
    <n v="9180"/>
    <m/>
    <n v="10800"/>
    <m/>
    <n v="1440"/>
    <m/>
    <n v="1254"/>
    <m/>
    <n v="3000"/>
    <m/>
    <n v="4254"/>
    <m/>
    <n v="237"/>
    <m/>
    <n v="600"/>
    <m/>
    <n v="837"/>
    <m/>
    <n v="789"/>
    <m/>
    <m/>
    <m/>
    <n v="26460"/>
    <m/>
    <n v="3600"/>
    <m/>
    <n v="30060"/>
    <n v="0.14151696606786426"/>
    <n v="23.633333333333333"/>
    <n v="2.7844311377245509E-2"/>
    <n v="4.6500000000000004"/>
    <n v="2.624750499001996E-2"/>
    <n v="4.3833333333333337"/>
  </r>
  <r>
    <x v="64"/>
    <s v="PICH1Bco22"/>
    <x v="21"/>
    <s v="Pichidegua"/>
    <s v="color"/>
    <s v="Packing 1 Color"/>
    <s v="PICH1Bco"/>
    <n v="2640"/>
    <m/>
    <n v="0"/>
    <m/>
    <n v="0"/>
    <m/>
    <n v="46800"/>
    <m/>
    <n v="360"/>
    <m/>
    <n v="0"/>
    <m/>
    <n v="0"/>
    <m/>
    <n v="1719"/>
    <m/>
    <n v="450"/>
    <m/>
    <n v="2169"/>
    <m/>
    <n v="207"/>
    <m/>
    <n v="30"/>
    <m/>
    <n v="237"/>
    <m/>
    <n v="2274"/>
    <m/>
    <m/>
    <m/>
    <n v="54000"/>
    <m/>
    <n v="480"/>
    <m/>
    <n v="54480"/>
    <n v="3.9812775330396476E-2"/>
    <n v="12.05"/>
    <n v="4.3502202643171803E-3"/>
    <n v="1.3166666666666667"/>
    <n v="4.1740088105726873E-2"/>
    <n v="12.633333333333333"/>
  </r>
  <r>
    <x v="64"/>
    <s v="PICH2BCO22"/>
    <x v="21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4"/>
    <s v="PICH4Bco22"/>
    <x v="21"/>
    <s v="Pichidegua"/>
    <s v="color"/>
    <s v="Packing 4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4"/>
    <s v="PICH5Aco22"/>
    <x v="21"/>
    <s v="Pichidegua"/>
    <s v="color"/>
    <s v="Packing 5"/>
    <s v="PICH5Aco"/>
    <n v="5520"/>
    <m/>
    <n v="30600"/>
    <m/>
    <n v="15120"/>
    <m/>
    <n v="98280"/>
    <m/>
    <n v="2160"/>
    <m/>
    <n v="0"/>
    <m/>
    <n v="0"/>
    <m/>
    <n v="2865"/>
    <m/>
    <n v="0"/>
    <m/>
    <n v="2865"/>
    <m/>
    <n v="3627"/>
    <m/>
    <n v="0"/>
    <m/>
    <n v="3627"/>
    <m/>
    <n v="1308"/>
    <m/>
    <m/>
    <m/>
    <n v="159480"/>
    <m/>
    <n v="0"/>
    <m/>
    <n v="159480"/>
    <n v="1.7964635063957863E-2"/>
    <n v="15.916666666666666"/>
    <n v="2.2742663656884876E-2"/>
    <n v="20.149999999999999"/>
    <n v="8.2016553799849519E-3"/>
    <n v="7.2666666666666666"/>
  </r>
  <r>
    <x v="64"/>
    <s v="PICH5Bco22"/>
    <x v="21"/>
    <s v="Pichidegua"/>
    <s v="color"/>
    <s v="Packing 5"/>
    <s v="PICH5Bco"/>
    <n v="3240"/>
    <m/>
    <n v="13860"/>
    <m/>
    <n v="36000"/>
    <m/>
    <n v="18000"/>
    <m/>
    <n v="1080"/>
    <m/>
    <n v="0"/>
    <m/>
    <n v="0"/>
    <m/>
    <n v="3618"/>
    <m/>
    <n v="0"/>
    <m/>
    <n v="3618"/>
    <m/>
    <n v="2100"/>
    <m/>
    <n v="0"/>
    <m/>
    <n v="2100"/>
    <m/>
    <n v="2172"/>
    <m/>
    <m/>
    <m/>
    <n v="80070"/>
    <m/>
    <n v="0"/>
    <m/>
    <n v="80070"/>
    <n v="4.5185462720119897E-2"/>
    <n v="20.100000000000001"/>
    <n v="2.6227051330086175E-2"/>
    <n v="11.666666666666666"/>
    <n v="2.7126264518546273E-2"/>
    <n v="12.066666666666666"/>
  </r>
  <r>
    <x v="64"/>
    <s v="PICH5Cco22"/>
    <x v="21"/>
    <s v="Pichidegua"/>
    <s v="color"/>
    <s v="Packing 5"/>
    <s v="PICH5Cco"/>
    <n v="2400"/>
    <m/>
    <n v="16200"/>
    <m/>
    <n v="39960"/>
    <m/>
    <n v="39390"/>
    <m/>
    <n v="11340"/>
    <m/>
    <n v="0"/>
    <m/>
    <n v="0"/>
    <m/>
    <n v="2718"/>
    <m/>
    <n v="0"/>
    <m/>
    <n v="2718"/>
    <m/>
    <n v="5496"/>
    <m/>
    <n v="0"/>
    <m/>
    <n v="5496"/>
    <m/>
    <n v="1236"/>
    <m/>
    <m/>
    <m/>
    <n v="118740"/>
    <m/>
    <n v="0"/>
    <m/>
    <n v="118740"/>
    <n v="2.289034866093987E-2"/>
    <n v="15.1"/>
    <n v="4.6286003031834257E-2"/>
    <n v="30.533333333333335"/>
    <n v="1.0409297625063164E-2"/>
    <n v="6.8666666666666663"/>
  </r>
  <r>
    <x v="65"/>
    <s v="Lavado22"/>
    <x v="21"/>
    <m/>
    <m/>
    <m/>
    <s v="Lavado"/>
    <n v="5160"/>
    <m/>
    <n v="17100"/>
    <m/>
    <n v="65880"/>
    <m/>
    <n v="64080"/>
    <m/>
    <n v="16740"/>
    <m/>
    <n v="4860"/>
    <m/>
    <m/>
    <m/>
    <m/>
    <m/>
    <m/>
    <m/>
    <m/>
    <m/>
    <m/>
    <m/>
    <m/>
    <m/>
    <m/>
    <m/>
    <m/>
    <m/>
    <m/>
    <m/>
    <n v="173820"/>
    <m/>
    <m/>
    <m/>
    <n v="173820"/>
    <n v="0"/>
    <n v="0"/>
    <n v="0"/>
    <n v="0"/>
    <n v="0"/>
    <n v="0"/>
  </r>
  <r>
    <x v="66"/>
    <s v="CA3A23"/>
    <x v="22"/>
    <s v="Calera"/>
    <s v="color"/>
    <s v="Packing 1 Color"/>
    <s v="CA3A"/>
    <n v="2880"/>
    <m/>
    <n v="9540"/>
    <m/>
    <n v="0"/>
    <m/>
    <n v="18360"/>
    <m/>
    <n v="180"/>
    <m/>
    <m/>
    <m/>
    <m/>
    <m/>
    <n v="1422"/>
    <m/>
    <n v="570"/>
    <m/>
    <n v="1992"/>
    <m/>
    <n v="378"/>
    <m/>
    <n v="690"/>
    <m/>
    <n v="1068"/>
    <m/>
    <n v="720"/>
    <m/>
    <m/>
    <m/>
    <n v="33480"/>
    <m/>
    <n v="1260"/>
    <m/>
    <n v="34740"/>
    <n v="5.7340241796200349E-2"/>
    <n v="11.066666666666666"/>
    <n v="3.07426597582038E-2"/>
    <n v="5.9333333333333336"/>
    <n v="2.072538860103627E-2"/>
    <n v="4"/>
  </r>
  <r>
    <x v="66"/>
    <s v="CA3B23"/>
    <x v="22"/>
    <s v="Calera"/>
    <s v="color"/>
    <s v="Packing 1 Color"/>
    <s v="CA3B"/>
    <n v="0"/>
    <m/>
    <n v="0"/>
    <m/>
    <n v="0"/>
    <m/>
    <n v="0"/>
    <m/>
    <n v="0"/>
    <m/>
    <m/>
    <m/>
    <m/>
    <m/>
    <n v="0"/>
    <m/>
    <n v="30"/>
    <m/>
    <n v="30"/>
    <m/>
    <n v="0"/>
    <m/>
    <n v="60"/>
    <m/>
    <n v="60"/>
    <m/>
    <n v="0"/>
    <m/>
    <m/>
    <m/>
    <n v="0"/>
    <m/>
    <n v="90"/>
    <m/>
    <n v="90"/>
    <n v="0.33333333333333331"/>
    <n v="0.16666666666666666"/>
    <n v="0.66666666666666663"/>
    <n v="0.33333333333333331"/>
    <n v="0"/>
    <n v="0"/>
  </r>
  <r>
    <x v="66"/>
    <s v="CA3BB23"/>
    <x v="22"/>
    <s v="Calera"/>
    <s v="blanco"/>
    <s v="Packing 1 Color"/>
    <s v="CA3BB"/>
    <n v="2280"/>
    <m/>
    <n v="9180"/>
    <m/>
    <n v="21060"/>
    <m/>
    <n v="6480"/>
    <m/>
    <n v="7560"/>
    <m/>
    <m/>
    <m/>
    <m/>
    <m/>
    <n v="1560"/>
    <m/>
    <n v="930"/>
    <m/>
    <n v="2490"/>
    <m/>
    <n v="396"/>
    <m/>
    <n v="600"/>
    <m/>
    <n v="996"/>
    <m/>
    <n v="114"/>
    <m/>
    <m/>
    <m/>
    <n v="48630"/>
    <m/>
    <n v="1530"/>
    <m/>
    <n v="50160"/>
    <n v="4.9641148325358854E-2"/>
    <n v="13.833333333333334"/>
    <n v="1.9856459330143541E-2"/>
    <n v="5.5333333333333332"/>
    <n v="2.2727272727272726E-3"/>
    <n v="0.6333333333333333"/>
  </r>
  <r>
    <x v="66"/>
    <s v="CAP1A23"/>
    <x v="22"/>
    <s v="Calera"/>
    <s v="color"/>
    <s v="Packing 1 Color"/>
    <s v="CAP1A"/>
    <n v="1200"/>
    <m/>
    <n v="0"/>
    <m/>
    <n v="0"/>
    <m/>
    <n v="15300"/>
    <m/>
    <n v="0"/>
    <m/>
    <m/>
    <m/>
    <m/>
    <m/>
    <n v="108"/>
    <m/>
    <n v="360"/>
    <m/>
    <n v="468"/>
    <m/>
    <n v="42"/>
    <m/>
    <n v="0"/>
    <m/>
    <n v="42"/>
    <m/>
    <n v="120"/>
    <m/>
    <m/>
    <m/>
    <n v="16770"/>
    <m/>
    <n v="360"/>
    <m/>
    <n v="17130"/>
    <n v="2.7320490367775833E-2"/>
    <n v="2.6"/>
    <n v="2.4518388791593695E-3"/>
    <n v="0.23333333333333334"/>
    <n v="7.0052539404553416E-3"/>
    <n v="0.66666666666666663"/>
  </r>
  <r>
    <x v="66"/>
    <s v="CAP1B23"/>
    <x v="22"/>
    <s v="Calera"/>
    <s v="color"/>
    <s v="Packing 1 Color"/>
    <s v="CAP1B"/>
    <n v="3240"/>
    <m/>
    <n v="0"/>
    <m/>
    <n v="0"/>
    <m/>
    <n v="21600"/>
    <m/>
    <n v="0"/>
    <m/>
    <m/>
    <m/>
    <m/>
    <m/>
    <n v="789"/>
    <m/>
    <n v="570"/>
    <m/>
    <n v="1359"/>
    <m/>
    <n v="96"/>
    <m/>
    <n v="0"/>
    <m/>
    <n v="96"/>
    <m/>
    <n v="315"/>
    <m/>
    <m/>
    <m/>
    <n v="26040"/>
    <m/>
    <n v="570"/>
    <m/>
    <n v="26610"/>
    <n v="5.1071025930101467E-2"/>
    <n v="7.55"/>
    <n v="3.6076662908680946E-3"/>
    <n v="0.53333333333333333"/>
    <n v="1.1837655016910935E-2"/>
    <n v="1.75"/>
  </r>
  <r>
    <x v="66"/>
    <s v="CAP1c23"/>
    <x v="22"/>
    <s v="Calera"/>
    <s v="color"/>
    <s v="Packing 1 Color"/>
    <s v="CAP1c"/>
    <n v="1440"/>
    <m/>
    <n v="0"/>
    <m/>
    <n v="10300"/>
    <m/>
    <n v="9000"/>
    <m/>
    <n v="0"/>
    <m/>
    <m/>
    <m/>
    <m/>
    <m/>
    <n v="348"/>
    <m/>
    <n v="240"/>
    <m/>
    <n v="588"/>
    <m/>
    <n v="120"/>
    <m/>
    <n v="30"/>
    <m/>
    <n v="150"/>
    <m/>
    <n v="242"/>
    <m/>
    <m/>
    <m/>
    <n v="21450"/>
    <m/>
    <n v="270"/>
    <m/>
    <n v="21720"/>
    <n v="2.7071823204419889E-2"/>
    <n v="3.2666666666666666"/>
    <n v="6.9060773480662981E-3"/>
    <n v="0.83333333333333337"/>
    <n v="1.1141804788213628E-2"/>
    <n v="1.3444444444444446"/>
  </r>
  <r>
    <x v="67"/>
    <s v="PICH1A23"/>
    <x v="22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2A23"/>
    <x v="22"/>
    <s v="Pichidegua"/>
    <s v="color"/>
    <s v="Packing 1 Blanco"/>
    <s v="PICH2A"/>
    <n v="16440"/>
    <m/>
    <n v="61920"/>
    <m/>
    <n v="146700"/>
    <m/>
    <n v="58140"/>
    <m/>
    <n v="3420"/>
    <m/>
    <n v="0"/>
    <m/>
    <n v="0"/>
    <m/>
    <n v="12960"/>
    <m/>
    <n v="0"/>
    <m/>
    <n v="12960"/>
    <m/>
    <n v="4140"/>
    <m/>
    <n v="0"/>
    <m/>
    <n v="4140"/>
    <m/>
    <n v="580"/>
    <m/>
    <m/>
    <m/>
    <n v="304300"/>
    <m/>
    <n v="0"/>
    <m/>
    <n v="304300"/>
    <n v="4.2589549786395002E-2"/>
    <n v="72"/>
    <n v="1.360499507065396E-2"/>
    <n v="23"/>
    <n v="1.9060138021689123E-3"/>
    <n v="3.2222222222222223"/>
  </r>
  <r>
    <x v="67"/>
    <s v="PICH3A23"/>
    <x v="22"/>
    <s v="Pichidegua"/>
    <s v="blanco"/>
    <s v="Packing 3"/>
    <s v="PICH3A"/>
    <n v="4080"/>
    <m/>
    <n v="12060"/>
    <m/>
    <n v="135540"/>
    <m/>
    <n v="77400"/>
    <m/>
    <n v="5580"/>
    <m/>
    <n v="0"/>
    <m/>
    <n v="0"/>
    <m/>
    <n v="20880"/>
    <m/>
    <n v="0"/>
    <m/>
    <n v="20880"/>
    <m/>
    <n v="1800"/>
    <m/>
    <n v="0"/>
    <m/>
    <n v="1800"/>
    <m/>
    <n v="300"/>
    <m/>
    <m/>
    <m/>
    <n v="257640"/>
    <m/>
    <n v="0"/>
    <m/>
    <n v="257640"/>
    <n v="8.1043316255239875E-2"/>
    <n v="116"/>
    <n v="6.9864927806241265E-3"/>
    <n v="10"/>
    <n v="1.1644154634373545E-3"/>
    <n v="1.6666666666666667"/>
  </r>
  <r>
    <x v="67"/>
    <s v="PICH4A23"/>
    <x v="22"/>
    <s v="Pichidegua"/>
    <s v="blanco"/>
    <s v="Packing 4"/>
    <s v="PICH4A"/>
    <n v="9000"/>
    <m/>
    <n v="33660"/>
    <m/>
    <n v="62460"/>
    <m/>
    <n v="40860"/>
    <m/>
    <n v="2700"/>
    <m/>
    <n v="0"/>
    <m/>
    <n v="0"/>
    <m/>
    <n v="23040"/>
    <m/>
    <n v="0"/>
    <m/>
    <n v="23040"/>
    <m/>
    <n v="2700"/>
    <m/>
    <n v="0"/>
    <m/>
    <n v="2700"/>
    <m/>
    <n v="660"/>
    <m/>
    <m/>
    <m/>
    <n v="175080"/>
    <m/>
    <n v="0"/>
    <m/>
    <n v="175080"/>
    <n v="0.13159698423577793"/>
    <n v="128"/>
    <n v="1.5421521590130226E-2"/>
    <n v="15"/>
    <n v="3.7697052775873888E-3"/>
    <n v="3.6666666666666665"/>
  </r>
  <r>
    <x v="67"/>
    <s v="PICH5A23"/>
    <x v="22"/>
    <s v="Pichidegua"/>
    <s v="blanco"/>
    <s v="Packing 5"/>
    <s v="PICH5A"/>
    <n v="2160"/>
    <m/>
    <n v="18720"/>
    <m/>
    <n v="124020"/>
    <m/>
    <n v="119340"/>
    <m/>
    <n v="12780"/>
    <m/>
    <n v="0"/>
    <m/>
    <n v="0"/>
    <m/>
    <n v="14580"/>
    <m/>
    <n v="0"/>
    <m/>
    <n v="14580"/>
    <m/>
    <n v="2160"/>
    <m/>
    <n v="0"/>
    <m/>
    <n v="2160"/>
    <m/>
    <n v="600"/>
    <m/>
    <m/>
    <m/>
    <n v="294360"/>
    <m/>
    <n v="0"/>
    <m/>
    <n v="294360"/>
    <n v="4.9531186302486749E-2"/>
    <n v="81"/>
    <n v="7.3379535262943331E-3"/>
    <n v="12"/>
    <n v="2.0383204239706482E-3"/>
    <n v="3.3333333333333335"/>
  </r>
  <r>
    <x v="67"/>
    <s v="PICH1B23"/>
    <x v="22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2B23"/>
    <x v="22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3B23"/>
    <x v="22"/>
    <s v="Pichidegua"/>
    <s v="blanco"/>
    <s v="Packing 3"/>
    <s v="PICH3B"/>
    <n v="5400"/>
    <m/>
    <n v="12600"/>
    <m/>
    <n v="8100"/>
    <m/>
    <n v="84240"/>
    <m/>
    <n v="217620"/>
    <m/>
    <n v="19980"/>
    <m/>
    <n v="0"/>
    <m/>
    <n v="10080"/>
    <m/>
    <n v="0"/>
    <m/>
    <n v="10080"/>
    <m/>
    <n v="2160"/>
    <m/>
    <n v="0"/>
    <m/>
    <n v="2160"/>
    <m/>
    <n v="300"/>
    <m/>
    <m/>
    <m/>
    <n v="382080"/>
    <m/>
    <n v="0"/>
    <m/>
    <n v="382080"/>
    <n v="2.6381909547738693E-2"/>
    <n v="56"/>
    <n v="5.6532663316582916E-3"/>
    <n v="12"/>
    <n v="7.8517587939698496E-4"/>
    <n v="1.6666666666666667"/>
  </r>
  <r>
    <x v="67"/>
    <s v="PICH4B23"/>
    <x v="22"/>
    <s v="Pichidegua"/>
    <s v="blanco"/>
    <s v="Packing 4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5B23"/>
    <x v="22"/>
    <s v="Pichidegua"/>
    <s v="blanco"/>
    <s v="Packing 5"/>
    <s v="PICH5B"/>
    <n v="2520"/>
    <m/>
    <n v="24120"/>
    <m/>
    <n v="53820"/>
    <m/>
    <n v="24660"/>
    <m/>
    <n v="1260"/>
    <m/>
    <n v="0"/>
    <m/>
    <n v="0"/>
    <m/>
    <n v="17640"/>
    <m/>
    <n v="0"/>
    <m/>
    <n v="17640"/>
    <m/>
    <n v="2700"/>
    <m/>
    <n v="0"/>
    <m/>
    <n v="2700"/>
    <m/>
    <n v="680"/>
    <m/>
    <m/>
    <m/>
    <n v="127400"/>
    <m/>
    <n v="0"/>
    <m/>
    <n v="127400"/>
    <n v="0.13846153846153847"/>
    <n v="98"/>
    <n v="2.119309262166405E-2"/>
    <n v="15"/>
    <n v="5.3375196232339087E-3"/>
    <n v="3.7777777777777777"/>
  </r>
  <r>
    <x v="67"/>
    <s v="PICH3C23"/>
    <x v="22"/>
    <s v="Pichidegua"/>
    <s v="blanco"/>
    <s v="Packing 3"/>
    <s v="PICH3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5C23"/>
    <x v="22"/>
    <s v="Pichidegua"/>
    <s v="blanco"/>
    <s v="Packing 5"/>
    <s v="PICH5C"/>
    <n v="3240"/>
    <m/>
    <n v="6120"/>
    <m/>
    <n v="99720"/>
    <m/>
    <n v="170940"/>
    <m/>
    <n v="18360"/>
    <m/>
    <n v="0"/>
    <m/>
    <n v="0"/>
    <m/>
    <n v="19260"/>
    <m/>
    <n v="0"/>
    <m/>
    <n v="19260"/>
    <m/>
    <n v="2160"/>
    <m/>
    <n v="0"/>
    <m/>
    <n v="2160"/>
    <m/>
    <n v="520"/>
    <m/>
    <m/>
    <m/>
    <n v="320320"/>
    <m/>
    <n v="0"/>
    <m/>
    <n v="320320"/>
    <n v="6.0127372627372624E-2"/>
    <n v="107"/>
    <n v="6.743256743256743E-3"/>
    <n v="12"/>
    <n v="1.6233766233766235E-3"/>
    <n v="2.8888888888888888"/>
  </r>
  <r>
    <x v="67"/>
    <s v="PICH5D23"/>
    <x v="22"/>
    <s v="Pichidegua"/>
    <s v="blanco"/>
    <s v="Packing 5"/>
    <s v="PICH5D"/>
    <n v="1440"/>
    <m/>
    <n v="19080"/>
    <m/>
    <n v="104760"/>
    <m/>
    <n v="178260"/>
    <m/>
    <n v="10440"/>
    <m/>
    <n v="0"/>
    <m/>
    <n v="0"/>
    <m/>
    <n v="26940"/>
    <m/>
    <n v="0"/>
    <m/>
    <n v="26940"/>
    <m/>
    <n v="2520"/>
    <m/>
    <n v="0"/>
    <m/>
    <n v="2520"/>
    <m/>
    <n v="700"/>
    <m/>
    <m/>
    <m/>
    <n v="344140"/>
    <m/>
    <n v="0"/>
    <m/>
    <n v="344140"/>
    <n v="7.8282094496425869E-2"/>
    <n v="149.66666666666666"/>
    <n v="7.3226012669262508E-3"/>
    <n v="14"/>
    <n v="2.0340559074795142E-3"/>
    <n v="3.8888888888888888"/>
  </r>
  <r>
    <x v="67"/>
    <s v="PICH1Aco23"/>
    <x v="22"/>
    <s v="Pichidegua"/>
    <s v="color"/>
    <s v="Packing 1 Color"/>
    <s v="PICH1Aco"/>
    <n v="8040"/>
    <m/>
    <n v="18720"/>
    <m/>
    <n v="360"/>
    <m/>
    <n v="29880"/>
    <m/>
    <n v="360"/>
    <m/>
    <n v="0"/>
    <m/>
    <n v="0"/>
    <m/>
    <n v="1308"/>
    <m/>
    <n v="2730"/>
    <m/>
    <n v="4038"/>
    <m/>
    <n v="720"/>
    <m/>
    <n v="900"/>
    <m/>
    <n v="1620"/>
    <m/>
    <n v="1432"/>
    <m/>
    <m/>
    <m/>
    <n v="60820"/>
    <m/>
    <n v="3630"/>
    <m/>
    <n v="64450"/>
    <n v="6.2653219550038788E-2"/>
    <n v="22.433333333333334"/>
    <n v="2.5135764158262217E-2"/>
    <n v="9"/>
    <n v="2.2218774243599689E-2"/>
    <n v="7.9555555555555557"/>
  </r>
  <r>
    <x v="67"/>
    <s v="PICH1Aco223"/>
    <x v="22"/>
    <s v="Pichidegua"/>
    <s v="color"/>
    <s v="Packing 1 Color"/>
    <s v="PICH1Aco2"/>
    <n v="120"/>
    <m/>
    <n v="0"/>
    <m/>
    <n v="960"/>
    <m/>
    <n v="3600"/>
    <m/>
    <n v="14760"/>
    <m/>
    <n v="7380"/>
    <m/>
    <n v="360"/>
    <m/>
    <n v="420"/>
    <m/>
    <n v="3120"/>
    <m/>
    <n v="3540"/>
    <m/>
    <n v="180"/>
    <m/>
    <n v="690"/>
    <m/>
    <n v="870"/>
    <m/>
    <n v="300"/>
    <m/>
    <m/>
    <m/>
    <n v="28080"/>
    <m/>
    <n v="3810"/>
    <m/>
    <n v="31890"/>
    <n v="0.11100658513640639"/>
    <n v="19.666666666666668"/>
    <n v="2.7281279397930385E-2"/>
    <n v="4.833333333333333"/>
    <n v="9.4073377234242701E-3"/>
    <n v="1.6666666666666667"/>
  </r>
  <r>
    <x v="67"/>
    <s v="PICH1Bco23"/>
    <x v="22"/>
    <s v="Pichidegua"/>
    <s v="color"/>
    <s v="Packing 1 Color"/>
    <s v="PICH1Bco"/>
    <n v="3480"/>
    <m/>
    <n v="900"/>
    <m/>
    <n v="21260"/>
    <m/>
    <n v="27900"/>
    <m/>
    <n v="180"/>
    <m/>
    <n v="0"/>
    <m/>
    <n v="0"/>
    <m/>
    <n v="2727"/>
    <m/>
    <n v="810"/>
    <m/>
    <n v="3537"/>
    <m/>
    <n v="162"/>
    <m/>
    <n v="60"/>
    <m/>
    <n v="222"/>
    <m/>
    <n v="631"/>
    <m/>
    <m/>
    <m/>
    <n v="57240"/>
    <m/>
    <n v="870"/>
    <m/>
    <n v="58110"/>
    <n v="6.0867320598864225E-2"/>
    <n v="19.649999999999999"/>
    <n v="3.8203407330924108E-3"/>
    <n v="1.2333333333333334"/>
    <n v="1.0858716227843745E-2"/>
    <n v="3.5055555555555555"/>
  </r>
  <r>
    <x v="67"/>
    <s v="PICH2BCO23"/>
    <x v="22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4Bco23"/>
    <x v="22"/>
    <s v="Pichidegua"/>
    <s v="color"/>
    <s v="Packing 4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67"/>
    <s v="PICH5Aco23"/>
    <x v="22"/>
    <s v="Pichidegua"/>
    <s v="color"/>
    <s v="Packing 5"/>
    <s v="PICH5Aco"/>
    <n v="7080"/>
    <m/>
    <n v="31500"/>
    <m/>
    <n v="0"/>
    <m/>
    <n v="94500"/>
    <m/>
    <n v="540"/>
    <m/>
    <n v="0"/>
    <m/>
    <n v="0"/>
    <m/>
    <n v="6165"/>
    <m/>
    <n v="0"/>
    <m/>
    <n v="6165"/>
    <m/>
    <n v="3612"/>
    <m/>
    <n v="0"/>
    <m/>
    <n v="3612"/>
    <m/>
    <n v="1863"/>
    <m/>
    <m/>
    <m/>
    <n v="145260"/>
    <m/>
    <n v="0"/>
    <m/>
    <n v="145260"/>
    <n v="4.244114002478315E-2"/>
    <n v="34.25"/>
    <n v="2.4865757951259809E-2"/>
    <n v="20.066666666666666"/>
    <n v="1.2825278810408921E-2"/>
    <n v="10.35"/>
  </r>
  <r>
    <x v="67"/>
    <s v="PICH5Bco23"/>
    <x v="22"/>
    <s v="Pichidegua"/>
    <s v="color"/>
    <s v="Packing 5"/>
    <s v="PICH5Bco"/>
    <n v="960"/>
    <m/>
    <n v="4680"/>
    <m/>
    <n v="9720"/>
    <m/>
    <n v="4860"/>
    <m/>
    <n v="540"/>
    <m/>
    <n v="0"/>
    <m/>
    <n v="0"/>
    <m/>
    <n v="2940"/>
    <m/>
    <n v="0"/>
    <m/>
    <n v="2940"/>
    <m/>
    <n v="2007"/>
    <m/>
    <n v="0"/>
    <m/>
    <n v="2007"/>
    <m/>
    <n v="213"/>
    <m/>
    <m/>
    <m/>
    <n v="25920"/>
    <m/>
    <n v="0"/>
    <m/>
    <n v="25920"/>
    <n v="0.11342592592592593"/>
    <n v="16.333333333333332"/>
    <n v="7.7430555555555558E-2"/>
    <n v="11.15"/>
    <n v="8.2175925925925923E-3"/>
    <n v="1.1833333333333333"/>
  </r>
  <r>
    <x v="67"/>
    <s v="PICH5Cco23"/>
    <x v="22"/>
    <s v="Pichidegua"/>
    <s v="color"/>
    <s v="Packing 5"/>
    <s v="PICH5Cco"/>
    <n v="1080"/>
    <m/>
    <n v="9000"/>
    <m/>
    <n v="8100"/>
    <m/>
    <n v="26670"/>
    <m/>
    <n v="3060"/>
    <m/>
    <n v="0"/>
    <m/>
    <n v="0"/>
    <m/>
    <n v="3252"/>
    <m/>
    <n v="0"/>
    <m/>
    <n v="3252"/>
    <m/>
    <n v="3648"/>
    <m/>
    <n v="0"/>
    <m/>
    <n v="3648"/>
    <m/>
    <n v="2250"/>
    <m/>
    <m/>
    <m/>
    <n v="57060"/>
    <m/>
    <n v="0"/>
    <m/>
    <n v="57060"/>
    <n v="5.6992639327024183E-2"/>
    <n v="18.066666666666666"/>
    <n v="6.3932702418506834E-2"/>
    <n v="20.266666666666666"/>
    <n v="3.9432176656151417E-2"/>
    <n v="12.5"/>
  </r>
  <r>
    <x v="68"/>
    <s v="Lavado23"/>
    <x v="22"/>
    <m/>
    <m/>
    <m/>
    <s v="Lavado"/>
    <n v="4680"/>
    <m/>
    <n v="13140"/>
    <m/>
    <n v="64440"/>
    <m/>
    <n v="48240"/>
    <m/>
    <n v="14400"/>
    <m/>
    <n v="2340"/>
    <m/>
    <m/>
    <m/>
    <m/>
    <m/>
    <m/>
    <m/>
    <m/>
    <m/>
    <m/>
    <m/>
    <m/>
    <m/>
    <m/>
    <m/>
    <m/>
    <m/>
    <m/>
    <m/>
    <n v="147240"/>
    <m/>
    <m/>
    <m/>
    <n v="147240"/>
    <n v="0"/>
    <n v="0"/>
    <n v="0"/>
    <n v="0"/>
    <n v="0"/>
    <n v="0"/>
  </r>
  <r>
    <x v="69"/>
    <s v="CA3A24"/>
    <x v="23"/>
    <s v="Calera"/>
    <s v="color"/>
    <s v="Packing 1 Color"/>
    <s v="CA3A"/>
    <n v="12000"/>
    <m/>
    <n v="27360"/>
    <m/>
    <n v="12960"/>
    <m/>
    <n v="39240"/>
    <m/>
    <n v="180"/>
    <m/>
    <m/>
    <m/>
    <m/>
    <m/>
    <n v="1539"/>
    <m/>
    <n v="540"/>
    <m/>
    <n v="2079"/>
    <m/>
    <n v="1008"/>
    <m/>
    <n v="720"/>
    <m/>
    <n v="1728"/>
    <m/>
    <n v="873"/>
    <m/>
    <m/>
    <m/>
    <n v="95160"/>
    <m/>
    <n v="1260"/>
    <m/>
    <n v="96420"/>
    <n v="2.1561916614810207E-2"/>
    <n v="11.55"/>
    <n v="1.7921593030491598E-2"/>
    <n v="9.6"/>
    <n v="9.0541381456129433E-3"/>
    <n v="4.8499999999999996"/>
  </r>
  <r>
    <x v="69"/>
    <s v="CA3B24"/>
    <x v="23"/>
    <s v="Calera"/>
    <s v="color"/>
    <s v="Packing 1 Color"/>
    <s v="CA3B"/>
    <n v="0"/>
    <m/>
    <n v="0"/>
    <m/>
    <n v="0"/>
    <m/>
    <n v="0"/>
    <m/>
    <n v="0"/>
    <m/>
    <m/>
    <m/>
    <m/>
    <m/>
    <n v="0"/>
    <m/>
    <n v="0"/>
    <m/>
    <n v="0"/>
    <m/>
    <n v="0"/>
    <m/>
    <n v="60"/>
    <m/>
    <n v="60"/>
    <m/>
    <n v="0"/>
    <m/>
    <m/>
    <m/>
    <n v="0"/>
    <m/>
    <n v="60"/>
    <m/>
    <n v="60"/>
    <n v="0"/>
    <n v="0"/>
    <n v="1"/>
    <n v="0.33333333333333331"/>
    <n v="0"/>
    <n v="0"/>
  </r>
  <r>
    <x v="69"/>
    <s v="CA3BB24"/>
    <x v="23"/>
    <s v="Calera"/>
    <s v="blanco"/>
    <s v="Packing 1 Color"/>
    <s v="CA3BB"/>
    <n v="3600"/>
    <m/>
    <n v="11340"/>
    <m/>
    <n v="7000"/>
    <m/>
    <n v="38520"/>
    <m/>
    <n v="0"/>
    <m/>
    <m/>
    <m/>
    <m/>
    <m/>
    <n v="1959"/>
    <m/>
    <n v="930"/>
    <m/>
    <n v="2889"/>
    <m/>
    <n v="771"/>
    <m/>
    <n v="660"/>
    <m/>
    <n v="1431"/>
    <m/>
    <n v="590"/>
    <m/>
    <m/>
    <m/>
    <n v="63780"/>
    <m/>
    <n v="1590"/>
    <m/>
    <n v="65370"/>
    <n v="4.4194584671867827E-2"/>
    <n v="16.05"/>
    <n v="2.1890775585130792E-2"/>
    <n v="7.95"/>
    <n v="9.0255468869512006E-3"/>
    <n v="3.2777777777777777"/>
  </r>
  <r>
    <x v="69"/>
    <s v="CAP1A24"/>
    <x v="23"/>
    <s v="Calera"/>
    <s v="color"/>
    <s v="Packing 1 Color"/>
    <s v="CAP1A"/>
    <n v="2400"/>
    <m/>
    <n v="0"/>
    <m/>
    <n v="0"/>
    <m/>
    <n v="29160"/>
    <m/>
    <n v="0"/>
    <m/>
    <m/>
    <m/>
    <m/>
    <m/>
    <n v="1209"/>
    <m/>
    <n v="300"/>
    <m/>
    <n v="1509"/>
    <m/>
    <n v="102"/>
    <m/>
    <n v="0"/>
    <m/>
    <n v="102"/>
    <m/>
    <n v="249"/>
    <m/>
    <m/>
    <m/>
    <n v="33120"/>
    <m/>
    <n v="300"/>
    <m/>
    <n v="33420"/>
    <n v="4.5152603231597845E-2"/>
    <n v="8.3833333333333329"/>
    <n v="3.0520646319569119E-3"/>
    <n v="0.56666666666666665"/>
    <n v="7.450628366247756E-3"/>
    <n v="1.3833333333333333"/>
  </r>
  <r>
    <x v="69"/>
    <s v="CAP1B24"/>
    <x v="23"/>
    <s v="Calera"/>
    <s v="color"/>
    <s v="Packing 1 Color"/>
    <s v="CAP1B"/>
    <n v="2400"/>
    <m/>
    <n v="3600"/>
    <m/>
    <n v="0"/>
    <m/>
    <n v="16200"/>
    <m/>
    <n v="0"/>
    <m/>
    <m/>
    <m/>
    <m/>
    <m/>
    <n v="636"/>
    <m/>
    <n v="540"/>
    <m/>
    <n v="1176"/>
    <m/>
    <n v="216"/>
    <m/>
    <n v="0"/>
    <m/>
    <n v="216"/>
    <m/>
    <n v="108"/>
    <m/>
    <m/>
    <m/>
    <n v="23160"/>
    <m/>
    <n v="540"/>
    <m/>
    <n v="23700"/>
    <n v="4.9620253164556961E-2"/>
    <n v="6.5333333333333332"/>
    <n v="9.1139240506329117E-3"/>
    <n v="1.2"/>
    <n v="4.5569620253164559E-3"/>
    <n v="0.6"/>
  </r>
  <r>
    <x v="69"/>
    <s v="CAP1c24"/>
    <x v="23"/>
    <s v="Calera"/>
    <s v="color"/>
    <s v="Packing 1 Color"/>
    <s v="CAP1c"/>
    <n v="3000"/>
    <m/>
    <n v="0"/>
    <m/>
    <n v="23360"/>
    <m/>
    <n v="7740"/>
    <m/>
    <n v="0"/>
    <m/>
    <m/>
    <m/>
    <m/>
    <m/>
    <n v="1329"/>
    <m/>
    <n v="390"/>
    <m/>
    <n v="1719"/>
    <m/>
    <n v="258"/>
    <m/>
    <n v="30"/>
    <m/>
    <n v="288"/>
    <m/>
    <n v="113"/>
    <m/>
    <m/>
    <m/>
    <n v="35800"/>
    <m/>
    <n v="420"/>
    <m/>
    <n v="36220"/>
    <n v="4.7459966869133077E-2"/>
    <n v="9.5500000000000007"/>
    <n v="7.951408061844285E-3"/>
    <n v="1.6"/>
    <n v="3.1198233020430701E-3"/>
    <n v="0.62777777777777777"/>
  </r>
  <r>
    <x v="70"/>
    <s v="PICH1A24"/>
    <x v="23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2A24"/>
    <x v="23"/>
    <s v="Pichidegua"/>
    <s v="color"/>
    <s v="Packing 1 Blanco"/>
    <s v="PICH2A"/>
    <n v="19560"/>
    <m/>
    <n v="71280"/>
    <m/>
    <n v="142200"/>
    <m/>
    <n v="41580"/>
    <m/>
    <n v="2160"/>
    <m/>
    <n v="0"/>
    <m/>
    <n v="0"/>
    <m/>
    <n v="11160"/>
    <m/>
    <n v="0"/>
    <m/>
    <n v="11160"/>
    <m/>
    <n v="3780"/>
    <m/>
    <n v="0"/>
    <m/>
    <n v="3780"/>
    <m/>
    <n v="920"/>
    <m/>
    <m/>
    <m/>
    <n v="292640"/>
    <m/>
    <n v="0"/>
    <m/>
    <n v="292640"/>
    <n v="3.8135593220338986E-2"/>
    <n v="62"/>
    <n v="1.2916894477856752E-2"/>
    <n v="21"/>
    <n v="3.1437944231820667E-3"/>
    <n v="5.1111111111111107"/>
  </r>
  <r>
    <x v="70"/>
    <s v="PICH3A24"/>
    <x v="23"/>
    <s v="Pichidegua"/>
    <s v="blanco"/>
    <s v="Packing 3"/>
    <s v="PICH3A"/>
    <n v="3960"/>
    <m/>
    <n v="12960"/>
    <m/>
    <n v="133260"/>
    <m/>
    <n v="74160"/>
    <m/>
    <n v="5580"/>
    <m/>
    <n v="0"/>
    <m/>
    <n v="0"/>
    <m/>
    <n v="22680"/>
    <m/>
    <n v="0"/>
    <m/>
    <n v="22680"/>
    <m/>
    <n v="1260"/>
    <m/>
    <n v="0"/>
    <m/>
    <n v="1260"/>
    <m/>
    <n v="440"/>
    <m/>
    <m/>
    <m/>
    <n v="254300"/>
    <m/>
    <n v="0"/>
    <m/>
    <n v="254300"/>
    <n v="8.9186000786472666E-2"/>
    <n v="126"/>
    <n v="4.9547778214707036E-3"/>
    <n v="7"/>
    <n v="1.7302398741643728E-3"/>
    <n v="2.4444444444444446"/>
  </r>
  <r>
    <x v="70"/>
    <s v="PICH4A24"/>
    <x v="23"/>
    <s v="Pichidegua"/>
    <s v="blanco"/>
    <s v="Packing 4"/>
    <s v="PICH4A"/>
    <n v="8760"/>
    <m/>
    <n v="31140"/>
    <m/>
    <n v="50400"/>
    <m/>
    <n v="31140"/>
    <m/>
    <n v="2340"/>
    <m/>
    <n v="0"/>
    <m/>
    <n v="0"/>
    <m/>
    <n v="21240"/>
    <m/>
    <n v="0"/>
    <m/>
    <n v="21240"/>
    <m/>
    <n v="2340"/>
    <m/>
    <n v="0"/>
    <m/>
    <n v="2340"/>
    <m/>
    <n v="920"/>
    <m/>
    <m/>
    <m/>
    <n v="148280"/>
    <m/>
    <n v="0"/>
    <m/>
    <n v="148280"/>
    <n v="0.14324251416239547"/>
    <n v="118"/>
    <n v="1.5780954950094416E-2"/>
    <n v="13"/>
    <n v="6.2044780145670353E-3"/>
    <n v="5.1111111111111107"/>
  </r>
  <r>
    <x v="70"/>
    <s v="PICH5A24"/>
    <x v="23"/>
    <s v="Pichidegua"/>
    <s v="blanco"/>
    <s v="Packing 5"/>
    <s v="PICH5A"/>
    <n v="1800"/>
    <m/>
    <n v="21960"/>
    <m/>
    <n v="134640"/>
    <m/>
    <n v="111060"/>
    <m/>
    <n v="12060"/>
    <m/>
    <n v="0"/>
    <m/>
    <n v="0"/>
    <m/>
    <n v="15120"/>
    <m/>
    <n v="0"/>
    <m/>
    <n v="15120"/>
    <m/>
    <n v="1620"/>
    <m/>
    <n v="0"/>
    <m/>
    <n v="1620"/>
    <m/>
    <n v="560"/>
    <m/>
    <m/>
    <m/>
    <n v="298820"/>
    <m/>
    <n v="0"/>
    <m/>
    <n v="298820"/>
    <n v="5.059902282310421E-2"/>
    <n v="84"/>
    <n v="5.4213238739040225E-3"/>
    <n v="9"/>
    <n v="1.8740378823371929E-3"/>
    <n v="3.1111111111111112"/>
  </r>
  <r>
    <x v="70"/>
    <s v="PICH1B24"/>
    <x v="23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2B24"/>
    <x v="23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3B24"/>
    <x v="23"/>
    <s v="Pichidegua"/>
    <s v="blanco"/>
    <s v="Packing 3"/>
    <s v="PICH3B"/>
    <n v="10440"/>
    <m/>
    <n v="9720"/>
    <m/>
    <n v="8820"/>
    <m/>
    <n v="172080"/>
    <m/>
    <n v="249840"/>
    <m/>
    <n v="14400"/>
    <m/>
    <n v="0"/>
    <m/>
    <n v="11340"/>
    <m/>
    <n v="0"/>
    <m/>
    <n v="11340"/>
    <m/>
    <n v="1980"/>
    <m/>
    <n v="0"/>
    <m/>
    <n v="1980"/>
    <m/>
    <n v="320"/>
    <m/>
    <m/>
    <m/>
    <n v="478940"/>
    <m/>
    <n v="0"/>
    <m/>
    <n v="478940"/>
    <n v="2.3677287342882197E-2"/>
    <n v="63"/>
    <n v="4.1341295360587966E-3"/>
    <n v="11"/>
    <n v="6.6814214724182565E-4"/>
    <n v="1.7777777777777777"/>
  </r>
  <r>
    <x v="70"/>
    <s v="PICH4B24"/>
    <x v="23"/>
    <s v="Pichidegua"/>
    <s v="blanco"/>
    <s v="Packing 4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5B24"/>
    <x v="23"/>
    <s v="Pichidegua"/>
    <s v="blanco"/>
    <s v="Packing 5"/>
    <s v="PICH5B"/>
    <n v="4440"/>
    <m/>
    <n v="24840"/>
    <m/>
    <n v="37080"/>
    <m/>
    <n v="24480"/>
    <m/>
    <n v="2340"/>
    <m/>
    <n v="0"/>
    <m/>
    <n v="0"/>
    <m/>
    <n v="19620"/>
    <m/>
    <n v="0"/>
    <m/>
    <n v="19620"/>
    <m/>
    <n v="3240"/>
    <m/>
    <n v="0"/>
    <m/>
    <n v="3240"/>
    <m/>
    <n v="760"/>
    <m/>
    <m/>
    <m/>
    <n v="116800"/>
    <m/>
    <n v="0"/>
    <m/>
    <n v="116800"/>
    <n v="0.16797945205479453"/>
    <n v="109"/>
    <n v="2.7739726027397261E-2"/>
    <n v="18"/>
    <n v="6.5068493150684933E-3"/>
    <n v="4.2222222222222223"/>
  </r>
  <r>
    <x v="70"/>
    <s v="PICH3C24"/>
    <x v="23"/>
    <s v="Pichidegua"/>
    <s v="blanco"/>
    <s v="Packing 3"/>
    <s v="PICH3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5C24"/>
    <x v="23"/>
    <s v="Pichidegua"/>
    <s v="blanco"/>
    <s v="Packing 5"/>
    <s v="PICH5C"/>
    <n v="2880"/>
    <m/>
    <n v="5940"/>
    <m/>
    <n v="107280"/>
    <m/>
    <n v="169740"/>
    <m/>
    <n v="15840"/>
    <m/>
    <n v="0"/>
    <m/>
    <n v="0"/>
    <m/>
    <n v="16740"/>
    <m/>
    <n v="0"/>
    <m/>
    <n v="16740"/>
    <m/>
    <n v="1980"/>
    <m/>
    <n v="0"/>
    <m/>
    <n v="1980"/>
    <m/>
    <n v="560"/>
    <m/>
    <m/>
    <m/>
    <n v="320960"/>
    <m/>
    <n v="0"/>
    <m/>
    <n v="320960"/>
    <n v="5.2156031904287137E-2"/>
    <n v="93"/>
    <n v="6.1689930209371888E-3"/>
    <n v="11"/>
    <n v="1.744765702891326E-3"/>
    <n v="3.1111111111111112"/>
  </r>
  <r>
    <x v="70"/>
    <s v="PICH5D24"/>
    <x v="23"/>
    <s v="Pichidegua"/>
    <s v="blanco"/>
    <s v="Packing 5"/>
    <s v="PICH5D"/>
    <n v="1320"/>
    <m/>
    <n v="20160"/>
    <m/>
    <n v="92340"/>
    <m/>
    <n v="120780"/>
    <m/>
    <n v="5940"/>
    <m/>
    <n v="5400"/>
    <m/>
    <n v="0"/>
    <m/>
    <n v="21060"/>
    <m/>
    <n v="0"/>
    <m/>
    <n v="21060"/>
    <m/>
    <n v="1980"/>
    <m/>
    <n v="0"/>
    <m/>
    <n v="1980"/>
    <m/>
    <n v="620"/>
    <m/>
    <m/>
    <m/>
    <n v="269600"/>
    <m/>
    <n v="0"/>
    <m/>
    <n v="269600"/>
    <n v="7.8115727002967358E-2"/>
    <n v="117"/>
    <n v="7.3442136498516322E-3"/>
    <n v="11"/>
    <n v="2.2997032640949557E-3"/>
    <n v="3.4444444444444446"/>
  </r>
  <r>
    <x v="70"/>
    <s v="PICH1Aco24"/>
    <x v="23"/>
    <s v="Pichidegua"/>
    <s v="color"/>
    <s v="Packing 1 Color"/>
    <s v="PICH1Aco"/>
    <n v="9360"/>
    <m/>
    <n v="23580"/>
    <m/>
    <n v="6660"/>
    <m/>
    <n v="25920"/>
    <m/>
    <n v="360"/>
    <m/>
    <n v="0"/>
    <m/>
    <n v="0"/>
    <m/>
    <n v="1812"/>
    <m/>
    <n v="1890"/>
    <m/>
    <n v="3702"/>
    <m/>
    <n v="1455"/>
    <m/>
    <n v="600"/>
    <m/>
    <n v="2055"/>
    <m/>
    <n v="1293"/>
    <m/>
    <m/>
    <m/>
    <n v="70440"/>
    <m/>
    <n v="2490"/>
    <m/>
    <n v="72930"/>
    <n v="5.0761003702180174E-2"/>
    <n v="20.566666666666666"/>
    <n v="2.8177704648292883E-2"/>
    <n v="11.416666666666666"/>
    <n v="1.7729329494035377E-2"/>
    <n v="7.1833333333333336"/>
  </r>
  <r>
    <x v="70"/>
    <s v="PICH1Aco224"/>
    <x v="23"/>
    <s v="Pichidegua"/>
    <s v="color"/>
    <s v="Packing 1 Color"/>
    <s v="PICH1Aco2"/>
    <n v="960"/>
    <m/>
    <n v="0"/>
    <m/>
    <n v="0"/>
    <m/>
    <n v="32940"/>
    <m/>
    <n v="57720"/>
    <m/>
    <n v="15300"/>
    <m/>
    <n v="360"/>
    <m/>
    <n v="2535"/>
    <m/>
    <n v="2520"/>
    <m/>
    <n v="5055"/>
    <m/>
    <n v="939"/>
    <m/>
    <n v="750"/>
    <m/>
    <n v="1689"/>
    <m/>
    <n v="486"/>
    <m/>
    <m/>
    <m/>
    <n v="111240"/>
    <m/>
    <n v="3270"/>
    <m/>
    <n v="114510"/>
    <n v="4.4144616190725704E-2"/>
    <n v="28.083333333333332"/>
    <n v="1.4749803510610428E-2"/>
    <n v="9.3833333333333329"/>
    <n v="4.2441708147760021E-3"/>
    <n v="2.7"/>
  </r>
  <r>
    <x v="70"/>
    <s v="PICH1Bco24"/>
    <x v="23"/>
    <s v="Pichidegua"/>
    <s v="color"/>
    <s v="Packing 1 Color"/>
    <s v="PICH1Bco"/>
    <n v="3240"/>
    <m/>
    <n v="0"/>
    <m/>
    <n v="15800"/>
    <m/>
    <n v="16560"/>
    <m/>
    <n v="0"/>
    <m/>
    <n v="0"/>
    <m/>
    <n v="0"/>
    <m/>
    <n v="1824"/>
    <m/>
    <n v="870"/>
    <m/>
    <n v="2694"/>
    <m/>
    <n v="102"/>
    <m/>
    <n v="0"/>
    <m/>
    <n v="102"/>
    <m/>
    <n v="274"/>
    <m/>
    <m/>
    <m/>
    <n v="37800"/>
    <m/>
    <n v="870"/>
    <m/>
    <n v="38670"/>
    <n v="6.9666408068269972E-2"/>
    <n v="14.966666666666667"/>
    <n v="2.6377036462373934E-3"/>
    <n v="0.56666666666666665"/>
    <n v="7.08559606930437E-3"/>
    <n v="1.5222222222222221"/>
  </r>
  <r>
    <x v="70"/>
    <s v="PICH2BCO24"/>
    <x v="23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4Bco24"/>
    <x v="23"/>
    <s v="Pichidegua"/>
    <s v="color"/>
    <s v="Packing 4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0"/>
    <s v="PICH5Aco24"/>
    <x v="23"/>
    <s v="Pichidegua"/>
    <s v="color"/>
    <s v="Packing 5"/>
    <s v="PICH5Aco"/>
    <n v="7920"/>
    <m/>
    <n v="29880"/>
    <m/>
    <n v="0"/>
    <m/>
    <n v="90360"/>
    <m/>
    <n v="900"/>
    <m/>
    <n v="0"/>
    <m/>
    <n v="0"/>
    <m/>
    <n v="4140"/>
    <m/>
    <n v="0"/>
    <m/>
    <n v="4140"/>
    <m/>
    <n v="3150"/>
    <m/>
    <n v="0"/>
    <m/>
    <n v="3150"/>
    <m/>
    <n v="1170"/>
    <m/>
    <m/>
    <m/>
    <n v="137520"/>
    <m/>
    <n v="0"/>
    <m/>
    <n v="137520"/>
    <n v="3.0104712041884817E-2"/>
    <n v="23"/>
    <n v="2.2905759162303665E-2"/>
    <n v="17.5"/>
    <n v="8.5078534031413616E-3"/>
    <n v="6.5"/>
  </r>
  <r>
    <x v="70"/>
    <s v="PICH5Bco24"/>
    <x v="23"/>
    <s v="Pichidegua"/>
    <s v="color"/>
    <s v="Packing 5"/>
    <s v="PICH5Bco"/>
    <n v="2160"/>
    <m/>
    <n v="9000"/>
    <m/>
    <n v="22860"/>
    <m/>
    <n v="10260"/>
    <m/>
    <n v="1260"/>
    <m/>
    <n v="0"/>
    <m/>
    <n v="0"/>
    <m/>
    <n v="3153"/>
    <m/>
    <n v="0"/>
    <m/>
    <n v="3153"/>
    <m/>
    <n v="2160"/>
    <m/>
    <n v="0"/>
    <m/>
    <n v="2160"/>
    <m/>
    <n v="1527"/>
    <m/>
    <m/>
    <m/>
    <n v="52380"/>
    <m/>
    <n v="0"/>
    <m/>
    <n v="52380"/>
    <n v="6.0194730813287516E-2"/>
    <n v="17.516666666666666"/>
    <n v="4.1237113402061855E-2"/>
    <n v="12"/>
    <n v="2.9152348224513173E-2"/>
    <n v="8.4833333333333325"/>
  </r>
  <r>
    <x v="70"/>
    <s v="PICH5Cco24"/>
    <x v="23"/>
    <s v="Pichidegua"/>
    <s v="color"/>
    <s v="Packing 5"/>
    <s v="PICH5Cco"/>
    <n v="1440"/>
    <m/>
    <n v="9720"/>
    <m/>
    <n v="23040"/>
    <m/>
    <n v="24660"/>
    <m/>
    <n v="3600"/>
    <m/>
    <n v="0"/>
    <m/>
    <n v="0"/>
    <m/>
    <n v="1200"/>
    <m/>
    <n v="0"/>
    <m/>
    <n v="1200"/>
    <m/>
    <n v="2760"/>
    <m/>
    <n v="0"/>
    <m/>
    <n v="2760"/>
    <m/>
    <n v="540"/>
    <m/>
    <m/>
    <m/>
    <n v="66960"/>
    <m/>
    <n v="0"/>
    <m/>
    <n v="66960"/>
    <n v="1.7921146953405017E-2"/>
    <n v="6.666666666666667"/>
    <n v="4.1218637992831542E-2"/>
    <n v="15.333333333333334"/>
    <n v="8.0645161290322578E-3"/>
    <n v="3"/>
  </r>
  <r>
    <x v="71"/>
    <s v="Lavado24"/>
    <x v="23"/>
    <m/>
    <m/>
    <m/>
    <s v="Lavado"/>
    <n v="4920"/>
    <m/>
    <n v="18360"/>
    <m/>
    <n v="61020"/>
    <m/>
    <n v="45000"/>
    <m/>
    <n v="11700"/>
    <m/>
    <n v="1800"/>
    <m/>
    <m/>
    <m/>
    <m/>
    <m/>
    <m/>
    <m/>
    <m/>
    <m/>
    <m/>
    <m/>
    <m/>
    <m/>
    <m/>
    <m/>
    <m/>
    <m/>
    <m/>
    <m/>
    <n v="142800"/>
    <m/>
    <m/>
    <m/>
    <n v="142800"/>
    <n v="0"/>
    <n v="0"/>
    <n v="0"/>
    <n v="0"/>
    <n v="0"/>
    <n v="0"/>
  </r>
  <r>
    <x v="72"/>
    <s v="CA3A25"/>
    <x v="24"/>
    <s v="Calera"/>
    <s v="color"/>
    <s v="Packing 1 Color"/>
    <s v="CA3A"/>
    <n v="3360"/>
    <m/>
    <n v="7560"/>
    <m/>
    <n v="0"/>
    <m/>
    <n v="15120"/>
    <m/>
    <n v="0"/>
    <m/>
    <n v="0"/>
    <m/>
    <n v="0"/>
    <m/>
    <n v="693"/>
    <m/>
    <n v="630"/>
    <m/>
    <n v="1323"/>
    <m/>
    <n v="651"/>
    <m/>
    <n v="630"/>
    <m/>
    <n v="1281"/>
    <m/>
    <n v="207"/>
    <m/>
    <m/>
    <m/>
    <n v="27591"/>
    <m/>
    <n v="1260"/>
    <m/>
    <n v="28851"/>
    <n v="4.58562961422481E-2"/>
    <n v="7.35"/>
    <n v="4.4400540709160864E-2"/>
    <n v="7.1166666666666663"/>
    <n v="7.1747946345014036E-3"/>
    <n v="1.1499999999999999"/>
  </r>
  <r>
    <x v="72"/>
    <s v="CA3B25"/>
    <x v="24"/>
    <s v="Calera"/>
    <s v="color"/>
    <s v="Packing 1 Color"/>
    <s v="CA3B"/>
    <m/>
    <m/>
    <m/>
    <m/>
    <m/>
    <m/>
    <m/>
    <m/>
    <m/>
    <m/>
    <n v="0"/>
    <m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2"/>
    <s v="CA3BB25"/>
    <x v="24"/>
    <s v="Calera"/>
    <s v="blanco"/>
    <s v="Packing 1 Color"/>
    <s v="CA3BB"/>
    <n v="2400"/>
    <m/>
    <n v="0"/>
    <m/>
    <n v="36700"/>
    <m/>
    <n v="2700"/>
    <m/>
    <n v="6840"/>
    <m/>
    <n v="0"/>
    <m/>
    <n v="0"/>
    <m/>
    <n v="2799"/>
    <m/>
    <n v="1200"/>
    <m/>
    <n v="3999"/>
    <m/>
    <n v="540"/>
    <m/>
    <n v="540"/>
    <m/>
    <n v="1080"/>
    <m/>
    <n v="551"/>
    <m/>
    <m/>
    <m/>
    <n v="52530"/>
    <m/>
    <n v="1740"/>
    <m/>
    <n v="54270"/>
    <n v="7.3687119955776675E-2"/>
    <n v="22.216666666666665"/>
    <n v="1.9900497512437811E-2"/>
    <n v="6"/>
    <n v="1.0152939008660402E-2"/>
    <n v="3.0611111111111109"/>
  </r>
  <r>
    <x v="72"/>
    <s v="CAP1A25"/>
    <x v="24"/>
    <s v="Calera"/>
    <s v="color"/>
    <s v="Packing 1 Color"/>
    <s v="CAP1A"/>
    <n v="2640"/>
    <m/>
    <n v="720"/>
    <m/>
    <n v="0"/>
    <m/>
    <n v="23760"/>
    <m/>
    <n v="0"/>
    <m/>
    <n v="0"/>
    <m/>
    <n v="0"/>
    <m/>
    <n v="1020"/>
    <m/>
    <n v="540"/>
    <m/>
    <n v="1560"/>
    <m/>
    <n v="150"/>
    <m/>
    <n v="180"/>
    <m/>
    <n v="330"/>
    <m/>
    <n v="390"/>
    <m/>
    <m/>
    <m/>
    <n v="28680"/>
    <m/>
    <n v="720"/>
    <m/>
    <n v="29400"/>
    <n v="5.3061224489795916E-2"/>
    <n v="8.6666666666666661"/>
    <n v="1.1224489795918367E-2"/>
    <n v="1.8333333333333333"/>
    <n v="1.3265306122448979E-2"/>
    <n v="2.1666666666666665"/>
  </r>
  <r>
    <x v="72"/>
    <s v="CAP1B25"/>
    <x v="24"/>
    <s v="Calera"/>
    <s v="color"/>
    <s v="Packing 1 Color"/>
    <s v="CAP1B"/>
    <n v="3600"/>
    <m/>
    <n v="2700"/>
    <m/>
    <n v="2180"/>
    <m/>
    <n v="17640"/>
    <m/>
    <n v="0"/>
    <m/>
    <n v="0"/>
    <m/>
    <n v="0"/>
    <m/>
    <n v="1410"/>
    <m/>
    <n v="690"/>
    <m/>
    <n v="2100"/>
    <m/>
    <n v="342"/>
    <m/>
    <n v="150"/>
    <m/>
    <n v="492"/>
    <m/>
    <n v="288"/>
    <m/>
    <m/>
    <m/>
    <n v="28160"/>
    <m/>
    <n v="840"/>
    <m/>
    <n v="29000"/>
    <n v="7.2413793103448282E-2"/>
    <n v="11.666666666666666"/>
    <n v="1.6965517241379312E-2"/>
    <n v="2.7333333333333334"/>
    <n v="9.9310344827586213E-3"/>
    <n v="1.6"/>
  </r>
  <r>
    <x v="72"/>
    <s v="CAP1c25"/>
    <x v="24"/>
    <s v="Calera"/>
    <s v="color"/>
    <s v="Packing 1 Color"/>
    <s v="CAP1c"/>
    <n v="2760"/>
    <m/>
    <n v="0"/>
    <m/>
    <n v="3700"/>
    <m/>
    <n v="26460"/>
    <m/>
    <n v="2970"/>
    <m/>
    <n v="0"/>
    <m/>
    <n v="0"/>
    <m/>
    <n v="960"/>
    <m/>
    <n v="750"/>
    <m/>
    <n v="1710"/>
    <m/>
    <n v="180"/>
    <m/>
    <n v="0"/>
    <m/>
    <n v="180"/>
    <m/>
    <n v="400"/>
    <m/>
    <m/>
    <m/>
    <n v="37430"/>
    <m/>
    <n v="750"/>
    <m/>
    <n v="38180"/>
    <n v="4.4787847040335255E-2"/>
    <n v="9.5"/>
    <n v="4.7145102147721323E-3"/>
    <n v="1"/>
    <n v="1.0476689366160294E-2"/>
    <n v="2.2222222222222223"/>
  </r>
  <r>
    <x v="73"/>
    <s v="PICH1A25"/>
    <x v="24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2A25"/>
    <x v="24"/>
    <s v="Pichidegua"/>
    <s v="color"/>
    <s v="Packing 1 Blanco"/>
    <s v="PICH2A"/>
    <n v="24960"/>
    <m/>
    <n v="62100"/>
    <m/>
    <n v="134280"/>
    <m/>
    <n v="45000"/>
    <m/>
    <n v="3060"/>
    <m/>
    <n v="0"/>
    <m/>
    <n v="0"/>
    <m/>
    <n v="12960"/>
    <m/>
    <n v="0"/>
    <m/>
    <n v="12960"/>
    <m/>
    <n v="4860"/>
    <m/>
    <n v="0"/>
    <m/>
    <n v="4860"/>
    <m/>
    <n v="320"/>
    <m/>
    <m/>
    <m/>
    <n v="287540"/>
    <m/>
    <n v="0"/>
    <m/>
    <n v="287540"/>
    <n v="4.5071989984002227E-2"/>
    <n v="72"/>
    <n v="1.6901996244000836E-2"/>
    <n v="27"/>
    <n v="1.1128886415803019E-3"/>
    <n v="1.7777777777777777"/>
  </r>
  <r>
    <x v="73"/>
    <s v="PICH3A25"/>
    <x v="24"/>
    <s v="Pichidegua"/>
    <s v="blanco"/>
    <s v="Packing 3"/>
    <s v="PICH3A"/>
    <n v="5400"/>
    <m/>
    <n v="20160"/>
    <m/>
    <n v="128560"/>
    <m/>
    <n v="67320"/>
    <m/>
    <n v="4860"/>
    <m/>
    <n v="0"/>
    <m/>
    <n v="0"/>
    <m/>
    <n v="24840"/>
    <m/>
    <n v="0"/>
    <m/>
    <n v="24840"/>
    <m/>
    <n v="1980"/>
    <m/>
    <n v="0"/>
    <m/>
    <n v="1980"/>
    <m/>
    <n v="460"/>
    <m/>
    <m/>
    <m/>
    <n v="253580"/>
    <m/>
    <n v="0"/>
    <m/>
    <n v="253580"/>
    <n v="9.7957252149223129E-2"/>
    <n v="138"/>
    <n v="7.8081867655177854E-3"/>
    <n v="11"/>
    <n v="1.8140231879485763E-3"/>
    <n v="2.5555555555555554"/>
  </r>
  <r>
    <x v="73"/>
    <s v="PICH4A25"/>
    <x v="24"/>
    <s v="Pichidegua"/>
    <s v="blanco"/>
    <s v="Packing 4"/>
    <s v="PICH4A"/>
    <n v="13800"/>
    <m/>
    <n v="45540"/>
    <m/>
    <n v="63120"/>
    <m/>
    <n v="36360"/>
    <m/>
    <n v="2520"/>
    <m/>
    <n v="0"/>
    <m/>
    <n v="0"/>
    <m/>
    <n v="32400"/>
    <m/>
    <n v="0"/>
    <m/>
    <n v="32400"/>
    <m/>
    <n v="2700"/>
    <m/>
    <n v="0"/>
    <m/>
    <n v="2700"/>
    <m/>
    <n v="1220"/>
    <m/>
    <m/>
    <m/>
    <n v="197660"/>
    <m/>
    <n v="0"/>
    <m/>
    <n v="197660"/>
    <n v="0.16391783871294141"/>
    <n v="180"/>
    <n v="1.3659819892745118E-2"/>
    <n v="15"/>
    <n v="6.1722149144996458E-3"/>
    <n v="6.7777777777777777"/>
  </r>
  <r>
    <x v="73"/>
    <s v="PICH5A25"/>
    <x v="24"/>
    <s v="Pichidegua"/>
    <s v="blanco"/>
    <s v="Packing 5"/>
    <s v="PICH5A"/>
    <n v="1920"/>
    <m/>
    <n v="25560"/>
    <m/>
    <n v="147420"/>
    <m/>
    <n v="100980"/>
    <m/>
    <n v="10440"/>
    <m/>
    <n v="0"/>
    <m/>
    <n v="0"/>
    <m/>
    <n v="13860"/>
    <m/>
    <n v="0"/>
    <m/>
    <n v="13860"/>
    <m/>
    <n v="1440"/>
    <m/>
    <n v="0"/>
    <m/>
    <n v="1440"/>
    <m/>
    <n v="660"/>
    <m/>
    <m/>
    <m/>
    <n v="302280"/>
    <m/>
    <n v="0"/>
    <m/>
    <n v="302280"/>
    <n v="4.5851528384279479E-2"/>
    <n v="77"/>
    <n v="4.7637951568082568E-3"/>
    <n v="8"/>
    <n v="2.1834061135371178E-3"/>
    <n v="3.6666666666666665"/>
  </r>
  <r>
    <x v="73"/>
    <s v="PICH1B25"/>
    <x v="24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2B25"/>
    <x v="24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3B25"/>
    <x v="24"/>
    <s v="Pichidegua"/>
    <s v="blanco"/>
    <s v="Packing 3"/>
    <s v="PICH3B"/>
    <n v="12360"/>
    <m/>
    <n v="5940"/>
    <m/>
    <n v="15980"/>
    <m/>
    <n v="210960"/>
    <m/>
    <n v="158040"/>
    <m/>
    <n v="5040"/>
    <m/>
    <n v="0"/>
    <m/>
    <n v="11160"/>
    <m/>
    <n v="0"/>
    <m/>
    <n v="11160"/>
    <m/>
    <n v="2340"/>
    <m/>
    <n v="0"/>
    <m/>
    <n v="2340"/>
    <m/>
    <n v="300"/>
    <m/>
    <m/>
    <m/>
    <n v="422120"/>
    <m/>
    <n v="0"/>
    <m/>
    <n v="422120"/>
    <n v="2.6437979721406234E-2"/>
    <n v="62"/>
    <n v="5.5434473609400174E-3"/>
    <n v="13"/>
    <n v="7.1069837960769451E-4"/>
    <n v="1.6666666666666667"/>
  </r>
  <r>
    <x v="73"/>
    <s v="PICH4B25"/>
    <x v="24"/>
    <s v="Pichidegua"/>
    <s v="blanco"/>
    <s v="Packing 4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5B25"/>
    <x v="24"/>
    <s v="Pichidegua"/>
    <s v="blanco"/>
    <s v="Packing 5"/>
    <s v="PICH5B"/>
    <n v="4320"/>
    <m/>
    <n v="24300"/>
    <m/>
    <n v="39600"/>
    <m/>
    <n v="12060"/>
    <m/>
    <n v="540"/>
    <m/>
    <n v="0"/>
    <m/>
    <n v="0"/>
    <m/>
    <n v="24300"/>
    <m/>
    <n v="0"/>
    <m/>
    <n v="24300"/>
    <m/>
    <n v="2340"/>
    <m/>
    <n v="0"/>
    <m/>
    <n v="2340"/>
    <m/>
    <n v="640"/>
    <m/>
    <m/>
    <m/>
    <n v="108100"/>
    <m/>
    <n v="0"/>
    <m/>
    <n v="108100"/>
    <n v="0.2247918593894542"/>
    <n v="135"/>
    <n v="2.1646623496762257E-2"/>
    <n v="13"/>
    <n v="5.9204440333024974E-3"/>
    <n v="3.5555555555555554"/>
  </r>
  <r>
    <x v="73"/>
    <s v="PICH3C25"/>
    <x v="24"/>
    <s v="Pichidegua"/>
    <s v="blanco"/>
    <s v="Packing 3"/>
    <s v="PICH3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5C25"/>
    <x v="24"/>
    <s v="Pichidegua"/>
    <s v="blanco"/>
    <s v="Packing 5"/>
    <s v="PICH5C"/>
    <n v="2760"/>
    <m/>
    <n v="6660"/>
    <m/>
    <n v="98820"/>
    <m/>
    <n v="169020"/>
    <m/>
    <n v="14580"/>
    <m/>
    <n v="0"/>
    <m/>
    <n v="0"/>
    <m/>
    <n v="16560"/>
    <m/>
    <n v="0"/>
    <m/>
    <n v="16560"/>
    <m/>
    <n v="1980"/>
    <m/>
    <n v="0"/>
    <m/>
    <n v="1980"/>
    <m/>
    <n v="600"/>
    <m/>
    <m/>
    <m/>
    <n v="310980"/>
    <m/>
    <n v="0"/>
    <m/>
    <n v="310980"/>
    <n v="5.3251012926876326E-2"/>
    <n v="92"/>
    <n v="6.3669689369091256E-3"/>
    <n v="11"/>
    <n v="1.9293845263360988E-3"/>
    <n v="3.3333333333333335"/>
  </r>
  <r>
    <x v="73"/>
    <s v="PICH5D25"/>
    <x v="24"/>
    <s v="Pichidegua"/>
    <s v="blanco"/>
    <s v="Packing 5"/>
    <s v="PICH5D"/>
    <n v="1680"/>
    <m/>
    <n v="25200"/>
    <m/>
    <n v="104400"/>
    <m/>
    <n v="144720"/>
    <m/>
    <n v="5580"/>
    <m/>
    <n v="0"/>
    <m/>
    <n v="0"/>
    <m/>
    <n v="23220"/>
    <m/>
    <n v="0"/>
    <m/>
    <n v="23220"/>
    <m/>
    <n v="2700"/>
    <m/>
    <n v="0"/>
    <m/>
    <n v="2700"/>
    <m/>
    <n v="700"/>
    <m/>
    <m/>
    <m/>
    <n v="308200"/>
    <m/>
    <n v="0"/>
    <m/>
    <n v="308200"/>
    <n v="7.534068786502271E-2"/>
    <n v="129"/>
    <n v="8.7605451005840357E-3"/>
    <n v="15"/>
    <n v="2.2712524334847503E-3"/>
    <n v="3.8888888888888888"/>
  </r>
  <r>
    <x v="73"/>
    <s v="PICH1Aco25"/>
    <x v="24"/>
    <s v="Pichidegua"/>
    <s v="color"/>
    <s v="Packing 1 Color"/>
    <s v="PICH1Aco"/>
    <n v="11160"/>
    <m/>
    <n v="22860"/>
    <m/>
    <n v="0"/>
    <m/>
    <n v="27180"/>
    <m/>
    <n v="720"/>
    <m/>
    <n v="0"/>
    <m/>
    <n v="0"/>
    <m/>
    <n v="3300"/>
    <m/>
    <n v="2010"/>
    <m/>
    <n v="5310"/>
    <m/>
    <n v="954"/>
    <m/>
    <n v="810"/>
    <m/>
    <n v="1764"/>
    <m/>
    <n v="2166"/>
    <m/>
    <m/>
    <m/>
    <n v="68340"/>
    <m/>
    <n v="2820"/>
    <m/>
    <n v="71160"/>
    <n v="7.4620573355817871E-2"/>
    <n v="29.5"/>
    <n v="2.4789207419898821E-2"/>
    <n v="9.8000000000000007"/>
    <n v="3.0438448566610456E-2"/>
    <n v="12.033333333333333"/>
  </r>
  <r>
    <x v="73"/>
    <s v="PICH1Aco225"/>
    <x v="24"/>
    <s v="Pichidegua"/>
    <s v="color"/>
    <s v="Packing 1 Color"/>
    <s v="PICH1Aco2"/>
    <n v="240"/>
    <m/>
    <n v="0"/>
    <m/>
    <n v="0"/>
    <m/>
    <n v="9000"/>
    <m/>
    <n v="10080"/>
    <m/>
    <n v="1080"/>
    <m/>
    <n v="0"/>
    <m/>
    <n v="879"/>
    <m/>
    <n v="3120"/>
    <m/>
    <n v="3999"/>
    <m/>
    <n v="228"/>
    <m/>
    <n v="570"/>
    <m/>
    <n v="798"/>
    <m/>
    <n v="93"/>
    <m/>
    <m/>
    <m/>
    <n v="21600"/>
    <m/>
    <n v="3690"/>
    <m/>
    <n v="25290"/>
    <n v="0.15812574139976276"/>
    <n v="22.216666666666665"/>
    <n v="3.1553973902728349E-2"/>
    <n v="4.4333333333333336"/>
    <n v="3.6773428232502966E-3"/>
    <n v="0.51666666666666672"/>
  </r>
  <r>
    <x v="73"/>
    <s v="PICH1Bco25"/>
    <x v="24"/>
    <s v="Pichidegua"/>
    <s v="color"/>
    <s v="Packing 1 Color"/>
    <s v="PICH1Bco"/>
    <n v="4320"/>
    <m/>
    <n v="0"/>
    <m/>
    <n v="35880"/>
    <m/>
    <n v="4320"/>
    <m/>
    <n v="0"/>
    <m/>
    <n v="0"/>
    <m/>
    <n v="0"/>
    <m/>
    <n v="2640"/>
    <m/>
    <n v="990"/>
    <m/>
    <n v="3630"/>
    <m/>
    <n v="201"/>
    <m/>
    <n v="0"/>
    <m/>
    <n v="201"/>
    <m/>
    <n v="1239"/>
    <m/>
    <m/>
    <m/>
    <n v="48600"/>
    <m/>
    <n v="990"/>
    <m/>
    <n v="49590"/>
    <n v="7.3200241984271025E-2"/>
    <n v="20.166666666666668"/>
    <n v="4.0532365396249246E-3"/>
    <n v="1.1166666666666667"/>
    <n v="2.4984875983061101E-2"/>
    <n v="6.8833333333333337"/>
  </r>
  <r>
    <x v="73"/>
    <s v="PICH2BCO25"/>
    <x v="24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4Bco25"/>
    <x v="24"/>
    <s v="Pichidegua"/>
    <s v="color"/>
    <s v="Packing 4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3"/>
    <s v="PICH5Aco25"/>
    <x v="24"/>
    <s v="Pichidegua"/>
    <s v="color"/>
    <s v="Packing 5"/>
    <s v="PICH5Aco"/>
    <n v="8280"/>
    <m/>
    <n v="28260"/>
    <m/>
    <n v="0"/>
    <m/>
    <n v="97020"/>
    <m/>
    <n v="1080"/>
    <m/>
    <n v="0"/>
    <m/>
    <n v="0"/>
    <m/>
    <n v="3810"/>
    <m/>
    <n v="0"/>
    <m/>
    <n v="3810"/>
    <m/>
    <n v="3750"/>
    <m/>
    <n v="0"/>
    <m/>
    <n v="3750"/>
    <m/>
    <n v="720"/>
    <m/>
    <m/>
    <m/>
    <n v="142920"/>
    <m/>
    <n v="0"/>
    <m/>
    <n v="142920"/>
    <n v="2.6658270361041143E-2"/>
    <n v="21.166666666666668"/>
    <n v="2.6238455079764904E-2"/>
    <n v="20.833333333333332"/>
    <n v="5.0377833753148613E-3"/>
    <n v="4"/>
  </r>
  <r>
    <x v="73"/>
    <s v="PICH5Bco25"/>
    <x v="24"/>
    <s v="Pichidegua"/>
    <s v="color"/>
    <s v="Packing 5"/>
    <s v="PICH5Bco"/>
    <n v="2880"/>
    <m/>
    <n v="17640"/>
    <m/>
    <n v="36720"/>
    <m/>
    <n v="17820"/>
    <m/>
    <n v="1080"/>
    <m/>
    <n v="0"/>
    <m/>
    <n v="180"/>
    <m/>
    <n v="3750"/>
    <m/>
    <n v="0"/>
    <m/>
    <n v="3750"/>
    <m/>
    <n v="2196"/>
    <m/>
    <n v="0"/>
    <m/>
    <n v="2196"/>
    <m/>
    <n v="1284"/>
    <m/>
    <m/>
    <m/>
    <n v="83550"/>
    <m/>
    <n v="0"/>
    <m/>
    <n v="83550"/>
    <n v="4.4883303411131059E-2"/>
    <n v="20.833333333333332"/>
    <n v="2.628366247755835E-2"/>
    <n v="12.2"/>
    <n v="1.5368043087971274E-2"/>
    <n v="7.1333333333333337"/>
  </r>
  <r>
    <x v="73"/>
    <s v="PICH5Cco25"/>
    <x v="24"/>
    <s v="Pichidegua"/>
    <s v="color"/>
    <s v="Packing 5"/>
    <s v="PICH5Cco"/>
    <n v="3120"/>
    <m/>
    <n v="21600"/>
    <m/>
    <n v="20340"/>
    <m/>
    <n v="45810"/>
    <m/>
    <n v="6120"/>
    <m/>
    <n v="0"/>
    <m/>
    <n v="0"/>
    <m/>
    <n v="2190"/>
    <m/>
    <n v="0"/>
    <m/>
    <n v="2190"/>
    <m/>
    <n v="5280"/>
    <m/>
    <n v="0"/>
    <m/>
    <n v="5280"/>
    <m/>
    <n v="1020"/>
    <m/>
    <m/>
    <m/>
    <n v="105480"/>
    <m/>
    <n v="0"/>
    <m/>
    <n v="105480"/>
    <n v="2.0762229806598406E-2"/>
    <n v="12.166666666666666"/>
    <n v="5.0056882821387941E-2"/>
    <n v="29.333333333333332"/>
    <n v="9.6700796359499436E-3"/>
    <n v="5.666666666666667"/>
  </r>
  <r>
    <x v="74"/>
    <s v="Lavado25"/>
    <x v="24"/>
    <m/>
    <m/>
    <m/>
    <s v="Lavado"/>
    <n v="7800"/>
    <m/>
    <n v="28620"/>
    <m/>
    <n v="82260"/>
    <m/>
    <n v="55260"/>
    <m/>
    <n v="14220"/>
    <m/>
    <n v="900"/>
    <m/>
    <m/>
    <m/>
    <m/>
    <m/>
    <m/>
    <m/>
    <m/>
    <m/>
    <m/>
    <m/>
    <m/>
    <m/>
    <m/>
    <m/>
    <m/>
    <m/>
    <m/>
    <m/>
    <n v="189060"/>
    <m/>
    <m/>
    <m/>
    <n v="189060"/>
    <n v="0"/>
    <n v="0"/>
    <n v="0"/>
    <n v="0"/>
    <n v="0"/>
    <n v="0"/>
  </r>
  <r>
    <x v="75"/>
    <s v="CA3A26"/>
    <x v="25"/>
    <s v="Calera"/>
    <s v="color"/>
    <s v="Packing 1 Color"/>
    <s v="CA3A"/>
    <n v="5400"/>
    <m/>
    <n v="0"/>
    <m/>
    <n v="0"/>
    <m/>
    <n v="44820"/>
    <m/>
    <n v="180"/>
    <m/>
    <n v="0"/>
    <m/>
    <n v="0"/>
    <m/>
    <n v="1839"/>
    <m/>
    <n v="480"/>
    <m/>
    <n v="2319"/>
    <m/>
    <n v="567"/>
    <m/>
    <n v="450"/>
    <m/>
    <n v="1017"/>
    <m/>
    <n v="714"/>
    <m/>
    <m/>
    <m/>
    <n v="53520"/>
    <m/>
    <n v="930"/>
    <m/>
    <n v="54450"/>
    <n v="4.2589531680440773E-2"/>
    <n v="12.883333333333333"/>
    <n v="1.8677685950413223E-2"/>
    <n v="5.65"/>
    <n v="1.3112947658402204E-2"/>
    <n v="3.9666666666666668"/>
  </r>
  <r>
    <x v="75"/>
    <s v="CA3B26"/>
    <x v="25"/>
    <s v="Calera"/>
    <s v="color"/>
    <s v="Packing 1 Color"/>
    <s v="CA3B"/>
    <n v="0"/>
    <m/>
    <n v="0"/>
    <m/>
    <n v="0"/>
    <m/>
    <n v="0"/>
    <m/>
    <n v="0"/>
    <m/>
    <n v="0"/>
    <m/>
    <n v="0"/>
    <m/>
    <n v="0"/>
    <m/>
    <n v="240"/>
    <m/>
    <n v="240"/>
    <m/>
    <n v="0"/>
    <m/>
    <n v="120"/>
    <m/>
    <n v="120"/>
    <m/>
    <n v="540"/>
    <m/>
    <m/>
    <m/>
    <n v="540"/>
    <m/>
    <n v="360"/>
    <m/>
    <n v="900"/>
    <n v="0.26666666666666666"/>
    <n v="1.3333333333333333"/>
    <n v="0.13333333333333333"/>
    <n v="0.66666666666666663"/>
    <n v="0.6"/>
    <n v="3"/>
  </r>
  <r>
    <x v="75"/>
    <s v="CA3BB26"/>
    <x v="25"/>
    <s v="Calera"/>
    <s v="blanco"/>
    <s v="Packing 1 Color"/>
    <s v="CA3BB"/>
    <n v="2880"/>
    <m/>
    <n v="5400"/>
    <m/>
    <n v="41300"/>
    <m/>
    <n v="12240"/>
    <m/>
    <n v="1800"/>
    <m/>
    <n v="0"/>
    <m/>
    <n v="0"/>
    <m/>
    <n v="3792"/>
    <m/>
    <n v="720"/>
    <m/>
    <n v="4512"/>
    <m/>
    <n v="699"/>
    <m/>
    <n v="270"/>
    <m/>
    <n v="969"/>
    <m/>
    <n v="859"/>
    <m/>
    <m/>
    <m/>
    <n v="68970"/>
    <m/>
    <n v="990"/>
    <m/>
    <n v="69960"/>
    <n v="6.4493996569468262E-2"/>
    <n v="25.066666666666666"/>
    <n v="1.3850771869639794E-2"/>
    <n v="5.3833333333333337"/>
    <n v="1.2278444825614637E-2"/>
    <n v="4.7722222222222221"/>
  </r>
  <r>
    <x v="75"/>
    <s v="CAP1A26"/>
    <x v="25"/>
    <s v="Calera"/>
    <s v="color"/>
    <s v="Packing 1 Color"/>
    <s v="CAP1A"/>
    <n v="2280"/>
    <m/>
    <n v="360"/>
    <m/>
    <n v="0"/>
    <m/>
    <n v="21600"/>
    <m/>
    <n v="0"/>
    <m/>
    <n v="0"/>
    <m/>
    <n v="0"/>
    <m/>
    <n v="669"/>
    <m/>
    <n v="300"/>
    <m/>
    <n v="969"/>
    <m/>
    <n v="129"/>
    <m/>
    <n v="0"/>
    <m/>
    <n v="129"/>
    <m/>
    <n v="162"/>
    <m/>
    <m/>
    <m/>
    <n v="25200"/>
    <m/>
    <n v="300"/>
    <m/>
    <n v="25500"/>
    <n v="3.7999999999999999E-2"/>
    <n v="5.3833333333333337"/>
    <n v="5.0588235294117649E-3"/>
    <n v="0.71666666666666667"/>
    <n v="6.3529411764705881E-3"/>
    <n v="0.9"/>
  </r>
  <r>
    <x v="75"/>
    <s v="CAP1B26"/>
    <x v="25"/>
    <s v="Calera"/>
    <s v="color"/>
    <s v="Packing 1 Color"/>
    <s v="CAP1B"/>
    <n v="2760"/>
    <m/>
    <n v="0"/>
    <m/>
    <n v="0"/>
    <m/>
    <n v="15660"/>
    <m/>
    <n v="180"/>
    <m/>
    <n v="0"/>
    <m/>
    <n v="0"/>
    <m/>
    <n v="1950"/>
    <m/>
    <n v="300"/>
    <m/>
    <n v="2250"/>
    <m/>
    <n v="210"/>
    <m/>
    <n v="0"/>
    <m/>
    <n v="210"/>
    <m/>
    <n v="300"/>
    <m/>
    <m/>
    <m/>
    <n v="21060"/>
    <m/>
    <n v="300"/>
    <m/>
    <n v="21360"/>
    <n v="0.10533707865168539"/>
    <n v="12.5"/>
    <n v="9.8314606741573031E-3"/>
    <n v="1.1666666666666667"/>
    <n v="1.4044943820224719E-2"/>
    <n v="1.6666666666666667"/>
  </r>
  <r>
    <x v="75"/>
    <s v="CAP1c26"/>
    <x v="25"/>
    <s v="Calera"/>
    <s v="color"/>
    <s v="Packing 1 Color"/>
    <s v="CAP1c"/>
    <n v="2160"/>
    <m/>
    <n v="0"/>
    <m/>
    <n v="0"/>
    <m/>
    <n v="21420"/>
    <m/>
    <n v="0"/>
    <m/>
    <n v="180"/>
    <m/>
    <n v="0"/>
    <m/>
    <n v="759"/>
    <m/>
    <n v="360"/>
    <m/>
    <n v="1119"/>
    <m/>
    <n v="162"/>
    <m/>
    <n v="0"/>
    <m/>
    <n v="162"/>
    <m/>
    <n v="249"/>
    <m/>
    <m/>
    <m/>
    <n v="24930"/>
    <m/>
    <n v="360"/>
    <m/>
    <n v="25290"/>
    <n v="4.4246737841043889E-2"/>
    <n v="6.2166666666666668"/>
    <n v="6.405693950177936E-3"/>
    <n v="0.9"/>
    <n v="9.8457888493475674E-3"/>
    <n v="1.3833333333333333"/>
  </r>
  <r>
    <x v="76"/>
    <s v="PICH1A26"/>
    <x v="25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2A26"/>
    <x v="25"/>
    <s v="Pichidegua"/>
    <s v="color"/>
    <s v="Packing 1 Blanco"/>
    <s v="PICH2A"/>
    <n v="10800"/>
    <m/>
    <n v="43560"/>
    <m/>
    <n v="102060"/>
    <m/>
    <n v="49320"/>
    <m/>
    <n v="3060"/>
    <m/>
    <n v="0"/>
    <m/>
    <n v="0"/>
    <m/>
    <n v="13620"/>
    <m/>
    <n v="0"/>
    <m/>
    <n v="13620"/>
    <m/>
    <n v="4560"/>
    <m/>
    <n v="0"/>
    <m/>
    <n v="4560"/>
    <m/>
    <n v="1020"/>
    <m/>
    <m/>
    <m/>
    <n v="228000"/>
    <m/>
    <n v="0"/>
    <m/>
    <n v="228000"/>
    <n v="5.9736842105263158E-2"/>
    <n v="75.666666666666671"/>
    <n v="0.02"/>
    <n v="25.333333333333332"/>
    <n v="4.4736842105263155E-3"/>
    <n v="5.666666666666667"/>
  </r>
  <r>
    <x v="76"/>
    <s v="PICH3A26"/>
    <x v="25"/>
    <s v="Pichidegua"/>
    <s v="blanco"/>
    <s v="Packing 3"/>
    <s v="PICH3A"/>
    <n v="4800"/>
    <m/>
    <n v="8460"/>
    <m/>
    <n v="96220"/>
    <m/>
    <n v="72720"/>
    <m/>
    <n v="6480"/>
    <m/>
    <n v="0"/>
    <m/>
    <n v="0"/>
    <m/>
    <n v="24120"/>
    <m/>
    <n v="0"/>
    <m/>
    <n v="24120"/>
    <m/>
    <n v="1620"/>
    <m/>
    <n v="0"/>
    <m/>
    <n v="1620"/>
    <m/>
    <n v="340"/>
    <m/>
    <m/>
    <m/>
    <n v="214760"/>
    <m/>
    <n v="0"/>
    <m/>
    <n v="214760"/>
    <n v="0.11231141739616315"/>
    <n v="134"/>
    <n v="7.5433041534736451E-3"/>
    <n v="9"/>
    <n v="1.5831626001117525E-3"/>
    <n v="1.8888888888888888"/>
  </r>
  <r>
    <x v="76"/>
    <s v="PICH4A26"/>
    <x v="25"/>
    <s v="Pichidegua"/>
    <s v="blanco"/>
    <s v="Packing 4"/>
    <s v="PICH4A"/>
    <n v="9120"/>
    <m/>
    <n v="23580"/>
    <m/>
    <n v="57800"/>
    <m/>
    <n v="37800"/>
    <m/>
    <n v="3240"/>
    <m/>
    <n v="0"/>
    <m/>
    <n v="0"/>
    <m/>
    <n v="25680"/>
    <m/>
    <n v="0"/>
    <m/>
    <n v="25680"/>
    <m/>
    <n v="4140"/>
    <m/>
    <n v="0"/>
    <m/>
    <n v="4140"/>
    <m/>
    <n v="700"/>
    <m/>
    <m/>
    <m/>
    <n v="162060"/>
    <m/>
    <n v="0"/>
    <m/>
    <n v="162060"/>
    <n v="0.15845982969270642"/>
    <n v="142.66666666666666"/>
    <n v="2.5546094039244724E-2"/>
    <n v="23"/>
    <n v="4.3193878810317164E-3"/>
    <n v="3.8888888888888888"/>
  </r>
  <r>
    <x v="76"/>
    <s v="PICH5A26"/>
    <x v="25"/>
    <s v="Pichidegua"/>
    <s v="blanco"/>
    <s v="Packing 5"/>
    <s v="PICH5A"/>
    <n v="1920"/>
    <m/>
    <n v="23760"/>
    <m/>
    <n v="147780"/>
    <m/>
    <n v="104760"/>
    <m/>
    <n v="9720"/>
    <m/>
    <n v="0"/>
    <m/>
    <n v="0"/>
    <m/>
    <n v="15660"/>
    <m/>
    <n v="0"/>
    <m/>
    <n v="15660"/>
    <m/>
    <n v="1620"/>
    <m/>
    <n v="0"/>
    <m/>
    <n v="1620"/>
    <m/>
    <n v="720"/>
    <m/>
    <m/>
    <m/>
    <n v="305940"/>
    <m/>
    <n v="0"/>
    <m/>
    <n v="305940"/>
    <n v="5.118650715826633E-2"/>
    <n v="87"/>
    <n v="5.2951559129241028E-3"/>
    <n v="9"/>
    <n v="2.3534026279662681E-3"/>
    <n v="4"/>
  </r>
  <r>
    <x v="76"/>
    <s v="PICH1B26"/>
    <x v="25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2B26"/>
    <x v="25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3B26"/>
    <x v="25"/>
    <s v="Pichidegua"/>
    <s v="blanco"/>
    <s v="Packing 3"/>
    <s v="PICH3B"/>
    <n v="14880"/>
    <m/>
    <n v="7200"/>
    <m/>
    <n v="25920"/>
    <m/>
    <n v="232920"/>
    <m/>
    <n v="116100"/>
    <m/>
    <n v="0"/>
    <m/>
    <n v="0"/>
    <m/>
    <n v="12600"/>
    <m/>
    <n v="0"/>
    <m/>
    <n v="12600"/>
    <m/>
    <n v="3360"/>
    <m/>
    <n v="0"/>
    <m/>
    <n v="3360"/>
    <m/>
    <n v="280"/>
    <m/>
    <m/>
    <m/>
    <n v="413260"/>
    <m/>
    <n v="0"/>
    <m/>
    <n v="413260"/>
    <n v="3.0489280356192229E-2"/>
    <n v="70"/>
    <n v="8.1304747616512615E-3"/>
    <n v="18.666666666666668"/>
    <n v="6.7753956347093843E-4"/>
    <n v="1.5555555555555556"/>
  </r>
  <r>
    <x v="76"/>
    <s v="PICH4B26"/>
    <x v="25"/>
    <s v="Pichidegua"/>
    <s v="blanco"/>
    <s v="Packing 4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5B26"/>
    <x v="25"/>
    <s v="Pichidegua"/>
    <s v="blanco"/>
    <s v="Packing 5"/>
    <s v="PICH5B"/>
    <n v="4200"/>
    <m/>
    <n v="27000"/>
    <m/>
    <n v="44640"/>
    <m/>
    <n v="14040"/>
    <m/>
    <n v="720"/>
    <m/>
    <n v="0"/>
    <m/>
    <n v="0"/>
    <m/>
    <n v="47160"/>
    <m/>
    <n v="0"/>
    <m/>
    <n v="47160"/>
    <m/>
    <n v="3420"/>
    <m/>
    <n v="0"/>
    <m/>
    <n v="3420"/>
    <m/>
    <n v="840"/>
    <m/>
    <m/>
    <m/>
    <n v="142020"/>
    <m/>
    <n v="0"/>
    <m/>
    <n v="142020"/>
    <n v="0.33206590621039289"/>
    <n v="262"/>
    <n v="2.4081115335868188E-2"/>
    <n v="19"/>
    <n v="5.9146599070553441E-3"/>
    <n v="4.666666666666667"/>
  </r>
  <r>
    <x v="76"/>
    <s v="PICH3C26"/>
    <x v="25"/>
    <s v="Pichidegua"/>
    <s v="blanco"/>
    <s v="Packing 3"/>
    <s v="PICH3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5C26"/>
    <x v="25"/>
    <s v="Pichidegua"/>
    <s v="blanco"/>
    <s v="Packing 5"/>
    <s v="PICH5C"/>
    <n v="2160"/>
    <m/>
    <n v="6300"/>
    <m/>
    <n v="91620"/>
    <m/>
    <n v="168840"/>
    <m/>
    <n v="15300"/>
    <m/>
    <n v="0"/>
    <m/>
    <n v="0"/>
    <m/>
    <n v="20700"/>
    <m/>
    <n v="0"/>
    <m/>
    <n v="20700"/>
    <m/>
    <n v="2160"/>
    <m/>
    <n v="0"/>
    <m/>
    <n v="2160"/>
    <m/>
    <n v="700"/>
    <m/>
    <m/>
    <m/>
    <n v="307780"/>
    <m/>
    <n v="0"/>
    <m/>
    <n v="307780"/>
    <n v="6.7255832087854961E-2"/>
    <n v="115"/>
    <n v="7.0179998700370394E-3"/>
    <n v="12"/>
    <n v="2.2743518097342258E-3"/>
    <n v="3.8888888888888888"/>
  </r>
  <r>
    <x v="76"/>
    <s v="PICH5D26"/>
    <x v="25"/>
    <s v="Pichidegua"/>
    <s v="blanco"/>
    <s v="Packing 5"/>
    <s v="PICH5D"/>
    <n v="2520"/>
    <m/>
    <n v="27540"/>
    <m/>
    <n v="115560"/>
    <m/>
    <n v="176580"/>
    <m/>
    <n v="8100"/>
    <m/>
    <n v="0"/>
    <m/>
    <n v="0"/>
    <m/>
    <n v="22140"/>
    <m/>
    <n v="0"/>
    <m/>
    <n v="22140"/>
    <m/>
    <n v="2700"/>
    <m/>
    <n v="0"/>
    <m/>
    <n v="2700"/>
    <m/>
    <n v="700"/>
    <m/>
    <m/>
    <m/>
    <n v="355840"/>
    <m/>
    <n v="0"/>
    <m/>
    <n v="355840"/>
    <n v="6.2218974820143887E-2"/>
    <n v="123"/>
    <n v="7.5876798561151076E-3"/>
    <n v="15"/>
    <n v="1.9671762589928057E-3"/>
    <n v="3.8888888888888888"/>
  </r>
  <r>
    <x v="76"/>
    <s v="PICH1Aco26"/>
    <x v="25"/>
    <s v="Pichidegua"/>
    <s v="color"/>
    <s v="Packing 1 Color"/>
    <s v="PICH1Aco"/>
    <n v="11040"/>
    <m/>
    <n v="21420"/>
    <m/>
    <n v="1620"/>
    <m/>
    <n v="30960"/>
    <m/>
    <n v="360"/>
    <m/>
    <n v="0"/>
    <m/>
    <n v="0"/>
    <m/>
    <n v="4761"/>
    <m/>
    <n v="2100"/>
    <m/>
    <n v="6861"/>
    <m/>
    <n v="1209"/>
    <m/>
    <n v="840"/>
    <m/>
    <n v="2049"/>
    <m/>
    <n v="2290"/>
    <m/>
    <m/>
    <m/>
    <n v="73660"/>
    <m/>
    <n v="2940"/>
    <m/>
    <n v="76600"/>
    <n v="8.9569190600522194E-2"/>
    <n v="38.116666666666667"/>
    <n v="2.6749347258485639E-2"/>
    <n v="11.383333333333333"/>
    <n v="2.9895561357702351E-2"/>
    <n v="12.722222222222221"/>
  </r>
  <r>
    <x v="76"/>
    <s v="PICH1Aco226"/>
    <x v="25"/>
    <s v="Pichidegua"/>
    <s v="color"/>
    <s v="Packing 1 Color"/>
    <s v="PICH1Aco2"/>
    <n v="2520"/>
    <m/>
    <n v="540"/>
    <m/>
    <n v="3460"/>
    <m/>
    <n v="68580"/>
    <m/>
    <n v="51660"/>
    <m/>
    <n v="3780"/>
    <m/>
    <n v="180"/>
    <m/>
    <n v="6051"/>
    <m/>
    <n v="2010"/>
    <m/>
    <n v="8061"/>
    <m/>
    <n v="1074"/>
    <m/>
    <n v="420"/>
    <m/>
    <n v="1494"/>
    <m/>
    <n v="2555"/>
    <m/>
    <m/>
    <m/>
    <n v="140400"/>
    <m/>
    <n v="2430"/>
    <m/>
    <n v="142830"/>
    <n v="5.6437723167401803E-2"/>
    <n v="44.783333333333331"/>
    <n v="1.0459987397605544E-2"/>
    <n v="8.3000000000000007"/>
    <n v="1.7888398795771195E-2"/>
    <n v="14.194444444444445"/>
  </r>
  <r>
    <x v="76"/>
    <s v="PICH1Bco26"/>
    <x v="25"/>
    <s v="Pichidegua"/>
    <s v="color"/>
    <s v="Packing 1 Color"/>
    <s v="PICH1Bco"/>
    <n v="3720"/>
    <m/>
    <n v="540"/>
    <m/>
    <n v="26340"/>
    <m/>
    <n v="3600"/>
    <m/>
    <n v="0"/>
    <m/>
    <n v="0"/>
    <m/>
    <n v="0"/>
    <m/>
    <n v="2910"/>
    <m/>
    <n v="1170"/>
    <m/>
    <n v="4080"/>
    <m/>
    <n v="159"/>
    <m/>
    <n v="30"/>
    <m/>
    <n v="189"/>
    <m/>
    <n v="531"/>
    <m/>
    <m/>
    <m/>
    <n v="37800"/>
    <m/>
    <n v="1200"/>
    <m/>
    <n v="39000"/>
    <n v="0.10461538461538461"/>
    <n v="22.666666666666668"/>
    <n v="4.8461538461538464E-3"/>
    <n v="1.05"/>
    <n v="1.3615384615384616E-2"/>
    <n v="2.95"/>
  </r>
  <r>
    <x v="76"/>
    <s v="PICH2BCO26"/>
    <x v="25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4Bco26"/>
    <x v="25"/>
    <s v="Pichidegua"/>
    <s v="color"/>
    <s v="Packing 4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6"/>
    <s v="PICH5Aco26"/>
    <x v="25"/>
    <s v="Pichidegua"/>
    <s v="color"/>
    <s v="Packing 5"/>
    <s v="PICH5Aco"/>
    <n v="3600"/>
    <m/>
    <n v="19440"/>
    <m/>
    <n v="1980"/>
    <m/>
    <n v="52920"/>
    <m/>
    <n v="1800"/>
    <m/>
    <n v="0"/>
    <m/>
    <n v="0"/>
    <m/>
    <n v="3210"/>
    <m/>
    <n v="0"/>
    <m/>
    <n v="3210"/>
    <m/>
    <n v="3600"/>
    <m/>
    <n v="0"/>
    <m/>
    <n v="3600"/>
    <m/>
    <n v="750"/>
    <m/>
    <m/>
    <m/>
    <n v="87300"/>
    <m/>
    <n v="0"/>
    <m/>
    <n v="87300"/>
    <n v="3.6769759450171823E-2"/>
    <n v="17.833333333333332"/>
    <n v="4.1237113402061855E-2"/>
    <n v="20"/>
    <n v="8.5910652920962206E-3"/>
    <n v="4.166666666666667"/>
  </r>
  <r>
    <x v="76"/>
    <s v="PICH5Bco26"/>
    <x v="25"/>
    <s v="Pichidegua"/>
    <s v="color"/>
    <s v="Packing 5"/>
    <s v="PICH5Bco"/>
    <n v="4440"/>
    <m/>
    <n v="16740"/>
    <m/>
    <n v="40680"/>
    <m/>
    <n v="18000"/>
    <m/>
    <n v="1260"/>
    <m/>
    <n v="0"/>
    <m/>
    <n v="0"/>
    <m/>
    <n v="6165"/>
    <m/>
    <n v="0"/>
    <m/>
    <n v="6165"/>
    <m/>
    <n v="2787"/>
    <m/>
    <n v="0"/>
    <m/>
    <n v="2787"/>
    <m/>
    <n v="1698"/>
    <m/>
    <m/>
    <m/>
    <n v="91770"/>
    <m/>
    <n v="0"/>
    <m/>
    <n v="91770"/>
    <n v="6.7178816606734221E-2"/>
    <n v="34.25"/>
    <n v="3.0369401765282772E-2"/>
    <n v="15.483333333333333"/>
    <n v="1.8502778685845048E-2"/>
    <n v="9.4333333333333336"/>
  </r>
  <r>
    <x v="76"/>
    <s v="PICH5Cco26"/>
    <x v="25"/>
    <s v="Pichidegua"/>
    <s v="color"/>
    <s v="Packing 5"/>
    <s v="PICH5Cco"/>
    <n v="2520"/>
    <m/>
    <n v="12780"/>
    <m/>
    <n v="15480"/>
    <m/>
    <n v="9540"/>
    <m/>
    <n v="4680"/>
    <m/>
    <n v="0"/>
    <m/>
    <n v="0"/>
    <m/>
    <n v="1080"/>
    <m/>
    <n v="0"/>
    <m/>
    <n v="1080"/>
    <m/>
    <n v="2520"/>
    <m/>
    <n v="0"/>
    <m/>
    <n v="2520"/>
    <m/>
    <n v="360"/>
    <m/>
    <m/>
    <m/>
    <n v="48960"/>
    <m/>
    <n v="0"/>
    <m/>
    <n v="48960"/>
    <n v="2.2058823529411766E-2"/>
    <n v="6"/>
    <n v="5.1470588235294115E-2"/>
    <n v="14"/>
    <n v="7.3529411764705881E-3"/>
    <n v="2"/>
  </r>
  <r>
    <x v="77"/>
    <s v="Lavado26"/>
    <x v="25"/>
    <m/>
    <m/>
    <m/>
    <s v="Lavado"/>
    <n v="11040"/>
    <m/>
    <n v="38340"/>
    <m/>
    <n v="96120"/>
    <m/>
    <n v="61740"/>
    <m/>
    <n v="15660"/>
    <m/>
    <n v="1080"/>
    <m/>
    <n v="0"/>
    <m/>
    <n v="0"/>
    <m/>
    <n v="0"/>
    <m/>
    <n v="0"/>
    <m/>
    <n v="0"/>
    <m/>
    <n v="0"/>
    <m/>
    <n v="0"/>
    <m/>
    <n v="0"/>
    <m/>
    <m/>
    <m/>
    <n v="223980"/>
    <m/>
    <n v="0"/>
    <m/>
    <n v="223980"/>
    <n v="0"/>
    <n v="0"/>
    <n v="0"/>
    <n v="0"/>
    <n v="0"/>
    <n v="0"/>
  </r>
  <r>
    <x v="78"/>
    <s v="CA3A27"/>
    <x v="26"/>
    <s v="Calera"/>
    <s v="color"/>
    <s v="Packing 1 Color"/>
    <s v="CA3A"/>
    <n v="8160"/>
    <m/>
    <n v="26820"/>
    <m/>
    <n v="0"/>
    <m/>
    <n v="54180"/>
    <m/>
    <n v="180"/>
    <m/>
    <n v="0"/>
    <m/>
    <n v="0"/>
    <m/>
    <n v="2745"/>
    <m/>
    <n v="480"/>
    <m/>
    <n v="3225"/>
    <m/>
    <n v="1158"/>
    <m/>
    <n v="540"/>
    <m/>
    <n v="1698"/>
    <m/>
    <n v="927"/>
    <m/>
    <m/>
    <m/>
    <n v="94170"/>
    <m/>
    <n v="1020"/>
    <m/>
    <n v="95190"/>
    <n v="3.3879609202647334E-2"/>
    <n v="17.916666666666668"/>
    <n v="1.7838008194138041E-2"/>
    <n v="9.4333333333333336"/>
    <n v="9.7384179010400248E-3"/>
    <n v="5.15"/>
  </r>
  <r>
    <x v="78"/>
    <s v="CA3B27"/>
    <x v="26"/>
    <s v="Calera"/>
    <s v="color"/>
    <s v="Packing 1 Color"/>
    <s v="CA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8"/>
    <s v="CA3BB27"/>
    <x v="26"/>
    <s v="Calera"/>
    <s v="blanco"/>
    <s v="Packing 1 Color"/>
    <s v="CA3BB"/>
    <n v="2040"/>
    <m/>
    <n v="8100"/>
    <m/>
    <n v="9540"/>
    <m/>
    <n v="23040"/>
    <m/>
    <n v="9720"/>
    <m/>
    <n v="0"/>
    <m/>
    <n v="0"/>
    <m/>
    <n v="3204"/>
    <m/>
    <n v="1110"/>
    <m/>
    <n v="4314"/>
    <m/>
    <n v="495"/>
    <m/>
    <n v="540"/>
    <m/>
    <n v="1035"/>
    <m/>
    <n v="741"/>
    <m/>
    <m/>
    <m/>
    <n v="56880"/>
    <m/>
    <n v="1650"/>
    <m/>
    <n v="58530"/>
    <n v="7.3705791901588935E-2"/>
    <n v="23.966666666666665"/>
    <n v="1.7683239364428498E-2"/>
    <n v="5.75"/>
    <n v="1.2660174269605331E-2"/>
    <n v="4.1166666666666663"/>
  </r>
  <r>
    <x v="78"/>
    <s v="CAP1A27"/>
    <x v="26"/>
    <s v="Calera"/>
    <s v="color"/>
    <s v="Packing 1 Color"/>
    <s v="CAP1A"/>
    <n v="960"/>
    <m/>
    <n v="900"/>
    <m/>
    <n v="360"/>
    <m/>
    <n v="9000"/>
    <m/>
    <n v="0"/>
    <m/>
    <n v="0"/>
    <m/>
    <n v="0"/>
    <m/>
    <n v="390"/>
    <m/>
    <n v="480"/>
    <m/>
    <n v="870"/>
    <m/>
    <n v="51"/>
    <m/>
    <n v="0"/>
    <m/>
    <n v="51"/>
    <m/>
    <n v="219"/>
    <m/>
    <m/>
    <m/>
    <n v="11880"/>
    <m/>
    <n v="480"/>
    <m/>
    <n v="12360"/>
    <n v="7.0388349514563103E-2"/>
    <n v="4.833333333333333"/>
    <n v="4.1262135922330101E-3"/>
    <n v="0.28333333333333333"/>
    <n v="1.7718446601941749E-2"/>
    <n v="1.2166666666666666"/>
  </r>
  <r>
    <x v="78"/>
    <s v="CAP1B27"/>
    <x v="26"/>
    <s v="Calera"/>
    <s v="color"/>
    <s v="Packing 1 Color"/>
    <s v="CAP1B"/>
    <n v="3360"/>
    <m/>
    <n v="2880"/>
    <m/>
    <n v="180"/>
    <m/>
    <n v="15300"/>
    <m/>
    <n v="0"/>
    <m/>
    <n v="0"/>
    <m/>
    <n v="0"/>
    <m/>
    <n v="1980"/>
    <m/>
    <n v="690"/>
    <m/>
    <n v="2670"/>
    <m/>
    <n v="213"/>
    <m/>
    <n v="0"/>
    <m/>
    <n v="213"/>
    <m/>
    <n v="447"/>
    <m/>
    <m/>
    <m/>
    <n v="24360"/>
    <m/>
    <n v="690"/>
    <m/>
    <n v="25050"/>
    <n v="0.10658682634730539"/>
    <n v="14.833333333333334"/>
    <n v="8.5029940119760485E-3"/>
    <n v="1.1833333333333333"/>
    <n v="1.7844311377245507E-2"/>
    <n v="2.4833333333333334"/>
  </r>
  <r>
    <x v="78"/>
    <s v="CAP1c27"/>
    <x v="26"/>
    <s v="Calera"/>
    <s v="color"/>
    <s v="Packing 1 Color"/>
    <s v="CAP1c"/>
    <n v="2160"/>
    <m/>
    <n v="0"/>
    <m/>
    <n v="11700"/>
    <m/>
    <n v="13140"/>
    <m/>
    <n v="120"/>
    <m/>
    <n v="0"/>
    <m/>
    <n v="0"/>
    <m/>
    <n v="1248"/>
    <m/>
    <n v="420"/>
    <m/>
    <n v="1668"/>
    <m/>
    <n v="216"/>
    <m/>
    <n v="0"/>
    <m/>
    <n v="216"/>
    <m/>
    <n v="366"/>
    <m/>
    <m/>
    <m/>
    <n v="28950"/>
    <m/>
    <n v="420"/>
    <m/>
    <n v="29370"/>
    <n v="5.6792645556690502E-2"/>
    <n v="9.2666666666666675"/>
    <n v="7.354443309499489E-3"/>
    <n v="1.2"/>
    <n v="1.2461695607763024E-2"/>
    <n v="2.0333333333333332"/>
  </r>
  <r>
    <x v="79"/>
    <s v="PICH1A27"/>
    <x v="26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2A27"/>
    <x v="26"/>
    <s v="Pichidegua"/>
    <s v="color"/>
    <s v="Packing 1 Blanco"/>
    <s v="PICH2A"/>
    <n v="14640"/>
    <m/>
    <n v="92520"/>
    <m/>
    <n v="175980"/>
    <m/>
    <n v="71460"/>
    <m/>
    <n v="4500"/>
    <m/>
    <n v="0"/>
    <m/>
    <n v="0"/>
    <m/>
    <n v="20820"/>
    <m/>
    <n v="0"/>
    <m/>
    <n v="20820"/>
    <m/>
    <n v="7320"/>
    <m/>
    <n v="0"/>
    <m/>
    <n v="7320"/>
    <m/>
    <n v="1220"/>
    <m/>
    <m/>
    <m/>
    <n v="388460"/>
    <m/>
    <n v="0"/>
    <m/>
    <n v="388460"/>
    <n v="5.3596251866344022E-2"/>
    <n v="115.66666666666667"/>
    <n v="1.8843638984708852E-2"/>
    <n v="40.666666666666664"/>
    <n v="3.1406064974514752E-3"/>
    <n v="6.7777777777777777"/>
  </r>
  <r>
    <x v="79"/>
    <s v="PICH3A27"/>
    <x v="26"/>
    <s v="Pichidegua"/>
    <s v="blanco"/>
    <s v="Packing 3"/>
    <s v="PICH3A"/>
    <n v="4200"/>
    <m/>
    <n v="5760"/>
    <m/>
    <n v="125460"/>
    <m/>
    <n v="61560"/>
    <m/>
    <n v="5580"/>
    <m/>
    <n v="0"/>
    <m/>
    <n v="0"/>
    <m/>
    <n v="28620"/>
    <m/>
    <n v="0"/>
    <m/>
    <n v="28620"/>
    <m/>
    <n v="2340"/>
    <m/>
    <n v="0"/>
    <m/>
    <n v="2340"/>
    <m/>
    <n v="460"/>
    <m/>
    <m/>
    <m/>
    <n v="233980"/>
    <m/>
    <n v="0"/>
    <m/>
    <n v="233980"/>
    <n v="0.12231814685015813"/>
    <n v="159"/>
    <n v="1.0000854773912301E-2"/>
    <n v="13"/>
    <n v="1.9659799982904521E-3"/>
    <n v="2.5555555555555554"/>
  </r>
  <r>
    <x v="79"/>
    <s v="PICH4A27"/>
    <x v="26"/>
    <s v="Pichidegua"/>
    <s v="blanco"/>
    <s v="Packing 4"/>
    <s v="PICH4A"/>
    <n v="7920"/>
    <m/>
    <n v="26460"/>
    <m/>
    <n v="53200"/>
    <m/>
    <n v="39780"/>
    <m/>
    <n v="3600"/>
    <m/>
    <n v="0"/>
    <m/>
    <n v="0"/>
    <m/>
    <n v="30120"/>
    <m/>
    <n v="0"/>
    <m/>
    <n v="30120"/>
    <m/>
    <n v="3240"/>
    <m/>
    <n v="0"/>
    <m/>
    <n v="3240"/>
    <m/>
    <n v="320"/>
    <m/>
    <m/>
    <m/>
    <n v="164640"/>
    <m/>
    <n v="0"/>
    <m/>
    <n v="164640"/>
    <n v="0.18294460641399418"/>
    <n v="167.33333333333334"/>
    <n v="1.9679300291545191E-2"/>
    <n v="18"/>
    <n v="1.9436345966958211E-3"/>
    <n v="1.7777777777777777"/>
  </r>
  <r>
    <x v="79"/>
    <s v="PICH5A27"/>
    <x v="26"/>
    <s v="Pichidegua"/>
    <s v="blanco"/>
    <s v="Packing 5"/>
    <s v="PICH5A"/>
    <n v="1560"/>
    <m/>
    <n v="25920"/>
    <m/>
    <n v="150300"/>
    <m/>
    <n v="95940"/>
    <m/>
    <n v="9360"/>
    <m/>
    <n v="0"/>
    <m/>
    <n v="0"/>
    <m/>
    <n v="15660"/>
    <m/>
    <n v="0"/>
    <m/>
    <n v="15660"/>
    <m/>
    <n v="2700"/>
    <m/>
    <n v="0"/>
    <m/>
    <n v="2700"/>
    <m/>
    <n v="600"/>
    <m/>
    <m/>
    <m/>
    <n v="302040"/>
    <m/>
    <n v="0"/>
    <m/>
    <n v="302040"/>
    <n v="5.1847437425506557E-2"/>
    <n v="87"/>
    <n v="8.9392133492252682E-3"/>
    <n v="15"/>
    <n v="1.986491855383393E-3"/>
    <n v="3.3333333333333335"/>
  </r>
  <r>
    <x v="79"/>
    <s v="PICH1B27"/>
    <x v="26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2B27"/>
    <x v="26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3B27"/>
    <x v="26"/>
    <s v="Pichidegua"/>
    <s v="blanco"/>
    <s v="Packing 3"/>
    <s v="PICH3B"/>
    <n v="15240"/>
    <m/>
    <n v="9900"/>
    <m/>
    <n v="31680"/>
    <m/>
    <n v="253080"/>
    <m/>
    <n v="104400"/>
    <m/>
    <n v="0"/>
    <m/>
    <n v="0"/>
    <m/>
    <n v="16020"/>
    <m/>
    <n v="0"/>
    <m/>
    <n v="16020"/>
    <m/>
    <n v="3060"/>
    <m/>
    <n v="0"/>
    <m/>
    <n v="3060"/>
    <m/>
    <n v="360"/>
    <m/>
    <m/>
    <m/>
    <n v="433740"/>
    <m/>
    <n v="0"/>
    <m/>
    <n v="433740"/>
    <n v="3.6934569096693869E-2"/>
    <n v="89"/>
    <n v="7.0549176926269193E-3"/>
    <n v="17"/>
    <n v="8.2999031677963753E-4"/>
    <n v="2"/>
  </r>
  <r>
    <x v="79"/>
    <s v="PICH4B27"/>
    <x v="26"/>
    <s v="Pichidegua"/>
    <s v="blanco"/>
    <s v="Packing 4"/>
    <s v="PICH4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5B27"/>
    <x v="26"/>
    <s v="Pichidegua"/>
    <s v="blanco"/>
    <s v="Packing 5"/>
    <s v="PICH5B"/>
    <n v="4440"/>
    <m/>
    <n v="23940"/>
    <m/>
    <n v="40860"/>
    <m/>
    <n v="10440"/>
    <m/>
    <n v="720"/>
    <m/>
    <n v="0"/>
    <m/>
    <n v="0"/>
    <m/>
    <n v="27720"/>
    <m/>
    <n v="0"/>
    <m/>
    <n v="27720"/>
    <m/>
    <n v="2880"/>
    <m/>
    <n v="0"/>
    <m/>
    <n v="2880"/>
    <m/>
    <n v="440"/>
    <m/>
    <m/>
    <m/>
    <n v="111440"/>
    <m/>
    <n v="0"/>
    <m/>
    <n v="111440"/>
    <n v="0.24874371859296482"/>
    <n v="154"/>
    <n v="2.5843503230437905E-2"/>
    <n v="16"/>
    <n v="3.9483129935391241E-3"/>
    <n v="2.4444444444444446"/>
  </r>
  <r>
    <x v="79"/>
    <s v="PICH3C27"/>
    <x v="26"/>
    <s v="Pichidegua"/>
    <s v="blanco"/>
    <s v="Packing 3"/>
    <s v="PICH3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5C27"/>
    <x v="26"/>
    <s v="Pichidegua"/>
    <s v="blanco"/>
    <s v="Packing 5"/>
    <s v="PICH5C"/>
    <n v="1800"/>
    <m/>
    <n v="6480"/>
    <m/>
    <n v="78300"/>
    <m/>
    <n v="185400"/>
    <m/>
    <n v="20340"/>
    <m/>
    <n v="0"/>
    <m/>
    <n v="0"/>
    <m/>
    <n v="15840"/>
    <m/>
    <n v="0"/>
    <m/>
    <n v="15840"/>
    <m/>
    <n v="1980"/>
    <m/>
    <n v="0"/>
    <m/>
    <n v="1980"/>
    <m/>
    <n v="600"/>
    <m/>
    <m/>
    <m/>
    <n v="310740"/>
    <m/>
    <n v="0"/>
    <m/>
    <n v="310740"/>
    <n v="5.0975091716547599E-2"/>
    <n v="88"/>
    <n v="6.3718864645684499E-3"/>
    <n v="11"/>
    <n v="1.9308746862328635E-3"/>
    <n v="3.3333333333333335"/>
  </r>
  <r>
    <x v="79"/>
    <s v="PICH5D27"/>
    <x v="26"/>
    <s v="Pichidegua"/>
    <s v="blanco"/>
    <s v="Packing 5"/>
    <s v="PICH5D"/>
    <n v="1320"/>
    <m/>
    <n v="19440"/>
    <m/>
    <n v="75600"/>
    <m/>
    <n v="134100"/>
    <m/>
    <n v="5760"/>
    <m/>
    <n v="0"/>
    <m/>
    <n v="0"/>
    <m/>
    <n v="28980"/>
    <m/>
    <n v="0"/>
    <m/>
    <n v="28980"/>
    <m/>
    <n v="2520"/>
    <m/>
    <n v="0"/>
    <m/>
    <n v="2520"/>
    <m/>
    <n v="520"/>
    <m/>
    <m/>
    <m/>
    <n v="268240"/>
    <m/>
    <n v="0"/>
    <m/>
    <n v="268240"/>
    <n v="0.10803757828810021"/>
    <n v="161"/>
    <n v="9.3945720250521916E-3"/>
    <n v="14"/>
    <n v="1.9385624813599762E-3"/>
    <n v="2.8888888888888888"/>
  </r>
  <r>
    <x v="79"/>
    <s v="PICH1Aco27"/>
    <x v="26"/>
    <s v="Pichidegua"/>
    <s v="color"/>
    <s v="Packing 1 Color"/>
    <s v="PICH1Aco"/>
    <n v="12000"/>
    <m/>
    <n v="29880"/>
    <m/>
    <n v="20880"/>
    <m/>
    <n v="25920"/>
    <m/>
    <n v="540"/>
    <m/>
    <n v="0"/>
    <m/>
    <n v="0"/>
    <m/>
    <n v="4557"/>
    <m/>
    <n v="1440"/>
    <m/>
    <n v="5997"/>
    <m/>
    <n v="1920"/>
    <m/>
    <n v="870"/>
    <m/>
    <n v="2790"/>
    <m/>
    <n v="2203"/>
    <m/>
    <m/>
    <m/>
    <n v="97900"/>
    <m/>
    <n v="2310"/>
    <m/>
    <n v="100210"/>
    <n v="5.9844326913481689E-2"/>
    <n v="33.31666666666667"/>
    <n v="2.7841532781159566E-2"/>
    <n v="15.5"/>
    <n v="2.1983833948707714E-2"/>
    <n v="12.238888888888889"/>
  </r>
  <r>
    <x v="79"/>
    <s v="PICH1Aco227"/>
    <x v="26"/>
    <s v="Pichidegua"/>
    <s v="color"/>
    <s v="Packing 1 Color"/>
    <s v="PICH1Aco2"/>
    <n v="1200"/>
    <m/>
    <n v="0"/>
    <m/>
    <n v="0"/>
    <m/>
    <n v="49860"/>
    <m/>
    <n v="18900"/>
    <m/>
    <n v="1800"/>
    <m/>
    <n v="0"/>
    <m/>
    <n v="3078"/>
    <m/>
    <n v="1800"/>
    <m/>
    <n v="4878"/>
    <m/>
    <n v="570"/>
    <m/>
    <n v="510"/>
    <m/>
    <n v="1080"/>
    <m/>
    <n v="696"/>
    <m/>
    <m/>
    <m/>
    <n v="76104"/>
    <m/>
    <n v="2310"/>
    <m/>
    <n v="78414"/>
    <n v="6.2208279133828141E-2"/>
    <n v="27.1"/>
    <n v="1.3773050730736858E-2"/>
    <n v="6"/>
    <n v="8.8759660264748647E-3"/>
    <n v="3.8666666666666667"/>
  </r>
  <r>
    <x v="79"/>
    <s v="PICH1Bco27"/>
    <x v="26"/>
    <s v="Pichidegua"/>
    <s v="color"/>
    <s v="Packing 1 Color"/>
    <s v="PICH1Bco"/>
    <n v="6960"/>
    <m/>
    <n v="540"/>
    <m/>
    <n v="25700"/>
    <m/>
    <n v="36936"/>
    <m/>
    <n v="180"/>
    <m/>
    <n v="0"/>
    <m/>
    <n v="0"/>
    <m/>
    <n v="4329"/>
    <m/>
    <n v="1020"/>
    <m/>
    <n v="5349"/>
    <m/>
    <n v="228"/>
    <m/>
    <n v="30"/>
    <m/>
    <n v="258"/>
    <m/>
    <n v="807"/>
    <m/>
    <m/>
    <m/>
    <n v="75680"/>
    <m/>
    <n v="1050"/>
    <m/>
    <n v="76730"/>
    <n v="6.9711977062426697E-2"/>
    <n v="29.716666666666665"/>
    <n v="3.3624397237065032E-3"/>
    <n v="1.4333333333333333"/>
    <n v="1.0517398670663366E-2"/>
    <n v="4.4833333333333334"/>
  </r>
  <r>
    <x v="79"/>
    <s v="PICH2BCO27"/>
    <x v="26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4Bco27"/>
    <x v="26"/>
    <s v="Pichidegua"/>
    <s v="color"/>
    <s v="Packing 4"/>
    <s v="PICH4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79"/>
    <s v="PICH5Aco27"/>
    <x v="26"/>
    <s v="Pichidegua"/>
    <s v="color"/>
    <s v="Packing 5"/>
    <s v="PICH5Aco"/>
    <n v="3840"/>
    <m/>
    <n v="28080"/>
    <m/>
    <n v="720"/>
    <m/>
    <n v="83700"/>
    <m/>
    <n v="1440"/>
    <m/>
    <n v="0"/>
    <m/>
    <n v="0"/>
    <m/>
    <n v="3156"/>
    <m/>
    <n v="0"/>
    <m/>
    <n v="3156"/>
    <m/>
    <n v="2952"/>
    <m/>
    <n v="0"/>
    <m/>
    <n v="2952"/>
    <m/>
    <n v="1572"/>
    <m/>
    <m/>
    <m/>
    <n v="125460"/>
    <m/>
    <n v="0"/>
    <m/>
    <n v="125460"/>
    <n v="2.5155428024868483E-2"/>
    <n v="17.533333333333335"/>
    <n v="2.3529411764705882E-2"/>
    <n v="16.399999999999999"/>
    <n v="1.25298900047824E-2"/>
    <n v="8.7333333333333325"/>
  </r>
  <r>
    <x v="79"/>
    <s v="PICH5Bco27"/>
    <x v="26"/>
    <s v="Pichidegua"/>
    <s v="color"/>
    <s v="Packing 5"/>
    <s v="PICH5Bco"/>
    <n v="4320"/>
    <m/>
    <n v="15660"/>
    <m/>
    <n v="34380"/>
    <m/>
    <n v="14400"/>
    <m/>
    <n v="720"/>
    <m/>
    <n v="0"/>
    <m/>
    <n v="0"/>
    <m/>
    <n v="6201"/>
    <m/>
    <n v="0"/>
    <m/>
    <n v="6201"/>
    <m/>
    <n v="2283"/>
    <m/>
    <n v="0"/>
    <m/>
    <n v="2283"/>
    <m/>
    <n v="2316"/>
    <m/>
    <m/>
    <m/>
    <n v="80280"/>
    <m/>
    <n v="0"/>
    <m/>
    <n v="80280"/>
    <n v="7.7242152466367717E-2"/>
    <n v="34.450000000000003"/>
    <n v="2.8437967115097159E-2"/>
    <n v="12.683333333333334"/>
    <n v="2.8849028400597908E-2"/>
    <n v="12.866666666666667"/>
  </r>
  <r>
    <x v="79"/>
    <s v="PICH5Cco27"/>
    <x v="26"/>
    <s v="Pichidegua"/>
    <s v="color"/>
    <s v="Packing 5"/>
    <s v="PICH5Cco"/>
    <n v="1200"/>
    <m/>
    <n v="10980"/>
    <m/>
    <n v="16200"/>
    <m/>
    <n v="19260"/>
    <m/>
    <n v="3420"/>
    <m/>
    <n v="0"/>
    <m/>
    <n v="0"/>
    <m/>
    <n v="2160"/>
    <m/>
    <n v="0"/>
    <m/>
    <n v="2160"/>
    <m/>
    <n v="3960"/>
    <m/>
    <n v="0"/>
    <m/>
    <n v="3960"/>
    <m/>
    <n v="600"/>
    <m/>
    <m/>
    <m/>
    <n v="57780"/>
    <m/>
    <n v="0"/>
    <m/>
    <n v="57780"/>
    <n v="3.7383177570093455E-2"/>
    <n v="12"/>
    <n v="6.8535825545171333E-2"/>
    <n v="22"/>
    <n v="1.0384215991692628E-2"/>
    <n v="3.3333333333333335"/>
  </r>
  <r>
    <x v="80"/>
    <s v="Lavado27"/>
    <x v="26"/>
    <m/>
    <m/>
    <m/>
    <s v="Lavado"/>
    <n v="7320"/>
    <m/>
    <n v="28440"/>
    <m/>
    <n v="85680"/>
    <m/>
    <n v="61740"/>
    <m/>
    <n v="12780"/>
    <m/>
    <n v="720"/>
    <m/>
    <n v="0"/>
    <m/>
    <n v="0"/>
    <m/>
    <n v="0"/>
    <m/>
    <n v="0"/>
    <m/>
    <n v="0"/>
    <m/>
    <n v="0"/>
    <m/>
    <n v="0"/>
    <m/>
    <n v="0"/>
    <m/>
    <m/>
    <m/>
    <n v="196680"/>
    <m/>
    <n v="0"/>
    <m/>
    <n v="196680"/>
    <n v="0"/>
    <n v="0"/>
    <n v="0"/>
    <n v="0"/>
    <n v="0"/>
    <n v="0"/>
  </r>
  <r>
    <x v="81"/>
    <s v="CA3A28"/>
    <x v="27"/>
    <s v="Calera"/>
    <s v="color"/>
    <s v="Packing 1 Color"/>
    <s v="CA3A"/>
    <n v="4080"/>
    <m/>
    <n v="14220"/>
    <m/>
    <n v="0"/>
    <m/>
    <n v="34200"/>
    <m/>
    <n v="360"/>
    <m/>
    <n v="0"/>
    <m/>
    <n v="0"/>
    <m/>
    <n v="972"/>
    <m/>
    <n v="690"/>
    <m/>
    <n v="1662"/>
    <m/>
    <n v="543"/>
    <m/>
    <n v="870"/>
    <m/>
    <n v="1413"/>
    <m/>
    <n v="1395"/>
    <m/>
    <m/>
    <m/>
    <n v="55770"/>
    <m/>
    <n v="1560"/>
    <m/>
    <n v="57330"/>
    <n v="2.8990057561486132E-2"/>
    <n v="9.2333333333333325"/>
    <n v="2.4646781789638934E-2"/>
    <n v="7.85"/>
    <n v="2.4332810047095761E-2"/>
    <n v="7.75"/>
  </r>
  <r>
    <x v="81"/>
    <s v="CA3B28"/>
    <x v="27"/>
    <s v="Calera"/>
    <s v="color"/>
    <s v="Packing 1 Color"/>
    <s v="CA3B"/>
    <n v="0"/>
    <m/>
    <n v="0"/>
    <m/>
    <n v="0"/>
    <m/>
    <n v="0"/>
    <m/>
    <n v="0"/>
    <m/>
    <n v="0"/>
    <m/>
    <n v="0"/>
    <m/>
    <n v="0"/>
    <m/>
    <n v="0"/>
    <m/>
    <n v="0"/>
    <m/>
    <n v="0"/>
    <m/>
    <n v="30"/>
    <m/>
    <n v="30"/>
    <m/>
    <n v="0"/>
    <m/>
    <m/>
    <m/>
    <n v="0"/>
    <m/>
    <n v="30"/>
    <m/>
    <n v="30"/>
    <n v="0"/>
    <n v="0"/>
    <n v="1"/>
    <n v="0.16666666666666666"/>
    <n v="0"/>
    <n v="0"/>
  </r>
  <r>
    <x v="81"/>
    <s v="CA3BB28"/>
    <x v="27"/>
    <s v="Calera"/>
    <s v="blanco"/>
    <s v="Packing 1 Color"/>
    <s v="CA3BB"/>
    <n v="1800"/>
    <m/>
    <n v="10080"/>
    <m/>
    <n v="25920"/>
    <m/>
    <n v="6120"/>
    <m/>
    <n v="3780"/>
    <m/>
    <n v="0"/>
    <m/>
    <n v="0"/>
    <m/>
    <n v="1569"/>
    <m/>
    <n v="1350"/>
    <m/>
    <n v="2919"/>
    <m/>
    <n v="384"/>
    <m/>
    <n v="720"/>
    <m/>
    <n v="1104"/>
    <m/>
    <n v="717"/>
    <m/>
    <m/>
    <m/>
    <n v="50370"/>
    <m/>
    <n v="2070"/>
    <m/>
    <n v="52440"/>
    <n v="5.5663615560640735E-2"/>
    <n v="16.216666666666665"/>
    <n v="2.1052631578947368E-2"/>
    <n v="6.1333333333333337"/>
    <n v="1.3672768878718536E-2"/>
    <n v="3.9833333333333334"/>
  </r>
  <r>
    <x v="81"/>
    <s v="CAP1A28"/>
    <x v="27"/>
    <s v="Calera"/>
    <s v="color"/>
    <s v="Packing 1 Color"/>
    <s v="CAP1A"/>
    <n v="2280"/>
    <m/>
    <n v="180"/>
    <m/>
    <n v="720"/>
    <m/>
    <n v="31884"/>
    <m/>
    <n v="180"/>
    <m/>
    <n v="0"/>
    <m/>
    <n v="0"/>
    <m/>
    <n v="876"/>
    <m/>
    <n v="570"/>
    <m/>
    <n v="1446"/>
    <m/>
    <n v="81"/>
    <m/>
    <n v="0"/>
    <m/>
    <n v="81"/>
    <m/>
    <n v="249"/>
    <m/>
    <m/>
    <m/>
    <n v="36450"/>
    <m/>
    <n v="570"/>
    <m/>
    <n v="37020"/>
    <n v="3.9059967585089138E-2"/>
    <n v="8.0333333333333332"/>
    <n v="2.1880064829821718E-3"/>
    <n v="0.45"/>
    <n v="6.7260940032414914E-3"/>
    <n v="1.3833333333333333"/>
  </r>
  <r>
    <x v="81"/>
    <s v="CAP1B28"/>
    <x v="27"/>
    <s v="Calera"/>
    <s v="color"/>
    <s v="Packing 1 Color"/>
    <s v="CAP1B"/>
    <n v="2400"/>
    <m/>
    <n v="1260"/>
    <m/>
    <n v="2160"/>
    <m/>
    <n v="16380"/>
    <m/>
    <n v="0"/>
    <m/>
    <n v="0"/>
    <m/>
    <n v="0"/>
    <m/>
    <n v="1452"/>
    <m/>
    <n v="630"/>
    <m/>
    <n v="2082"/>
    <m/>
    <n v="135"/>
    <m/>
    <n v="0"/>
    <m/>
    <n v="135"/>
    <m/>
    <n v="603"/>
    <m/>
    <m/>
    <m/>
    <n v="24390"/>
    <m/>
    <n v="630"/>
    <m/>
    <n v="25020"/>
    <n v="8.3213429256594723E-2"/>
    <n v="11.566666666666666"/>
    <n v="5.3956834532374104E-3"/>
    <n v="0.75"/>
    <n v="2.4100719424460432E-2"/>
    <n v="3.35"/>
  </r>
  <r>
    <x v="81"/>
    <s v="CAP1c28"/>
    <x v="27"/>
    <s v="Calera"/>
    <s v="color"/>
    <s v="Packing 1 Color"/>
    <s v="CAP1c"/>
    <n v="1560"/>
    <m/>
    <n v="3240"/>
    <m/>
    <n v="14000"/>
    <m/>
    <n v="8280"/>
    <m/>
    <n v="0"/>
    <m/>
    <n v="0"/>
    <m/>
    <n v="0"/>
    <m/>
    <n v="1158"/>
    <m/>
    <n v="480"/>
    <m/>
    <n v="1638"/>
    <m/>
    <n v="123"/>
    <m/>
    <n v="0"/>
    <m/>
    <n v="123"/>
    <m/>
    <n v="349"/>
    <m/>
    <m/>
    <m/>
    <n v="28710"/>
    <m/>
    <n v="480"/>
    <m/>
    <n v="29190"/>
    <n v="5.6115107913669061E-2"/>
    <n v="9.1"/>
    <n v="4.2137718396711207E-3"/>
    <n v="0.68333333333333335"/>
    <n v="1.1956149366221309E-2"/>
    <n v="1.9388888888888889"/>
  </r>
  <r>
    <x v="82"/>
    <s v="PICH1A28"/>
    <x v="27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2"/>
    <s v="PICH2A28"/>
    <x v="27"/>
    <s v="Pichidegua"/>
    <s v="color"/>
    <s v="Packing 1 Blanco"/>
    <s v="PICH2A"/>
    <n v="8880"/>
    <m/>
    <n v="73620"/>
    <m/>
    <n v="146340"/>
    <m/>
    <n v="49860"/>
    <m/>
    <n v="4200"/>
    <m/>
    <n v="0"/>
    <m/>
    <n v="0"/>
    <m/>
    <n v="13860"/>
    <m/>
    <n v="0"/>
    <m/>
    <n v="13860"/>
    <m/>
    <n v="4440"/>
    <m/>
    <n v="0"/>
    <m/>
    <n v="4440"/>
    <m/>
    <n v="240"/>
    <m/>
    <m/>
    <m/>
    <n v="301440"/>
    <m/>
    <n v="0"/>
    <m/>
    <n v="301440"/>
    <n v="4.5979299363057322E-2"/>
    <n v="77"/>
    <n v="1.4729299363057325E-2"/>
    <n v="24.666666666666668"/>
    <n v="7.9617834394904463E-4"/>
    <n v="1.3333333333333333"/>
  </r>
  <r>
    <x v="82"/>
    <s v="PICH3A28"/>
    <x v="27"/>
    <s v="Pichidegua"/>
    <s v="blanco"/>
    <s v="Packing 3"/>
    <s v="PICH3A"/>
    <n v="4440"/>
    <m/>
    <n v="8100"/>
    <m/>
    <n v="123400"/>
    <m/>
    <n v="70380"/>
    <m/>
    <n v="5220"/>
    <m/>
    <n v="0"/>
    <m/>
    <n v="0"/>
    <m/>
    <n v="25440"/>
    <m/>
    <n v="0"/>
    <m/>
    <n v="25440"/>
    <m/>
    <n v="1800"/>
    <m/>
    <n v="0"/>
    <m/>
    <n v="1800"/>
    <m/>
    <n v="460"/>
    <m/>
    <m/>
    <m/>
    <n v="239240"/>
    <m/>
    <n v="0"/>
    <m/>
    <n v="239240"/>
    <n v="0.10633673298779468"/>
    <n v="141.33333333333334"/>
    <n v="7.5238254472496241E-3"/>
    <n v="10"/>
    <n v="1.922755392074904E-3"/>
    <n v="2.5555555555555554"/>
  </r>
  <r>
    <x v="82"/>
    <s v="PICH4A28"/>
    <x v="27"/>
    <s v="Pichidegua"/>
    <s v="blanco"/>
    <s v="Packing 4"/>
    <s v="PICH4A"/>
    <n v="9360"/>
    <m/>
    <n v="33840"/>
    <m/>
    <n v="41740"/>
    <m/>
    <n v="38520"/>
    <m/>
    <n v="4320"/>
    <m/>
    <n v="0"/>
    <m/>
    <n v="0"/>
    <m/>
    <n v="28080"/>
    <m/>
    <n v="0"/>
    <m/>
    <n v="28080"/>
    <m/>
    <n v="5220"/>
    <m/>
    <n v="0"/>
    <m/>
    <n v="5220"/>
    <m/>
    <n v="1060"/>
    <m/>
    <m/>
    <m/>
    <n v="162140"/>
    <m/>
    <n v="0"/>
    <m/>
    <n v="162140"/>
    <n v="0.17318366843468608"/>
    <n v="156"/>
    <n v="3.2194399901319844E-2"/>
    <n v="29"/>
    <n v="6.5375601332182069E-3"/>
    <n v="5.8888888888888893"/>
  </r>
  <r>
    <x v="82"/>
    <s v="PICH5A28"/>
    <x v="27"/>
    <s v="Pichidegua"/>
    <s v="blanco"/>
    <s v="Packing 5"/>
    <s v="PICH5A"/>
    <n v="2280"/>
    <m/>
    <n v="28080"/>
    <m/>
    <n v="148500"/>
    <m/>
    <n v="91080"/>
    <m/>
    <n v="7560"/>
    <m/>
    <n v="0"/>
    <m/>
    <n v="0"/>
    <m/>
    <n v="16740"/>
    <m/>
    <n v="0"/>
    <m/>
    <n v="16740"/>
    <m/>
    <n v="1620"/>
    <m/>
    <n v="0"/>
    <m/>
    <n v="1620"/>
    <m/>
    <n v="660"/>
    <m/>
    <m/>
    <m/>
    <n v="296520"/>
    <m/>
    <n v="0"/>
    <m/>
    <n v="296520"/>
    <n v="5.6454876568191016E-2"/>
    <n v="93"/>
    <n v="5.4633751517604206E-3"/>
    <n v="9"/>
    <n v="2.2258195062727641E-3"/>
    <n v="3.6666666666666665"/>
  </r>
  <r>
    <x v="82"/>
    <s v="PICH1B28"/>
    <x v="27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2"/>
    <s v="PICH2B28"/>
    <x v="27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2"/>
    <s v="PICH3B28"/>
    <x v="27"/>
    <s v="Pichidegua"/>
    <s v="blanco"/>
    <s v="Packing 3"/>
    <s v="PICH3B"/>
    <n v="11040"/>
    <m/>
    <n v="5580"/>
    <m/>
    <n v="47420"/>
    <m/>
    <n v="257220"/>
    <m/>
    <n v="80460"/>
    <m/>
    <n v="0"/>
    <m/>
    <n v="0"/>
    <m/>
    <n v="14580"/>
    <m/>
    <n v="0"/>
    <m/>
    <n v="14580"/>
    <m/>
    <n v="2340"/>
    <m/>
    <n v="0"/>
    <m/>
    <n v="2340"/>
    <m/>
    <n v="260"/>
    <m/>
    <m/>
    <m/>
    <n v="418900"/>
    <m/>
    <n v="0"/>
    <m/>
    <n v="418900"/>
    <n v="3.4805442826450227E-2"/>
    <n v="81"/>
    <n v="5.5860587252327528E-3"/>
    <n v="13"/>
    <n v="6.2067319169252803E-4"/>
    <n v="1.4444444444444444"/>
  </r>
  <r>
    <x v="82"/>
    <s v="PICH4B28"/>
    <x v="27"/>
    <s v="Pichidegua"/>
    <s v="blanco"/>
    <s v="Packing 4"/>
    <s v="PICH4B"/>
    <n v="0"/>
    <m/>
    <n v="0"/>
    <m/>
    <n v="200"/>
    <m/>
    <n v="0"/>
    <m/>
    <n v="1080"/>
    <m/>
    <n v="15660"/>
    <m/>
    <n v="1980"/>
    <m/>
    <n v="3060"/>
    <m/>
    <n v="0"/>
    <m/>
    <n v="3060"/>
    <m/>
    <n v="720"/>
    <m/>
    <n v="0"/>
    <m/>
    <n v="720"/>
    <m/>
    <n v="340"/>
    <m/>
    <m/>
    <m/>
    <n v="23040"/>
    <m/>
    <n v="0"/>
    <m/>
    <n v="23040"/>
    <n v="0.1328125"/>
    <n v="17"/>
    <n v="3.125E-2"/>
    <n v="4"/>
    <n v="1.4756944444444444E-2"/>
    <n v="1.8888888888888888"/>
  </r>
  <r>
    <x v="82"/>
    <s v="PICH5B28"/>
    <x v="27"/>
    <s v="Pichidegua"/>
    <s v="blanco"/>
    <s v="Packing 5"/>
    <s v="PICH5B"/>
    <n v="4800"/>
    <m/>
    <n v="27720"/>
    <m/>
    <n v="43560"/>
    <m/>
    <n v="10260"/>
    <m/>
    <n v="540"/>
    <m/>
    <n v="0"/>
    <m/>
    <n v="0"/>
    <m/>
    <n v="36360"/>
    <m/>
    <n v="0"/>
    <m/>
    <n v="36360"/>
    <m/>
    <n v="4140"/>
    <m/>
    <n v="0"/>
    <m/>
    <n v="4140"/>
    <m/>
    <n v="540"/>
    <m/>
    <m/>
    <m/>
    <n v="127920"/>
    <m/>
    <n v="0"/>
    <m/>
    <n v="127920"/>
    <n v="0.28424015009380865"/>
    <n v="202"/>
    <n v="3.2363977485928702E-2"/>
    <n v="23"/>
    <n v="4.2213883677298314E-3"/>
    <n v="3"/>
  </r>
  <r>
    <x v="82"/>
    <s v="PICH3C28"/>
    <x v="27"/>
    <s v="Pichidegua"/>
    <s v="blanco"/>
    <s v="Packing 3"/>
    <s v="PICH3C"/>
    <n v="0"/>
    <m/>
    <n v="0"/>
    <m/>
    <n v="540"/>
    <m/>
    <n v="1080"/>
    <m/>
    <n v="9900"/>
    <m/>
    <n v="6480"/>
    <m/>
    <n v="30960"/>
    <m/>
    <n v="900"/>
    <m/>
    <n v="0"/>
    <m/>
    <n v="900"/>
    <m/>
    <n v="180"/>
    <m/>
    <n v="0"/>
    <m/>
    <n v="180"/>
    <m/>
    <n v="0"/>
    <m/>
    <m/>
    <m/>
    <n v="50040"/>
    <m/>
    <n v="0"/>
    <m/>
    <n v="50040"/>
    <n v="1.7985611510791366E-2"/>
    <n v="5"/>
    <n v="3.5971223021582736E-3"/>
    <n v="1"/>
    <n v="0"/>
    <n v="0"/>
  </r>
  <r>
    <x v="82"/>
    <s v="PICH5C28"/>
    <x v="27"/>
    <s v="Pichidegua"/>
    <s v="blanco"/>
    <s v="Packing 5"/>
    <s v="PICH5C"/>
    <n v="1800"/>
    <m/>
    <n v="9900"/>
    <m/>
    <n v="96480"/>
    <m/>
    <n v="163800"/>
    <m/>
    <n v="13500"/>
    <m/>
    <n v="0"/>
    <m/>
    <n v="0"/>
    <m/>
    <n v="16920"/>
    <m/>
    <n v="0"/>
    <m/>
    <n v="16920"/>
    <m/>
    <n v="1440"/>
    <m/>
    <n v="0"/>
    <m/>
    <n v="1440"/>
    <m/>
    <n v="640"/>
    <m/>
    <m/>
    <m/>
    <n v="304480"/>
    <m/>
    <n v="0"/>
    <m/>
    <n v="304480"/>
    <n v="5.5570152390961643E-2"/>
    <n v="94"/>
    <n v="4.7293746715712038E-3"/>
    <n v="8"/>
    <n v="2.1019442984760903E-3"/>
    <n v="3.5555555555555554"/>
  </r>
  <r>
    <x v="82"/>
    <s v="PICH5D28"/>
    <x v="27"/>
    <s v="Pichidegua"/>
    <s v="blanco"/>
    <s v="Packing 5"/>
    <s v="PICH5D"/>
    <n v="1440"/>
    <m/>
    <n v="31140"/>
    <m/>
    <n v="99180"/>
    <m/>
    <n v="138960"/>
    <m/>
    <n v="5220"/>
    <m/>
    <n v="0"/>
    <m/>
    <n v="0"/>
    <m/>
    <n v="26460"/>
    <m/>
    <n v="0"/>
    <m/>
    <n v="26460"/>
    <m/>
    <n v="2520"/>
    <m/>
    <n v="0"/>
    <m/>
    <n v="2520"/>
    <m/>
    <n v="700"/>
    <m/>
    <m/>
    <m/>
    <n v="305620"/>
    <m/>
    <n v="0"/>
    <m/>
    <n v="305620"/>
    <n v="8.6578103527256076E-2"/>
    <n v="147"/>
    <n v="8.2455336692624833E-3"/>
    <n v="14"/>
    <n v="2.2904260192395786E-3"/>
    <n v="3.8888888888888888"/>
  </r>
  <r>
    <x v="82"/>
    <s v="PICH1Aco28"/>
    <x v="27"/>
    <s v="Pichidegua"/>
    <s v="color"/>
    <s v="Packing 1 Color"/>
    <s v="PICH1Aco"/>
    <n v="8760"/>
    <m/>
    <n v="22320"/>
    <m/>
    <n v="7200"/>
    <m/>
    <n v="36000"/>
    <m/>
    <n v="360"/>
    <m/>
    <n v="540"/>
    <m/>
    <n v="0"/>
    <m/>
    <n v="2952"/>
    <m/>
    <n v="1230"/>
    <m/>
    <n v="4182"/>
    <m/>
    <n v="915"/>
    <m/>
    <n v="810"/>
    <m/>
    <n v="1725"/>
    <m/>
    <n v="2153"/>
    <m/>
    <m/>
    <m/>
    <n v="81200"/>
    <m/>
    <n v="2040"/>
    <m/>
    <n v="83240"/>
    <n v="5.0240269101393557E-2"/>
    <n v="23.233333333333334"/>
    <n v="2.0723209995194617E-2"/>
    <n v="9.5833333333333339"/>
    <n v="2.5864968765016819E-2"/>
    <n v="11.96111111111111"/>
  </r>
  <r>
    <x v="82"/>
    <s v="PICH1Aco228"/>
    <x v="27"/>
    <s v="Pichidegua"/>
    <s v="color"/>
    <s v="Packing 1 Color"/>
    <s v="PICH1Aco2"/>
    <n v="1440"/>
    <m/>
    <n v="0"/>
    <m/>
    <n v="7560"/>
    <m/>
    <n v="57060"/>
    <m/>
    <n v="18000"/>
    <m/>
    <n v="180"/>
    <m/>
    <n v="0"/>
    <m/>
    <n v="3747"/>
    <m/>
    <n v="1800"/>
    <m/>
    <n v="5547"/>
    <m/>
    <n v="564"/>
    <m/>
    <n v="570"/>
    <m/>
    <n v="1134"/>
    <m/>
    <n v="909"/>
    <m/>
    <m/>
    <m/>
    <n v="89460"/>
    <m/>
    <n v="2370"/>
    <m/>
    <n v="91830"/>
    <n v="6.0405096373734077E-2"/>
    <n v="30.816666666666666"/>
    <n v="1.2348905586409669E-2"/>
    <n v="6.3"/>
    <n v="9.8987259065664822E-3"/>
    <n v="5.05"/>
  </r>
  <r>
    <x v="82"/>
    <s v="PICH1Bco28"/>
    <x v="27"/>
    <s v="Pichidegua"/>
    <s v="color"/>
    <s v="Packing 1 Color"/>
    <s v="PICH1Bco"/>
    <n v="4200"/>
    <m/>
    <n v="8280"/>
    <m/>
    <n v="8060"/>
    <m/>
    <n v="11700"/>
    <m/>
    <n v="2580"/>
    <m/>
    <n v="0"/>
    <m/>
    <n v="0"/>
    <m/>
    <n v="2712"/>
    <m/>
    <n v="840"/>
    <m/>
    <n v="3552"/>
    <m/>
    <n v="87"/>
    <m/>
    <n v="0"/>
    <m/>
    <n v="87"/>
    <m/>
    <n v="181"/>
    <m/>
    <m/>
    <m/>
    <n v="37800"/>
    <m/>
    <n v="840"/>
    <m/>
    <n v="38640"/>
    <n v="9.1925465838509315E-2"/>
    <n v="19.733333333333334"/>
    <n v="2.2515527950310557E-3"/>
    <n v="0.48333333333333334"/>
    <n v="4.6842650103519666E-3"/>
    <n v="1.0055555555555555"/>
  </r>
  <r>
    <x v="82"/>
    <s v="PICH2BCO28"/>
    <x v="27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2"/>
    <s v="PICH4Bco28"/>
    <x v="27"/>
    <s v="Pichidegua"/>
    <s v="color"/>
    <s v="Packing 4"/>
    <s v="PICH4Bco"/>
    <n v="120"/>
    <m/>
    <n v="0"/>
    <m/>
    <n v="1800"/>
    <m/>
    <n v="720"/>
    <m/>
    <n v="7920"/>
    <m/>
    <n v="23580"/>
    <m/>
    <n v="2880"/>
    <m/>
    <n v="4140"/>
    <m/>
    <n v="0"/>
    <m/>
    <n v="4140"/>
    <m/>
    <n v="1620"/>
    <m/>
    <n v="0"/>
    <m/>
    <n v="1620"/>
    <m/>
    <n v="300"/>
    <m/>
    <m/>
    <m/>
    <n v="43080"/>
    <m/>
    <n v="0"/>
    <m/>
    <n v="43080"/>
    <n v="9.610027855153204E-2"/>
    <n v="23"/>
    <n v="3.7604456824512536E-2"/>
    <n v="9"/>
    <n v="6.9637883008356544E-3"/>
    <n v="1.6666666666666667"/>
  </r>
  <r>
    <x v="82"/>
    <s v="PICH5Aco28"/>
    <x v="27"/>
    <s v="Pichidegua"/>
    <s v="color"/>
    <s v="Packing 5"/>
    <s v="PICH5Aco"/>
    <n v="3480"/>
    <m/>
    <n v="27900"/>
    <m/>
    <n v="1080"/>
    <m/>
    <n v="75060"/>
    <m/>
    <n v="900"/>
    <m/>
    <n v="0"/>
    <m/>
    <n v="0"/>
    <m/>
    <n v="2820"/>
    <m/>
    <n v="0"/>
    <m/>
    <n v="2820"/>
    <m/>
    <n v="3600"/>
    <m/>
    <n v="0"/>
    <m/>
    <n v="3600"/>
    <m/>
    <n v="720"/>
    <m/>
    <m/>
    <m/>
    <n v="115560"/>
    <m/>
    <n v="0"/>
    <m/>
    <n v="115560"/>
    <n v="2.4402907580477674E-2"/>
    <n v="15.666666666666666"/>
    <n v="3.1152647975077882E-2"/>
    <n v="20"/>
    <n v="6.2305295950155761E-3"/>
    <n v="4"/>
  </r>
  <r>
    <x v="82"/>
    <s v="PICH5Bco28"/>
    <x v="27"/>
    <s v="Pichidegua"/>
    <s v="color"/>
    <s v="Packing 5"/>
    <s v="PICH5Bco"/>
    <n v="1920"/>
    <m/>
    <n v="7920"/>
    <m/>
    <n v="17280"/>
    <m/>
    <n v="7020"/>
    <m/>
    <n v="360"/>
    <m/>
    <n v="0"/>
    <m/>
    <n v="0"/>
    <m/>
    <n v="4224"/>
    <m/>
    <n v="0"/>
    <m/>
    <n v="4224"/>
    <m/>
    <n v="1713"/>
    <m/>
    <n v="0"/>
    <m/>
    <n v="1713"/>
    <m/>
    <n v="1683"/>
    <m/>
    <m/>
    <m/>
    <n v="42120"/>
    <m/>
    <n v="0"/>
    <m/>
    <n v="42120"/>
    <n v="0.10028490028490028"/>
    <n v="23.466666666666665"/>
    <n v="4.0669515669515668E-2"/>
    <n v="9.5166666666666675"/>
    <n v="3.9957264957264954E-2"/>
    <n v="9.35"/>
  </r>
  <r>
    <x v="82"/>
    <s v="PICH5Cco28"/>
    <x v="27"/>
    <s v="Pichidegua"/>
    <s v="color"/>
    <s v="Packing 5"/>
    <s v="PICH5Cco"/>
    <n v="1440"/>
    <m/>
    <n v="16020"/>
    <m/>
    <n v="8040"/>
    <m/>
    <n v="54000"/>
    <m/>
    <n v="3060"/>
    <m/>
    <n v="0"/>
    <m/>
    <n v="0"/>
    <m/>
    <n v="3090"/>
    <m/>
    <n v="0"/>
    <m/>
    <n v="3090"/>
    <m/>
    <n v="2877"/>
    <m/>
    <n v="0"/>
    <m/>
    <n v="2877"/>
    <m/>
    <n v="1113"/>
    <m/>
    <m/>
    <m/>
    <n v="89640"/>
    <m/>
    <n v="0"/>
    <m/>
    <n v="89640"/>
    <n v="3.4471218206157964E-2"/>
    <n v="17.166666666666668"/>
    <n v="3.2095046854083001E-2"/>
    <n v="15.983333333333333"/>
    <n v="1.2416331994645247E-2"/>
    <n v="6.1833333333333336"/>
  </r>
  <r>
    <x v="83"/>
    <s v="Lavado28"/>
    <x v="27"/>
    <m/>
    <m/>
    <m/>
    <s v="Lavado"/>
    <n v="7680"/>
    <m/>
    <n v="14760"/>
    <m/>
    <n v="77940"/>
    <m/>
    <n v="71640"/>
    <m/>
    <n v="11160"/>
    <m/>
    <n v="1440"/>
    <m/>
    <n v="0"/>
    <m/>
    <n v="0"/>
    <m/>
    <n v="0"/>
    <m/>
    <n v="0"/>
    <m/>
    <n v="0"/>
    <m/>
    <n v="0"/>
    <m/>
    <n v="0"/>
    <m/>
    <n v="0"/>
    <m/>
    <m/>
    <m/>
    <n v="184620"/>
    <m/>
    <n v="0"/>
    <m/>
    <n v="184620"/>
    <n v="0"/>
    <n v="0"/>
    <n v="0"/>
    <n v="0"/>
    <n v="0"/>
    <n v="0"/>
  </r>
  <r>
    <x v="84"/>
    <s v="CA3A29"/>
    <x v="28"/>
    <s v="Calera"/>
    <s v="color"/>
    <s v="Packing 1 Color"/>
    <s v="CA3A"/>
    <n v="3960"/>
    <m/>
    <n v="13140"/>
    <m/>
    <n v="0"/>
    <m/>
    <n v="27360"/>
    <m/>
    <n v="180"/>
    <m/>
    <n v="180"/>
    <m/>
    <n v="0"/>
    <m/>
    <n v="1050"/>
    <m/>
    <n v="360"/>
    <m/>
    <n v="1410"/>
    <m/>
    <n v="432"/>
    <m/>
    <n v="480"/>
    <m/>
    <n v="912"/>
    <m/>
    <n v="1058"/>
    <m/>
    <m/>
    <m/>
    <n v="47360"/>
    <m/>
    <n v="840"/>
    <m/>
    <n v="48200"/>
    <n v="2.9253112033195021E-2"/>
    <n v="7.833333333333333"/>
    <n v="1.8921161825726143E-2"/>
    <n v="5.0666666666666664"/>
    <n v="2.1950207468879667E-2"/>
    <n v="5.8777777777777782"/>
  </r>
  <r>
    <x v="84"/>
    <s v="CA3B29"/>
    <x v="28"/>
    <s v="Calera"/>
    <s v="color"/>
    <s v="Packing 1 Color"/>
    <s v="CA3B"/>
    <n v="0"/>
    <m/>
    <n v="0"/>
    <m/>
    <n v="0"/>
    <m/>
    <n v="0"/>
    <m/>
    <n v="0"/>
    <m/>
    <n v="0"/>
    <m/>
    <n v="0"/>
    <m/>
    <n v="0"/>
    <m/>
    <n v="30"/>
    <m/>
    <n v="30"/>
    <m/>
    <n v="0"/>
    <m/>
    <n v="30"/>
    <m/>
    <n v="30"/>
    <m/>
    <n v="0"/>
    <m/>
    <m/>
    <m/>
    <n v="0"/>
    <m/>
    <n v="60"/>
    <m/>
    <n v="60"/>
    <n v="0.5"/>
    <n v="0.16666666666666666"/>
    <n v="0.5"/>
    <n v="0.16666666666666666"/>
    <n v="0"/>
    <n v="0"/>
  </r>
  <r>
    <x v="84"/>
    <s v="CA3BB29"/>
    <x v="28"/>
    <s v="Calera"/>
    <s v="blanco"/>
    <s v="Packing 1 Color"/>
    <s v="CA3BB"/>
    <n v="0"/>
    <m/>
    <n v="540"/>
    <m/>
    <n v="0"/>
    <m/>
    <n v="2160"/>
    <m/>
    <n v="0"/>
    <m/>
    <n v="0"/>
    <m/>
    <n v="0"/>
    <m/>
    <n v="90"/>
    <m/>
    <n v="660"/>
    <m/>
    <n v="750"/>
    <m/>
    <n v="90"/>
    <m/>
    <n v="300"/>
    <m/>
    <n v="390"/>
    <m/>
    <n v="90"/>
    <m/>
    <m/>
    <m/>
    <n v="2970"/>
    <m/>
    <n v="960"/>
    <m/>
    <n v="3930"/>
    <n v="0.19083969465648856"/>
    <n v="4.166666666666667"/>
    <n v="9.9236641221374045E-2"/>
    <n v="2.1666666666666665"/>
    <n v="2.2900763358778626E-2"/>
    <n v="0.5"/>
  </r>
  <r>
    <x v="84"/>
    <s v="CAP1A29"/>
    <x v="28"/>
    <s v="Calera"/>
    <s v="color"/>
    <s v="Packing 1 Color"/>
    <s v="CAP1A"/>
    <n v="2760"/>
    <m/>
    <n v="0"/>
    <m/>
    <n v="14600"/>
    <m/>
    <n v="17460"/>
    <m/>
    <n v="0"/>
    <m/>
    <n v="0"/>
    <m/>
    <n v="0"/>
    <m/>
    <n v="906"/>
    <m/>
    <n v="240"/>
    <m/>
    <n v="1146"/>
    <m/>
    <n v="129"/>
    <m/>
    <n v="0"/>
    <m/>
    <n v="129"/>
    <m/>
    <n v="415"/>
    <m/>
    <m/>
    <m/>
    <n v="36270"/>
    <m/>
    <n v="240"/>
    <m/>
    <n v="36510"/>
    <n v="3.1388660640920295E-2"/>
    <n v="6.3666666666666663"/>
    <n v="3.533278553820871E-3"/>
    <n v="0.71666666666666667"/>
    <n v="1.136674883593536E-2"/>
    <n v="2.3055555555555554"/>
  </r>
  <r>
    <x v="84"/>
    <s v="CAP1B29"/>
    <x v="28"/>
    <s v="Calera"/>
    <s v="color"/>
    <s v="Packing 1 Color"/>
    <s v="CAP1B"/>
    <n v="2760"/>
    <m/>
    <n v="4500"/>
    <m/>
    <n v="0"/>
    <m/>
    <n v="14400"/>
    <m/>
    <n v="0"/>
    <m/>
    <n v="0"/>
    <m/>
    <n v="0"/>
    <m/>
    <n v="1722"/>
    <m/>
    <n v="360"/>
    <m/>
    <n v="2082"/>
    <m/>
    <n v="210"/>
    <m/>
    <n v="0"/>
    <m/>
    <n v="210"/>
    <m/>
    <n v="228"/>
    <m/>
    <m/>
    <m/>
    <n v="23820"/>
    <m/>
    <n v="360"/>
    <m/>
    <n v="24180"/>
    <n v="8.6104218362282881E-2"/>
    <n v="11.566666666666666"/>
    <n v="8.6848635235732014E-3"/>
    <n v="1.1666666666666667"/>
    <n v="9.4292803970223334E-3"/>
    <n v="1.2666666666666666"/>
  </r>
  <r>
    <x v="84"/>
    <s v="CAP1c29"/>
    <x v="28"/>
    <s v="Calera"/>
    <s v="color"/>
    <s v="Packing 1 Color"/>
    <s v="CAP1c"/>
    <n v="2160"/>
    <m/>
    <n v="180"/>
    <m/>
    <n v="7600"/>
    <m/>
    <n v="16920"/>
    <m/>
    <n v="180"/>
    <m/>
    <n v="0"/>
    <m/>
    <n v="0"/>
    <m/>
    <n v="1266"/>
    <m/>
    <n v="210"/>
    <m/>
    <n v="1476"/>
    <m/>
    <n v="156"/>
    <m/>
    <n v="0"/>
    <m/>
    <n v="156"/>
    <m/>
    <n v="158"/>
    <m/>
    <m/>
    <m/>
    <n v="28620"/>
    <m/>
    <n v="210"/>
    <m/>
    <n v="28830"/>
    <n v="5.1196670135275756E-2"/>
    <n v="8.1999999999999993"/>
    <n v="5.4110301768990638E-3"/>
    <n v="0.8666666666666667"/>
    <n v="5.4804023586541798E-3"/>
    <n v="0.87777777777777777"/>
  </r>
  <r>
    <x v="85"/>
    <s v="PICH1A29"/>
    <x v="28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5"/>
    <s v="PICH2A29"/>
    <x v="28"/>
    <s v="Pichidegua"/>
    <s v="color"/>
    <s v="Packing 1 Blanco"/>
    <s v="PICH2A"/>
    <n v="7440"/>
    <m/>
    <n v="65340"/>
    <m/>
    <n v="129420"/>
    <m/>
    <n v="47340"/>
    <m/>
    <n v="2700"/>
    <m/>
    <n v="0"/>
    <m/>
    <n v="0"/>
    <m/>
    <n v="14580"/>
    <m/>
    <n v="0"/>
    <m/>
    <n v="14580"/>
    <m/>
    <n v="6840"/>
    <m/>
    <n v="0"/>
    <m/>
    <n v="6840"/>
    <m/>
    <n v="480"/>
    <m/>
    <m/>
    <m/>
    <n v="274140"/>
    <m/>
    <n v="0"/>
    <m/>
    <n v="274140"/>
    <n v="5.318450426789232E-2"/>
    <n v="81"/>
    <n v="2.4950755088640839E-2"/>
    <n v="38"/>
    <n v="1.7509301816590063E-3"/>
    <n v="2.6666666666666665"/>
  </r>
  <r>
    <x v="85"/>
    <s v="PICH3A29"/>
    <x v="28"/>
    <s v="Pichidegua"/>
    <s v="blanco"/>
    <s v="Packing 3"/>
    <s v="PICH3A"/>
    <n v="6240"/>
    <m/>
    <n v="14040"/>
    <m/>
    <n v="121300"/>
    <m/>
    <n v="64980"/>
    <m/>
    <n v="4860"/>
    <m/>
    <n v="0"/>
    <m/>
    <n v="0"/>
    <m/>
    <n v="33480"/>
    <m/>
    <n v="0"/>
    <m/>
    <n v="33480"/>
    <m/>
    <n v="2340"/>
    <m/>
    <n v="0"/>
    <m/>
    <n v="2340"/>
    <m/>
    <n v="540"/>
    <m/>
    <m/>
    <m/>
    <n v="247780"/>
    <m/>
    <n v="0"/>
    <m/>
    <n v="247780"/>
    <n v="0.13511986439583501"/>
    <n v="186"/>
    <n v="9.4438614900314802E-3"/>
    <n v="13"/>
    <n v="2.1793526515457261E-3"/>
    <n v="3"/>
  </r>
  <r>
    <x v="85"/>
    <s v="PICH4A29"/>
    <x v="28"/>
    <s v="Pichidegua"/>
    <s v="blanco"/>
    <s v="Packing 4"/>
    <s v="PICH4A"/>
    <n v="6600"/>
    <m/>
    <n v="23400"/>
    <m/>
    <n v="35120"/>
    <m/>
    <n v="35100"/>
    <m/>
    <n v="3060"/>
    <m/>
    <n v="0"/>
    <m/>
    <n v="0"/>
    <m/>
    <n v="30600"/>
    <m/>
    <n v="0"/>
    <m/>
    <n v="30600"/>
    <m/>
    <n v="3780"/>
    <m/>
    <n v="0"/>
    <m/>
    <n v="3780"/>
    <m/>
    <n v="1080"/>
    <m/>
    <m/>
    <m/>
    <n v="138740"/>
    <m/>
    <n v="0"/>
    <m/>
    <n v="138740"/>
    <n v="0.22055643649992793"/>
    <n v="170"/>
    <n v="2.7245206861755803E-2"/>
    <n v="21"/>
    <n v="7.7843448176445149E-3"/>
    <n v="6"/>
  </r>
  <r>
    <x v="85"/>
    <s v="PICH5A29"/>
    <x v="28"/>
    <s v="Pichidegua"/>
    <s v="blanco"/>
    <s v="Packing 5"/>
    <s v="PICH5A"/>
    <n v="2160"/>
    <m/>
    <n v="30600"/>
    <m/>
    <n v="147060"/>
    <m/>
    <n v="88200"/>
    <m/>
    <n v="7920"/>
    <m/>
    <n v="0"/>
    <m/>
    <n v="0"/>
    <m/>
    <n v="17820"/>
    <m/>
    <n v="0"/>
    <m/>
    <n v="17820"/>
    <m/>
    <n v="1440"/>
    <m/>
    <n v="0"/>
    <m/>
    <n v="1440"/>
    <m/>
    <n v="680"/>
    <m/>
    <m/>
    <m/>
    <n v="295880"/>
    <m/>
    <n v="0"/>
    <m/>
    <n v="295880"/>
    <n v="6.0227119102338786E-2"/>
    <n v="99"/>
    <n v="4.8668379072597003E-3"/>
    <n v="8"/>
    <n v="2.2982290117615251E-3"/>
    <n v="3.7777777777777777"/>
  </r>
  <r>
    <x v="85"/>
    <s v="PICH1B29"/>
    <x v="28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5"/>
    <s v="PICH2B29"/>
    <x v="28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5"/>
    <s v="PICH3B29"/>
    <x v="28"/>
    <s v="Pichidegua"/>
    <s v="blanco"/>
    <s v="Packing 3"/>
    <s v="PICH3B"/>
    <n v="9000"/>
    <m/>
    <n v="2700"/>
    <m/>
    <n v="64640"/>
    <m/>
    <n v="255240"/>
    <m/>
    <n v="64620"/>
    <m/>
    <n v="0"/>
    <m/>
    <n v="0"/>
    <m/>
    <n v="17820"/>
    <m/>
    <n v="0"/>
    <m/>
    <n v="17820"/>
    <m/>
    <n v="1800"/>
    <m/>
    <n v="0"/>
    <m/>
    <n v="1800"/>
    <m/>
    <n v="400"/>
    <m/>
    <m/>
    <m/>
    <n v="416220"/>
    <m/>
    <n v="0"/>
    <m/>
    <n v="416220"/>
    <n v="4.2813896497044833E-2"/>
    <n v="99"/>
    <n v="4.3246360098025084E-3"/>
    <n v="10"/>
    <n v="9.6103022440055736E-4"/>
    <n v="2.2222222222222223"/>
  </r>
  <r>
    <x v="85"/>
    <s v="PICH4B29"/>
    <x v="28"/>
    <s v="Pichidegua"/>
    <s v="blanco"/>
    <s v="Packing 4"/>
    <s v="PICH4B"/>
    <n v="0"/>
    <m/>
    <n v="0"/>
    <m/>
    <n v="2520"/>
    <m/>
    <n v="0"/>
    <m/>
    <n v="26040"/>
    <m/>
    <n v="29520"/>
    <m/>
    <n v="4320"/>
    <m/>
    <n v="8280"/>
    <m/>
    <n v="0"/>
    <m/>
    <n v="8280"/>
    <m/>
    <n v="1800"/>
    <m/>
    <n v="0"/>
    <m/>
    <n v="1800"/>
    <m/>
    <n v="300"/>
    <m/>
    <m/>
    <m/>
    <n v="72780"/>
    <m/>
    <n v="0"/>
    <m/>
    <n v="72780"/>
    <n v="0.11376751854905194"/>
    <n v="46"/>
    <n v="2.47320692497939E-2"/>
    <n v="10"/>
    <n v="4.1220115416323163E-3"/>
    <n v="1.6666666666666667"/>
  </r>
  <r>
    <x v="85"/>
    <s v="PICH5B29"/>
    <x v="28"/>
    <s v="Pichidegua"/>
    <s v="blanco"/>
    <s v="Packing 5"/>
    <s v="PICH5B"/>
    <n v="2880"/>
    <m/>
    <n v="19080"/>
    <m/>
    <n v="27180"/>
    <m/>
    <n v="7560"/>
    <m/>
    <n v="0"/>
    <m/>
    <n v="0"/>
    <m/>
    <n v="0"/>
    <m/>
    <n v="25080"/>
    <m/>
    <n v="0"/>
    <m/>
    <n v="25080"/>
    <m/>
    <n v="2700"/>
    <m/>
    <n v="0"/>
    <m/>
    <n v="2700"/>
    <m/>
    <n v="700"/>
    <m/>
    <m/>
    <m/>
    <n v="85180"/>
    <m/>
    <n v="0"/>
    <m/>
    <n v="85180"/>
    <n v="0.29443531345386242"/>
    <n v="139.33333333333334"/>
    <n v="3.1697581591922985E-2"/>
    <n v="15"/>
    <n v="8.2178915238318856E-3"/>
    <n v="3.8888888888888888"/>
  </r>
  <r>
    <x v="85"/>
    <s v="PICH3C29"/>
    <x v="28"/>
    <s v="Pichidegua"/>
    <s v="blanco"/>
    <s v="Packing 3"/>
    <s v="PICH3C"/>
    <n v="0"/>
    <m/>
    <n v="1080"/>
    <m/>
    <n v="3420"/>
    <m/>
    <n v="4680"/>
    <m/>
    <n v="55620"/>
    <m/>
    <n v="43200"/>
    <m/>
    <n v="36900"/>
    <m/>
    <n v="7920"/>
    <m/>
    <n v="0"/>
    <m/>
    <n v="7920"/>
    <m/>
    <n v="1080"/>
    <m/>
    <n v="0"/>
    <m/>
    <n v="1080"/>
    <m/>
    <n v="0"/>
    <m/>
    <m/>
    <m/>
    <n v="153900"/>
    <m/>
    <n v="0"/>
    <m/>
    <n v="153900"/>
    <n v="5.146198830409357E-2"/>
    <n v="44"/>
    <n v="7.0175438596491229E-3"/>
    <n v="6"/>
    <n v="0"/>
    <n v="0"/>
  </r>
  <r>
    <x v="85"/>
    <s v="PICH5C29"/>
    <x v="28"/>
    <s v="Pichidegua"/>
    <s v="blanco"/>
    <s v="Packing 5"/>
    <s v="PICH5C"/>
    <n v="2280"/>
    <m/>
    <n v="10080"/>
    <m/>
    <n v="100800"/>
    <m/>
    <n v="163980"/>
    <m/>
    <n v="13680"/>
    <m/>
    <n v="0"/>
    <m/>
    <n v="0"/>
    <m/>
    <n v="17820"/>
    <m/>
    <n v="0"/>
    <m/>
    <n v="17820"/>
    <m/>
    <n v="2160"/>
    <m/>
    <n v="0"/>
    <m/>
    <n v="2160"/>
    <m/>
    <n v="680"/>
    <m/>
    <m/>
    <m/>
    <n v="311480"/>
    <m/>
    <n v="0"/>
    <m/>
    <n v="311480"/>
    <n v="5.7210735841787597E-2"/>
    <n v="99"/>
    <n v="6.9346346474894053E-3"/>
    <n v="12"/>
    <n v="2.1831257223577758E-3"/>
    <n v="3.7777777777777777"/>
  </r>
  <r>
    <x v="85"/>
    <s v="PICH5D29"/>
    <x v="28"/>
    <s v="Pichidegua"/>
    <s v="blanco"/>
    <s v="Packing 5"/>
    <s v="PICH5D"/>
    <n v="1800"/>
    <m/>
    <n v="29880"/>
    <m/>
    <n v="108720"/>
    <m/>
    <n v="163620"/>
    <m/>
    <n v="6840"/>
    <m/>
    <n v="0"/>
    <m/>
    <n v="0"/>
    <m/>
    <n v="31500"/>
    <m/>
    <n v="0"/>
    <m/>
    <n v="31500"/>
    <m/>
    <n v="3060"/>
    <m/>
    <n v="0"/>
    <m/>
    <n v="3060"/>
    <m/>
    <n v="820"/>
    <m/>
    <m/>
    <m/>
    <n v="346240"/>
    <m/>
    <n v="0"/>
    <m/>
    <n v="346240"/>
    <n v="9.0977356746765256E-2"/>
    <n v="175"/>
    <n v="8.8378003696857679E-3"/>
    <n v="17"/>
    <n v="2.3682994454713494E-3"/>
    <n v="4.5555555555555554"/>
  </r>
  <r>
    <x v="85"/>
    <s v="PICH1Aco29"/>
    <x v="28"/>
    <s v="Pichidegua"/>
    <s v="color"/>
    <s v="Packing 1 Color"/>
    <s v="PICH1Aco"/>
    <n v="7320"/>
    <m/>
    <n v="20340"/>
    <m/>
    <n v="3600"/>
    <m/>
    <n v="33120"/>
    <m/>
    <n v="360"/>
    <m/>
    <n v="180"/>
    <m/>
    <n v="0"/>
    <m/>
    <n v="2589"/>
    <m/>
    <n v="1380"/>
    <m/>
    <n v="3969"/>
    <m/>
    <n v="948"/>
    <m/>
    <n v="750"/>
    <m/>
    <n v="1698"/>
    <m/>
    <n v="2023"/>
    <m/>
    <m/>
    <m/>
    <n v="70480"/>
    <m/>
    <n v="2130"/>
    <m/>
    <n v="72610"/>
    <n v="5.4661892301335904E-2"/>
    <n v="22.05"/>
    <n v="2.3385208648946425E-2"/>
    <n v="9.4333333333333336"/>
    <n v="2.7861176146536291E-2"/>
    <n v="11.238888888888889"/>
  </r>
  <r>
    <x v="85"/>
    <s v="PICH1Aco229"/>
    <x v="28"/>
    <s v="Pichidegua"/>
    <s v="color"/>
    <s v="Packing 1 Color"/>
    <s v="PICH1Aco2"/>
    <n v="1560"/>
    <m/>
    <n v="180"/>
    <m/>
    <n v="360"/>
    <m/>
    <n v="71280"/>
    <m/>
    <n v="19080"/>
    <m/>
    <n v="540"/>
    <m/>
    <n v="0"/>
    <m/>
    <n v="2940"/>
    <m/>
    <n v="1710"/>
    <m/>
    <n v="4650"/>
    <m/>
    <n v="810"/>
    <m/>
    <n v="540"/>
    <m/>
    <n v="1350"/>
    <m/>
    <n v="1530"/>
    <m/>
    <m/>
    <m/>
    <n v="98280"/>
    <m/>
    <n v="2250"/>
    <m/>
    <n v="100530"/>
    <n v="4.6254849298716802E-2"/>
    <n v="25.833333333333332"/>
    <n v="1.342882721575649E-2"/>
    <n v="7.5"/>
    <n v="1.521933751119069E-2"/>
    <n v="8.5"/>
  </r>
  <r>
    <x v="85"/>
    <s v="PICH1Bco29"/>
    <x v="28"/>
    <s v="Pichidegua"/>
    <s v="color"/>
    <s v="Packing 1 Color"/>
    <s v="PICH1Bco"/>
    <n v="5520"/>
    <m/>
    <n v="0"/>
    <m/>
    <n v="2100"/>
    <m/>
    <n v="31680"/>
    <m/>
    <n v="3480"/>
    <m/>
    <n v="0"/>
    <m/>
    <n v="0"/>
    <m/>
    <n v="2850"/>
    <m/>
    <n v="930"/>
    <m/>
    <n v="3780"/>
    <m/>
    <n v="60"/>
    <m/>
    <n v="60"/>
    <m/>
    <n v="120"/>
    <m/>
    <n v="390"/>
    <m/>
    <m/>
    <m/>
    <n v="46080"/>
    <m/>
    <n v="990"/>
    <m/>
    <n v="47070"/>
    <n v="8.0305927342256209E-2"/>
    <n v="21"/>
    <n v="2.5493945188017845E-3"/>
    <n v="0.66666666666666663"/>
    <n v="8.2855321861057991E-3"/>
    <n v="2.1666666666666665"/>
  </r>
  <r>
    <x v="85"/>
    <s v="PICH2BCO29"/>
    <x v="28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5"/>
    <s v="PICH4Bco29"/>
    <x v="28"/>
    <s v="Pichidegua"/>
    <s v="color"/>
    <s v="Packing 4"/>
    <s v="PICH4Bco"/>
    <n v="720"/>
    <m/>
    <n v="0"/>
    <m/>
    <n v="5400"/>
    <m/>
    <n v="180"/>
    <m/>
    <n v="31860"/>
    <m/>
    <n v="13140"/>
    <m/>
    <n v="4500"/>
    <m/>
    <n v="6480"/>
    <m/>
    <n v="0"/>
    <m/>
    <n v="6480"/>
    <m/>
    <n v="1800"/>
    <m/>
    <n v="0"/>
    <m/>
    <n v="1800"/>
    <m/>
    <n v="400"/>
    <m/>
    <m/>
    <m/>
    <n v="64480"/>
    <m/>
    <n v="0"/>
    <m/>
    <n v="64480"/>
    <n v="0.10049627791563276"/>
    <n v="36"/>
    <n v="2.7915632754342432E-2"/>
    <n v="10"/>
    <n v="6.2034739454094297E-3"/>
    <n v="2.2222222222222223"/>
  </r>
  <r>
    <x v="85"/>
    <s v="PICH5Aco29"/>
    <x v="28"/>
    <s v="Pichidegua"/>
    <s v="color"/>
    <s v="Packing 5"/>
    <s v="PICH5Aco"/>
    <n v="5040"/>
    <m/>
    <n v="30780"/>
    <m/>
    <n v="4500"/>
    <m/>
    <n v="72000"/>
    <m/>
    <n v="1440"/>
    <m/>
    <n v="0"/>
    <m/>
    <n v="0"/>
    <m/>
    <n v="3822"/>
    <m/>
    <n v="0"/>
    <m/>
    <n v="3822"/>
    <m/>
    <n v="3690"/>
    <m/>
    <n v="0"/>
    <m/>
    <n v="3690"/>
    <m/>
    <n v="588"/>
    <m/>
    <m/>
    <m/>
    <n v="121860"/>
    <m/>
    <n v="0"/>
    <m/>
    <n v="121860"/>
    <n v="3.1363860167405222E-2"/>
    <n v="21.233333333333334"/>
    <n v="3.0280649926144758E-2"/>
    <n v="20.5"/>
    <n v="4.8252092565238798E-3"/>
    <n v="3.2666666666666666"/>
  </r>
  <r>
    <x v="85"/>
    <s v="PICH5Bco29"/>
    <x v="28"/>
    <s v="Pichidegua"/>
    <s v="color"/>
    <s v="Packing 5"/>
    <s v="PICH5Bco"/>
    <n v="4080"/>
    <m/>
    <n v="19080"/>
    <m/>
    <n v="37260"/>
    <m/>
    <n v="18540"/>
    <m/>
    <n v="1260"/>
    <m/>
    <n v="180"/>
    <m/>
    <n v="0"/>
    <m/>
    <n v="7380"/>
    <m/>
    <n v="0"/>
    <m/>
    <n v="7380"/>
    <m/>
    <n v="2151"/>
    <m/>
    <n v="0"/>
    <m/>
    <n v="2151"/>
    <m/>
    <n v="2049"/>
    <m/>
    <m/>
    <m/>
    <n v="91980"/>
    <m/>
    <n v="0"/>
    <m/>
    <n v="91980"/>
    <n v="8.0234833659491189E-2"/>
    <n v="41"/>
    <n v="2.3385518590998043E-2"/>
    <n v="11.95"/>
    <n v="2.2276581865622962E-2"/>
    <n v="11.383333333333333"/>
  </r>
  <r>
    <x v="85"/>
    <s v="PICH5Cco29"/>
    <x v="28"/>
    <s v="Pichidegua"/>
    <s v="color"/>
    <s v="Packing 5"/>
    <s v="PICH5Cco"/>
    <n v="1920"/>
    <m/>
    <n v="14400"/>
    <m/>
    <n v="180"/>
    <m/>
    <n v="96300"/>
    <m/>
    <n v="1440"/>
    <m/>
    <n v="0"/>
    <m/>
    <n v="0"/>
    <m/>
    <n v="3681"/>
    <m/>
    <n v="0"/>
    <m/>
    <n v="3681"/>
    <m/>
    <n v="2421"/>
    <m/>
    <n v="0"/>
    <m/>
    <n v="2421"/>
    <m/>
    <n v="1518"/>
    <m/>
    <m/>
    <m/>
    <n v="121860"/>
    <m/>
    <n v="0"/>
    <m/>
    <n v="121860"/>
    <n v="3.020679468242245E-2"/>
    <n v="20.45"/>
    <n v="1.9867060561299853E-2"/>
    <n v="13.45"/>
    <n v="1.2456917774495322E-2"/>
    <n v="8.4333333333333336"/>
  </r>
  <r>
    <x v="86"/>
    <s v="Lavado29"/>
    <x v="28"/>
    <m/>
    <m/>
    <m/>
    <s v="Lavado"/>
    <n v="8640"/>
    <m/>
    <n v="32580"/>
    <m/>
    <n v="92160"/>
    <m/>
    <n v="64620"/>
    <m/>
    <n v="14580"/>
    <m/>
    <n v="9900"/>
    <m/>
    <n v="0"/>
    <m/>
    <n v="0"/>
    <m/>
    <n v="0"/>
    <m/>
    <n v="0"/>
    <m/>
    <n v="0"/>
    <m/>
    <n v="0"/>
    <m/>
    <n v="0"/>
    <m/>
    <n v="0"/>
    <m/>
    <m/>
    <m/>
    <n v="222480"/>
    <m/>
    <n v="0"/>
    <m/>
    <n v="222480"/>
    <n v="0"/>
    <n v="0"/>
    <n v="0"/>
    <n v="0"/>
    <n v="0"/>
    <n v="0"/>
  </r>
  <r>
    <x v="87"/>
    <s v="CA3A30"/>
    <x v="29"/>
    <s v="Calera"/>
    <s v="color"/>
    <s v="Packing 1 Color"/>
    <s v="CA3A"/>
    <n v="4440"/>
    <n v="8.92"/>
    <n v="14040"/>
    <n v="28.2"/>
    <n v="0"/>
    <n v="0"/>
    <n v="27180"/>
    <n v="54.6"/>
    <n v="180"/>
    <n v="0.36"/>
    <n v="0"/>
    <n v="0"/>
    <n v="0"/>
    <n v="0"/>
    <n v="1128"/>
    <n v="2.27"/>
    <n v="450"/>
    <n v="0.9"/>
    <n v="1578"/>
    <n v="3.17"/>
    <n v="558"/>
    <n v="1.1200000000000001"/>
    <n v="630"/>
    <n v="1.27"/>
    <n v="1188"/>
    <n v="2.39"/>
    <n v="1174"/>
    <n v="2.36"/>
    <n v="0"/>
    <n v="0"/>
    <n v="48700"/>
    <n v="97.83"/>
    <n v="1080"/>
    <n v="2.17"/>
    <n v="49780"/>
    <n v="3.1699477701888308E-2"/>
    <n v="8.7666666666666675"/>
    <n v="2.3865006026516672E-2"/>
    <n v="6.6"/>
    <n v="2.3583768581759743E-2"/>
    <n v="6.5222222222222221"/>
  </r>
  <r>
    <x v="87"/>
    <s v="CA3B30"/>
    <x v="29"/>
    <s v="Calera"/>
    <s v="color"/>
    <s v="Packing 1 Color"/>
    <s v="CA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7"/>
    <s v="CA3BB30"/>
    <x v="29"/>
    <s v="Calera"/>
    <s v="blanco"/>
    <s v="Packing 1 Color"/>
    <s v="CA3BB"/>
    <n v="4080"/>
    <n v="4.2"/>
    <n v="20880"/>
    <n v="21.5"/>
    <n v="9540"/>
    <n v="9.82"/>
    <n v="45000"/>
    <n v="46.34"/>
    <n v="10260"/>
    <n v="10.57"/>
    <n v="0"/>
    <n v="0"/>
    <n v="0"/>
    <n v="0"/>
    <n v="3939"/>
    <n v="4.0599999999999996"/>
    <n v="960"/>
    <n v="0.99"/>
    <n v="4899"/>
    <n v="5.04"/>
    <n v="1242"/>
    <n v="1.28"/>
    <n v="660"/>
    <n v="0.68"/>
    <n v="1902"/>
    <n v="1.96"/>
    <n v="549"/>
    <n v="0.56999999999999995"/>
    <n v="0"/>
    <n v="0"/>
    <n v="95490"/>
    <n v="98.33"/>
    <n v="1620"/>
    <n v="1.67"/>
    <n v="97110"/>
    <n v="5.0447945628668521E-2"/>
    <n v="27.216666666666665"/>
    <n v="1.9586036453506334E-2"/>
    <n v="10.566666666666666"/>
    <n v="5.6533827618164964E-3"/>
    <n v="3.05"/>
  </r>
  <r>
    <x v="87"/>
    <s v="CAP1A30"/>
    <x v="29"/>
    <s v="Calera"/>
    <s v="color"/>
    <s v="Packing 1 Color"/>
    <s v="CAP1A"/>
    <n v="2880"/>
    <n v="7.5"/>
    <n v="360"/>
    <n v="0.94"/>
    <n v="4860"/>
    <n v="12.66"/>
    <n v="28260"/>
    <n v="73.64"/>
    <n v="0"/>
    <n v="0"/>
    <n v="0"/>
    <n v="0"/>
    <n v="0"/>
    <n v="0"/>
    <n v="1095"/>
    <n v="2.85"/>
    <n v="300"/>
    <n v="0.78"/>
    <n v="1395"/>
    <n v="3.64"/>
    <n v="129"/>
    <n v="0.34"/>
    <n v="0"/>
    <n v="0"/>
    <n v="129"/>
    <n v="0.34"/>
    <n v="491"/>
    <n v="1.28"/>
    <n v="0"/>
    <n v="0"/>
    <n v="38075"/>
    <n v="99.22"/>
    <n v="300"/>
    <n v="0.78"/>
    <n v="38375"/>
    <n v="3.6351791530944623E-2"/>
    <n v="7.75"/>
    <n v="3.3615635179153093E-3"/>
    <n v="0.71666666666666667"/>
    <n v="1.2794788273615635E-2"/>
    <n v="2.7277777777777779"/>
  </r>
  <r>
    <x v="87"/>
    <s v="CAP1B30"/>
    <x v="29"/>
    <s v="Calera"/>
    <s v="color"/>
    <s v="Packing 1 Color"/>
    <s v="CAP1B"/>
    <n v="1800"/>
    <n v="8.77"/>
    <n v="0"/>
    <n v="0"/>
    <n v="0"/>
    <n v="0"/>
    <n v="15480"/>
    <n v="75.44"/>
    <n v="0"/>
    <n v="0"/>
    <n v="0"/>
    <n v="0"/>
    <n v="0"/>
    <n v="0"/>
    <n v="1971"/>
    <n v="9.61"/>
    <n v="510"/>
    <n v="2.4900000000000002"/>
    <n v="2481"/>
    <n v="12.09"/>
    <n v="306"/>
    <n v="1.49"/>
    <n v="0"/>
    <n v="0"/>
    <n v="306"/>
    <n v="1.49"/>
    <n v="453"/>
    <n v="2.21"/>
    <n v="0"/>
    <n v="0"/>
    <n v="20010"/>
    <n v="97.51"/>
    <n v="510"/>
    <n v="2.4900000000000002"/>
    <n v="20520"/>
    <n v="0.12090643274853802"/>
    <n v="13.783333333333333"/>
    <n v="1.4912280701754385E-2"/>
    <n v="1.7"/>
    <n v="2.2076023391812867E-2"/>
    <n v="2.5166666666666666"/>
  </r>
  <r>
    <x v="87"/>
    <s v="CAP1c30"/>
    <x v="29"/>
    <s v="Calera"/>
    <s v="color"/>
    <s v="Packing 1 Color"/>
    <s v="CAP1c"/>
    <n v="720"/>
    <n v="8.4499999999999993"/>
    <n v="0"/>
    <n v="0"/>
    <n v="0"/>
    <n v="0"/>
    <n v="6840"/>
    <n v="80.28"/>
    <n v="0"/>
    <n v="0"/>
    <n v="0"/>
    <n v="0"/>
    <n v="0"/>
    <n v="0"/>
    <n v="459"/>
    <n v="5.39"/>
    <n v="330"/>
    <n v="3.87"/>
    <n v="789"/>
    <n v="9.26"/>
    <n v="39"/>
    <n v="0.46"/>
    <n v="0"/>
    <n v="0"/>
    <n v="39"/>
    <n v="0.46"/>
    <n v="132"/>
    <n v="1.55"/>
    <n v="0"/>
    <n v="0"/>
    <n v="8190"/>
    <n v="96.13"/>
    <n v="330"/>
    <n v="3.87"/>
    <n v="8520"/>
    <n v="9.2605633802816903E-2"/>
    <n v="4.3833333333333337"/>
    <n v="4.5774647887323943E-3"/>
    <n v="0.21666666666666667"/>
    <n v="1.5492957746478873E-2"/>
    <n v="0.73333333333333328"/>
  </r>
  <r>
    <x v="88"/>
    <s v="PICH1A30"/>
    <x v="29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8"/>
    <s v="PICH2A30"/>
    <x v="29"/>
    <s v="Pichidegua"/>
    <s v="color"/>
    <s v="Packing 1 Blanco"/>
    <s v="PICH2A"/>
    <n v="11640"/>
    <n v="4.0599999999999996"/>
    <n v="50760"/>
    <n v="17.71"/>
    <n v="112020"/>
    <n v="39.08"/>
    <n v="85500"/>
    <n v="29.83"/>
    <n v="3780"/>
    <n v="1.32"/>
    <n v="0"/>
    <n v="0"/>
    <n v="0"/>
    <n v="0"/>
    <n v="13500"/>
    <n v="4.71"/>
    <n v="0"/>
    <n v="0"/>
    <n v="13500"/>
    <n v="4.71"/>
    <n v="8640"/>
    <n v="3.01"/>
    <n v="0"/>
    <n v="0"/>
    <n v="8640"/>
    <n v="3.01"/>
    <n v="780"/>
    <n v="0.27"/>
    <n v="0"/>
    <n v="0"/>
    <n v="286620"/>
    <n v="100"/>
    <n v="0"/>
    <n v="0"/>
    <n v="286620"/>
    <n v="4.7100690810131879E-2"/>
    <n v="75"/>
    <n v="3.0144442118484403E-2"/>
    <n v="48"/>
    <n v="2.7213732468076199E-3"/>
    <n v="4.333333333333333"/>
  </r>
  <r>
    <x v="88"/>
    <s v="PICH3A30"/>
    <x v="29"/>
    <s v="Pichidegua"/>
    <s v="blanco"/>
    <s v="Packing 3"/>
    <s v="PICH3A"/>
    <n v="4200"/>
    <n v="2.4300000000000002"/>
    <n v="22680"/>
    <n v="13.11"/>
    <n v="64800"/>
    <n v="37.46"/>
    <n v="34740"/>
    <n v="20.079999999999998"/>
    <n v="2700"/>
    <n v="1.56"/>
    <n v="0"/>
    <n v="0"/>
    <n v="0"/>
    <n v="0"/>
    <n v="14760"/>
    <n v="8.5299999999999994"/>
    <n v="0"/>
    <n v="0"/>
    <n v="14760"/>
    <n v="8.5299999999999994"/>
    <n v="28620"/>
    <n v="16.55"/>
    <n v="0"/>
    <n v="0"/>
    <n v="28620"/>
    <n v="16.55"/>
    <n v="480"/>
    <n v="0.28000000000000003"/>
    <n v="0"/>
    <n v="0"/>
    <n v="172980"/>
    <n v="100"/>
    <n v="0"/>
    <n v="0"/>
    <n v="172980"/>
    <n v="8.5327783558792919E-2"/>
    <n v="82"/>
    <n v="0.16545265348595214"/>
    <n v="159"/>
    <n v="2.7748872702046479E-3"/>
    <n v="2.6666666666666665"/>
  </r>
  <r>
    <x v="88"/>
    <s v="PICH4A30"/>
    <x v="29"/>
    <s v="Pichidegua"/>
    <s v="blanco"/>
    <s v="Packing 4"/>
    <s v="PICH4A"/>
    <n v="9600"/>
    <n v="5.34"/>
    <n v="30600"/>
    <n v="17.010000000000002"/>
    <n v="60300"/>
    <n v="33.51"/>
    <n v="42300"/>
    <n v="23.51"/>
    <n v="4860"/>
    <n v="2.7"/>
    <n v="0"/>
    <n v="0"/>
    <n v="0"/>
    <n v="0"/>
    <n v="27090"/>
    <n v="15.06"/>
    <n v="0"/>
    <n v="0"/>
    <n v="27090"/>
    <n v="15.06"/>
    <n v="4290"/>
    <n v="2.38"/>
    <n v="0"/>
    <n v="0"/>
    <n v="4290"/>
    <n v="2.38"/>
    <n v="900"/>
    <n v="0.5"/>
    <n v="0"/>
    <n v="0"/>
    <n v="179940"/>
    <n v="100"/>
    <n v="0"/>
    <n v="0"/>
    <n v="179940"/>
    <n v="0.15055018339446483"/>
    <n v="150.5"/>
    <n v="2.3841280426808935E-2"/>
    <n v="23.833333333333332"/>
    <n v="5.0016672224074687E-3"/>
    <n v="5"/>
  </r>
  <r>
    <x v="88"/>
    <s v="PICH5A30"/>
    <x v="29"/>
    <s v="Pichidegua"/>
    <s v="blanco"/>
    <s v="Packing 5"/>
    <s v="PICH5A"/>
    <n v="1800"/>
    <n v="0.62"/>
    <n v="26640"/>
    <n v="9.14"/>
    <n v="145080"/>
    <n v="49.76"/>
    <n v="90180"/>
    <n v="30.93"/>
    <n v="7380"/>
    <n v="2.5299999999999998"/>
    <n v="0"/>
    <n v="0"/>
    <n v="0"/>
    <n v="0"/>
    <n v="17460"/>
    <n v="5.99"/>
    <n v="0"/>
    <n v="0"/>
    <n v="17460"/>
    <n v="5.99"/>
    <n v="2340"/>
    <n v="0.8"/>
    <n v="0"/>
    <n v="0"/>
    <n v="2340"/>
    <n v="0.8"/>
    <n v="700"/>
    <n v="0.24"/>
    <n v="0"/>
    <n v="0"/>
    <n v="291580"/>
    <n v="100"/>
    <n v="0"/>
    <n v="0"/>
    <n v="291580"/>
    <n v="5.9880650250360108E-2"/>
    <n v="97"/>
    <n v="8.0252417861307358E-3"/>
    <n v="13"/>
    <n v="2.4007133548254339E-3"/>
    <n v="3.8888888888888888"/>
  </r>
  <r>
    <x v="88"/>
    <s v="PICH1B30"/>
    <x v="29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8"/>
    <s v="PICH2B30"/>
    <x v="29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8"/>
    <s v="PICH3B30"/>
    <x v="29"/>
    <s v="Pichidegua"/>
    <s v="blanco"/>
    <s v="Packing 3"/>
    <s v="PICH3B"/>
    <n v="8280"/>
    <n v="1.94"/>
    <n v="5220"/>
    <n v="1.23"/>
    <n v="93240"/>
    <n v="21.89"/>
    <n v="252720"/>
    <n v="59.34"/>
    <n v="45720"/>
    <n v="10.74"/>
    <n v="0"/>
    <n v="0"/>
    <n v="0"/>
    <n v="0"/>
    <n v="18900"/>
    <n v="4.4400000000000004"/>
    <n v="0"/>
    <n v="0"/>
    <n v="18900"/>
    <n v="4.4400000000000004"/>
    <n v="1440"/>
    <n v="0.34"/>
    <n v="0"/>
    <n v="0"/>
    <n v="1440"/>
    <n v="0.34"/>
    <n v="340"/>
    <n v="0.08"/>
    <n v="0"/>
    <n v="0"/>
    <n v="425860"/>
    <n v="100"/>
    <n v="0"/>
    <n v="0"/>
    <n v="425860"/>
    <n v="4.4380782416756678E-2"/>
    <n v="105"/>
    <n v="3.3813929460386042E-3"/>
    <n v="8"/>
    <n v="7.9838444559244821E-4"/>
    <n v="1.8888888888888888"/>
  </r>
  <r>
    <x v="88"/>
    <s v="PICH4B30"/>
    <x v="29"/>
    <s v="Pichidegua"/>
    <s v="blanco"/>
    <s v="Packing 4"/>
    <s v="PICH4B"/>
    <n v="0"/>
    <n v="0"/>
    <n v="0"/>
    <n v="0"/>
    <n v="4860"/>
    <n v="4.84"/>
    <n v="2700"/>
    <n v="2.69"/>
    <n v="53460"/>
    <n v="53.25"/>
    <n v="23940"/>
    <n v="23.84"/>
    <n v="1800"/>
    <n v="1.79"/>
    <n v="10620"/>
    <n v="10.58"/>
    <n v="0"/>
    <n v="0"/>
    <n v="10620"/>
    <n v="10.58"/>
    <n v="2520"/>
    <n v="2.5099999999999998"/>
    <n v="0"/>
    <n v="0"/>
    <n v="2520"/>
    <n v="2.5099999999999998"/>
    <n v="500"/>
    <n v="0.5"/>
    <n v="0"/>
    <n v="0"/>
    <n v="100400"/>
    <n v="100"/>
    <n v="0"/>
    <n v="0"/>
    <n v="100400"/>
    <n v="0.10577689243027888"/>
    <n v="59"/>
    <n v="2.5099601593625499E-2"/>
    <n v="14"/>
    <n v="4.9800796812749003E-3"/>
    <n v="2.7777777777777777"/>
  </r>
  <r>
    <x v="88"/>
    <s v="PICH5B30"/>
    <x v="29"/>
    <s v="Pichidegua"/>
    <s v="blanco"/>
    <s v="Packing 5"/>
    <s v="PICH5B"/>
    <n v="1680"/>
    <n v="2.83"/>
    <n v="12780"/>
    <n v="21.54"/>
    <n v="21420"/>
    <n v="36.1"/>
    <n v="6660"/>
    <n v="11.22"/>
    <n v="180"/>
    <n v="0.3"/>
    <n v="0"/>
    <n v="0"/>
    <n v="0"/>
    <n v="0"/>
    <n v="14400"/>
    <n v="24.27"/>
    <n v="0"/>
    <n v="0"/>
    <n v="14400"/>
    <n v="24.27"/>
    <n v="1620"/>
    <n v="2.73"/>
    <n v="0"/>
    <n v="0"/>
    <n v="1620"/>
    <n v="2.73"/>
    <n v="600"/>
    <n v="1.01"/>
    <n v="0"/>
    <n v="0"/>
    <n v="59340"/>
    <n v="100"/>
    <n v="0"/>
    <n v="0"/>
    <n v="59340"/>
    <n v="0.24266936299292213"/>
    <n v="80"/>
    <n v="2.7300303336703743E-2"/>
    <n v="9"/>
    <n v="1.0111223458038422E-2"/>
    <n v="3.3333333333333335"/>
  </r>
  <r>
    <x v="88"/>
    <s v="PICH3C30"/>
    <x v="29"/>
    <s v="Pichidegua"/>
    <s v="blanco"/>
    <s v="Packing 3"/>
    <s v="PICH3C"/>
    <n v="600"/>
    <n v="0.25"/>
    <n v="5760"/>
    <n v="2.38"/>
    <n v="6840"/>
    <n v="2.83"/>
    <n v="17100"/>
    <n v="7.07"/>
    <n v="132660"/>
    <n v="54.83"/>
    <n v="34380"/>
    <n v="14.21"/>
    <n v="33660"/>
    <n v="13.91"/>
    <n v="9900"/>
    <n v="4.09"/>
    <n v="0"/>
    <n v="0"/>
    <n v="9900"/>
    <n v="4.09"/>
    <n v="900"/>
    <n v="0.37"/>
    <n v="0"/>
    <n v="0"/>
    <n v="900"/>
    <n v="0.37"/>
    <n v="140"/>
    <n v="0.06"/>
    <n v="0"/>
    <n v="0"/>
    <n v="241940"/>
    <n v="100"/>
    <n v="0"/>
    <n v="0"/>
    <n v="241940"/>
    <n v="4.0919236174258078E-2"/>
    <n v="55"/>
    <n v="3.719930561296189E-3"/>
    <n v="5"/>
    <n v="5.7865586509051829E-4"/>
    <n v="0.77777777777777779"/>
  </r>
  <r>
    <x v="88"/>
    <s v="PICH5C30"/>
    <x v="29"/>
    <s v="Pichidegua"/>
    <s v="blanco"/>
    <s v="Packing 5"/>
    <s v="PICH5C"/>
    <n v="1680"/>
    <n v="0.56000000000000005"/>
    <n v="10440"/>
    <n v="3.47"/>
    <n v="91620"/>
    <n v="30.45"/>
    <n v="163260"/>
    <n v="54.27"/>
    <n v="12060"/>
    <n v="4.01"/>
    <n v="0"/>
    <n v="0"/>
    <n v="0"/>
    <n v="0"/>
    <n v="19620"/>
    <n v="6.52"/>
    <n v="0"/>
    <n v="0"/>
    <n v="19620"/>
    <n v="6.52"/>
    <n v="1440"/>
    <n v="0.48"/>
    <n v="0"/>
    <n v="0"/>
    <n v="1440"/>
    <n v="0.48"/>
    <n v="720"/>
    <n v="0.24"/>
    <n v="0"/>
    <n v="0"/>
    <n v="300840"/>
    <n v="100"/>
    <n v="0"/>
    <n v="0"/>
    <n v="300840"/>
    <n v="6.5217391304347824E-2"/>
    <n v="109"/>
    <n v="4.7865975269246108E-3"/>
    <n v="8"/>
    <n v="2.3932987634623054E-3"/>
    <n v="4"/>
  </r>
  <r>
    <x v="88"/>
    <s v="PICH5D30"/>
    <x v="29"/>
    <s v="Pichidegua"/>
    <s v="blanco"/>
    <s v="Packing 5"/>
    <s v="PICH5D"/>
    <n v="1560"/>
    <n v="0.51"/>
    <n v="25920"/>
    <n v="8.4700000000000006"/>
    <n v="96120"/>
    <n v="31.42"/>
    <n v="145080"/>
    <n v="47.42"/>
    <n v="7920"/>
    <n v="2.59"/>
    <n v="0"/>
    <n v="0"/>
    <n v="0"/>
    <n v="0"/>
    <n v="26100"/>
    <n v="8.5299999999999994"/>
    <n v="0"/>
    <n v="0"/>
    <n v="26100"/>
    <n v="8.5299999999999994"/>
    <n v="2520"/>
    <n v="0.82"/>
    <n v="0"/>
    <n v="0"/>
    <n v="2520"/>
    <n v="0.82"/>
    <n v="720"/>
    <n v="0.24"/>
    <n v="0"/>
    <n v="0"/>
    <n v="305940"/>
    <n v="100"/>
    <n v="0"/>
    <n v="0"/>
    <n v="305940"/>
    <n v="8.5310845263777205E-2"/>
    <n v="145"/>
    <n v="8.2369091978819371E-3"/>
    <n v="14"/>
    <n v="2.3534026279662681E-3"/>
    <n v="4"/>
  </r>
  <r>
    <x v="88"/>
    <s v="PICH1Aco30"/>
    <x v="29"/>
    <s v="Pichidegua"/>
    <s v="color"/>
    <s v="Packing 1 Color"/>
    <s v="PICH1Aco"/>
    <n v="8280"/>
    <n v="10.46"/>
    <n v="15840"/>
    <n v="20"/>
    <n v="3360"/>
    <n v="4.24"/>
    <n v="42120"/>
    <n v="53.19"/>
    <n v="720"/>
    <n v="0.91"/>
    <n v="0"/>
    <n v="0"/>
    <n v="0"/>
    <n v="0"/>
    <n v="3456"/>
    <n v="4.3600000000000003"/>
    <n v="1560"/>
    <n v="1.97"/>
    <n v="5016"/>
    <n v="6.33"/>
    <n v="1332"/>
    <n v="1.68"/>
    <n v="690"/>
    <n v="0.87"/>
    <n v="2022"/>
    <n v="2.5499999999999998"/>
    <n v="1832"/>
    <n v="2.31"/>
    <n v="0"/>
    <n v="0"/>
    <n v="76940"/>
    <n v="97.16"/>
    <n v="2250"/>
    <n v="2.84"/>
    <n v="79190"/>
    <n v="6.3341330976133356E-2"/>
    <n v="27.866666666666667"/>
    <n v="2.5533526960474808E-2"/>
    <n v="11.233333333333333"/>
    <n v="2.3134234120469756E-2"/>
    <n v="10.177777777777777"/>
  </r>
  <r>
    <x v="88"/>
    <s v="PICH1Aco230"/>
    <x v="29"/>
    <s v="Pichidegua"/>
    <s v="color"/>
    <s v="Packing 1 Color"/>
    <s v="PICH1Aco2"/>
    <n v="600"/>
    <n v="0.94"/>
    <n v="0"/>
    <n v="0"/>
    <n v="2700"/>
    <n v="4.22"/>
    <n v="43380"/>
    <n v="67.78"/>
    <n v="11610"/>
    <n v="18.14"/>
    <n v="360"/>
    <n v="0.56000000000000005"/>
    <n v="0"/>
    <n v="0"/>
    <n v="2193"/>
    <n v="3.43"/>
    <n v="1920"/>
    <n v="3"/>
    <n v="4113"/>
    <n v="6.43"/>
    <n v="504"/>
    <n v="0.79"/>
    <n v="450"/>
    <n v="0.7"/>
    <n v="954"/>
    <n v="1.49"/>
    <n v="288"/>
    <n v="0.45"/>
    <n v="0"/>
    <n v="0"/>
    <n v="61635"/>
    <n v="96.3"/>
    <n v="2370"/>
    <n v="3.7"/>
    <n v="64005"/>
    <n v="6.4260604640262481E-2"/>
    <n v="22.85"/>
    <n v="1.4905085540192172E-2"/>
    <n v="5.3"/>
    <n v="4.4996484649636745E-3"/>
    <n v="1.6"/>
  </r>
  <r>
    <x v="88"/>
    <s v="PICH1Bco30"/>
    <x v="29"/>
    <s v="Pichidegua"/>
    <s v="color"/>
    <s v="Packing 1 Color"/>
    <s v="PICH1Bco"/>
    <n v="4560"/>
    <n v="9.83"/>
    <n v="0"/>
    <n v="0"/>
    <n v="18660"/>
    <n v="40.229999999999997"/>
    <n v="18360"/>
    <n v="39.590000000000003"/>
    <n v="0"/>
    <n v="0"/>
    <n v="0"/>
    <n v="0"/>
    <n v="0"/>
    <n v="0"/>
    <n v="3399"/>
    <n v="7.33"/>
    <n v="450"/>
    <n v="0.97"/>
    <n v="3849"/>
    <n v="8.3000000000000007"/>
    <n v="354"/>
    <n v="0.76"/>
    <n v="30"/>
    <n v="0.06"/>
    <n v="384"/>
    <n v="0.83"/>
    <n v="567"/>
    <n v="1.22"/>
    <n v="0"/>
    <n v="0"/>
    <n v="45900"/>
    <n v="98.97"/>
    <n v="480"/>
    <n v="1.03"/>
    <n v="46380"/>
    <n v="8.298835705045278E-2"/>
    <n v="21.383333333333333"/>
    <n v="8.2794307891332474E-3"/>
    <n v="2.1333333333333333"/>
    <n v="1.222509702457956E-2"/>
    <n v="3.15"/>
  </r>
  <r>
    <x v="88"/>
    <s v="PICH2BCO30"/>
    <x v="29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88"/>
    <s v="PICH4Bco30"/>
    <x v="29"/>
    <s v="Pichidegua"/>
    <s v="color"/>
    <s v="Packing 4"/>
    <s v="PICH4Bco"/>
    <n v="1200"/>
    <n v="1.74"/>
    <n v="0"/>
    <n v="0"/>
    <n v="3600"/>
    <n v="5.22"/>
    <n v="12030"/>
    <n v="17.46"/>
    <n v="39060"/>
    <n v="56.68"/>
    <n v="5760"/>
    <n v="8.36"/>
    <n v="900"/>
    <n v="1.31"/>
    <n v="4140"/>
    <n v="6.01"/>
    <n v="0"/>
    <n v="0"/>
    <n v="4140"/>
    <n v="6.01"/>
    <n v="1620"/>
    <n v="2.35"/>
    <n v="0"/>
    <n v="0"/>
    <n v="1620"/>
    <n v="2.35"/>
    <n v="600"/>
    <n v="0.87"/>
    <n v="0"/>
    <n v="0"/>
    <n v="68910"/>
    <n v="100"/>
    <n v="0"/>
    <n v="0"/>
    <n v="68910"/>
    <n v="6.0078363082281233E-2"/>
    <n v="23"/>
    <n v="2.3508924684370918E-2"/>
    <n v="9"/>
    <n v="8.7070091423595997E-3"/>
    <n v="3.3333333333333335"/>
  </r>
  <r>
    <x v="88"/>
    <s v="PICH5Aco30"/>
    <x v="29"/>
    <s v="Pichidegua"/>
    <s v="color"/>
    <s v="Packing 5"/>
    <s v="PICH5Aco"/>
    <n v="5400"/>
    <n v="4.16"/>
    <n v="28260"/>
    <n v="21.75"/>
    <n v="9180"/>
    <n v="7.06"/>
    <n v="78660"/>
    <n v="60.53"/>
    <n v="390"/>
    <n v="0.3"/>
    <n v="0"/>
    <n v="0"/>
    <n v="0"/>
    <n v="0"/>
    <n v="3909"/>
    <n v="3.01"/>
    <n v="0"/>
    <n v="0"/>
    <n v="3909"/>
    <n v="3.01"/>
    <n v="2448"/>
    <n v="1.88"/>
    <n v="0"/>
    <n v="0"/>
    <n v="2448"/>
    <n v="1.88"/>
    <n v="1713"/>
    <n v="1.32"/>
    <n v="0"/>
    <n v="0"/>
    <n v="129960"/>
    <n v="100"/>
    <n v="0"/>
    <n v="0"/>
    <n v="129960"/>
    <n v="3.0078485687903972E-2"/>
    <n v="21.716666666666665"/>
    <n v="1.8836565096952907E-2"/>
    <n v="13.6"/>
    <n v="1.3180978762696215E-2"/>
    <n v="9.5166666666666675"/>
  </r>
  <r>
    <x v="88"/>
    <s v="PICH5Bco30"/>
    <x v="29"/>
    <s v="Pichidegua"/>
    <s v="color"/>
    <s v="Packing 5"/>
    <s v="PICH5Bco"/>
    <n v="1680"/>
    <n v="6.97"/>
    <n v="4320"/>
    <n v="17.91"/>
    <n v="7020"/>
    <n v="29.1"/>
    <n v="2340"/>
    <n v="9.6999999999999993"/>
    <n v="0"/>
    <n v="0"/>
    <n v="0"/>
    <n v="0"/>
    <n v="0"/>
    <n v="0"/>
    <n v="6690"/>
    <n v="27.74"/>
    <n v="0"/>
    <n v="0"/>
    <n v="6690"/>
    <n v="27.74"/>
    <n v="1995"/>
    <n v="8.27"/>
    <n v="0"/>
    <n v="0"/>
    <n v="1995"/>
    <n v="8.27"/>
    <n v="75"/>
    <n v="0.31"/>
    <n v="0"/>
    <n v="0"/>
    <n v="24120"/>
    <n v="100"/>
    <n v="0"/>
    <n v="0"/>
    <n v="24120"/>
    <n v="0.27736318407960198"/>
    <n v="37.166666666666664"/>
    <n v="8.271144278606965E-2"/>
    <n v="11.083333333333334"/>
    <n v="3.1094527363184081E-3"/>
    <n v="0.41666666666666669"/>
  </r>
  <r>
    <x v="88"/>
    <s v="PICH5Cco30"/>
    <x v="29"/>
    <s v="Pichidegua"/>
    <s v="color"/>
    <s v="Packing 5"/>
    <s v="PICH5Cco"/>
    <n v="2280"/>
    <n v="2.64"/>
    <n v="15480"/>
    <n v="17.920000000000002"/>
    <n v="0"/>
    <n v="0"/>
    <n v="61590"/>
    <n v="71.28"/>
    <n v="1440"/>
    <n v="1.67"/>
    <n v="0"/>
    <n v="0"/>
    <n v="0"/>
    <n v="0"/>
    <n v="2307"/>
    <n v="2.67"/>
    <n v="0"/>
    <n v="0"/>
    <n v="2307"/>
    <n v="2.67"/>
    <n v="1758"/>
    <n v="2.0299999999999998"/>
    <n v="0"/>
    <n v="0"/>
    <n v="1758"/>
    <n v="2.0299999999999998"/>
    <n v="1545"/>
    <n v="1.79"/>
    <n v="0"/>
    <n v="0"/>
    <n v="86400"/>
    <n v="100"/>
    <n v="0"/>
    <n v="0"/>
    <n v="86400"/>
    <n v="2.6701388888888889E-2"/>
    <n v="12.816666666666666"/>
    <n v="2.0347222222222221E-2"/>
    <n v="9.7666666666666675"/>
    <n v="1.7881944444444443E-2"/>
    <n v="8.5833333333333339"/>
  </r>
  <r>
    <x v="89"/>
    <s v="Lavado30"/>
    <x v="29"/>
    <m/>
    <m/>
    <m/>
    <s v="Lavado"/>
    <n v="7920"/>
    <n v="3.73"/>
    <n v="29700"/>
    <n v="13.97"/>
    <n v="84600"/>
    <n v="39.799999999999997"/>
    <n v="59580"/>
    <n v="28.03"/>
    <n v="19800"/>
    <n v="9.31"/>
    <n v="10980"/>
    <n v="5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580"/>
    <n v="100"/>
    <n v="0"/>
    <n v="0"/>
    <n v="212580"/>
    <n v="0"/>
    <n v="0"/>
    <n v="0"/>
    <n v="0"/>
    <n v="0"/>
    <n v="0"/>
  </r>
  <r>
    <x v="90"/>
    <s v="CA3A31"/>
    <x v="30"/>
    <s v="Calera"/>
    <s v="color"/>
    <s v="Packing 1 Color"/>
    <s v="CA3A"/>
    <n v="3120"/>
    <n v="5.95"/>
    <n v="15840"/>
    <n v="30.21"/>
    <n v="0"/>
    <n v="0"/>
    <n v="29520"/>
    <n v="56.3"/>
    <n v="180"/>
    <n v="0.34"/>
    <n v="0"/>
    <n v="0"/>
    <n v="0"/>
    <n v="0"/>
    <n v="1500"/>
    <n v="2.86"/>
    <n v="600"/>
    <n v="1.1399999999999999"/>
    <n v="2100"/>
    <n v="4.01"/>
    <n v="630"/>
    <n v="1.2"/>
    <n v="810"/>
    <n v="1.54"/>
    <n v="1440"/>
    <n v="2.75"/>
    <n v="230"/>
    <n v="0.44"/>
    <n v="0"/>
    <n v="0"/>
    <n v="51020"/>
    <n v="97.31"/>
    <n v="1410"/>
    <n v="2.69"/>
    <n v="52430"/>
    <n v="4.0053404539385849E-2"/>
    <n v="11.666666666666666"/>
    <n v="2.7465191684150295E-2"/>
    <n v="8"/>
    <n v="4.386801449551783E-3"/>
    <n v="1.2777777777777777"/>
  </r>
  <r>
    <x v="90"/>
    <s v="CA3B31"/>
    <x v="30"/>
    <s v="Calera"/>
    <s v="color"/>
    <s v="Packing 1 Color"/>
    <s v="CA3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0"/>
    <s v="CA3BB31"/>
    <x v="30"/>
    <s v="Calera"/>
    <s v="blanco"/>
    <s v="Packing 1 Color"/>
    <s v="CA3BB"/>
    <n v="2400"/>
    <n v="3.58"/>
    <n v="13320"/>
    <n v="19.89"/>
    <n v="5760"/>
    <n v="8.6"/>
    <n v="38340"/>
    <n v="57.26"/>
    <n v="540"/>
    <n v="0.81"/>
    <n v="0"/>
    <n v="0"/>
    <n v="0"/>
    <n v="0"/>
    <n v="3417"/>
    <n v="5.0999999999999996"/>
    <n v="1020"/>
    <n v="1.52"/>
    <n v="4437"/>
    <n v="6.63"/>
    <n v="666"/>
    <n v="0.99"/>
    <n v="720"/>
    <n v="1.08"/>
    <n v="1386"/>
    <n v="2.0699999999999998"/>
    <n v="777"/>
    <n v="1.1599999999999999"/>
    <n v="0"/>
    <n v="0"/>
    <n v="65220"/>
    <n v="97.4"/>
    <n v="1740"/>
    <n v="2.6"/>
    <n v="66960"/>
    <n v="6.6263440860215059E-2"/>
    <n v="24.65"/>
    <n v="2.0698924731182795E-2"/>
    <n v="7.7"/>
    <n v="1.1603942652329748E-2"/>
    <n v="4.3166666666666664"/>
  </r>
  <r>
    <x v="90"/>
    <s v="CAP1A31"/>
    <x v="30"/>
    <s v="Calera"/>
    <s v="color"/>
    <s v="Packing 1 Color"/>
    <s v="CAP1A"/>
    <n v="1200"/>
    <n v="7.66"/>
    <n v="0"/>
    <n v="0"/>
    <n v="0"/>
    <n v="0"/>
    <n v="13680"/>
    <n v="87.36"/>
    <n v="0"/>
    <n v="0"/>
    <n v="0"/>
    <n v="0"/>
    <n v="0"/>
    <n v="0"/>
    <n v="180"/>
    <n v="1.1499999999999999"/>
    <n v="420"/>
    <n v="2.68"/>
    <n v="600"/>
    <n v="3.83"/>
    <n v="60"/>
    <n v="0.38"/>
    <n v="0"/>
    <n v="0"/>
    <n v="60"/>
    <n v="0.38"/>
    <n v="120"/>
    <n v="0.77"/>
    <n v="0"/>
    <n v="0"/>
    <n v="15240"/>
    <n v="97.32"/>
    <n v="420"/>
    <n v="2.68"/>
    <n v="15660"/>
    <n v="3.8314176245210725E-2"/>
    <n v="3.3333333333333335"/>
    <n v="3.8314176245210726E-3"/>
    <n v="0.33333333333333331"/>
    <n v="7.6628352490421452E-3"/>
    <n v="0.66666666666666663"/>
  </r>
  <r>
    <x v="90"/>
    <s v="CAP1B31"/>
    <x v="30"/>
    <s v="Calera"/>
    <s v="color"/>
    <s v="Packing 1 Color"/>
    <s v="CAP1B"/>
    <n v="2160"/>
    <n v="9.06"/>
    <n v="0"/>
    <n v="0"/>
    <n v="4900"/>
    <n v="20.56"/>
    <n v="13680"/>
    <n v="57.41"/>
    <n v="0"/>
    <n v="0"/>
    <n v="0"/>
    <n v="0"/>
    <n v="0"/>
    <n v="0"/>
    <n v="2043"/>
    <n v="8.57"/>
    <n v="570"/>
    <n v="2.39"/>
    <n v="2613"/>
    <n v="10.97"/>
    <n v="207"/>
    <n v="0.87"/>
    <n v="0"/>
    <n v="0"/>
    <n v="207"/>
    <n v="0.87"/>
    <n v="270"/>
    <n v="1.1299999999999999"/>
    <n v="0"/>
    <n v="0"/>
    <n v="23260"/>
    <n v="97.61"/>
    <n v="570"/>
    <n v="2.39"/>
    <n v="23830"/>
    <n v="0.10965169953839699"/>
    <n v="14.516666666666667"/>
    <n v="8.6865295845572812E-3"/>
    <n v="1.1499999999999999"/>
    <n v="1.1330255979857323E-2"/>
    <n v="1.5"/>
  </r>
  <r>
    <x v="90"/>
    <s v="CAP1c31"/>
    <x v="30"/>
    <s v="Calera"/>
    <s v="color"/>
    <s v="Packing 1 Color"/>
    <s v="CAP1c"/>
    <n v="1680"/>
    <n v="8.07"/>
    <n v="900"/>
    <n v="4.32"/>
    <n v="9000"/>
    <n v="43.23"/>
    <n v="7380"/>
    <n v="35.450000000000003"/>
    <n v="0"/>
    <n v="0"/>
    <n v="0"/>
    <n v="0"/>
    <n v="0"/>
    <n v="0"/>
    <n v="954"/>
    <n v="4.58"/>
    <n v="510"/>
    <n v="2.4500000000000002"/>
    <n v="1464"/>
    <n v="7.03"/>
    <n v="150"/>
    <n v="0.72"/>
    <n v="0"/>
    <n v="0"/>
    <n v="150"/>
    <n v="0.72"/>
    <n v="246"/>
    <n v="1.18"/>
    <n v="0"/>
    <n v="0"/>
    <n v="20310"/>
    <n v="97.55"/>
    <n v="510"/>
    <n v="2.4500000000000002"/>
    <n v="20820"/>
    <n v="7.0317002881844379E-2"/>
    <n v="8.1333333333333329"/>
    <n v="7.2046109510086453E-3"/>
    <n v="0.83333333333333337"/>
    <n v="1.181556195965418E-2"/>
    <n v="1.3666666666666667"/>
  </r>
  <r>
    <x v="91"/>
    <s v="PICH1A31"/>
    <x v="30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1"/>
    <s v="PICH2A31"/>
    <x v="30"/>
    <s v="Pichidegua"/>
    <s v="color"/>
    <s v="Packing 1 Blanco"/>
    <s v="PICH2A"/>
    <n v="9360"/>
    <n v="3.95"/>
    <n v="47880"/>
    <n v="20.21"/>
    <n v="108160"/>
    <n v="45.66"/>
    <n v="51480"/>
    <n v="21.73"/>
    <n v="1800"/>
    <n v="0.76"/>
    <n v="0"/>
    <n v="0"/>
    <n v="0"/>
    <n v="0"/>
    <n v="13140"/>
    <n v="5.55"/>
    <n v="0"/>
    <n v="0"/>
    <n v="13140"/>
    <n v="5.55"/>
    <n v="4860"/>
    <n v="2.0499999999999998"/>
    <n v="0"/>
    <n v="0"/>
    <n v="4860"/>
    <n v="2.0499999999999998"/>
    <n v="180"/>
    <n v="0.08"/>
    <n v="0"/>
    <n v="0"/>
    <n v="236860"/>
    <n v="100"/>
    <n v="0"/>
    <n v="0"/>
    <n v="236860"/>
    <n v="5.5475808494469307E-2"/>
    <n v="73"/>
    <n v="2.0518449717132483E-2"/>
    <n v="27"/>
    <n v="7.5994258211601793E-4"/>
    <n v="1"/>
  </r>
  <r>
    <x v="91"/>
    <s v="PICH3A31"/>
    <x v="30"/>
    <s v="Pichidegua"/>
    <s v="blanco"/>
    <s v="Packing 3"/>
    <s v="PICH3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100"/>
    <n v="0"/>
    <n v="0"/>
    <n v="40"/>
    <n v="100"/>
    <n v="0"/>
    <n v="0"/>
    <n v="40"/>
    <n v="0"/>
    <n v="0"/>
    <n v="0"/>
    <n v="0"/>
    <n v="1"/>
    <n v="0.22222222222222221"/>
  </r>
  <r>
    <x v="91"/>
    <s v="PICH4A31"/>
    <x v="30"/>
    <s v="Pichidegua"/>
    <s v="blanco"/>
    <s v="Packing 4"/>
    <s v="PICH4A"/>
    <n v="9840"/>
    <n v="5.28"/>
    <n v="35460"/>
    <n v="19.03"/>
    <n v="67320"/>
    <n v="36.119999999999997"/>
    <n v="28440"/>
    <n v="15.26"/>
    <n v="4680"/>
    <n v="2.5099999999999998"/>
    <n v="0"/>
    <n v="0"/>
    <n v="0"/>
    <n v="0"/>
    <n v="34740"/>
    <n v="18.64"/>
    <n v="0"/>
    <n v="0"/>
    <n v="34740"/>
    <n v="18.64"/>
    <n v="4860"/>
    <n v="2.61"/>
    <n v="0"/>
    <n v="0"/>
    <n v="4860"/>
    <n v="2.61"/>
    <n v="1020"/>
    <n v="0.55000000000000004"/>
    <n v="0"/>
    <n v="0"/>
    <n v="186360"/>
    <n v="100"/>
    <n v="0"/>
    <n v="0"/>
    <n v="186360"/>
    <n v="0.18641339343206698"/>
    <n v="193"/>
    <n v="2.6078557630392789E-2"/>
    <n v="27"/>
    <n v="5.4732775273663879E-3"/>
    <n v="5.666666666666667"/>
  </r>
  <r>
    <x v="91"/>
    <s v="PICH5A31"/>
    <x v="30"/>
    <s v="Pichidegua"/>
    <s v="blanco"/>
    <s v="Packing 5"/>
    <s v="PICH5A"/>
    <n v="1560"/>
    <n v="0.54"/>
    <n v="27180"/>
    <n v="9.42"/>
    <n v="141660"/>
    <n v="49.11"/>
    <n v="92160"/>
    <n v="31.95"/>
    <n v="6300"/>
    <n v="2.1800000000000002"/>
    <n v="0"/>
    <n v="0"/>
    <n v="0"/>
    <n v="0"/>
    <n v="17100"/>
    <n v="5.93"/>
    <n v="0"/>
    <n v="0"/>
    <n v="17100"/>
    <n v="5.93"/>
    <n v="1800"/>
    <n v="0.62"/>
    <n v="0"/>
    <n v="0"/>
    <n v="1800"/>
    <n v="0.62"/>
    <n v="700"/>
    <n v="0.24"/>
    <n v="0"/>
    <n v="0"/>
    <n v="288460"/>
    <n v="100"/>
    <n v="0"/>
    <n v="0"/>
    <n v="288460"/>
    <n v="5.9280316161686199E-2"/>
    <n v="95"/>
    <n v="6.2400332801774939E-3"/>
    <n v="10"/>
    <n v="2.4266796089579146E-3"/>
    <n v="3.8888888888888888"/>
  </r>
  <r>
    <x v="91"/>
    <s v="PICH1B31"/>
    <x v="30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1"/>
    <s v="PICH2B31"/>
    <x v="30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1"/>
    <s v="PICH3B31"/>
    <x v="30"/>
    <s v="Pichidegua"/>
    <s v="blanco"/>
    <s v="Packing 3"/>
    <s v="PICH3B"/>
    <n v="6600"/>
    <n v="1.55"/>
    <n v="3960"/>
    <n v="0.93"/>
    <n v="111820"/>
    <n v="26.27"/>
    <n v="246060"/>
    <n v="57.8"/>
    <n v="37620"/>
    <n v="8.84"/>
    <n v="0"/>
    <n v="0"/>
    <n v="0"/>
    <n v="0"/>
    <n v="18180"/>
    <n v="4.2699999999999996"/>
    <n v="0"/>
    <n v="0"/>
    <n v="18180"/>
    <n v="4.2699999999999996"/>
    <n v="1080"/>
    <n v="0.25"/>
    <n v="0"/>
    <n v="0"/>
    <n v="1080"/>
    <n v="0.25"/>
    <n v="380"/>
    <n v="0.09"/>
    <n v="0"/>
    <n v="0"/>
    <n v="425700"/>
    <n v="100"/>
    <n v="0"/>
    <n v="0"/>
    <n v="425700"/>
    <n v="4.2706131078224102E-2"/>
    <n v="101"/>
    <n v="2.536997885835095E-3"/>
    <n v="6"/>
    <n v="8.9264740427531125E-4"/>
    <n v="2.1111111111111112"/>
  </r>
  <r>
    <x v="91"/>
    <s v="PICH4B31"/>
    <x v="30"/>
    <s v="Pichidegua"/>
    <s v="blanco"/>
    <s v="Packing 4"/>
    <s v="PICH4B"/>
    <n v="1680"/>
    <n v="1.23"/>
    <n v="360"/>
    <n v="0.26"/>
    <n v="4680"/>
    <n v="3.44"/>
    <n v="22140"/>
    <n v="16.260000000000002"/>
    <n v="78780"/>
    <n v="57.84"/>
    <n v="14940"/>
    <n v="10.97"/>
    <n v="180"/>
    <n v="0.13"/>
    <n v="9540"/>
    <n v="7"/>
    <n v="0"/>
    <n v="0"/>
    <n v="9540"/>
    <n v="7"/>
    <n v="3120"/>
    <n v="2.29"/>
    <n v="0"/>
    <n v="0"/>
    <n v="3120"/>
    <n v="2.29"/>
    <n v="780"/>
    <n v="0.56999999999999995"/>
    <n v="0"/>
    <n v="0"/>
    <n v="136200"/>
    <n v="100"/>
    <n v="0"/>
    <n v="0"/>
    <n v="136200"/>
    <n v="7.0044052863436124E-2"/>
    <n v="53"/>
    <n v="2.2907488986784141E-2"/>
    <n v="17.333333333333332"/>
    <n v="5.7268722466960352E-3"/>
    <n v="4.333333333333333"/>
  </r>
  <r>
    <x v="91"/>
    <s v="PICH5B31"/>
    <x v="30"/>
    <s v="Pichidegua"/>
    <s v="blanco"/>
    <s v="Packing 5"/>
    <s v="PICH5B"/>
    <n v="2760"/>
    <n v="3.77"/>
    <n v="16560"/>
    <n v="22.62"/>
    <n v="28260"/>
    <n v="38.61"/>
    <n v="10620"/>
    <n v="14.51"/>
    <n v="180"/>
    <n v="0.25"/>
    <n v="0"/>
    <n v="0"/>
    <n v="0"/>
    <n v="0"/>
    <n v="11700"/>
    <n v="15.98"/>
    <n v="0"/>
    <n v="0"/>
    <n v="11700"/>
    <n v="15.98"/>
    <n v="2340"/>
    <n v="3.2"/>
    <n v="0"/>
    <n v="0"/>
    <n v="2340"/>
    <n v="3.2"/>
    <n v="780"/>
    <n v="1.07"/>
    <n v="0"/>
    <n v="0"/>
    <n v="73200"/>
    <n v="100"/>
    <n v="0"/>
    <n v="0"/>
    <n v="73200"/>
    <n v="0.1598360655737705"/>
    <n v="65"/>
    <n v="3.1967213114754096E-2"/>
    <n v="13"/>
    <n v="1.0655737704918032E-2"/>
    <n v="4.333333333333333"/>
  </r>
  <r>
    <x v="91"/>
    <s v="PICH3C31"/>
    <x v="30"/>
    <s v="Pichidegua"/>
    <s v="blanco"/>
    <s v="Packing 3"/>
    <s v="PICH3C"/>
    <n v="3360"/>
    <n v="1.1599999999999999"/>
    <n v="9900"/>
    <n v="3.42"/>
    <n v="5480"/>
    <n v="1.89"/>
    <n v="42120"/>
    <n v="14.54"/>
    <n v="185400"/>
    <n v="63.98"/>
    <n v="26640"/>
    <n v="9.19"/>
    <n v="900"/>
    <n v="0.31"/>
    <n v="14220"/>
    <n v="4.91"/>
    <n v="0"/>
    <n v="0"/>
    <n v="14220"/>
    <n v="4.91"/>
    <n v="1440"/>
    <n v="0.5"/>
    <n v="0"/>
    <n v="0"/>
    <n v="1440"/>
    <n v="0.5"/>
    <n v="320"/>
    <n v="0.11"/>
    <n v="0"/>
    <n v="0"/>
    <n v="289780"/>
    <n v="100"/>
    <n v="0"/>
    <n v="0"/>
    <n v="289780"/>
    <n v="4.907170957277935E-2"/>
    <n v="79"/>
    <n v="4.9692870453447446E-3"/>
    <n v="8"/>
    <n v="1.1042860100766098E-3"/>
    <n v="1.7777777777777777"/>
  </r>
  <r>
    <x v="91"/>
    <s v="PICH5C31"/>
    <x v="30"/>
    <s v="Pichidegua"/>
    <s v="blanco"/>
    <s v="Packing 5"/>
    <s v="PICH5C"/>
    <n v="1920"/>
    <n v="0.63"/>
    <n v="9900"/>
    <n v="3.24"/>
    <n v="95040"/>
    <n v="31.06"/>
    <n v="165960"/>
    <n v="54.24"/>
    <n v="12780"/>
    <n v="4.18"/>
    <n v="0"/>
    <n v="0"/>
    <n v="0"/>
    <n v="0"/>
    <n v="17820"/>
    <n v="5.82"/>
    <n v="0"/>
    <n v="0"/>
    <n v="17820"/>
    <n v="5.82"/>
    <n v="1800"/>
    <n v="0.59"/>
    <n v="0"/>
    <n v="0"/>
    <n v="1800"/>
    <n v="0.59"/>
    <n v="740"/>
    <n v="0.24"/>
    <n v="0"/>
    <n v="0"/>
    <n v="305960"/>
    <n v="100"/>
    <n v="0"/>
    <n v="0"/>
    <n v="305960"/>
    <n v="5.824290756961694E-2"/>
    <n v="99"/>
    <n v="5.883121976728984E-3"/>
    <n v="10"/>
    <n v="2.4186168126552493E-3"/>
    <n v="4.1111111111111107"/>
  </r>
  <r>
    <x v="91"/>
    <s v="PICH5D31"/>
    <x v="30"/>
    <s v="Pichidegua"/>
    <s v="blanco"/>
    <s v="Packing 5"/>
    <s v="PICH5D"/>
    <n v="1560"/>
    <n v="0.52"/>
    <n v="25740"/>
    <n v="8.5299999999999994"/>
    <n v="82980"/>
    <n v="27.5"/>
    <n v="148260"/>
    <n v="49.13"/>
    <n v="7200"/>
    <n v="2.39"/>
    <n v="0"/>
    <n v="0"/>
    <n v="0"/>
    <n v="0"/>
    <n v="32580"/>
    <n v="10.8"/>
    <n v="0"/>
    <n v="0"/>
    <n v="32580"/>
    <n v="10.8"/>
    <n v="2700"/>
    <n v="0.89"/>
    <n v="0"/>
    <n v="0"/>
    <n v="2700"/>
    <n v="0.89"/>
    <n v="740"/>
    <n v="0.25"/>
    <n v="0"/>
    <n v="0"/>
    <n v="301760"/>
    <n v="100"/>
    <n v="0"/>
    <n v="0"/>
    <n v="301760"/>
    <n v="0.10796659597030753"/>
    <n v="181"/>
    <n v="8.9475079533404035E-3"/>
    <n v="15"/>
    <n v="2.4522799575821845E-3"/>
    <n v="4.1111111111111107"/>
  </r>
  <r>
    <x v="91"/>
    <s v="PICH1Aco31"/>
    <x v="30"/>
    <s v="Pichidegua"/>
    <s v="color"/>
    <s v="Packing 1 Color"/>
    <s v="PICH1Aco"/>
    <n v="7080"/>
    <n v="10.43"/>
    <n v="19440"/>
    <n v="28.65"/>
    <n v="27360"/>
    <n v="40.32"/>
    <n v="6660"/>
    <n v="9.82"/>
    <n v="540"/>
    <n v="0.8"/>
    <n v="0"/>
    <n v="0"/>
    <n v="0"/>
    <n v="0"/>
    <n v="1890"/>
    <n v="2.79"/>
    <n v="1440"/>
    <n v="2.12"/>
    <n v="3330"/>
    <n v="4.91"/>
    <n v="750"/>
    <n v="1.1100000000000001"/>
    <n v="1110"/>
    <n v="1.64"/>
    <n v="1860"/>
    <n v="2.74"/>
    <n v="1580"/>
    <n v="2.33"/>
    <n v="0"/>
    <n v="0"/>
    <n v="65300"/>
    <n v="96.24"/>
    <n v="2550"/>
    <n v="3.76"/>
    <n v="67850"/>
    <n v="4.9078850405305824E-2"/>
    <n v="18.5"/>
    <n v="2.7413411938098747E-2"/>
    <n v="10.333333333333334"/>
    <n v="2.3286661753868829E-2"/>
    <n v="8.7777777777777786"/>
  </r>
  <r>
    <x v="91"/>
    <s v="PICH1Aco231"/>
    <x v="30"/>
    <s v="Pichidegua"/>
    <s v="color"/>
    <s v="Packing 1 Color"/>
    <s v="PICH1Aco2"/>
    <n v="600"/>
    <n v="1.04"/>
    <n v="180"/>
    <n v="0.31"/>
    <n v="6240"/>
    <n v="10.78"/>
    <n v="34020"/>
    <n v="58.79"/>
    <n v="9450"/>
    <n v="16.329999999999998"/>
    <n v="180"/>
    <n v="0.31"/>
    <n v="0"/>
    <n v="0"/>
    <n v="2301"/>
    <n v="3.98"/>
    <n v="2490"/>
    <n v="4.3"/>
    <n v="4791"/>
    <n v="8.2799999999999994"/>
    <n v="312"/>
    <n v="0.54"/>
    <n v="840"/>
    <n v="1.45"/>
    <n v="1152"/>
    <n v="1.99"/>
    <n v="1257"/>
    <n v="2.17"/>
    <n v="0"/>
    <n v="0"/>
    <n v="54540"/>
    <n v="94.25"/>
    <n v="3330"/>
    <n v="5.75"/>
    <n v="57870"/>
    <n v="8.2789009849663031E-2"/>
    <n v="26.616666666666667"/>
    <n v="1.9906687402799376E-2"/>
    <n v="6.4"/>
    <n v="2.1721099015033697E-2"/>
    <n v="6.9833333333333334"/>
  </r>
  <r>
    <x v="91"/>
    <s v="PICH1Bco31"/>
    <x v="30"/>
    <s v="Pichidegua"/>
    <s v="color"/>
    <s v="Packing 1 Color"/>
    <s v="PICH1Bco"/>
    <n v="2880"/>
    <n v="7.57"/>
    <n v="900"/>
    <n v="2.37"/>
    <n v="17500"/>
    <n v="46"/>
    <n v="13320"/>
    <n v="35.020000000000003"/>
    <n v="150"/>
    <n v="0.39"/>
    <n v="0"/>
    <n v="0"/>
    <n v="0"/>
    <n v="0"/>
    <n v="2580"/>
    <n v="6.78"/>
    <n v="210"/>
    <n v="0.55000000000000004"/>
    <n v="2790"/>
    <n v="7.33"/>
    <n v="168"/>
    <n v="0.44"/>
    <n v="30"/>
    <n v="0.08"/>
    <n v="198"/>
    <n v="0.52"/>
    <n v="302"/>
    <n v="0.79"/>
    <n v="0"/>
    <n v="0"/>
    <n v="37800"/>
    <n v="99.37"/>
    <n v="240"/>
    <n v="0.63"/>
    <n v="38040"/>
    <n v="7.3343848580441642E-2"/>
    <n v="15.5"/>
    <n v="5.2050473186119875E-3"/>
    <n v="1.1000000000000001"/>
    <n v="7.9390115667718197E-3"/>
    <n v="1.6777777777777778"/>
  </r>
  <r>
    <x v="91"/>
    <s v="PICH2BCO31"/>
    <x v="30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1"/>
    <s v="PICH4Bco31"/>
    <x v="30"/>
    <s v="Pichidegua"/>
    <s v="color"/>
    <s v="Packing 4"/>
    <s v="PICH4Bco"/>
    <n v="1680"/>
    <n v="3.25"/>
    <n v="1440"/>
    <n v="2.79"/>
    <n v="1440"/>
    <n v="2.79"/>
    <n v="15480"/>
    <n v="29.99"/>
    <n v="23940"/>
    <n v="46.38"/>
    <n v="3600"/>
    <n v="6.97"/>
    <n v="0"/>
    <n v="0"/>
    <n v="2160"/>
    <n v="4.18"/>
    <n v="0"/>
    <n v="0"/>
    <n v="2160"/>
    <n v="4.18"/>
    <n v="1440"/>
    <n v="2.79"/>
    <n v="0"/>
    <n v="0"/>
    <n v="1440"/>
    <n v="2.79"/>
    <n v="440"/>
    <n v="0.85"/>
    <n v="0"/>
    <n v="0"/>
    <n v="51620"/>
    <n v="100"/>
    <n v="0"/>
    <n v="0"/>
    <n v="51620"/>
    <n v="4.1844246416117781E-2"/>
    <n v="12"/>
    <n v="2.7896164277411855E-2"/>
    <n v="8"/>
    <n v="8.5238279736536225E-3"/>
    <n v="2.4444444444444446"/>
  </r>
  <r>
    <x v="91"/>
    <s v="PICH5Aco31"/>
    <x v="30"/>
    <s v="Pichidegua"/>
    <s v="color"/>
    <s v="Packing 5"/>
    <s v="PICH5Aco"/>
    <n v="5160"/>
    <n v="4.32"/>
    <n v="30240"/>
    <n v="25.3"/>
    <n v="0"/>
    <n v="0"/>
    <n v="75780"/>
    <n v="63.4"/>
    <n v="360"/>
    <n v="0.3"/>
    <n v="0"/>
    <n v="0"/>
    <n v="0"/>
    <n v="0"/>
    <n v="3402"/>
    <n v="2.85"/>
    <n v="0"/>
    <n v="0"/>
    <n v="3402"/>
    <n v="2.85"/>
    <n v="3216"/>
    <n v="2.69"/>
    <n v="0"/>
    <n v="0"/>
    <n v="3216"/>
    <n v="2.69"/>
    <n v="1362"/>
    <n v="1.1399999999999999"/>
    <n v="0"/>
    <n v="0"/>
    <n v="119520"/>
    <n v="100"/>
    <n v="0"/>
    <n v="0"/>
    <n v="119520"/>
    <n v="2.8463855421686748E-2"/>
    <n v="18.899999999999999"/>
    <n v="2.6907630522088354E-2"/>
    <n v="17.866666666666667"/>
    <n v="1.1395582329317269E-2"/>
    <n v="7.5666666666666664"/>
  </r>
  <r>
    <x v="91"/>
    <s v="PICH5Bco31"/>
    <x v="30"/>
    <s v="Pichidegua"/>
    <s v="color"/>
    <s v="Packing 5"/>
    <s v="PICH5Bco"/>
    <n v="7200"/>
    <n v="5.82"/>
    <n v="25560"/>
    <n v="20.67"/>
    <n v="53100"/>
    <n v="42.94"/>
    <n v="21780"/>
    <n v="17.61"/>
    <n v="1440"/>
    <n v="1.1599999999999999"/>
    <n v="180"/>
    <n v="0.15"/>
    <n v="0"/>
    <n v="0"/>
    <n v="8073"/>
    <n v="6.53"/>
    <n v="0"/>
    <n v="0"/>
    <n v="8073"/>
    <n v="6.53"/>
    <n v="3186"/>
    <n v="2.58"/>
    <n v="0"/>
    <n v="0"/>
    <n v="3186"/>
    <n v="2.58"/>
    <n v="3141"/>
    <n v="2.54"/>
    <n v="0"/>
    <n v="0"/>
    <n v="123660"/>
    <n v="100"/>
    <n v="0"/>
    <n v="0"/>
    <n v="123660"/>
    <n v="6.5283842794759822E-2"/>
    <n v="44.85"/>
    <n v="2.576419213973799E-2"/>
    <n v="17.7"/>
    <n v="2.5400291120815138E-2"/>
    <n v="17.45"/>
  </r>
  <r>
    <x v="91"/>
    <s v="PICH5Cco31"/>
    <x v="30"/>
    <s v="Pichidegua"/>
    <s v="color"/>
    <s v="Packing 5"/>
    <s v="PICH5Cco"/>
    <n v="5040"/>
    <n v="3.28"/>
    <n v="21420"/>
    <n v="13.95"/>
    <n v="0"/>
    <n v="0"/>
    <n v="119340"/>
    <n v="77.73"/>
    <n v="540"/>
    <n v="0.35"/>
    <n v="0"/>
    <n v="0"/>
    <n v="0"/>
    <n v="0"/>
    <n v="2790"/>
    <n v="1.82"/>
    <n v="0"/>
    <n v="0"/>
    <n v="2790"/>
    <n v="1.82"/>
    <n v="2589"/>
    <n v="1.69"/>
    <n v="0"/>
    <n v="0"/>
    <n v="2589"/>
    <n v="1.69"/>
    <n v="1821"/>
    <n v="1.19"/>
    <n v="0"/>
    <n v="0"/>
    <n v="153540"/>
    <n v="100"/>
    <n v="0"/>
    <n v="0"/>
    <n v="153540"/>
    <n v="1.817116060961313E-2"/>
    <n v="15.5"/>
    <n v="1.6862055490425947E-2"/>
    <n v="14.383333333333333"/>
    <n v="1.1860101602188354E-2"/>
    <n v="10.116666666666667"/>
  </r>
  <r>
    <x v="92"/>
    <s v="Lavado31"/>
    <x v="30"/>
    <m/>
    <m/>
    <m/>
    <s v="Lavado"/>
    <n v="8400"/>
    <n v="3.99"/>
    <n v="26820"/>
    <n v="12.75"/>
    <n v="82080"/>
    <n v="39.020000000000003"/>
    <n v="59040"/>
    <n v="28.07"/>
    <n v="26820"/>
    <n v="12.75"/>
    <n v="7200"/>
    <n v="3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360"/>
    <n v="100"/>
    <n v="0"/>
    <n v="0"/>
    <n v="210360"/>
    <n v="0"/>
    <n v="0"/>
    <n v="0"/>
    <n v="0"/>
    <n v="0"/>
    <n v="0"/>
  </r>
  <r>
    <x v="93"/>
    <s v="CA3A32"/>
    <x v="31"/>
    <s v="Calera"/>
    <s v="color"/>
    <s v="Packing 1 Color"/>
    <s v="CA3A"/>
    <n v="6240"/>
    <n v="8.76"/>
    <n v="19620"/>
    <n v="27.54"/>
    <n v="0"/>
    <n v="0"/>
    <n v="40500"/>
    <n v="56.86"/>
    <n v="450"/>
    <n v="0.63"/>
    <n v="0"/>
    <n v="0"/>
    <n v="0"/>
    <n v="0"/>
    <n v="1512"/>
    <n v="2.12"/>
    <n v="570"/>
    <n v="0.8"/>
    <n v="2082"/>
    <n v="2.92"/>
    <n v="840"/>
    <n v="1.18"/>
    <n v="690"/>
    <n v="0.97"/>
    <n v="1530"/>
    <n v="2.15"/>
    <n v="810"/>
    <n v="1.1399999999999999"/>
    <n v="0"/>
    <n v="0"/>
    <n v="69972"/>
    <n v="98.23"/>
    <n v="1260"/>
    <n v="1.77"/>
    <n v="71232"/>
    <n v="2.922843665768194E-2"/>
    <n v="11.566666666666666"/>
    <n v="2.147911051212938E-2"/>
    <n v="8.5"/>
    <n v="1.1371293800539084E-2"/>
    <n v="4.5"/>
  </r>
  <r>
    <x v="93"/>
    <s v="CA3B32"/>
    <x v="31"/>
    <s v="Calera"/>
    <s v="color"/>
    <s v="Packing 1 Color"/>
    <s v="CA3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00"/>
    <n v="30"/>
    <n v="100"/>
    <n v="0"/>
    <n v="0"/>
    <n v="0"/>
    <n v="0"/>
    <n v="0"/>
    <n v="0"/>
    <n v="30"/>
    <n v="100"/>
    <n v="30"/>
    <n v="0"/>
    <n v="0"/>
    <n v="1"/>
    <n v="0.16666666666666666"/>
    <n v="0"/>
    <n v="0"/>
  </r>
  <r>
    <x v="93"/>
    <s v="CA3BB32"/>
    <x v="31"/>
    <s v="Calera"/>
    <s v="blanco"/>
    <s v="Packing 1 Color"/>
    <s v="CA3BB"/>
    <n v="3000"/>
    <n v="4.5999999999999996"/>
    <n v="12600"/>
    <n v="19.32"/>
    <n v="7020"/>
    <n v="10.76"/>
    <n v="34740"/>
    <n v="53.27"/>
    <n v="2340"/>
    <n v="3.59"/>
    <n v="0"/>
    <n v="0"/>
    <n v="0"/>
    <n v="0"/>
    <n v="2229"/>
    <n v="3.42"/>
    <n v="1230"/>
    <n v="1.89"/>
    <n v="3459"/>
    <n v="5.3"/>
    <n v="639"/>
    <n v="0.98"/>
    <n v="720"/>
    <n v="1.1000000000000001"/>
    <n v="1359"/>
    <n v="2.08"/>
    <n v="702"/>
    <n v="1.08"/>
    <n v="0"/>
    <n v="0"/>
    <n v="63270"/>
    <n v="97.01"/>
    <n v="1950"/>
    <n v="2.99"/>
    <n v="65220"/>
    <n v="5.3035878564857405E-2"/>
    <n v="19.216666666666665"/>
    <n v="2.0837166513339465E-2"/>
    <n v="7.55"/>
    <n v="1.0763569457221711E-2"/>
    <n v="3.9"/>
  </r>
  <r>
    <x v="93"/>
    <s v="CAP1A32"/>
    <x v="31"/>
    <s v="Calera"/>
    <s v="color"/>
    <s v="Packing 1 Color"/>
    <s v="CAP1A"/>
    <n v="3480"/>
    <n v="9.27"/>
    <n v="0"/>
    <n v="0"/>
    <n v="6000"/>
    <n v="15.97"/>
    <n v="25560"/>
    <n v="68.05"/>
    <n v="0"/>
    <n v="0"/>
    <n v="0"/>
    <n v="0"/>
    <n v="0"/>
    <n v="0"/>
    <n v="885"/>
    <n v="2.36"/>
    <n v="750"/>
    <n v="2"/>
    <n v="1635"/>
    <n v="4.3499999999999996"/>
    <n v="150"/>
    <n v="0.4"/>
    <n v="0"/>
    <n v="0"/>
    <n v="150"/>
    <n v="0.4"/>
    <n v="735"/>
    <n v="1.96"/>
    <n v="0"/>
    <n v="0"/>
    <n v="36810"/>
    <n v="98"/>
    <n v="750"/>
    <n v="2"/>
    <n v="37560"/>
    <n v="4.3530351437699684E-2"/>
    <n v="9.0833333333333339"/>
    <n v="3.9936102236421724E-3"/>
    <n v="0.83333333333333337"/>
    <n v="1.9568690095846646E-2"/>
    <n v="4.083333333333333"/>
  </r>
  <r>
    <x v="93"/>
    <s v="CAP1B32"/>
    <x v="31"/>
    <s v="Calera"/>
    <s v="color"/>
    <s v="Packing 1 Color"/>
    <s v="CAP1B"/>
    <n v="1680"/>
    <n v="9.86"/>
    <n v="0"/>
    <n v="0"/>
    <n v="0"/>
    <n v="0"/>
    <n v="13320"/>
    <n v="78.17"/>
    <n v="0"/>
    <n v="0"/>
    <n v="0"/>
    <n v="0"/>
    <n v="0"/>
    <n v="0"/>
    <n v="1077"/>
    <n v="6.32"/>
    <n v="720"/>
    <n v="4.2300000000000004"/>
    <n v="1797"/>
    <n v="10.55"/>
    <n v="159"/>
    <n v="0.93"/>
    <n v="0"/>
    <n v="0"/>
    <n v="159"/>
    <n v="0.93"/>
    <n v="84"/>
    <n v="0.49"/>
    <n v="0"/>
    <n v="0"/>
    <n v="16320"/>
    <n v="95.77"/>
    <n v="720"/>
    <n v="4.2300000000000004"/>
    <n v="17040"/>
    <n v="0.10545774647887324"/>
    <n v="9.9833333333333325"/>
    <n v="9.3309859154929575E-3"/>
    <n v="0.8833333333333333"/>
    <n v="4.9295774647887328E-3"/>
    <n v="0.46666666666666667"/>
  </r>
  <r>
    <x v="93"/>
    <s v="CAP1c32"/>
    <x v="31"/>
    <s v="Calera"/>
    <s v="color"/>
    <s v="Packing 1 Color"/>
    <s v="CAP1c"/>
    <n v="3120"/>
    <n v="7.75"/>
    <n v="0"/>
    <n v="0"/>
    <n v="8400"/>
    <n v="20.86"/>
    <n v="26460"/>
    <n v="65.72"/>
    <n v="0"/>
    <n v="0"/>
    <n v="0"/>
    <n v="0"/>
    <n v="0"/>
    <n v="0"/>
    <n v="1032"/>
    <n v="2.56"/>
    <n v="450"/>
    <n v="1.1200000000000001"/>
    <n v="1482"/>
    <n v="3.68"/>
    <n v="126"/>
    <n v="0.31"/>
    <n v="0"/>
    <n v="0"/>
    <n v="126"/>
    <n v="0.31"/>
    <n v="672"/>
    <n v="1.67"/>
    <n v="0"/>
    <n v="0"/>
    <n v="39810"/>
    <n v="98.88"/>
    <n v="450"/>
    <n v="1.1200000000000001"/>
    <n v="40260"/>
    <n v="3.6810730253353206E-2"/>
    <n v="8.2333333333333325"/>
    <n v="3.1296572280178838E-3"/>
    <n v="0.7"/>
    <n v="1.669150521609538E-2"/>
    <n v="3.7333333333333334"/>
  </r>
  <r>
    <x v="94"/>
    <s v="PICH1A32"/>
    <x v="31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4"/>
    <s v="PICH2A32"/>
    <x v="31"/>
    <s v="Pichidegua"/>
    <s v="color"/>
    <s v="Packing 1 Blanco"/>
    <s v="PICH2A"/>
    <n v="12480"/>
    <n v="4.29"/>
    <n v="46620"/>
    <n v="16.03"/>
    <n v="148760"/>
    <n v="51.15"/>
    <n v="49680"/>
    <n v="17.079999999999998"/>
    <n v="5400"/>
    <n v="1.86"/>
    <n v="0"/>
    <n v="0"/>
    <n v="0"/>
    <n v="0"/>
    <n v="18000"/>
    <n v="6.19"/>
    <n v="0"/>
    <n v="0"/>
    <n v="18000"/>
    <n v="6.19"/>
    <n v="9360"/>
    <n v="3.22"/>
    <n v="0"/>
    <n v="0"/>
    <n v="9360"/>
    <n v="3.22"/>
    <n v="540"/>
    <n v="0.19"/>
    <n v="0"/>
    <n v="0"/>
    <n v="290840"/>
    <n v="100"/>
    <n v="0"/>
    <n v="0"/>
    <n v="290840"/>
    <n v="6.1889698803465822E-2"/>
    <n v="100"/>
    <n v="3.2182643377802231E-2"/>
    <n v="52"/>
    <n v="1.8566909641039746E-3"/>
    <n v="3"/>
  </r>
  <r>
    <x v="94"/>
    <s v="PICH3A32"/>
    <x v="31"/>
    <s v="Pichidegua"/>
    <s v="blanco"/>
    <s v="Packing 3"/>
    <s v="PICH3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4"/>
    <s v="PICH4A32"/>
    <x v="31"/>
    <s v="Pichidegua"/>
    <s v="blanco"/>
    <s v="Packing 4"/>
    <s v="PICH4A"/>
    <n v="8760"/>
    <n v="5.45"/>
    <n v="26460"/>
    <n v="16.46"/>
    <n v="59220"/>
    <n v="36.83"/>
    <n v="27360"/>
    <n v="17.010000000000002"/>
    <n v="3960"/>
    <n v="2.46"/>
    <n v="0"/>
    <n v="0"/>
    <n v="0"/>
    <n v="0"/>
    <n v="30060"/>
    <n v="18.690000000000001"/>
    <n v="0"/>
    <n v="0"/>
    <n v="30060"/>
    <n v="18.690000000000001"/>
    <n v="4140"/>
    <n v="2.57"/>
    <n v="0"/>
    <n v="0"/>
    <n v="4140"/>
    <n v="2.57"/>
    <n v="840"/>
    <n v="0.52"/>
    <n v="0"/>
    <n v="0"/>
    <n v="160800"/>
    <n v="100"/>
    <n v="0"/>
    <n v="0"/>
    <n v="160800"/>
    <n v="0.18694029850746269"/>
    <n v="167"/>
    <n v="2.5746268656716417E-2"/>
    <n v="23"/>
    <n v="5.2238805970149255E-3"/>
    <n v="4.666666666666667"/>
  </r>
  <r>
    <x v="94"/>
    <s v="PICH5A32"/>
    <x v="31"/>
    <s v="Pichidegua"/>
    <s v="blanco"/>
    <s v="Packing 5"/>
    <s v="PICH5A"/>
    <n v="2280"/>
    <n v="0.79"/>
    <n v="36540"/>
    <n v="12.73"/>
    <n v="145980"/>
    <n v="50.86"/>
    <n v="74520"/>
    <n v="25.96"/>
    <n v="6120"/>
    <n v="2.13"/>
    <n v="0"/>
    <n v="0"/>
    <n v="0"/>
    <n v="0"/>
    <n v="18720"/>
    <n v="6.52"/>
    <n v="0"/>
    <n v="0"/>
    <n v="18720"/>
    <n v="6.52"/>
    <n v="2160"/>
    <n v="0.75"/>
    <n v="0"/>
    <n v="0"/>
    <n v="2160"/>
    <n v="0.75"/>
    <n v="720"/>
    <n v="0.25"/>
    <n v="0"/>
    <n v="0"/>
    <n v="287040"/>
    <n v="100"/>
    <n v="0"/>
    <n v="0"/>
    <n v="287040"/>
    <n v="6.5217391304347824E-2"/>
    <n v="104"/>
    <n v="7.525083612040134E-3"/>
    <n v="12"/>
    <n v="2.508361204013378E-3"/>
    <n v="4"/>
  </r>
  <r>
    <x v="94"/>
    <s v="PICH1B32"/>
    <x v="31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4"/>
    <s v="PICH2B32"/>
    <x v="31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4"/>
    <s v="PICH3B32"/>
    <x v="31"/>
    <s v="Pichidegua"/>
    <s v="blanco"/>
    <s v="Packing 3"/>
    <s v="PICH3B"/>
    <n v="5760"/>
    <n v="1.38"/>
    <n v="5040"/>
    <n v="1.21"/>
    <n v="108940"/>
    <n v="26.05"/>
    <n v="243720"/>
    <n v="58.28"/>
    <n v="39420"/>
    <n v="9.43"/>
    <n v="0"/>
    <n v="0"/>
    <n v="0"/>
    <n v="0"/>
    <n v="12960"/>
    <n v="3.1"/>
    <n v="0"/>
    <n v="0"/>
    <n v="12960"/>
    <n v="3.1"/>
    <n v="1980"/>
    <n v="0.47"/>
    <n v="0"/>
    <n v="0"/>
    <n v="1980"/>
    <n v="0.47"/>
    <n v="340"/>
    <n v="0.08"/>
    <n v="0"/>
    <n v="0"/>
    <n v="418160"/>
    <n v="100"/>
    <n v="0"/>
    <n v="0"/>
    <n v="418160"/>
    <n v="3.0992921369810598E-2"/>
    <n v="72"/>
    <n v="4.7350296537210634E-3"/>
    <n v="11"/>
    <n v="8.1308590013392005E-4"/>
    <n v="1.8888888888888888"/>
  </r>
  <r>
    <x v="94"/>
    <s v="PICH4B32"/>
    <x v="31"/>
    <s v="Pichidegua"/>
    <s v="blanco"/>
    <s v="Packing 4"/>
    <s v="PICH4B"/>
    <n v="3360"/>
    <n v="2.2999999999999998"/>
    <n v="3780"/>
    <n v="2.58"/>
    <n v="0"/>
    <n v="0"/>
    <n v="43200"/>
    <n v="29.53"/>
    <n v="72900"/>
    <n v="49.84"/>
    <n v="7200"/>
    <n v="4.92"/>
    <n v="0"/>
    <n v="0"/>
    <n v="12960"/>
    <n v="8.86"/>
    <n v="0"/>
    <n v="0"/>
    <n v="12960"/>
    <n v="8.86"/>
    <n v="2160"/>
    <n v="1.48"/>
    <n v="0"/>
    <n v="0"/>
    <n v="2160"/>
    <n v="1.48"/>
    <n v="720"/>
    <n v="0.49"/>
    <n v="0"/>
    <n v="0"/>
    <n v="146280"/>
    <n v="100"/>
    <n v="0"/>
    <n v="0"/>
    <n v="146280"/>
    <n v="8.859721082854799E-2"/>
    <n v="72"/>
    <n v="1.4766201804757998E-2"/>
    <n v="12"/>
    <n v="4.9220672682526662E-3"/>
    <n v="4"/>
  </r>
  <r>
    <x v="94"/>
    <s v="PICH5B32"/>
    <x v="31"/>
    <s v="Pichidegua"/>
    <s v="blanco"/>
    <s v="Packing 5"/>
    <s v="PICH5B"/>
    <n v="2160"/>
    <n v="4"/>
    <n v="12600"/>
    <n v="23.34"/>
    <n v="17100"/>
    <n v="31.68"/>
    <n v="9000"/>
    <n v="16.670000000000002"/>
    <n v="180"/>
    <n v="0.33"/>
    <n v="0"/>
    <n v="0"/>
    <n v="0"/>
    <n v="0"/>
    <n v="9360"/>
    <n v="17.34"/>
    <n v="0"/>
    <n v="0"/>
    <n v="9360"/>
    <n v="17.34"/>
    <n v="2880"/>
    <n v="5.34"/>
    <n v="0"/>
    <n v="0"/>
    <n v="2880"/>
    <n v="5.34"/>
    <n v="700"/>
    <n v="1.3"/>
    <n v="0"/>
    <n v="0"/>
    <n v="53980"/>
    <n v="100"/>
    <n v="0"/>
    <n v="0"/>
    <n v="53980"/>
    <n v="0.17339755464987033"/>
    <n v="52"/>
    <n v="5.3353093738421641E-2"/>
    <n v="16"/>
    <n v="1.2967765839199704E-2"/>
    <n v="3.8888888888888888"/>
  </r>
  <r>
    <x v="94"/>
    <s v="PICH3C32"/>
    <x v="31"/>
    <s v="Pichidegua"/>
    <s v="blanco"/>
    <s v="Packing 3"/>
    <s v="PICH3C"/>
    <n v="6000"/>
    <n v="2.0099999999999998"/>
    <n v="8280"/>
    <n v="2.77"/>
    <n v="4100"/>
    <n v="1.37"/>
    <n v="72540"/>
    <n v="24.24"/>
    <n v="176040"/>
    <n v="58.83"/>
    <n v="19440"/>
    <n v="6.5"/>
    <n v="0"/>
    <n v="0"/>
    <n v="11160"/>
    <n v="3.73"/>
    <n v="0"/>
    <n v="0"/>
    <n v="11160"/>
    <n v="3.73"/>
    <n v="1440"/>
    <n v="0.48"/>
    <n v="0"/>
    <n v="0"/>
    <n v="1440"/>
    <n v="0.48"/>
    <n v="240"/>
    <n v="0.08"/>
    <n v="0"/>
    <n v="0"/>
    <n v="299240"/>
    <n v="100"/>
    <n v="0"/>
    <n v="0"/>
    <n v="299240"/>
    <n v="3.7294479347680792E-2"/>
    <n v="62"/>
    <n v="4.812190883571715E-3"/>
    <n v="8"/>
    <n v="8.020318139286192E-4"/>
    <n v="1.3333333333333333"/>
  </r>
  <r>
    <x v="94"/>
    <s v="PICH5C32"/>
    <x v="31"/>
    <s v="Pichidegua"/>
    <s v="blanco"/>
    <s v="Packing 5"/>
    <s v="PICH5C"/>
    <n v="1200"/>
    <n v="0.41"/>
    <n v="8100"/>
    <n v="2.77"/>
    <n v="79740"/>
    <n v="27.26"/>
    <n v="161520"/>
    <n v="55.22"/>
    <n v="16920"/>
    <n v="5.79"/>
    <n v="0"/>
    <n v="0"/>
    <n v="0"/>
    <n v="0"/>
    <n v="21780"/>
    <n v="7.45"/>
    <n v="0"/>
    <n v="0"/>
    <n v="21780"/>
    <n v="7.45"/>
    <n v="2520"/>
    <n v="0.86"/>
    <n v="0"/>
    <n v="0"/>
    <n v="2520"/>
    <n v="0.86"/>
    <n v="700"/>
    <n v="0.24"/>
    <n v="0"/>
    <n v="0"/>
    <n v="292480"/>
    <n v="100"/>
    <n v="0"/>
    <n v="0"/>
    <n v="292480"/>
    <n v="7.4466630196936542E-2"/>
    <n v="121"/>
    <n v="8.6159737417943107E-3"/>
    <n v="14"/>
    <n v="2.3933260393873084E-3"/>
    <n v="3.8888888888888888"/>
  </r>
  <r>
    <x v="94"/>
    <s v="PICH5D32"/>
    <x v="31"/>
    <s v="Pichidegua"/>
    <s v="blanco"/>
    <s v="Packing 5"/>
    <s v="PICH5D"/>
    <n v="1440"/>
    <n v="0.49"/>
    <n v="22860"/>
    <n v="7.72"/>
    <n v="91260"/>
    <n v="30.82"/>
    <n v="140040"/>
    <n v="47.3"/>
    <n v="9000"/>
    <n v="3.04"/>
    <n v="0"/>
    <n v="0"/>
    <n v="0"/>
    <n v="0"/>
    <n v="26820"/>
    <n v="9.06"/>
    <n v="0"/>
    <n v="0"/>
    <n v="26820"/>
    <n v="9.06"/>
    <n v="3960"/>
    <n v="1.34"/>
    <n v="0"/>
    <n v="0"/>
    <n v="3960"/>
    <n v="1.34"/>
    <n v="700"/>
    <n v="0.24"/>
    <n v="0"/>
    <n v="0"/>
    <n v="296080"/>
    <n v="100"/>
    <n v="0"/>
    <n v="0"/>
    <n v="296080"/>
    <n v="9.0583626047014323E-2"/>
    <n v="149"/>
    <n v="1.3374763577411511E-2"/>
    <n v="22"/>
    <n v="2.364225884895974E-3"/>
    <n v="3.8888888888888888"/>
  </r>
  <r>
    <x v="94"/>
    <s v="PICH1Aco32"/>
    <x v="31"/>
    <s v="Pichidegua"/>
    <s v="color"/>
    <s v="Packing 1 Color"/>
    <s v="PICH1Aco"/>
    <n v="4080"/>
    <n v="9.91"/>
    <n v="10980"/>
    <n v="26.66"/>
    <n v="16020"/>
    <n v="38.9"/>
    <n v="4140"/>
    <n v="10.050000000000001"/>
    <n v="180"/>
    <n v="0.44"/>
    <n v="0"/>
    <n v="0"/>
    <n v="0"/>
    <n v="0"/>
    <n v="885"/>
    <n v="2.15"/>
    <n v="2280"/>
    <n v="5.54"/>
    <n v="3165"/>
    <n v="7.69"/>
    <n v="621"/>
    <n v="1.51"/>
    <n v="840"/>
    <n v="2.04"/>
    <n v="1461"/>
    <n v="3.55"/>
    <n v="1154"/>
    <n v="2.8"/>
    <n v="0"/>
    <n v="0"/>
    <n v="38060"/>
    <n v="92.42"/>
    <n v="3120"/>
    <n v="7.58"/>
    <n v="41180"/>
    <n v="7.685769791160757E-2"/>
    <n v="17.583333333333332"/>
    <n v="3.5478387566779991E-2"/>
    <n v="8.1166666666666671"/>
    <n v="2.8023312287518212E-2"/>
    <n v="6.4111111111111114"/>
  </r>
  <r>
    <x v="94"/>
    <s v="PICH1Aco232"/>
    <x v="31"/>
    <s v="Pichidegua"/>
    <s v="color"/>
    <s v="Packing 1 Color"/>
    <s v="PICH1Aco2"/>
    <n v="3480"/>
    <n v="2.41"/>
    <n v="2160"/>
    <n v="1.49"/>
    <n v="28680"/>
    <n v="19.829999999999998"/>
    <n v="88200"/>
    <n v="60.97"/>
    <n v="10620"/>
    <n v="7.34"/>
    <n v="540"/>
    <n v="0.37"/>
    <n v="0"/>
    <n v="0"/>
    <n v="4461"/>
    <n v="3.08"/>
    <n v="2760"/>
    <n v="1.91"/>
    <n v="7221"/>
    <n v="4.99"/>
    <n v="1119"/>
    <n v="0.77"/>
    <n v="780"/>
    <n v="0.54"/>
    <n v="1899"/>
    <n v="1.31"/>
    <n v="1860"/>
    <n v="1.29"/>
    <n v="0"/>
    <n v="0"/>
    <n v="141120"/>
    <n v="97.55"/>
    <n v="3540"/>
    <n v="2.4500000000000002"/>
    <n v="144660"/>
    <n v="4.9917046868519284E-2"/>
    <n v="40.116666666666667"/>
    <n v="1.3127333056822895E-2"/>
    <n v="10.55"/>
    <n v="1.2857735379510576E-2"/>
    <n v="10.333333333333334"/>
  </r>
  <r>
    <x v="94"/>
    <s v="PICH1Bco32"/>
    <x v="31"/>
    <s v="Pichidegua"/>
    <s v="color"/>
    <s v="Packing 1 Color"/>
    <s v="PICH1Bco"/>
    <n v="1080"/>
    <n v="6.41"/>
    <n v="4320"/>
    <n v="25.62"/>
    <n v="0"/>
    <n v="0"/>
    <n v="9540"/>
    <n v="56.58"/>
    <n v="0"/>
    <n v="0"/>
    <n v="180"/>
    <n v="1.07"/>
    <n v="0"/>
    <n v="0"/>
    <n v="912"/>
    <n v="5.41"/>
    <n v="660"/>
    <n v="3.91"/>
    <n v="1572"/>
    <n v="9.32"/>
    <n v="45"/>
    <n v="0.27"/>
    <n v="0"/>
    <n v="0"/>
    <n v="45"/>
    <n v="0.27"/>
    <n v="123"/>
    <n v="0.73"/>
    <n v="0"/>
    <n v="0"/>
    <n v="16200"/>
    <n v="96.09"/>
    <n v="660"/>
    <n v="3.91"/>
    <n v="16860"/>
    <n v="9.3238434163701062E-2"/>
    <n v="8.7333333333333325"/>
    <n v="2.6690391459074734E-3"/>
    <n v="0.25"/>
    <n v="7.2953736654804268E-3"/>
    <n v="0.68333333333333335"/>
  </r>
  <r>
    <x v="94"/>
    <s v="PICH2BCO32"/>
    <x v="31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4"/>
    <s v="PICH4Bco32"/>
    <x v="31"/>
    <s v="Pichidegua"/>
    <s v="color"/>
    <s v="Packing 4"/>
    <s v="PICH4Bco"/>
    <n v="2880"/>
    <n v="2.99"/>
    <n v="1260"/>
    <n v="1.31"/>
    <n v="5220"/>
    <n v="5.43"/>
    <n v="42120"/>
    <n v="43.78"/>
    <n v="34200"/>
    <n v="35.549999999999997"/>
    <n v="2880"/>
    <n v="2.99"/>
    <n v="0"/>
    <n v="0"/>
    <n v="5040"/>
    <n v="5.24"/>
    <n v="0"/>
    <n v="0"/>
    <n v="5040"/>
    <n v="5.24"/>
    <n v="1800"/>
    <n v="1.87"/>
    <n v="0"/>
    <n v="0"/>
    <n v="1800"/>
    <n v="1.87"/>
    <n v="800"/>
    <n v="0.83"/>
    <n v="0"/>
    <n v="0"/>
    <n v="96200"/>
    <n v="100"/>
    <n v="0"/>
    <n v="0"/>
    <n v="96200"/>
    <n v="5.2390852390852394E-2"/>
    <n v="28"/>
    <n v="1.8711018711018712E-2"/>
    <n v="10"/>
    <n v="8.3160083160083165E-3"/>
    <n v="4.4444444444444446"/>
  </r>
  <r>
    <x v="94"/>
    <s v="PICH5Aco32"/>
    <x v="31"/>
    <s v="Pichidegua"/>
    <s v="color"/>
    <s v="Packing 5"/>
    <s v="PICH5Aco"/>
    <n v="6360"/>
    <n v="4.43"/>
    <n v="35820"/>
    <n v="24.94"/>
    <n v="0"/>
    <n v="0"/>
    <n v="92340"/>
    <n v="64.290000000000006"/>
    <n v="1440"/>
    <n v="1"/>
    <n v="0"/>
    <n v="0"/>
    <n v="0"/>
    <n v="0"/>
    <n v="2985"/>
    <n v="2.08"/>
    <n v="0"/>
    <n v="0"/>
    <n v="2985"/>
    <n v="2.08"/>
    <n v="3102"/>
    <n v="2.16"/>
    <n v="0"/>
    <n v="0"/>
    <n v="3102"/>
    <n v="2.16"/>
    <n v="1593"/>
    <n v="1.1100000000000001"/>
    <n v="0"/>
    <n v="0"/>
    <n v="143640"/>
    <n v="100"/>
    <n v="0"/>
    <n v="0"/>
    <n v="143640"/>
    <n v="2.078111946532999E-2"/>
    <n v="16.583333333333332"/>
    <n v="2.1595655806182123E-2"/>
    <n v="17.233333333333334"/>
    <n v="1.1090225563909775E-2"/>
    <n v="8.85"/>
  </r>
  <r>
    <x v="94"/>
    <s v="PICH5Bco32"/>
    <x v="31"/>
    <s v="Pichidegua"/>
    <s v="color"/>
    <s v="Packing 5"/>
    <s v="PICH5Bco"/>
    <n v="1560"/>
    <n v="4.38"/>
    <n v="5760"/>
    <n v="16.16"/>
    <n v="12420"/>
    <n v="34.85"/>
    <n v="5580"/>
    <n v="15.66"/>
    <n v="0"/>
    <n v="0"/>
    <n v="0"/>
    <n v="0"/>
    <n v="0"/>
    <n v="0"/>
    <n v="8202"/>
    <n v="23.01"/>
    <n v="0"/>
    <n v="0"/>
    <n v="8202"/>
    <n v="23.01"/>
    <n v="1671"/>
    <n v="4.6900000000000004"/>
    <n v="0"/>
    <n v="0"/>
    <n v="1671"/>
    <n v="4.6900000000000004"/>
    <n v="447"/>
    <n v="1.25"/>
    <n v="0"/>
    <n v="0"/>
    <n v="35640"/>
    <n v="100"/>
    <n v="0"/>
    <n v="0"/>
    <n v="35640"/>
    <n v="0.23013468013468014"/>
    <n v="45.56666666666667"/>
    <n v="4.6885521885521884E-2"/>
    <n v="9.2833333333333332"/>
    <n v="1.2542087542087542E-2"/>
    <n v="2.4833333333333334"/>
  </r>
  <r>
    <x v="94"/>
    <s v="PICH5Cco32"/>
    <x v="31"/>
    <s v="Pichidegua"/>
    <s v="color"/>
    <s v="Packing 5"/>
    <s v="PICH5Cco"/>
    <n v="2760"/>
    <n v="2.2999999999999998"/>
    <n v="18900"/>
    <n v="15.74"/>
    <n v="0"/>
    <n v="0"/>
    <n v="93420"/>
    <n v="77.81"/>
    <n v="0"/>
    <n v="0"/>
    <n v="0"/>
    <n v="0"/>
    <n v="0"/>
    <n v="0"/>
    <n v="2160"/>
    <n v="1.8"/>
    <n v="0"/>
    <n v="0"/>
    <n v="2160"/>
    <n v="1.8"/>
    <n v="2040"/>
    <n v="1.7"/>
    <n v="0"/>
    <n v="0"/>
    <n v="2040"/>
    <n v="1.7"/>
    <n v="780"/>
    <n v="0.65"/>
    <n v="0"/>
    <n v="0"/>
    <n v="120060"/>
    <n v="100"/>
    <n v="0"/>
    <n v="0"/>
    <n v="120060"/>
    <n v="1.7991004497751123E-2"/>
    <n v="12"/>
    <n v="1.6991504247876061E-2"/>
    <n v="11.333333333333334"/>
    <n v="6.4967516241879056E-3"/>
    <n v="4.333333333333333"/>
  </r>
  <r>
    <x v="95"/>
    <s v="Lavado32"/>
    <x v="31"/>
    <m/>
    <m/>
    <m/>
    <s v="Lavado"/>
    <n v="4440"/>
    <n v="3.23"/>
    <n v="17100"/>
    <n v="12.42"/>
    <n v="54720"/>
    <n v="39.76"/>
    <n v="41760"/>
    <n v="30.34"/>
    <n v="17640"/>
    <n v="12.82"/>
    <n v="1980"/>
    <n v="1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640"/>
    <n v="100"/>
    <n v="0"/>
    <n v="0"/>
    <n v="137640"/>
    <n v="0"/>
    <n v="0"/>
    <n v="0"/>
    <n v="0"/>
    <n v="0"/>
    <n v="0"/>
  </r>
  <r>
    <x v="96"/>
    <s v="CA3A33"/>
    <x v="32"/>
    <s v="Calera"/>
    <s v="color"/>
    <s v="Packing 1 Color"/>
    <s v="CA3A"/>
    <n v="4320"/>
    <n v="8.1"/>
    <n v="13500"/>
    <n v="25.32"/>
    <n v="24300"/>
    <n v="45.58"/>
    <n v="7560"/>
    <n v="14.18"/>
    <n v="360"/>
    <n v="0.68"/>
    <n v="0"/>
    <n v="0"/>
    <n v="0"/>
    <n v="0"/>
    <n v="1215"/>
    <n v="2.2799999999999998"/>
    <n v="570"/>
    <n v="1.07"/>
    <n v="1785"/>
    <n v="3.35"/>
    <n v="240"/>
    <n v="0.45"/>
    <n v="780"/>
    <n v="1.46"/>
    <n v="1020"/>
    <n v="1.91"/>
    <n v="465"/>
    <n v="0.87"/>
    <n v="0"/>
    <n v="0"/>
    <n v="51960"/>
    <n v="97.47"/>
    <n v="1350"/>
    <n v="2.5299999999999998"/>
    <n v="53310"/>
    <n v="3.3483398987056837E-2"/>
    <n v="9.9166666666666661"/>
    <n v="1.9133370849746763E-2"/>
    <n v="5.666666666666667"/>
    <n v="8.7225661226786721E-3"/>
    <n v="2.5833333333333335"/>
  </r>
  <r>
    <x v="96"/>
    <s v="CA3B33"/>
    <x v="32"/>
    <s v="Calera"/>
    <s v="color"/>
    <s v="Packing 1 Color"/>
    <s v="CA3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100"/>
    <n v="60"/>
    <n v="100"/>
    <n v="0"/>
    <n v="0"/>
    <n v="0"/>
    <n v="0"/>
    <n v="0"/>
    <n v="0"/>
    <n v="60"/>
    <n v="100"/>
    <n v="60"/>
    <n v="0"/>
    <n v="0"/>
    <n v="1"/>
    <n v="0.33333333333333331"/>
    <n v="0"/>
    <n v="0"/>
  </r>
  <r>
    <x v="96"/>
    <s v="CA3BB33"/>
    <x v="32"/>
    <s v="Calera"/>
    <s v="blanco"/>
    <s v="Packing 1 Color"/>
    <s v="CA3BB"/>
    <n v="3000"/>
    <n v="4.57"/>
    <n v="11160"/>
    <n v="17.010000000000002"/>
    <n v="8460"/>
    <n v="12.89"/>
    <n v="36060"/>
    <n v="54.96"/>
    <n v="1620"/>
    <n v="2.4700000000000002"/>
    <n v="0"/>
    <n v="0"/>
    <n v="0"/>
    <n v="0"/>
    <n v="2259"/>
    <n v="3.44"/>
    <n v="1050"/>
    <n v="1.6"/>
    <n v="3309"/>
    <n v="5.04"/>
    <n v="525"/>
    <n v="0.8"/>
    <n v="750"/>
    <n v="1.1399999999999999"/>
    <n v="1275"/>
    <n v="1.94"/>
    <n v="726"/>
    <n v="1.1100000000000001"/>
    <n v="0"/>
    <n v="0"/>
    <n v="63810"/>
    <n v="97.26"/>
    <n v="1800"/>
    <n v="2.74"/>
    <n v="65610"/>
    <n v="5.0434385002286239E-2"/>
    <n v="18.383333333333333"/>
    <n v="1.9433013260173753E-2"/>
    <n v="7.083333333333333"/>
    <n v="1.106538637402835E-2"/>
    <n v="4.0333333333333332"/>
  </r>
  <r>
    <x v="96"/>
    <s v="CAP1A33"/>
    <x v="32"/>
    <s v="Calera"/>
    <s v="color"/>
    <s v="Packing 1 Color"/>
    <s v="CAP1A"/>
    <n v="2640"/>
    <n v="8.0500000000000007"/>
    <n v="9000"/>
    <n v="27.45"/>
    <n v="0"/>
    <n v="0"/>
    <n v="18180"/>
    <n v="55.44"/>
    <n v="540"/>
    <n v="1.65"/>
    <n v="0"/>
    <n v="0"/>
    <n v="0"/>
    <n v="0"/>
    <n v="1197"/>
    <n v="3.65"/>
    <n v="660"/>
    <n v="2.0099999999999998"/>
    <n v="1857"/>
    <n v="5.66"/>
    <n v="180"/>
    <n v="0.55000000000000004"/>
    <n v="0"/>
    <n v="0"/>
    <n v="180"/>
    <n v="0.55000000000000004"/>
    <n v="393"/>
    <n v="1.2"/>
    <n v="0"/>
    <n v="0"/>
    <n v="32130"/>
    <n v="97.99"/>
    <n v="660"/>
    <n v="2.0099999999999998"/>
    <n v="32790"/>
    <n v="5.6633119853613904E-2"/>
    <n v="10.316666666666666"/>
    <n v="5.4894784995425435E-3"/>
    <n v="1"/>
    <n v="1.1985361390667887E-2"/>
    <n v="2.1833333333333331"/>
  </r>
  <r>
    <x v="96"/>
    <s v="CAP1B33"/>
    <x v="32"/>
    <s v="Calera"/>
    <s v="color"/>
    <s v="Packing 1 Color"/>
    <s v="CAP1B"/>
    <n v="3960"/>
    <n v="10.71"/>
    <n v="10440"/>
    <n v="28.25"/>
    <n v="0"/>
    <n v="0"/>
    <n v="17460"/>
    <n v="47.24"/>
    <n v="450"/>
    <n v="1.22"/>
    <n v="0"/>
    <n v="0"/>
    <n v="0"/>
    <n v="0"/>
    <n v="2772"/>
    <n v="7.5"/>
    <n v="810"/>
    <n v="2.19"/>
    <n v="3582"/>
    <n v="9.69"/>
    <n v="342"/>
    <n v="0.93"/>
    <n v="180"/>
    <n v="0.49"/>
    <n v="522"/>
    <n v="1.41"/>
    <n v="546"/>
    <n v="1.48"/>
    <n v="0"/>
    <n v="0"/>
    <n v="35970"/>
    <n v="97.32"/>
    <n v="990"/>
    <n v="2.68"/>
    <n v="36960"/>
    <n v="9.6915584415584413E-2"/>
    <n v="19.899999999999999"/>
    <n v="1.4123376623376623E-2"/>
    <n v="2.9"/>
    <n v="1.4772727272727272E-2"/>
    <n v="3.0333333333333332"/>
  </r>
  <r>
    <x v="96"/>
    <s v="CAP1c33"/>
    <x v="32"/>
    <s v="Calera"/>
    <s v="color"/>
    <s v="Packing 1 Color"/>
    <s v="CAP1c"/>
    <n v="1920"/>
    <n v="5.97"/>
    <n v="4320"/>
    <n v="13.43"/>
    <n v="12260"/>
    <n v="38.119999999999997"/>
    <n v="10980"/>
    <n v="34.14"/>
    <n v="180"/>
    <n v="0.56000000000000005"/>
    <n v="0"/>
    <n v="0"/>
    <n v="0"/>
    <n v="0"/>
    <n v="1188"/>
    <n v="3.69"/>
    <n v="450"/>
    <n v="1.4"/>
    <n v="1638"/>
    <n v="5.09"/>
    <n v="84"/>
    <n v="0.26"/>
    <n v="210"/>
    <n v="0.65"/>
    <n v="294"/>
    <n v="0.91"/>
    <n v="568"/>
    <n v="1.77"/>
    <n v="0"/>
    <n v="0"/>
    <n v="31500"/>
    <n v="97.95"/>
    <n v="660"/>
    <n v="2.0499999999999998"/>
    <n v="32160"/>
    <n v="5.0932835820895521E-2"/>
    <n v="9.1"/>
    <n v="9.1417910447761201E-3"/>
    <n v="1.6333333333333333"/>
    <n v="1.7661691542288558E-2"/>
    <n v="3.1555555555555554"/>
  </r>
  <r>
    <x v="97"/>
    <s v="PICH1A33"/>
    <x v="32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7"/>
    <s v="PICH2A33"/>
    <x v="32"/>
    <s v="Pichidegua"/>
    <s v="color"/>
    <s v="Packing 1 Blanco"/>
    <s v="PICH2A"/>
    <n v="12720"/>
    <n v="4.5999999999999996"/>
    <n v="60120"/>
    <n v="21.75"/>
    <n v="129900"/>
    <n v="46.99"/>
    <n v="42300"/>
    <n v="15.3"/>
    <n v="3960"/>
    <n v="1.43"/>
    <n v="0"/>
    <n v="0"/>
    <n v="0"/>
    <n v="0"/>
    <n v="19980"/>
    <n v="7.23"/>
    <n v="0"/>
    <n v="0"/>
    <n v="19980"/>
    <n v="7.23"/>
    <n v="7200"/>
    <n v="2.6"/>
    <n v="0"/>
    <n v="0"/>
    <n v="7200"/>
    <n v="2.6"/>
    <n v="240"/>
    <n v="0.09"/>
    <n v="0"/>
    <n v="0"/>
    <n v="276420"/>
    <n v="100"/>
    <n v="0"/>
    <n v="0"/>
    <n v="276420"/>
    <n v="7.2281311048404601E-2"/>
    <n v="111"/>
    <n v="2.6047319296722379E-2"/>
    <n v="40"/>
    <n v="8.6824397655741261E-4"/>
    <n v="1.3333333333333333"/>
  </r>
  <r>
    <x v="97"/>
    <s v="PICH3A33"/>
    <x v="32"/>
    <s v="Pichidegua"/>
    <s v="blanco"/>
    <s v="Packing 3"/>
    <s v="PICH3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7"/>
    <s v="PICH4A33"/>
    <x v="32"/>
    <s v="Pichidegua"/>
    <s v="blanco"/>
    <s v="Packing 4"/>
    <s v="PICH4A"/>
    <n v="6240"/>
    <n v="4.04"/>
    <n v="23040"/>
    <n v="14.93"/>
    <n v="54540"/>
    <n v="35.35"/>
    <n v="28800"/>
    <n v="18.66"/>
    <n v="3780"/>
    <n v="2.4500000000000002"/>
    <n v="0"/>
    <n v="0"/>
    <n v="0"/>
    <n v="0"/>
    <n v="32940"/>
    <n v="21.35"/>
    <n v="0"/>
    <n v="0"/>
    <n v="32940"/>
    <n v="21.35"/>
    <n v="3960"/>
    <n v="2.57"/>
    <n v="0"/>
    <n v="0"/>
    <n v="3960"/>
    <n v="2.57"/>
    <n v="1000"/>
    <n v="0.65"/>
    <n v="0"/>
    <n v="0"/>
    <n v="154300"/>
    <n v="100"/>
    <n v="0"/>
    <n v="0"/>
    <n v="154300"/>
    <n v="0.21348023331173038"/>
    <n v="183"/>
    <n v="2.5664290343486714E-2"/>
    <n v="22"/>
    <n v="6.4808813998703824E-3"/>
    <n v="5.5555555555555554"/>
  </r>
  <r>
    <x v="97"/>
    <s v="PICH5A33"/>
    <x v="32"/>
    <s v="Pichidegua"/>
    <s v="blanco"/>
    <s v="Packing 5"/>
    <s v="PICH5A"/>
    <n v="1680"/>
    <n v="0.61"/>
    <n v="32580"/>
    <n v="11.74"/>
    <n v="142920"/>
    <n v="51.52"/>
    <n v="74700"/>
    <n v="26.93"/>
    <n v="5760"/>
    <n v="2.08"/>
    <n v="0"/>
    <n v="0"/>
    <n v="0"/>
    <n v="0"/>
    <n v="17100"/>
    <n v="6.16"/>
    <n v="0"/>
    <n v="0"/>
    <n v="17100"/>
    <n v="6.16"/>
    <n v="1980"/>
    <n v="0.71"/>
    <n v="0"/>
    <n v="0"/>
    <n v="1980"/>
    <n v="0.71"/>
    <n v="700"/>
    <n v="0.25"/>
    <n v="0"/>
    <n v="0"/>
    <n v="277420"/>
    <n v="100"/>
    <n v="0"/>
    <n v="0"/>
    <n v="277420"/>
    <n v="6.163939153629875E-2"/>
    <n v="95"/>
    <n v="7.1371927042030133E-3"/>
    <n v="11"/>
    <n v="2.5232499459303583E-3"/>
    <n v="3.8888888888888888"/>
  </r>
  <r>
    <x v="97"/>
    <s v="PICH1B33"/>
    <x v="32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7"/>
    <s v="PICH2B33"/>
    <x v="32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7"/>
    <s v="PICH3B33"/>
    <x v="32"/>
    <s v="Pichidegua"/>
    <s v="blanco"/>
    <s v="Packing 3"/>
    <s v="PICH3B"/>
    <n v="4920"/>
    <n v="1.18"/>
    <n v="6120"/>
    <n v="1.47"/>
    <n v="132000"/>
    <n v="31.67"/>
    <n v="218700"/>
    <n v="52.48"/>
    <n v="37260"/>
    <n v="8.94"/>
    <n v="0"/>
    <n v="0"/>
    <n v="0"/>
    <n v="0"/>
    <n v="16020"/>
    <n v="3.84"/>
    <n v="0"/>
    <n v="0"/>
    <n v="16020"/>
    <n v="3.84"/>
    <n v="1260"/>
    <n v="0.3"/>
    <n v="0"/>
    <n v="0"/>
    <n v="1260"/>
    <n v="0.3"/>
    <n v="480"/>
    <n v="0.12"/>
    <n v="0"/>
    <n v="0"/>
    <n v="416760"/>
    <n v="100"/>
    <n v="0"/>
    <n v="0"/>
    <n v="416760"/>
    <n v="3.843938957673481E-2"/>
    <n v="89"/>
    <n v="3.0233227756982436E-3"/>
    <n v="7"/>
    <n v="1.1517420097898071E-3"/>
    <n v="2.6666666666666665"/>
  </r>
  <r>
    <x v="97"/>
    <s v="PICH4B33"/>
    <x v="32"/>
    <s v="Pichidegua"/>
    <s v="blanco"/>
    <s v="Packing 4"/>
    <s v="PICH4B"/>
    <n v="3000"/>
    <n v="1.98"/>
    <n v="2520"/>
    <n v="1.67"/>
    <n v="0"/>
    <n v="0"/>
    <n v="48420"/>
    <n v="31.99"/>
    <n v="77760"/>
    <n v="51.38"/>
    <n v="8460"/>
    <n v="5.59"/>
    <n v="0"/>
    <n v="0"/>
    <n v="8100"/>
    <n v="5.35"/>
    <n v="0"/>
    <n v="0"/>
    <n v="8100"/>
    <n v="5.35"/>
    <n v="2340"/>
    <n v="1.55"/>
    <n v="0"/>
    <n v="0"/>
    <n v="2340"/>
    <n v="1.55"/>
    <n v="740"/>
    <n v="0.49"/>
    <n v="0"/>
    <n v="0"/>
    <n v="151340"/>
    <n v="100"/>
    <n v="0"/>
    <n v="0"/>
    <n v="151340"/>
    <n v="5.3521871283203383E-2"/>
    <n v="45"/>
    <n v="1.5461873926258755E-2"/>
    <n v="13"/>
    <n v="4.8896524382185808E-3"/>
    <n v="4.1111111111111107"/>
  </r>
  <r>
    <x v="97"/>
    <s v="PICH5B33"/>
    <x v="32"/>
    <s v="Pichidegua"/>
    <s v="blanco"/>
    <s v="Packing 5"/>
    <s v="PICH5B"/>
    <n v="120"/>
    <n v="1.07"/>
    <n v="1800"/>
    <n v="16.010000000000002"/>
    <n v="2880"/>
    <n v="25.62"/>
    <n v="180"/>
    <n v="1.6"/>
    <n v="0"/>
    <n v="0"/>
    <n v="0"/>
    <n v="0"/>
    <n v="0"/>
    <n v="0"/>
    <n v="3960"/>
    <n v="35.229999999999997"/>
    <n v="0"/>
    <n v="0"/>
    <n v="3960"/>
    <n v="35.229999999999997"/>
    <n v="2160"/>
    <n v="19.22"/>
    <n v="0"/>
    <n v="0"/>
    <n v="2160"/>
    <n v="19.22"/>
    <n v="140"/>
    <n v="1.25"/>
    <n v="0"/>
    <n v="0"/>
    <n v="11240"/>
    <n v="100"/>
    <n v="0"/>
    <n v="0"/>
    <n v="11240"/>
    <n v="0.35231316725978645"/>
    <n v="22"/>
    <n v="0.19217081850533807"/>
    <n v="12"/>
    <n v="1.2455516014234875E-2"/>
    <n v="0.77777777777777779"/>
  </r>
  <r>
    <x v="97"/>
    <s v="PICH3C33"/>
    <x v="32"/>
    <s v="Pichidegua"/>
    <s v="blanco"/>
    <s v="Packing 3"/>
    <s v="PICH3C"/>
    <n v="7920"/>
    <n v="2.59"/>
    <n v="7020"/>
    <n v="2.2999999999999998"/>
    <n v="5000"/>
    <n v="1.64"/>
    <n v="106920"/>
    <n v="35.03"/>
    <n v="159840"/>
    <n v="52.37"/>
    <n v="8640"/>
    <n v="2.83"/>
    <n v="0"/>
    <n v="0"/>
    <n v="8100"/>
    <n v="2.65"/>
    <n v="0"/>
    <n v="0"/>
    <n v="8100"/>
    <n v="2.65"/>
    <n v="1440"/>
    <n v="0.47"/>
    <n v="0"/>
    <n v="0"/>
    <n v="1440"/>
    <n v="0.47"/>
    <n v="340"/>
    <n v="0.11"/>
    <n v="0"/>
    <n v="0"/>
    <n v="305220"/>
    <n v="100"/>
    <n v="0"/>
    <n v="0"/>
    <n v="305220"/>
    <n v="2.6538234715942598E-2"/>
    <n v="45"/>
    <n v="4.717908393945351E-3"/>
    <n v="8"/>
    <n v="1.1139505930148745E-3"/>
    <n v="1.8888888888888888"/>
  </r>
  <r>
    <x v="97"/>
    <s v="PICH5C33"/>
    <x v="32"/>
    <s v="Pichidegua"/>
    <s v="blanco"/>
    <s v="Packing 5"/>
    <s v="PICH5C"/>
    <n v="1320"/>
    <n v="0.46"/>
    <n v="10620"/>
    <n v="3.68"/>
    <n v="84420"/>
    <n v="29.25"/>
    <n v="153360"/>
    <n v="53.14"/>
    <n v="15480"/>
    <n v="5.36"/>
    <n v="0"/>
    <n v="0"/>
    <n v="0"/>
    <n v="0"/>
    <n v="20700"/>
    <n v="7.17"/>
    <n v="0"/>
    <n v="0"/>
    <n v="20700"/>
    <n v="7.17"/>
    <n v="1980"/>
    <n v="0.69"/>
    <n v="0"/>
    <n v="0"/>
    <n v="1980"/>
    <n v="0.69"/>
    <n v="700"/>
    <n v="0.24"/>
    <n v="0"/>
    <n v="0"/>
    <n v="288580"/>
    <n v="100"/>
    <n v="0"/>
    <n v="0"/>
    <n v="288580"/>
    <n v="7.1730542657148802E-2"/>
    <n v="115"/>
    <n v="6.8611823411185808E-3"/>
    <n v="11"/>
    <n v="2.4256705246378822E-3"/>
    <n v="3.8888888888888888"/>
  </r>
  <r>
    <x v="97"/>
    <s v="PICH5D33"/>
    <x v="32"/>
    <s v="Pichidegua"/>
    <s v="blanco"/>
    <s v="Packing 5"/>
    <s v="PICH5D"/>
    <n v="1560"/>
    <n v="0.54"/>
    <n v="26640"/>
    <n v="9.18"/>
    <n v="85680"/>
    <n v="29.54"/>
    <n v="138600"/>
    <n v="47.78"/>
    <n v="8100"/>
    <n v="2.79"/>
    <n v="0"/>
    <n v="0"/>
    <n v="0"/>
    <n v="0"/>
    <n v="26100"/>
    <n v="9"/>
    <n v="0"/>
    <n v="0"/>
    <n v="26100"/>
    <n v="9"/>
    <n v="2700"/>
    <n v="0.93"/>
    <n v="0"/>
    <n v="0"/>
    <n v="2700"/>
    <n v="0.93"/>
    <n v="680"/>
    <n v="0.23"/>
    <n v="0"/>
    <n v="0"/>
    <n v="290060"/>
    <n v="100"/>
    <n v="0"/>
    <n v="0"/>
    <n v="290060"/>
    <n v="8.9981383162104397E-2"/>
    <n v="145"/>
    <n v="9.3084189478039019E-3"/>
    <n v="15"/>
    <n v="2.3443425498172791E-3"/>
    <n v="3.7777777777777777"/>
  </r>
  <r>
    <x v="97"/>
    <s v="PICH1Aco33"/>
    <x v="32"/>
    <s v="Pichidegua"/>
    <s v="color"/>
    <s v="Packing 1 Color"/>
    <s v="PICH1Aco"/>
    <n v="15480"/>
    <n v="11.72"/>
    <n v="36720"/>
    <n v="27.81"/>
    <n v="53460"/>
    <n v="40.479999999999997"/>
    <n v="14760"/>
    <n v="11.18"/>
    <n v="540"/>
    <n v="0.41"/>
    <n v="0"/>
    <n v="0"/>
    <n v="0"/>
    <n v="0"/>
    <n v="4398"/>
    <n v="3.33"/>
    <n v="2310"/>
    <n v="1.75"/>
    <n v="6708"/>
    <n v="5.08"/>
    <n v="1509"/>
    <n v="1.1399999999999999"/>
    <n v="900"/>
    <n v="0.68"/>
    <n v="2409"/>
    <n v="1.82"/>
    <n v="1973"/>
    <n v="1.49"/>
    <n v="0"/>
    <n v="0"/>
    <n v="128840"/>
    <n v="97.57"/>
    <n v="3210"/>
    <n v="2.4300000000000002"/>
    <n v="132050"/>
    <n v="5.0798939795531996E-2"/>
    <n v="37.266666666666666"/>
    <n v="1.8243089738735327E-2"/>
    <n v="13.383333333333333"/>
    <n v="1.4941310109806892E-2"/>
    <n v="10.96111111111111"/>
  </r>
  <r>
    <x v="97"/>
    <s v="PICH1Aco233"/>
    <x v="32"/>
    <s v="Pichidegua"/>
    <s v="color"/>
    <s v="Packing 1 Color"/>
    <s v="PICH1Aco2"/>
    <n v="2040"/>
    <n v="1.78"/>
    <n v="2520"/>
    <n v="2.19"/>
    <n v="24420"/>
    <n v="21.26"/>
    <n v="69480"/>
    <n v="60.5"/>
    <n v="6930"/>
    <n v="6.03"/>
    <n v="360"/>
    <n v="0.31"/>
    <n v="0"/>
    <n v="0"/>
    <n v="3228"/>
    <n v="2.81"/>
    <n v="3060"/>
    <n v="2.66"/>
    <n v="6288"/>
    <n v="5.48"/>
    <n v="747"/>
    <n v="0.65"/>
    <n v="720"/>
    <n v="0.63"/>
    <n v="1467"/>
    <n v="1.28"/>
    <n v="1335"/>
    <n v="1.1599999999999999"/>
    <n v="0"/>
    <n v="0"/>
    <n v="111060"/>
    <n v="96.71"/>
    <n v="3780"/>
    <n v="3.29"/>
    <n v="114840"/>
    <n v="5.4754440961337511E-2"/>
    <n v="34.93333333333333"/>
    <n v="1.2774294670846394E-2"/>
    <n v="8.15"/>
    <n v="1.1624869383490073E-2"/>
    <n v="7.416666666666667"/>
  </r>
  <r>
    <x v="97"/>
    <s v="PICH1Bco33"/>
    <x v="32"/>
    <s v="Pichidegua"/>
    <s v="color"/>
    <s v="Packing 1 Color"/>
    <s v="PICH1Bco"/>
    <n v="3240"/>
    <n v="6.29"/>
    <n v="3780"/>
    <n v="7.34"/>
    <n v="3780"/>
    <n v="7.34"/>
    <n v="34560"/>
    <n v="67.13"/>
    <n v="360"/>
    <n v="0.7"/>
    <n v="0"/>
    <n v="0"/>
    <n v="0"/>
    <n v="0"/>
    <n v="4410"/>
    <n v="8.57"/>
    <n v="540"/>
    <n v="1.05"/>
    <n v="4950"/>
    <n v="9.6199999999999992"/>
    <n v="183"/>
    <n v="0.36"/>
    <n v="0"/>
    <n v="0"/>
    <n v="183"/>
    <n v="0.36"/>
    <n v="627"/>
    <n v="1.22"/>
    <n v="0"/>
    <n v="0"/>
    <n v="50940"/>
    <n v="98.95"/>
    <n v="540"/>
    <n v="1.05"/>
    <n v="51480"/>
    <n v="9.6153846153846159E-2"/>
    <n v="27.5"/>
    <n v="3.5547785547785549E-3"/>
    <n v="1.0166666666666666"/>
    <n v="1.217948717948718E-2"/>
    <n v="3.4833333333333334"/>
  </r>
  <r>
    <x v="97"/>
    <s v="PICH2BCO33"/>
    <x v="32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97"/>
    <s v="PICH4Bco33"/>
    <x v="32"/>
    <s v="Pichidegua"/>
    <s v="color"/>
    <s v="Packing 4"/>
    <s v="PICH4Bco"/>
    <n v="1920"/>
    <n v="2.5299999999999998"/>
    <n v="720"/>
    <n v="0.95"/>
    <n v="5580"/>
    <n v="7.35"/>
    <n v="38700"/>
    <n v="50.99"/>
    <n v="23940"/>
    <n v="31.54"/>
    <n v="0"/>
    <n v="0"/>
    <n v="0"/>
    <n v="0"/>
    <n v="2160"/>
    <n v="2.85"/>
    <n v="0"/>
    <n v="0"/>
    <n v="2160"/>
    <n v="2.85"/>
    <n v="2160"/>
    <n v="2.85"/>
    <n v="0"/>
    <n v="0"/>
    <n v="2160"/>
    <n v="2.85"/>
    <n v="720"/>
    <n v="0.95"/>
    <n v="0"/>
    <n v="0"/>
    <n v="75900"/>
    <n v="100"/>
    <n v="0"/>
    <n v="0"/>
    <n v="75900"/>
    <n v="2.8458498023715414E-2"/>
    <n v="12"/>
    <n v="2.8458498023715414E-2"/>
    <n v="12"/>
    <n v="9.4861660079051391E-3"/>
    <n v="4"/>
  </r>
  <r>
    <x v="97"/>
    <s v="PICH5Aco33"/>
    <x v="32"/>
    <s v="Pichidegua"/>
    <s v="color"/>
    <s v="Packing 5"/>
    <s v="PICH5Aco"/>
    <n v="5760"/>
    <n v="3.18"/>
    <n v="34020"/>
    <n v="18.809999999999999"/>
    <n v="37440"/>
    <n v="20.7"/>
    <n v="91980"/>
    <n v="50.86"/>
    <n v="1980"/>
    <n v="1.0900000000000001"/>
    <n v="0"/>
    <n v="0"/>
    <n v="0"/>
    <n v="0"/>
    <n v="4722"/>
    <n v="2.61"/>
    <n v="0"/>
    <n v="0"/>
    <n v="4722"/>
    <n v="2.61"/>
    <n v="3459"/>
    <n v="1.91"/>
    <n v="0"/>
    <n v="0"/>
    <n v="3459"/>
    <n v="1.91"/>
    <n v="1499"/>
    <n v="0.83"/>
    <n v="0"/>
    <n v="0"/>
    <n v="180860"/>
    <n v="100"/>
    <n v="0"/>
    <n v="0"/>
    <n v="180860"/>
    <n v="2.6108592281322569E-2"/>
    <n v="26.233333333333334"/>
    <n v="1.9125290279774412E-2"/>
    <n v="19.216666666666665"/>
    <n v="8.2881787017582663E-3"/>
    <n v="8.3277777777777775"/>
  </r>
  <r>
    <x v="97"/>
    <s v="PICH5Bco33"/>
    <x v="32"/>
    <s v="Pichidegua"/>
    <s v="color"/>
    <s v="Packing 5"/>
    <s v="PICH5Bco"/>
    <n v="2880"/>
    <n v="4.47"/>
    <n v="12060"/>
    <n v="18.72"/>
    <n v="28080"/>
    <n v="43.58"/>
    <n v="12960"/>
    <n v="20.11"/>
    <n v="900"/>
    <n v="1.4"/>
    <n v="0"/>
    <n v="0"/>
    <n v="0"/>
    <n v="0"/>
    <n v="3918"/>
    <n v="6.08"/>
    <n v="0"/>
    <n v="0"/>
    <n v="3918"/>
    <n v="6.08"/>
    <n v="1584"/>
    <n v="2.46"/>
    <n v="0"/>
    <n v="0"/>
    <n v="1584"/>
    <n v="2.46"/>
    <n v="2058"/>
    <n v="3.19"/>
    <n v="0"/>
    <n v="0"/>
    <n v="64440"/>
    <n v="100"/>
    <n v="0"/>
    <n v="0"/>
    <n v="64440"/>
    <n v="6.0800744878957168E-2"/>
    <n v="21.766666666666666"/>
    <n v="2.4581005586592177E-2"/>
    <n v="8.8000000000000007"/>
    <n v="3.1936685288640597E-2"/>
    <n v="11.433333333333334"/>
  </r>
  <r>
    <x v="97"/>
    <s v="PICH5Cco33"/>
    <x v="32"/>
    <s v="Pichidegua"/>
    <s v="color"/>
    <s v="Packing 5"/>
    <s v="PICH5Cco"/>
    <n v="3480"/>
    <n v="1.92"/>
    <n v="28080"/>
    <n v="15.51"/>
    <n v="39060"/>
    <n v="21.57"/>
    <n v="102600"/>
    <n v="56.66"/>
    <n v="1260"/>
    <n v="0.7"/>
    <n v="0"/>
    <n v="0"/>
    <n v="0"/>
    <n v="0"/>
    <n v="3240"/>
    <n v="1.79"/>
    <n v="0"/>
    <n v="0"/>
    <n v="3240"/>
    <n v="1.79"/>
    <n v="2640"/>
    <n v="1.46"/>
    <n v="0"/>
    <n v="0"/>
    <n v="2640"/>
    <n v="1.46"/>
    <n v="720"/>
    <n v="0.4"/>
    <n v="0"/>
    <n v="0"/>
    <n v="181080"/>
    <n v="100"/>
    <n v="0"/>
    <n v="0"/>
    <n v="181080"/>
    <n v="1.7892644135188866E-2"/>
    <n v="18"/>
    <n v="1.4579191517561299E-2"/>
    <n v="14.666666666666666"/>
    <n v="3.9761431411530811E-3"/>
    <n v="4"/>
  </r>
  <r>
    <x v="98"/>
    <s v="Lavado33"/>
    <x v="32"/>
    <m/>
    <m/>
    <m/>
    <s v="Lavado"/>
    <n v="7680"/>
    <n v="3.95"/>
    <n v="26100"/>
    <n v="13.42"/>
    <n v="72540"/>
    <n v="37.29"/>
    <n v="61920"/>
    <n v="31.83"/>
    <n v="24300"/>
    <n v="12.49"/>
    <n v="1980"/>
    <n v="1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520"/>
    <n v="100"/>
    <n v="0"/>
    <n v="0"/>
    <n v="194520"/>
    <n v="0"/>
    <n v="0"/>
    <n v="0"/>
    <n v="0"/>
    <n v="0"/>
    <n v="0"/>
  </r>
  <r>
    <x v="99"/>
    <s v="CA3A34"/>
    <x v="33"/>
    <s v="Calera"/>
    <s v="color"/>
    <s v="Packing 1 Color"/>
    <s v="CA3A"/>
    <n v="2880"/>
    <n v="5.96"/>
    <n v="11880"/>
    <n v="24.6"/>
    <n v="0"/>
    <n v="0"/>
    <n v="30060"/>
    <n v="62.24"/>
    <n v="0"/>
    <n v="0"/>
    <n v="0"/>
    <n v="0"/>
    <n v="0"/>
    <n v="0"/>
    <n v="1179"/>
    <n v="2.44"/>
    <n v="570"/>
    <n v="1.18"/>
    <n v="1749"/>
    <n v="3.62"/>
    <n v="498"/>
    <n v="1.03"/>
    <n v="660"/>
    <n v="1.37"/>
    <n v="1158"/>
    <n v="2.4"/>
    <n v="573"/>
    <n v="1.19"/>
    <n v="0"/>
    <n v="0"/>
    <n v="47070"/>
    <n v="97.45"/>
    <n v="1230"/>
    <n v="2.5499999999999998"/>
    <n v="48300"/>
    <n v="3.6211180124223599E-2"/>
    <n v="9.7166666666666668"/>
    <n v="2.3975155279503106E-2"/>
    <n v="6.4333333333333336"/>
    <n v="1.1863354037267081E-2"/>
    <n v="3.1833333333333331"/>
  </r>
  <r>
    <x v="99"/>
    <s v="CA3B34"/>
    <x v="33"/>
    <s v="Calera"/>
    <s v="color"/>
    <s v="Packing 1 Color"/>
    <s v="CA3B"/>
    <n v="0"/>
    <n v="0"/>
    <n v="0"/>
    <n v="0"/>
    <n v="0"/>
    <n v="0"/>
    <n v="0"/>
    <n v="0"/>
    <n v="0"/>
    <n v="0"/>
    <n v="0"/>
    <n v="0"/>
    <n v="0"/>
    <n v="0"/>
    <n v="0"/>
    <n v="0"/>
    <n v="150"/>
    <n v="26.32"/>
    <n v="150"/>
    <n v="26.32"/>
    <n v="0"/>
    <n v="0"/>
    <n v="420"/>
    <n v="73.680000000000007"/>
    <n v="420"/>
    <n v="73.680000000000007"/>
    <n v="0"/>
    <n v="0"/>
    <n v="0"/>
    <n v="0"/>
    <n v="0"/>
    <n v="0"/>
    <n v="570"/>
    <n v="100"/>
    <n v="570"/>
    <n v="0.26315789473684209"/>
    <n v="0.83333333333333337"/>
    <n v="0.73684210526315785"/>
    <n v="2.3333333333333335"/>
    <n v="0"/>
    <n v="0"/>
  </r>
  <r>
    <x v="99"/>
    <s v="CA3BB34"/>
    <x v="33"/>
    <s v="Calera"/>
    <s v="blanco"/>
    <s v="Packing 1 Color"/>
    <s v="CA3BB"/>
    <n v="2160"/>
    <n v="4.6399999999999997"/>
    <n v="7740"/>
    <n v="16.61"/>
    <n v="20880"/>
    <n v="44.82"/>
    <n v="9000"/>
    <n v="19.32"/>
    <n v="2160"/>
    <n v="4.6399999999999997"/>
    <n v="0"/>
    <n v="0"/>
    <n v="0"/>
    <n v="0"/>
    <n v="1494"/>
    <n v="3.21"/>
    <n v="960"/>
    <n v="2.06"/>
    <n v="2454"/>
    <n v="5.27"/>
    <n v="669"/>
    <n v="1.44"/>
    <n v="600"/>
    <n v="1.29"/>
    <n v="1269"/>
    <n v="2.72"/>
    <n v="927"/>
    <n v="1.99"/>
    <n v="0"/>
    <n v="0"/>
    <n v="45030"/>
    <n v="96.65"/>
    <n v="1560"/>
    <n v="3.35"/>
    <n v="46590"/>
    <n v="5.2672247263361234E-2"/>
    <n v="13.633333333333333"/>
    <n v="2.7237604636188024E-2"/>
    <n v="7.05"/>
    <n v="1.9896973599484866E-2"/>
    <n v="5.15"/>
  </r>
  <r>
    <x v="99"/>
    <s v="CAP1A34"/>
    <x v="33"/>
    <s v="Calera"/>
    <s v="color"/>
    <s v="Packing 1 Color"/>
    <s v="CAP1A"/>
    <n v="2880"/>
    <n v="11.02"/>
    <n v="4860"/>
    <n v="18.600000000000001"/>
    <n v="6500"/>
    <n v="24.88"/>
    <n v="10080"/>
    <n v="38.58"/>
    <n v="0"/>
    <n v="0"/>
    <n v="0"/>
    <n v="0"/>
    <n v="0"/>
    <n v="0"/>
    <n v="876"/>
    <n v="3.35"/>
    <n v="630"/>
    <n v="2.41"/>
    <n v="1506"/>
    <n v="5.76"/>
    <n v="99"/>
    <n v="0.38"/>
    <n v="0"/>
    <n v="0"/>
    <n v="99"/>
    <n v="0.38"/>
    <n v="205"/>
    <n v="0.78"/>
    <n v="0"/>
    <n v="0"/>
    <n v="25500"/>
    <n v="97.59"/>
    <n v="630"/>
    <n v="2.41"/>
    <n v="26130"/>
    <n v="5.7634902411021816E-2"/>
    <n v="8.3666666666666671"/>
    <n v="3.7887485648679677E-3"/>
    <n v="0.55000000000000004"/>
    <n v="7.8453884424033674E-3"/>
    <n v="1.1388888888888888"/>
  </r>
  <r>
    <x v="99"/>
    <s v="CAP1B34"/>
    <x v="33"/>
    <s v="Calera"/>
    <s v="color"/>
    <s v="Packing 1 Color"/>
    <s v="CAP1B"/>
    <n v="1200"/>
    <n v="8.7100000000000009"/>
    <n v="3780"/>
    <n v="27.45"/>
    <n v="0"/>
    <n v="0"/>
    <n v="7560"/>
    <n v="54.9"/>
    <n v="0"/>
    <n v="0"/>
    <n v="0"/>
    <n v="0"/>
    <n v="0"/>
    <n v="0"/>
    <n v="750"/>
    <n v="5.45"/>
    <n v="360"/>
    <n v="2.61"/>
    <n v="1110"/>
    <n v="8.06"/>
    <n v="60"/>
    <n v="0.44"/>
    <n v="0"/>
    <n v="0"/>
    <n v="60"/>
    <n v="0.44"/>
    <n v="60"/>
    <n v="0.44"/>
    <n v="0"/>
    <n v="0"/>
    <n v="13410"/>
    <n v="97.39"/>
    <n v="360"/>
    <n v="2.61"/>
    <n v="13770"/>
    <n v="8.0610021786492375E-2"/>
    <n v="6.166666666666667"/>
    <n v="4.3572984749455342E-3"/>
    <n v="0.33333333333333331"/>
    <n v="4.3572984749455342E-3"/>
    <n v="0.33333333333333331"/>
  </r>
  <r>
    <x v="99"/>
    <s v="CAP1c34"/>
    <x v="33"/>
    <s v="Calera"/>
    <s v="color"/>
    <s v="Packing 1 Color"/>
    <s v="CAP1c"/>
    <n v="1560"/>
    <n v="5.95"/>
    <n v="4860"/>
    <n v="18.55"/>
    <n v="14160"/>
    <n v="54.05"/>
    <n v="4140"/>
    <n v="15.8"/>
    <n v="180"/>
    <n v="0.69"/>
    <n v="0"/>
    <n v="0"/>
    <n v="0"/>
    <n v="0"/>
    <n v="549"/>
    <n v="2.1"/>
    <n v="450"/>
    <n v="1.72"/>
    <n v="999"/>
    <n v="3.81"/>
    <n v="90"/>
    <n v="0.34"/>
    <n v="0"/>
    <n v="0"/>
    <n v="90"/>
    <n v="0.34"/>
    <n v="211"/>
    <n v="0.81"/>
    <n v="0"/>
    <n v="0"/>
    <n v="25750"/>
    <n v="98.28"/>
    <n v="450"/>
    <n v="1.72"/>
    <n v="26200"/>
    <n v="3.8129770992366412E-2"/>
    <n v="5.55"/>
    <n v="3.4351145038167938E-3"/>
    <n v="0.5"/>
    <n v="8.0534351145038173E-3"/>
    <n v="1.1722222222222223"/>
  </r>
  <r>
    <x v="100"/>
    <s v="PICH1A34"/>
    <x v="33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0"/>
    <s v="PICH2A34"/>
    <x v="33"/>
    <s v="Pichidegua"/>
    <s v="color"/>
    <s v="Packing 1 Blanco"/>
    <s v="PICH2A"/>
    <n v="18960"/>
    <n v="6.41"/>
    <n v="59400"/>
    <n v="20.100000000000001"/>
    <n v="128700"/>
    <n v="43.54"/>
    <n v="48780"/>
    <n v="16.5"/>
    <n v="3060"/>
    <n v="1.04"/>
    <n v="0"/>
    <n v="0"/>
    <n v="0"/>
    <n v="0"/>
    <n v="26100"/>
    <n v="8.83"/>
    <n v="0"/>
    <n v="0"/>
    <n v="26100"/>
    <n v="8.83"/>
    <n v="10080"/>
    <n v="3.41"/>
    <n v="0"/>
    <n v="0"/>
    <n v="10080"/>
    <n v="3.41"/>
    <n v="480"/>
    <n v="0.16"/>
    <n v="0"/>
    <n v="0"/>
    <n v="295560"/>
    <n v="100"/>
    <n v="0"/>
    <n v="0"/>
    <n v="295560"/>
    <n v="8.8306942752740564E-2"/>
    <n v="145"/>
    <n v="3.4104750304506701E-2"/>
    <n v="56"/>
    <n v="1.6240357287860333E-3"/>
    <n v="2.6666666666666665"/>
  </r>
  <r>
    <x v="100"/>
    <s v="PICH3A34"/>
    <x v="33"/>
    <s v="Pichidegua"/>
    <s v="blanco"/>
    <s v="Packing 3"/>
    <s v="PICH3A"/>
    <n v="3480"/>
    <n v="2.1800000000000002"/>
    <n v="19800"/>
    <n v="12.4"/>
    <n v="62500"/>
    <n v="39.14"/>
    <n v="44820"/>
    <n v="28.07"/>
    <n v="10260"/>
    <n v="6.42"/>
    <n v="0"/>
    <n v="0"/>
    <n v="0"/>
    <n v="0"/>
    <n v="17100"/>
    <n v="10.71"/>
    <n v="0"/>
    <n v="0"/>
    <n v="17100"/>
    <n v="10.71"/>
    <n v="1620"/>
    <n v="1.01"/>
    <n v="0"/>
    <n v="0"/>
    <n v="1620"/>
    <n v="1.01"/>
    <n v="120"/>
    <n v="0.08"/>
    <n v="0"/>
    <n v="0"/>
    <n v="159700"/>
    <n v="100"/>
    <n v="0"/>
    <n v="0"/>
    <n v="159700"/>
    <n v="0.10707576706324358"/>
    <n v="95"/>
    <n v="1.0144020037570445E-2"/>
    <n v="9"/>
    <n v="7.5140889167188483E-4"/>
    <n v="0.66666666666666663"/>
  </r>
  <r>
    <x v="100"/>
    <s v="PICH4A34"/>
    <x v="33"/>
    <s v="Pichidegua"/>
    <s v="blanco"/>
    <s v="Packing 4"/>
    <s v="PICH4A"/>
    <n v="7080"/>
    <n v="5.21"/>
    <n v="21600"/>
    <n v="15.91"/>
    <n v="50220"/>
    <n v="36.99"/>
    <n v="22680"/>
    <n v="16.7"/>
    <n v="2880"/>
    <n v="2.12"/>
    <n v="0"/>
    <n v="0"/>
    <n v="0"/>
    <n v="0"/>
    <n v="27540"/>
    <n v="20.28"/>
    <n v="0"/>
    <n v="0"/>
    <n v="27540"/>
    <n v="20.28"/>
    <n v="3000"/>
    <n v="2.21"/>
    <n v="0"/>
    <n v="0"/>
    <n v="3000"/>
    <n v="2.21"/>
    <n v="780"/>
    <n v="0.56999999999999995"/>
    <n v="0"/>
    <n v="0"/>
    <n v="135780"/>
    <n v="100"/>
    <n v="0"/>
    <n v="0"/>
    <n v="135780"/>
    <n v="0.20282810428634557"/>
    <n v="153"/>
    <n v="2.209456473707468E-2"/>
    <n v="16.666666666666668"/>
    <n v="5.7445868316394165E-3"/>
    <n v="4.333333333333333"/>
  </r>
  <r>
    <x v="100"/>
    <s v="PICH5A34"/>
    <x v="33"/>
    <s v="Pichidegua"/>
    <s v="blanco"/>
    <s v="Packing 5"/>
    <s v="PICH5A"/>
    <n v="1920"/>
    <n v="0.69"/>
    <n v="35460"/>
    <n v="12.68"/>
    <n v="146520"/>
    <n v="52.4"/>
    <n v="71460"/>
    <n v="25.56"/>
    <n v="4860"/>
    <n v="1.74"/>
    <n v="0"/>
    <n v="0"/>
    <n v="0"/>
    <n v="0"/>
    <n v="16740"/>
    <n v="5.99"/>
    <n v="0"/>
    <n v="0"/>
    <n v="16740"/>
    <n v="5.99"/>
    <n v="1980"/>
    <n v="0.71"/>
    <n v="0"/>
    <n v="0"/>
    <n v="1980"/>
    <n v="0.71"/>
    <n v="680"/>
    <n v="0.24"/>
    <n v="0"/>
    <n v="0"/>
    <n v="279620"/>
    <n v="100"/>
    <n v="0"/>
    <n v="0"/>
    <n v="279620"/>
    <n v="5.9866962305986697E-2"/>
    <n v="93"/>
    <n v="7.0810385523210071E-3"/>
    <n v="11"/>
    <n v="2.4318718260496388E-3"/>
    <n v="3.7777777777777777"/>
  </r>
  <r>
    <x v="100"/>
    <s v="PICH1B34"/>
    <x v="33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0"/>
    <s v="PICH2B34"/>
    <x v="33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0"/>
    <s v="PICH3B34"/>
    <x v="33"/>
    <s v="Pichidegua"/>
    <s v="blanco"/>
    <s v="Packing 3"/>
    <s v="PICH3B"/>
    <n v="5160"/>
    <n v="1.21"/>
    <n v="10620"/>
    <n v="2.5"/>
    <n v="151360"/>
    <n v="35.58"/>
    <n v="217620"/>
    <n v="51.16"/>
    <n v="27000"/>
    <n v="6.35"/>
    <n v="0"/>
    <n v="0"/>
    <n v="0"/>
    <n v="0"/>
    <n v="11520"/>
    <n v="2.71"/>
    <n v="0"/>
    <n v="0"/>
    <n v="11520"/>
    <n v="2.71"/>
    <n v="1860"/>
    <n v="0.44"/>
    <n v="0"/>
    <n v="0"/>
    <n v="1860"/>
    <n v="0.44"/>
    <n v="240"/>
    <n v="0.06"/>
    <n v="0"/>
    <n v="0"/>
    <n v="425380"/>
    <n v="100"/>
    <n v="0"/>
    <n v="0"/>
    <n v="425380"/>
    <n v="2.7081668155531525E-2"/>
    <n v="64"/>
    <n v="4.3725610042785277E-3"/>
    <n v="10.333333333333334"/>
    <n v="5.6420141990690673E-4"/>
    <n v="1.3333333333333333"/>
  </r>
  <r>
    <x v="100"/>
    <s v="PICH4B34"/>
    <x v="33"/>
    <s v="Pichidegua"/>
    <s v="blanco"/>
    <s v="Packing 4"/>
    <s v="PICH4B"/>
    <n v="2160"/>
    <n v="1.64"/>
    <n v="1800"/>
    <n v="1.36"/>
    <n v="900"/>
    <n v="0.68"/>
    <n v="48420"/>
    <n v="36.67"/>
    <n v="63540"/>
    <n v="48.11"/>
    <n v="5400"/>
    <n v="4.09"/>
    <n v="0"/>
    <n v="0"/>
    <n v="7200"/>
    <n v="5.45"/>
    <n v="0"/>
    <n v="0"/>
    <n v="7200"/>
    <n v="5.45"/>
    <n v="1980"/>
    <n v="1.5"/>
    <n v="0"/>
    <n v="0"/>
    <n v="1980"/>
    <n v="1.5"/>
    <n v="660"/>
    <n v="0.5"/>
    <n v="0"/>
    <n v="0"/>
    <n v="132060"/>
    <n v="100"/>
    <n v="0"/>
    <n v="0"/>
    <n v="132060"/>
    <n v="5.4520672421626531E-2"/>
    <n v="40"/>
    <n v="1.4993184915947297E-2"/>
    <n v="11"/>
    <n v="4.9977283053157656E-3"/>
    <n v="3.6666666666666665"/>
  </r>
  <r>
    <x v="100"/>
    <s v="PICH5B34"/>
    <x v="33"/>
    <s v="Pichidegua"/>
    <s v="blanco"/>
    <s v="Packing 5"/>
    <s v="PICH5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0"/>
    <s v="PICH3C34"/>
    <x v="33"/>
    <s v="Pichidegua"/>
    <s v="blanco"/>
    <s v="Packing 3"/>
    <s v="PICH3C"/>
    <n v="9000"/>
    <n v="2.87"/>
    <n v="5400"/>
    <n v="1.72"/>
    <n v="8140"/>
    <n v="2.6"/>
    <n v="135900"/>
    <n v="43.38"/>
    <n v="140400"/>
    <n v="44.82"/>
    <n v="1080"/>
    <n v="0.34"/>
    <n v="0"/>
    <n v="0"/>
    <n v="11160"/>
    <n v="3.56"/>
    <n v="0"/>
    <n v="0"/>
    <n v="11160"/>
    <n v="3.56"/>
    <n v="1980"/>
    <n v="0.63"/>
    <n v="0"/>
    <n v="0"/>
    <n v="1980"/>
    <n v="0.63"/>
    <n v="200"/>
    <n v="0.06"/>
    <n v="0"/>
    <n v="0"/>
    <n v="313260"/>
    <n v="100"/>
    <n v="0"/>
    <n v="0"/>
    <n v="313260"/>
    <n v="3.5625359126604098E-2"/>
    <n v="62"/>
    <n v="6.320628232139437E-3"/>
    <n v="11"/>
    <n v="6.3844729617570071E-4"/>
    <n v="1.1111111111111112"/>
  </r>
  <r>
    <x v="100"/>
    <s v="PICH5C34"/>
    <x v="33"/>
    <s v="Pichidegua"/>
    <s v="blanco"/>
    <s v="Packing 5"/>
    <s v="PICH5C"/>
    <n v="1320"/>
    <n v="0.45"/>
    <n v="12780"/>
    <n v="4.38"/>
    <n v="92340"/>
    <n v="31.64"/>
    <n v="149580"/>
    <n v="51.25"/>
    <n v="14760"/>
    <n v="5.0599999999999996"/>
    <n v="0"/>
    <n v="0"/>
    <n v="0"/>
    <n v="0"/>
    <n v="18180"/>
    <n v="6.23"/>
    <n v="0"/>
    <n v="0"/>
    <n v="18180"/>
    <n v="6.23"/>
    <n v="2160"/>
    <n v="0.74"/>
    <n v="0"/>
    <n v="0"/>
    <n v="2160"/>
    <n v="0.74"/>
    <n v="720"/>
    <n v="0.25"/>
    <n v="0"/>
    <n v="0"/>
    <n v="291840"/>
    <n v="100"/>
    <n v="0"/>
    <n v="0"/>
    <n v="291840"/>
    <n v="6.2294407894736843E-2"/>
    <n v="101"/>
    <n v="7.4013157894736838E-3"/>
    <n v="12"/>
    <n v="2.4671052631578946E-3"/>
    <n v="4"/>
  </r>
  <r>
    <x v="100"/>
    <s v="PICH5D34"/>
    <x v="33"/>
    <s v="Pichidegua"/>
    <s v="blanco"/>
    <s v="Packing 5"/>
    <s v="PICH5D"/>
    <n v="1200"/>
    <n v="0.48"/>
    <n v="23040"/>
    <n v="9.2100000000000009"/>
    <n v="78120"/>
    <n v="31.23"/>
    <n v="113040"/>
    <n v="45.18"/>
    <n v="6660"/>
    <n v="2.66"/>
    <n v="0"/>
    <n v="0"/>
    <n v="0"/>
    <n v="0"/>
    <n v="24300"/>
    <n v="9.7100000000000009"/>
    <n v="0"/>
    <n v="0"/>
    <n v="24300"/>
    <n v="9.7100000000000009"/>
    <n v="3240"/>
    <n v="1.3"/>
    <n v="0"/>
    <n v="0"/>
    <n v="3240"/>
    <n v="1.3"/>
    <n v="580"/>
    <n v="0.23"/>
    <n v="0"/>
    <n v="0"/>
    <n v="250180"/>
    <n v="100"/>
    <n v="0"/>
    <n v="0"/>
    <n v="250180"/>
    <n v="9.7130066352226402E-2"/>
    <n v="135"/>
    <n v="1.2950675513630187E-2"/>
    <n v="18"/>
    <n v="2.3183308018226876E-3"/>
    <n v="3.2222222222222223"/>
  </r>
  <r>
    <x v="100"/>
    <s v="PICH1Aco34"/>
    <x v="33"/>
    <s v="Pichidegua"/>
    <s v="color"/>
    <s v="Packing 1 Color"/>
    <s v="PICH1Aco"/>
    <n v="2160"/>
    <n v="8.3699999999999992"/>
    <n v="1800"/>
    <n v="6.97"/>
    <n v="7200"/>
    <n v="27.9"/>
    <n v="8820"/>
    <n v="34.17"/>
    <n v="360"/>
    <n v="1.39"/>
    <n v="0"/>
    <n v="0"/>
    <n v="0"/>
    <n v="0"/>
    <n v="1221"/>
    <n v="4.7300000000000004"/>
    <n v="2100"/>
    <n v="8.14"/>
    <n v="3321"/>
    <n v="12.87"/>
    <n v="351"/>
    <n v="1.36"/>
    <n v="810"/>
    <n v="3.14"/>
    <n v="1161"/>
    <n v="4.5"/>
    <n v="988"/>
    <n v="3.83"/>
    <n v="0"/>
    <n v="0"/>
    <n v="22900"/>
    <n v="88.73"/>
    <n v="2910"/>
    <n v="11.27"/>
    <n v="25810"/>
    <n v="0.12867105772956219"/>
    <n v="18.45"/>
    <n v="4.4982564897326618E-2"/>
    <n v="6.45"/>
    <n v="3.8279736536226266E-2"/>
    <n v="5.4888888888888889"/>
  </r>
  <r>
    <x v="100"/>
    <s v="PICH1Aco234"/>
    <x v="33"/>
    <s v="Pichidegua"/>
    <s v="color"/>
    <s v="Packing 1 Color"/>
    <s v="PICH1Aco2"/>
    <n v="1800"/>
    <n v="1.69"/>
    <n v="1980"/>
    <n v="1.86"/>
    <n v="38700"/>
    <n v="36.42"/>
    <n v="48600"/>
    <n v="45.74"/>
    <n v="6120"/>
    <n v="5.76"/>
    <n v="0"/>
    <n v="0"/>
    <n v="0"/>
    <n v="0"/>
    <n v="2205"/>
    <n v="2.08"/>
    <n v="3180"/>
    <n v="2.99"/>
    <n v="5385"/>
    <n v="5.07"/>
    <n v="1785"/>
    <n v="1.68"/>
    <n v="480"/>
    <n v="0.45"/>
    <n v="2265"/>
    <n v="2.13"/>
    <n v="1410"/>
    <n v="1.33"/>
    <n v="0"/>
    <n v="0"/>
    <n v="102600"/>
    <n v="96.56"/>
    <n v="3660"/>
    <n v="3.44"/>
    <n v="106260"/>
    <n v="5.0677583286278936E-2"/>
    <n v="29.916666666666668"/>
    <n v="2.1315640880858272E-2"/>
    <n v="12.583333333333334"/>
    <n v="1.3269339356295878E-2"/>
    <n v="7.833333333333333"/>
  </r>
  <r>
    <x v="100"/>
    <s v="PICH1Bco34"/>
    <x v="33"/>
    <s v="Pichidegua"/>
    <s v="color"/>
    <s v="Packing 1 Color"/>
    <s v="PICH1Bco"/>
    <n v="1920"/>
    <n v="5.0199999999999996"/>
    <n v="2880"/>
    <n v="7.52"/>
    <n v="360"/>
    <n v="0.94"/>
    <n v="28980"/>
    <n v="75.709999999999994"/>
    <n v="180"/>
    <n v="0.47"/>
    <n v="0"/>
    <n v="0"/>
    <n v="0"/>
    <n v="0"/>
    <n v="2778"/>
    <n v="7.26"/>
    <n v="480"/>
    <n v="1.25"/>
    <n v="3258"/>
    <n v="8.51"/>
    <n v="213"/>
    <n v="0.56000000000000005"/>
    <n v="0"/>
    <n v="0"/>
    <n v="213"/>
    <n v="0.56000000000000005"/>
    <n v="489"/>
    <n v="1.28"/>
    <n v="0"/>
    <n v="0"/>
    <n v="37800"/>
    <n v="98.75"/>
    <n v="480"/>
    <n v="1.25"/>
    <n v="38280"/>
    <n v="8.5109717868338555E-2"/>
    <n v="18.100000000000001"/>
    <n v="5.5642633228840128E-3"/>
    <n v="1.1833333333333333"/>
    <n v="1.2774294670846394E-2"/>
    <n v="2.7166666666666668"/>
  </r>
  <r>
    <x v="100"/>
    <s v="PICH2BCO34"/>
    <x v="33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0"/>
    <s v="PICH4Bco34"/>
    <x v="33"/>
    <s v="Pichidegua"/>
    <s v="color"/>
    <s v="Packing 4"/>
    <s v="PICH4Bco"/>
    <n v="1440"/>
    <n v="3.28"/>
    <n v="360"/>
    <n v="0.82"/>
    <n v="3420"/>
    <n v="7.79"/>
    <n v="7560"/>
    <n v="17.22"/>
    <n v="26460"/>
    <n v="60.27"/>
    <n v="0"/>
    <n v="0"/>
    <n v="0"/>
    <n v="0"/>
    <n v="2160"/>
    <n v="4.92"/>
    <n v="0"/>
    <n v="0"/>
    <n v="2160"/>
    <n v="4.92"/>
    <n v="1800"/>
    <n v="4.0999999999999996"/>
    <n v="0"/>
    <n v="0"/>
    <n v="1800"/>
    <n v="4.0999999999999996"/>
    <n v="700"/>
    <n v="1.59"/>
    <n v="0"/>
    <n v="0"/>
    <n v="43900"/>
    <n v="100"/>
    <n v="0"/>
    <n v="0"/>
    <n v="43900"/>
    <n v="4.920273348519362E-2"/>
    <n v="12"/>
    <n v="4.1002277904328019E-2"/>
    <n v="10"/>
    <n v="1.5945330296127564E-2"/>
    <n v="3.8888888888888888"/>
  </r>
  <r>
    <x v="100"/>
    <s v="PICH5Aco34"/>
    <x v="33"/>
    <s v="Pichidegua"/>
    <s v="color"/>
    <s v="Packing 5"/>
    <s v="PICH5Aco"/>
    <n v="2880"/>
    <n v="1.92"/>
    <n v="27900"/>
    <n v="18.600000000000001"/>
    <n v="63360"/>
    <n v="42.24"/>
    <n v="47520"/>
    <n v="31.68"/>
    <n v="360"/>
    <n v="0.24"/>
    <n v="0"/>
    <n v="0"/>
    <n v="0"/>
    <n v="0"/>
    <n v="4860"/>
    <n v="3.24"/>
    <n v="0"/>
    <n v="0"/>
    <n v="4860"/>
    <n v="3.24"/>
    <n v="2640"/>
    <n v="1.76"/>
    <n v="0"/>
    <n v="0"/>
    <n v="2640"/>
    <n v="1.76"/>
    <n v="480"/>
    <n v="0.32"/>
    <n v="0"/>
    <n v="0"/>
    <n v="150000"/>
    <n v="100"/>
    <n v="0"/>
    <n v="0"/>
    <n v="150000"/>
    <n v="3.2399999999999998E-2"/>
    <n v="27"/>
    <n v="1.7600000000000001E-2"/>
    <n v="14.666666666666666"/>
    <n v="3.2000000000000002E-3"/>
    <n v="2.6666666666666665"/>
  </r>
  <r>
    <x v="100"/>
    <s v="PICH5Bco34"/>
    <x v="33"/>
    <s v="Pichidegua"/>
    <s v="color"/>
    <s v="Packing 5"/>
    <s v="PICH5Bco"/>
    <n v="480"/>
    <n v="4.4400000000000004"/>
    <n v="1980"/>
    <n v="18.329999999999998"/>
    <n v="4140"/>
    <n v="38.33"/>
    <n v="3060"/>
    <n v="28.33"/>
    <n v="180"/>
    <n v="1.67"/>
    <n v="0"/>
    <n v="0"/>
    <n v="0"/>
    <n v="0"/>
    <n v="219"/>
    <n v="2.0299999999999998"/>
    <n v="0"/>
    <n v="0"/>
    <n v="219"/>
    <n v="2.0299999999999998"/>
    <n v="285"/>
    <n v="2.64"/>
    <n v="0"/>
    <n v="0"/>
    <n v="285"/>
    <n v="2.64"/>
    <n v="456"/>
    <n v="4.22"/>
    <n v="0"/>
    <n v="0"/>
    <n v="10800"/>
    <n v="100"/>
    <n v="0"/>
    <n v="0"/>
    <n v="10800"/>
    <n v="2.0277777777777777E-2"/>
    <n v="1.2166666666666666"/>
    <n v="2.6388888888888889E-2"/>
    <n v="1.5833333333333333"/>
    <n v="4.2222222222222223E-2"/>
    <n v="2.5333333333333332"/>
  </r>
  <r>
    <x v="100"/>
    <s v="PICH5Cco34"/>
    <x v="33"/>
    <s v="Pichidegua"/>
    <s v="color"/>
    <s v="Packing 5"/>
    <s v="PICH5Cco"/>
    <n v="2400"/>
    <n v="2.13"/>
    <n v="14940"/>
    <n v="13.28"/>
    <n v="32940"/>
    <n v="29.29"/>
    <n v="53280"/>
    <n v="47.37"/>
    <n v="2700"/>
    <n v="2.4"/>
    <n v="0"/>
    <n v="0"/>
    <n v="0"/>
    <n v="0"/>
    <n v="4320"/>
    <n v="3.84"/>
    <n v="0"/>
    <n v="0"/>
    <n v="4320"/>
    <n v="3.84"/>
    <n v="1620"/>
    <n v="1.44"/>
    <n v="0"/>
    <n v="0"/>
    <n v="1620"/>
    <n v="1.44"/>
    <n v="280"/>
    <n v="0.25"/>
    <n v="0"/>
    <n v="0"/>
    <n v="112480"/>
    <n v="100"/>
    <n v="0"/>
    <n v="0"/>
    <n v="112480"/>
    <n v="3.8406827880512091E-2"/>
    <n v="24"/>
    <n v="1.4402560455192033E-2"/>
    <n v="9"/>
    <n v="2.4893314366998577E-3"/>
    <n v="1.5555555555555556"/>
  </r>
  <r>
    <x v="101"/>
    <s v="Lavado34"/>
    <x v="33"/>
    <m/>
    <m/>
    <m/>
    <s v="Lavado"/>
    <n v="6600"/>
    <n v="3.54"/>
    <n v="24660"/>
    <n v="13.24"/>
    <n v="76860"/>
    <n v="41.27"/>
    <n v="58860"/>
    <n v="31.6"/>
    <n v="18000"/>
    <n v="9.66"/>
    <n v="1260"/>
    <n v="0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240"/>
    <n v="100"/>
    <n v="0"/>
    <n v="0"/>
    <n v="186240"/>
    <n v="0"/>
    <n v="0"/>
    <n v="0"/>
    <n v="0"/>
    <n v="0"/>
    <n v="0"/>
  </r>
  <r>
    <x v="102"/>
    <s v="CA3A35"/>
    <x v="34"/>
    <s v="Calera"/>
    <s v="color"/>
    <s v="Packing 1 Color"/>
    <s v="CA3A"/>
    <n v="5160"/>
    <m/>
    <n v="17280"/>
    <m/>
    <n v="0"/>
    <m/>
    <n v="39420"/>
    <m/>
    <n v="0"/>
    <m/>
    <n v="0"/>
    <m/>
    <n v="0"/>
    <m/>
    <n v="1392"/>
    <m/>
    <n v="570"/>
    <m/>
    <n v="1962"/>
    <m/>
    <n v="909"/>
    <m/>
    <n v="630"/>
    <m/>
    <n v="1539"/>
    <m/>
    <n v="1869"/>
    <m/>
    <m/>
    <m/>
    <n v="66030"/>
    <m/>
    <n v="1200"/>
    <m/>
    <n v="67230"/>
    <n v="2.9183400267737618E-2"/>
    <n v="10.9"/>
    <n v="2.289156626506024E-2"/>
    <n v="8.5500000000000007"/>
    <n v="2.7800089245872378E-2"/>
    <n v="10.383333333333333"/>
  </r>
  <r>
    <x v="102"/>
    <s v="CA3B35"/>
    <x v="34"/>
    <s v="Calera"/>
    <s v="color"/>
    <s v="Packing 1 Color"/>
    <s v="CA3B"/>
    <n v="600"/>
    <m/>
    <n v="1980"/>
    <m/>
    <n v="1440"/>
    <m/>
    <n v="3420"/>
    <m/>
    <n v="180"/>
    <m/>
    <n v="0"/>
    <m/>
    <n v="0"/>
    <m/>
    <n v="270"/>
    <m/>
    <n v="240"/>
    <m/>
    <n v="510"/>
    <m/>
    <n v="120"/>
    <m/>
    <n v="540"/>
    <m/>
    <n v="660"/>
    <m/>
    <n v="960"/>
    <m/>
    <m/>
    <m/>
    <n v="8970"/>
    <m/>
    <n v="780"/>
    <m/>
    <n v="9750"/>
    <n v="5.2307692307692305E-2"/>
    <n v="2.8333333333333335"/>
    <n v="6.7692307692307691E-2"/>
    <n v="3.6666666666666665"/>
    <n v="9.8461538461538461E-2"/>
    <n v="5.333333333333333"/>
  </r>
  <r>
    <x v="102"/>
    <s v="CA3BB35"/>
    <x v="34"/>
    <s v="Calera"/>
    <s v="blanco"/>
    <s v="Packing 1 Color"/>
    <s v="CA3BB"/>
    <n v="2160"/>
    <m/>
    <n v="9720"/>
    <m/>
    <n v="0"/>
    <m/>
    <n v="18360"/>
    <m/>
    <n v="6120"/>
    <m/>
    <n v="0"/>
    <m/>
    <n v="0"/>
    <m/>
    <n v="1428"/>
    <m/>
    <n v="1080"/>
    <m/>
    <n v="2508"/>
    <m/>
    <n v="483"/>
    <m/>
    <n v="720"/>
    <m/>
    <n v="1203"/>
    <m/>
    <n v="609"/>
    <m/>
    <m/>
    <m/>
    <n v="38880"/>
    <m/>
    <n v="1800"/>
    <m/>
    <n v="40680"/>
    <n v="6.1651917404129793E-2"/>
    <n v="13.933333333333334"/>
    <n v="2.957227138643068E-2"/>
    <n v="6.6833333333333336"/>
    <n v="1.4970501474926253E-2"/>
    <n v="3.3833333333333333"/>
  </r>
  <r>
    <x v="102"/>
    <s v="CAP1A35"/>
    <x v="34"/>
    <s v="Calera"/>
    <s v="color"/>
    <s v="Packing 1 Color"/>
    <s v="CAP1A"/>
    <n v="2160"/>
    <m/>
    <n v="0"/>
    <m/>
    <n v="0"/>
    <m/>
    <n v="18900"/>
    <m/>
    <n v="0"/>
    <m/>
    <n v="0"/>
    <m/>
    <n v="0"/>
    <m/>
    <n v="1005"/>
    <m/>
    <n v="630"/>
    <m/>
    <n v="1635"/>
    <m/>
    <n v="186"/>
    <m/>
    <n v="0"/>
    <m/>
    <n v="186"/>
    <m/>
    <n v="319"/>
    <m/>
    <m/>
    <m/>
    <n v="22570"/>
    <m/>
    <n v="630"/>
    <m/>
    <n v="23200"/>
    <n v="7.0474137931034478E-2"/>
    <n v="9.0833333333333339"/>
    <n v="8.0172413793103449E-3"/>
    <n v="1.0333333333333334"/>
    <n v="1.375E-2"/>
    <n v="1.7722222222222221"/>
  </r>
  <r>
    <x v="102"/>
    <s v="CAP1B35"/>
    <x v="34"/>
    <s v="Calera"/>
    <s v="color"/>
    <s v="Packing 1 Color"/>
    <s v="CAP1B"/>
    <n v="0"/>
    <m/>
    <n v="0"/>
    <m/>
    <n v="0"/>
    <m/>
    <n v="0"/>
    <m/>
    <n v="0"/>
    <m/>
    <n v="0"/>
    <m/>
    <n v="0"/>
    <m/>
    <n v="60"/>
    <m/>
    <n v="0"/>
    <m/>
    <n v="60"/>
    <m/>
    <n v="240"/>
    <m/>
    <n v="0"/>
    <m/>
    <n v="240"/>
    <m/>
    <n v="0"/>
    <m/>
    <m/>
    <m/>
    <n v="300"/>
    <m/>
    <n v="0"/>
    <m/>
    <n v="300"/>
    <n v="0.2"/>
    <n v="0.33333333333333331"/>
    <n v="0.8"/>
    <n v="1.3333333333333333"/>
    <n v="0"/>
    <n v="0"/>
  </r>
  <r>
    <x v="102"/>
    <s v="CAP1c35"/>
    <x v="34"/>
    <s v="Calera"/>
    <s v="color"/>
    <s v="Packing 1 Color"/>
    <s v="CAP1c"/>
    <n v="2280"/>
    <m/>
    <n v="0"/>
    <m/>
    <n v="0"/>
    <m/>
    <n v="21780"/>
    <m/>
    <n v="0"/>
    <m/>
    <n v="0"/>
    <m/>
    <n v="0"/>
    <m/>
    <n v="957"/>
    <m/>
    <n v="330"/>
    <m/>
    <n v="1287"/>
    <m/>
    <n v="141"/>
    <m/>
    <n v="0"/>
    <m/>
    <n v="141"/>
    <m/>
    <n v="372"/>
    <m/>
    <m/>
    <m/>
    <n v="25530"/>
    <m/>
    <n v="330"/>
    <m/>
    <n v="25860"/>
    <n v="4.9767981438515081E-2"/>
    <n v="7.15"/>
    <n v="5.4524361948955916E-3"/>
    <n v="0.78333333333333333"/>
    <n v="1.4385150812064965E-2"/>
    <n v="2.0666666666666669"/>
  </r>
  <r>
    <x v="103"/>
    <s v="PICH1A35"/>
    <x v="34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3"/>
    <s v="PICH2A35"/>
    <x v="34"/>
    <s v="Pichidegua"/>
    <s v="color"/>
    <s v="Packing 1 Blanco"/>
    <s v="PICH2A"/>
    <n v="7440"/>
    <m/>
    <n v="79020"/>
    <m/>
    <n v="119700"/>
    <m/>
    <n v="32220"/>
    <m/>
    <n v="3600"/>
    <m/>
    <n v="0"/>
    <m/>
    <n v="0"/>
    <m/>
    <n v="14760"/>
    <m/>
    <n v="0"/>
    <m/>
    <n v="14760"/>
    <m/>
    <n v="8280"/>
    <m/>
    <n v="0"/>
    <m/>
    <n v="8280"/>
    <m/>
    <n v="580"/>
    <m/>
    <m/>
    <m/>
    <n v="265600"/>
    <m/>
    <n v="0"/>
    <m/>
    <n v="265600"/>
    <n v="5.5572289156626507E-2"/>
    <n v="82"/>
    <n v="3.1174698795180724E-2"/>
    <n v="46"/>
    <n v="2.1837349397590363E-3"/>
    <n v="3.2222222222222223"/>
  </r>
  <r>
    <x v="103"/>
    <s v="PICH3A35"/>
    <x v="34"/>
    <s v="Pichidegua"/>
    <s v="blanco"/>
    <s v="Packing 3"/>
    <s v="PICH3A"/>
    <n v="18360"/>
    <m/>
    <n v="46080"/>
    <m/>
    <n v="118520"/>
    <m/>
    <n v="35100"/>
    <m/>
    <n v="9720"/>
    <m/>
    <n v="0"/>
    <m/>
    <n v="0"/>
    <m/>
    <n v="19800"/>
    <m/>
    <n v="0"/>
    <m/>
    <n v="19800"/>
    <m/>
    <n v="2340"/>
    <m/>
    <n v="0"/>
    <m/>
    <n v="2340"/>
    <m/>
    <n v="500"/>
    <m/>
    <m/>
    <m/>
    <n v="250420"/>
    <m/>
    <n v="0"/>
    <m/>
    <n v="250420"/>
    <n v="7.9067167159172586E-2"/>
    <n v="110"/>
    <n v="9.3443015733567607E-3"/>
    <n v="13"/>
    <n v="1.9966456353326411E-3"/>
    <n v="2.7777777777777777"/>
  </r>
  <r>
    <x v="103"/>
    <s v="PICH4A35"/>
    <x v="34"/>
    <s v="Pichidegua"/>
    <s v="blanco"/>
    <s v="Packing 4"/>
    <s v="PICH4A"/>
    <n v="7920"/>
    <m/>
    <n v="26100"/>
    <m/>
    <n v="57600"/>
    <m/>
    <n v="25920"/>
    <m/>
    <n v="2880"/>
    <m/>
    <n v="0"/>
    <m/>
    <n v="0"/>
    <m/>
    <n v="28440"/>
    <m/>
    <n v="0"/>
    <m/>
    <n v="28440"/>
    <m/>
    <n v="3240"/>
    <m/>
    <n v="0"/>
    <m/>
    <n v="3240"/>
    <m/>
    <n v="1080"/>
    <m/>
    <m/>
    <m/>
    <n v="153180"/>
    <m/>
    <n v="0"/>
    <m/>
    <n v="153180"/>
    <n v="0.18566392479435959"/>
    <n v="158"/>
    <n v="2.1151586368977675E-2"/>
    <n v="18"/>
    <n v="7.0505287896592246E-3"/>
    <n v="6"/>
  </r>
  <r>
    <x v="103"/>
    <s v="PICH5A35"/>
    <x v="34"/>
    <s v="Pichidegua"/>
    <s v="blanco"/>
    <s v="Packing 5"/>
    <s v="PICH5A"/>
    <n v="1680"/>
    <m/>
    <n v="34740"/>
    <m/>
    <n v="142020"/>
    <m/>
    <n v="68760"/>
    <m/>
    <n v="5040"/>
    <m/>
    <n v="0"/>
    <m/>
    <n v="0"/>
    <m/>
    <n v="17640"/>
    <m/>
    <n v="0"/>
    <m/>
    <n v="17640"/>
    <m/>
    <n v="1620"/>
    <m/>
    <n v="0"/>
    <m/>
    <n v="1620"/>
    <m/>
    <n v="600"/>
    <m/>
    <m/>
    <m/>
    <n v="272100"/>
    <m/>
    <n v="0"/>
    <m/>
    <n v="272100"/>
    <n v="6.482910694597574E-2"/>
    <n v="98"/>
    <n v="5.9536934950385886E-3"/>
    <n v="9"/>
    <n v="2.205071664829107E-3"/>
    <n v="3.3333333333333335"/>
  </r>
  <r>
    <x v="103"/>
    <s v="PICH1B35"/>
    <x v="34"/>
    <s v="Pichidegua"/>
    <m/>
    <s v="Packing 1 Blanco"/>
    <s v="PICH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3"/>
    <s v="PICH2B35"/>
    <x v="34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3"/>
    <s v="PICH3B35"/>
    <x v="34"/>
    <s v="Pichidegua"/>
    <s v="blanco"/>
    <s v="Packing 3"/>
    <s v="PICH3B"/>
    <n v="5280"/>
    <m/>
    <n v="10800"/>
    <m/>
    <n v="152300"/>
    <m/>
    <n v="220140"/>
    <m/>
    <n v="24300"/>
    <m/>
    <n v="0"/>
    <m/>
    <n v="0"/>
    <m/>
    <n v="11520"/>
    <m/>
    <n v="0"/>
    <m/>
    <n v="11520"/>
    <m/>
    <n v="1980"/>
    <m/>
    <n v="0"/>
    <m/>
    <n v="1980"/>
    <m/>
    <n v="500"/>
    <m/>
    <m/>
    <m/>
    <n v="426820"/>
    <m/>
    <n v="0"/>
    <m/>
    <n v="426820"/>
    <n v="2.6990300360807833E-2"/>
    <n v="64"/>
    <n v="4.6389578745138467E-3"/>
    <n v="11"/>
    <n v="1.1714540087156178E-3"/>
    <n v="2.7777777777777777"/>
  </r>
  <r>
    <x v="103"/>
    <s v="PICH4B35"/>
    <x v="34"/>
    <s v="Pichidegua"/>
    <s v="blanco"/>
    <s v="Packing 4"/>
    <s v="PICH4B"/>
    <n v="1800"/>
    <m/>
    <n v="0"/>
    <m/>
    <n v="1300"/>
    <m/>
    <n v="82260"/>
    <m/>
    <n v="73800"/>
    <m/>
    <n v="4680"/>
    <m/>
    <n v="0"/>
    <m/>
    <n v="10290"/>
    <m/>
    <n v="0"/>
    <m/>
    <n v="10290"/>
    <m/>
    <n v="2070"/>
    <m/>
    <n v="0"/>
    <m/>
    <n v="2070"/>
    <m/>
    <n v="880"/>
    <m/>
    <m/>
    <m/>
    <n v="177080"/>
    <m/>
    <n v="0"/>
    <m/>
    <n v="177080"/>
    <n v="5.8109329116783376E-2"/>
    <n v="57.166666666666664"/>
    <n v="1.1689631804833973E-2"/>
    <n v="11.5"/>
    <n v="4.9695053083352158E-3"/>
    <n v="4.8888888888888893"/>
  </r>
  <r>
    <x v="103"/>
    <s v="PICH5B35"/>
    <x v="34"/>
    <s v="Pichidegua"/>
    <s v="blanco"/>
    <s v="Packing 5"/>
    <s v="PICH5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3"/>
    <s v="PICH3C35"/>
    <x v="34"/>
    <s v="Pichidegua"/>
    <s v="blanco"/>
    <s v="Packing 3"/>
    <s v="PICH3C"/>
    <n v="9720"/>
    <m/>
    <n v="2880"/>
    <m/>
    <n v="15100"/>
    <m/>
    <n v="171720"/>
    <m/>
    <n v="101160"/>
    <m/>
    <n v="0"/>
    <m/>
    <n v="0"/>
    <m/>
    <n v="7380"/>
    <m/>
    <n v="0"/>
    <m/>
    <n v="7380"/>
    <m/>
    <n v="1440"/>
    <m/>
    <n v="0"/>
    <m/>
    <n v="1440"/>
    <m/>
    <n v="360"/>
    <m/>
    <m/>
    <m/>
    <n v="309760"/>
    <m/>
    <n v="0"/>
    <m/>
    <n v="309760"/>
    <n v="2.3824896694214875E-2"/>
    <n v="41"/>
    <n v="4.6487603305785125E-3"/>
    <n v="8"/>
    <n v="1.1621900826446281E-3"/>
    <n v="2"/>
  </r>
  <r>
    <x v="103"/>
    <s v="PICH5C35"/>
    <x v="34"/>
    <s v="Pichidegua"/>
    <s v="blanco"/>
    <s v="Packing 5"/>
    <s v="PICH5C"/>
    <n v="1440"/>
    <m/>
    <n v="12600"/>
    <m/>
    <n v="93240"/>
    <m/>
    <n v="144540"/>
    <m/>
    <n v="14220"/>
    <m/>
    <n v="0"/>
    <m/>
    <n v="0"/>
    <m/>
    <n v="14400"/>
    <m/>
    <n v="0"/>
    <m/>
    <n v="14400"/>
    <m/>
    <n v="1980"/>
    <m/>
    <n v="0"/>
    <m/>
    <n v="1980"/>
    <m/>
    <n v="560"/>
    <m/>
    <m/>
    <m/>
    <n v="282980"/>
    <m/>
    <n v="0"/>
    <m/>
    <n v="282980"/>
    <n v="5.0886988479751219E-2"/>
    <n v="80"/>
    <n v="6.9969609159657928E-3"/>
    <n v="11"/>
    <n v="1.9789384408792142E-3"/>
    <n v="3.1111111111111112"/>
  </r>
  <r>
    <x v="103"/>
    <s v="PICH5D35"/>
    <x v="34"/>
    <s v="Pichidegua"/>
    <s v="blanco"/>
    <s v="Packing 5"/>
    <s v="PICH5D"/>
    <n v="1800"/>
    <m/>
    <n v="31860"/>
    <m/>
    <n v="97380"/>
    <m/>
    <n v="124560"/>
    <m/>
    <n v="5220"/>
    <m/>
    <n v="0"/>
    <m/>
    <n v="0"/>
    <m/>
    <n v="23760"/>
    <m/>
    <n v="0"/>
    <m/>
    <n v="23760"/>
    <m/>
    <n v="2880"/>
    <m/>
    <n v="0"/>
    <m/>
    <n v="2880"/>
    <m/>
    <n v="620"/>
    <m/>
    <m/>
    <m/>
    <n v="288080"/>
    <m/>
    <n v="0"/>
    <m/>
    <n v="288080"/>
    <n v="8.2477089697306299E-2"/>
    <n v="132"/>
    <n v="9.9972229936128847E-3"/>
    <n v="16"/>
    <n v="2.152179950013885E-3"/>
    <n v="3.4444444444444446"/>
  </r>
  <r>
    <x v="103"/>
    <s v="PICH1Aco35"/>
    <x v="34"/>
    <s v="Pichidegua"/>
    <s v="color"/>
    <s v="Packing 1 Color"/>
    <s v="PICH1Aco"/>
    <n v="11640"/>
    <m/>
    <n v="33300"/>
    <m/>
    <n v="45900"/>
    <m/>
    <n v="21960"/>
    <m/>
    <n v="540"/>
    <m/>
    <n v="0"/>
    <m/>
    <n v="0"/>
    <m/>
    <n v="4908"/>
    <m/>
    <n v="2490"/>
    <m/>
    <n v="7398"/>
    <m/>
    <n v="1596"/>
    <m/>
    <n v="1050"/>
    <m/>
    <n v="2646"/>
    <m/>
    <n v="3516"/>
    <m/>
    <m/>
    <m/>
    <n v="123360"/>
    <m/>
    <n v="3540"/>
    <m/>
    <n v="126900"/>
    <n v="5.8297872340425529E-2"/>
    <n v="41.1"/>
    <n v="2.0851063829787235E-2"/>
    <n v="14.7"/>
    <n v="2.7706855791962175E-2"/>
    <n v="19.533333333333335"/>
  </r>
  <r>
    <x v="103"/>
    <s v="PICH1Aco235"/>
    <x v="34"/>
    <s v="Pichidegua"/>
    <s v="color"/>
    <s v="Packing 1 Color"/>
    <s v="PICH1Aco2"/>
    <n v="1560"/>
    <m/>
    <n v="180"/>
    <m/>
    <n v="2340"/>
    <m/>
    <n v="69990"/>
    <m/>
    <n v="3240"/>
    <m/>
    <n v="0"/>
    <m/>
    <n v="0"/>
    <m/>
    <n v="4617"/>
    <m/>
    <n v="3900"/>
    <m/>
    <n v="8517"/>
    <m/>
    <n v="612"/>
    <m/>
    <n v="990"/>
    <m/>
    <n v="1602"/>
    <m/>
    <n v="1161"/>
    <m/>
    <m/>
    <m/>
    <n v="83700"/>
    <m/>
    <n v="4890"/>
    <m/>
    <n v="88590"/>
    <n v="9.6139519133084994E-2"/>
    <n v="47.31666666666667"/>
    <n v="1.8083305113443957E-2"/>
    <n v="8.9"/>
    <n v="1.3105316627158822E-2"/>
    <n v="6.45"/>
  </r>
  <r>
    <x v="103"/>
    <s v="PICH1Bco35"/>
    <x v="34"/>
    <s v="Pichidegua"/>
    <s v="color"/>
    <s v="Packing 1 Color"/>
    <s v="PICH1Bco"/>
    <n v="1800"/>
    <m/>
    <n v="0"/>
    <m/>
    <n v="0"/>
    <m/>
    <n v="28080"/>
    <m/>
    <n v="180"/>
    <m/>
    <n v="180"/>
    <m/>
    <n v="0"/>
    <m/>
    <n v="1566"/>
    <m/>
    <n v="540"/>
    <m/>
    <n v="2106"/>
    <m/>
    <n v="114"/>
    <m/>
    <n v="0"/>
    <m/>
    <n v="114"/>
    <m/>
    <n v="480"/>
    <m/>
    <m/>
    <m/>
    <n v="32400"/>
    <m/>
    <n v="540"/>
    <m/>
    <n v="32940"/>
    <n v="6.3934426229508193E-2"/>
    <n v="11.7"/>
    <n v="3.4608378870673953E-3"/>
    <n v="0.6333333333333333"/>
    <n v="1.4571948998178506E-2"/>
    <n v="2.6666666666666665"/>
  </r>
  <r>
    <x v="103"/>
    <s v="PICH2BCO35"/>
    <x v="34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3"/>
    <s v="PICH4Bco35"/>
    <x v="34"/>
    <s v="Pichidegua"/>
    <s v="color"/>
    <s v="Packing 4"/>
    <s v="PICH4Bco"/>
    <n v="840"/>
    <m/>
    <n v="0"/>
    <m/>
    <n v="3420"/>
    <m/>
    <n v="14940"/>
    <m/>
    <n v="20700"/>
    <m/>
    <n v="0"/>
    <m/>
    <n v="0"/>
    <m/>
    <n v="2340"/>
    <m/>
    <n v="0"/>
    <m/>
    <n v="2340"/>
    <m/>
    <n v="1980"/>
    <m/>
    <n v="0"/>
    <m/>
    <n v="1980"/>
    <m/>
    <n v="720"/>
    <m/>
    <m/>
    <m/>
    <n v="44940"/>
    <m/>
    <n v="0"/>
    <m/>
    <n v="44940"/>
    <n v="5.2069425901201602E-2"/>
    <n v="13"/>
    <n v="4.4058744993324434E-2"/>
    <n v="11"/>
    <n v="1.602136181575434E-2"/>
    <n v="4"/>
  </r>
  <r>
    <x v="103"/>
    <s v="PICH5Aco35"/>
    <x v="34"/>
    <s v="Pichidegua"/>
    <s v="color"/>
    <s v="Packing 5"/>
    <s v="PICH5Aco"/>
    <n v="2760"/>
    <m/>
    <n v="24480"/>
    <m/>
    <n v="45180"/>
    <m/>
    <n v="46980"/>
    <m/>
    <n v="720"/>
    <m/>
    <n v="0"/>
    <m/>
    <n v="0"/>
    <m/>
    <n v="4950"/>
    <m/>
    <n v="0"/>
    <m/>
    <n v="4950"/>
    <m/>
    <n v="2340"/>
    <m/>
    <n v="0"/>
    <m/>
    <n v="2340"/>
    <m/>
    <n v="460"/>
    <m/>
    <m/>
    <m/>
    <n v="127870"/>
    <m/>
    <n v="0"/>
    <m/>
    <n v="127870"/>
    <n v="3.8711191053413627E-2"/>
    <n v="27.5"/>
    <n v="1.8299835770704622E-2"/>
    <n v="13"/>
    <n v="3.5974036130444983E-3"/>
    <n v="2.5555555555555554"/>
  </r>
  <r>
    <x v="103"/>
    <s v="PICH5Bco35"/>
    <x v="34"/>
    <s v="Pichidegua"/>
    <s v="color"/>
    <s v="Packing 5"/>
    <s v="PICH5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3"/>
    <s v="PICH5Cco35"/>
    <x v="34"/>
    <s v="Pichidegua"/>
    <s v="color"/>
    <s v="Packing 5"/>
    <s v="PICH5Cco"/>
    <n v="2400"/>
    <m/>
    <n v="19080"/>
    <m/>
    <n v="22140"/>
    <m/>
    <n v="82080"/>
    <m/>
    <n v="4140"/>
    <m/>
    <n v="0"/>
    <m/>
    <n v="0"/>
    <m/>
    <n v="4590"/>
    <m/>
    <n v="0"/>
    <m/>
    <n v="4590"/>
    <m/>
    <n v="1440"/>
    <m/>
    <n v="0"/>
    <m/>
    <n v="1440"/>
    <m/>
    <n v="440"/>
    <m/>
    <m/>
    <m/>
    <n v="136310"/>
    <m/>
    <n v="0"/>
    <m/>
    <n v="136310"/>
    <n v="3.3673244809625122E-2"/>
    <n v="25.5"/>
    <n v="1.0564155234392194E-2"/>
    <n v="8"/>
    <n v="3.2279363216198369E-3"/>
    <n v="2.4444444444444446"/>
  </r>
  <r>
    <x v="104"/>
    <s v="Lavado35"/>
    <x v="34"/>
    <m/>
    <m/>
    <m/>
    <s v="Lavado"/>
    <n v="5640"/>
    <m/>
    <n v="23040"/>
    <m/>
    <n v="68580"/>
    <m/>
    <n v="50760"/>
    <m/>
    <n v="15480"/>
    <m/>
    <n v="1440"/>
    <m/>
    <n v="0"/>
    <m/>
    <n v="0"/>
    <m/>
    <n v="0"/>
    <m/>
    <n v="0"/>
    <m/>
    <n v="0"/>
    <m/>
    <n v="0"/>
    <m/>
    <n v="0"/>
    <m/>
    <n v="0"/>
    <m/>
    <m/>
    <m/>
    <n v="164940"/>
    <m/>
    <n v="0"/>
    <m/>
    <n v="164940"/>
    <n v="0"/>
    <n v="0"/>
    <n v="0"/>
    <n v="0"/>
    <n v="0"/>
    <n v="0"/>
  </r>
  <r>
    <x v="105"/>
    <s v="CA3A36"/>
    <x v="35"/>
    <s v="Calera"/>
    <s v="color"/>
    <s v="Packing 1 Color"/>
    <s v="CA3A"/>
    <n v="3240"/>
    <m/>
    <n v="11880"/>
    <m/>
    <n v="0"/>
    <m/>
    <n v="25920"/>
    <m/>
    <n v="540"/>
    <m/>
    <n v="180"/>
    <m/>
    <n v="0"/>
    <m/>
    <n v="1047"/>
    <m/>
    <n v="570"/>
    <m/>
    <n v="1617"/>
    <m/>
    <n v="480"/>
    <m/>
    <n v="720"/>
    <m/>
    <n v="1200"/>
    <m/>
    <n v="303"/>
    <m/>
    <m/>
    <m/>
    <n v="43590"/>
    <m/>
    <n v="1290"/>
    <m/>
    <n v="44880"/>
    <n v="3.6029411764705879E-2"/>
    <n v="8.9833333333333325"/>
    <n v="2.6737967914438502E-2"/>
    <n v="6.666666666666667"/>
    <n v="6.7513368983957217E-3"/>
    <n v="1.6833333333333333"/>
  </r>
  <r>
    <x v="105"/>
    <s v="CA3B36"/>
    <x v="35"/>
    <s v="Calera"/>
    <s v="color"/>
    <s v="Packing 1 Color"/>
    <s v="CA3B"/>
    <n v="1680"/>
    <m/>
    <n v="5580"/>
    <m/>
    <n v="2880"/>
    <m/>
    <n v="10980"/>
    <m/>
    <n v="180"/>
    <m/>
    <n v="0"/>
    <m/>
    <n v="0"/>
    <m/>
    <n v="588"/>
    <m/>
    <n v="240"/>
    <m/>
    <n v="828"/>
    <m/>
    <n v="375"/>
    <m/>
    <n v="480"/>
    <m/>
    <n v="855"/>
    <m/>
    <n v="237"/>
    <m/>
    <m/>
    <m/>
    <n v="22500"/>
    <m/>
    <n v="720"/>
    <m/>
    <n v="23220"/>
    <n v="3.565891472868217E-2"/>
    <n v="4.5999999999999996"/>
    <n v="3.6821705426356592E-2"/>
    <n v="4.75"/>
    <n v="1.0206718346253229E-2"/>
    <n v="1.3166666666666667"/>
  </r>
  <r>
    <x v="105"/>
    <s v="CA3BB36"/>
    <x v="35"/>
    <s v="Calera"/>
    <s v="blanco"/>
    <s v="Packing 1 Color"/>
    <s v="CA3BB"/>
    <n v="2520"/>
    <m/>
    <n v="11520"/>
    <m/>
    <n v="4500"/>
    <m/>
    <n v="27180"/>
    <m/>
    <n v="180"/>
    <m/>
    <n v="0"/>
    <m/>
    <n v="0"/>
    <m/>
    <n v="1890"/>
    <m/>
    <n v="900"/>
    <m/>
    <n v="2790"/>
    <m/>
    <n v="534"/>
    <m/>
    <n v="750"/>
    <m/>
    <n v="1284"/>
    <m/>
    <n v="216"/>
    <m/>
    <m/>
    <m/>
    <n v="48540"/>
    <m/>
    <n v="1650"/>
    <m/>
    <n v="50190"/>
    <n v="5.5588762701733414E-2"/>
    <n v="15.5"/>
    <n v="2.5582785415421399E-2"/>
    <n v="7.1333333333333337"/>
    <n v="4.3036461446503286E-3"/>
    <n v="1.2"/>
  </r>
  <r>
    <x v="105"/>
    <s v="CAP1A36"/>
    <x v="35"/>
    <s v="Calera"/>
    <s v="color"/>
    <s v="Packing 1 Color"/>
    <s v="CAP1A"/>
    <n v="1920"/>
    <m/>
    <n v="0"/>
    <m/>
    <n v="360"/>
    <m/>
    <n v="19440"/>
    <m/>
    <n v="180"/>
    <m/>
    <n v="0"/>
    <m/>
    <n v="0"/>
    <m/>
    <n v="759"/>
    <m/>
    <n v="570"/>
    <m/>
    <n v="1329"/>
    <m/>
    <n v="132"/>
    <m/>
    <n v="0"/>
    <m/>
    <n v="132"/>
    <m/>
    <n v="339"/>
    <m/>
    <m/>
    <m/>
    <n v="23130"/>
    <m/>
    <n v="570"/>
    <m/>
    <n v="23700"/>
    <n v="5.6075949367088609E-2"/>
    <n v="7.3833333333333337"/>
    <n v="5.569620253164557E-3"/>
    <n v="0.73333333333333328"/>
    <n v="1.430379746835443E-2"/>
    <n v="1.8833333333333333"/>
  </r>
  <r>
    <x v="105"/>
    <s v="CAP1B36"/>
    <x v="35"/>
    <s v="Calera"/>
    <s v="color"/>
    <s v="Packing 1 Color"/>
    <s v="CAP1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5"/>
    <s v="CAP1c36"/>
    <x v="35"/>
    <s v="Calera"/>
    <s v="color"/>
    <s v="Packing 1 Color"/>
    <s v="CAP1c"/>
    <n v="1680"/>
    <m/>
    <n v="0"/>
    <m/>
    <n v="0"/>
    <m/>
    <n v="20340"/>
    <m/>
    <n v="0"/>
    <m/>
    <n v="0"/>
    <m/>
    <n v="0"/>
    <m/>
    <n v="753"/>
    <m/>
    <n v="450"/>
    <m/>
    <n v="1203"/>
    <m/>
    <n v="126"/>
    <m/>
    <n v="0"/>
    <m/>
    <n v="126"/>
    <m/>
    <n v="201"/>
    <m/>
    <m/>
    <m/>
    <n v="23100"/>
    <m/>
    <n v="450"/>
    <m/>
    <n v="23550"/>
    <n v="5.10828025477707E-2"/>
    <n v="6.6833333333333336"/>
    <n v="5.3503184713375798E-3"/>
    <n v="0.7"/>
    <n v="8.5350318471337575E-3"/>
    <n v="1.1166666666666667"/>
  </r>
  <r>
    <x v="106"/>
    <s v="PICH1A36"/>
    <x v="35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6"/>
    <s v="PICH2A36"/>
    <x v="35"/>
    <s v="Pichidegua"/>
    <s v="color"/>
    <s v="Packing 1 Blanco"/>
    <s v="PICH2A"/>
    <n v="3600"/>
    <m/>
    <n v="55620"/>
    <m/>
    <n v="119700"/>
    <m/>
    <n v="39600"/>
    <m/>
    <n v="4680"/>
    <m/>
    <n v="0"/>
    <m/>
    <n v="0"/>
    <m/>
    <n v="15840"/>
    <m/>
    <n v="0"/>
    <m/>
    <n v="15840"/>
    <m/>
    <n v="9360"/>
    <m/>
    <n v="0"/>
    <m/>
    <n v="9360"/>
    <m/>
    <n v="560"/>
    <m/>
    <m/>
    <m/>
    <n v="248960"/>
    <m/>
    <n v="0"/>
    <m/>
    <n v="248960"/>
    <n v="6.3624678663239079E-2"/>
    <n v="88"/>
    <n v="3.7596401028277632E-2"/>
    <n v="52"/>
    <n v="2.2493573264781492E-3"/>
    <n v="3.1111111111111112"/>
  </r>
  <r>
    <x v="106"/>
    <s v="PICH3A36"/>
    <x v="35"/>
    <s v="Pichidegua"/>
    <s v="blanco"/>
    <s v="Packing 3"/>
    <s v="PICH3A"/>
    <n v="23520"/>
    <m/>
    <n v="52740"/>
    <m/>
    <n v="119300"/>
    <m/>
    <n v="28080"/>
    <m/>
    <n v="4320"/>
    <m/>
    <n v="0"/>
    <m/>
    <n v="0"/>
    <m/>
    <n v="18540"/>
    <m/>
    <n v="0"/>
    <m/>
    <n v="18540"/>
    <m/>
    <n v="2160"/>
    <m/>
    <n v="0"/>
    <m/>
    <n v="2160"/>
    <m/>
    <n v="1100"/>
    <m/>
    <m/>
    <m/>
    <n v="249760"/>
    <m/>
    <n v="0"/>
    <m/>
    <n v="249760"/>
    <n v="7.4231262011531074E-2"/>
    <n v="103"/>
    <n v="8.6483023702754649E-3"/>
    <n v="12"/>
    <n v="4.4042280589365792E-3"/>
    <n v="6.1111111111111107"/>
  </r>
  <r>
    <x v="106"/>
    <s v="PICH4A36"/>
    <x v="35"/>
    <s v="Pichidegua"/>
    <s v="blanco"/>
    <s v="Packing 4"/>
    <s v="PICH4A"/>
    <n v="7920"/>
    <m/>
    <n v="26100"/>
    <m/>
    <n v="57600"/>
    <m/>
    <n v="28440"/>
    <m/>
    <n v="3960"/>
    <m/>
    <n v="0"/>
    <m/>
    <n v="0"/>
    <m/>
    <n v="29880"/>
    <m/>
    <n v="0"/>
    <m/>
    <n v="29880"/>
    <m/>
    <n v="4680"/>
    <m/>
    <n v="0"/>
    <m/>
    <n v="4680"/>
    <m/>
    <n v="1120"/>
    <m/>
    <m/>
    <m/>
    <n v="159700"/>
    <m/>
    <n v="0"/>
    <m/>
    <n v="159700"/>
    <n v="0.1871008140262993"/>
    <n v="166"/>
    <n v="2.9304946775203507E-2"/>
    <n v="26"/>
    <n v="7.0131496556042582E-3"/>
    <n v="6.2222222222222223"/>
  </r>
  <r>
    <x v="106"/>
    <s v="PICH5A36"/>
    <x v="35"/>
    <s v="Pichidegua"/>
    <s v="blanco"/>
    <s v="Packing 5"/>
    <s v="PICH5A"/>
    <n v="1680"/>
    <m/>
    <n v="39600"/>
    <m/>
    <n v="151200"/>
    <m/>
    <n v="76680"/>
    <m/>
    <n v="2700"/>
    <m/>
    <n v="0"/>
    <m/>
    <n v="0"/>
    <m/>
    <n v="16380"/>
    <m/>
    <n v="0"/>
    <m/>
    <n v="16380"/>
    <m/>
    <n v="1800"/>
    <m/>
    <n v="0"/>
    <m/>
    <n v="1800"/>
    <m/>
    <n v="640"/>
    <m/>
    <m/>
    <m/>
    <n v="290680"/>
    <m/>
    <n v="0"/>
    <m/>
    <n v="290680"/>
    <n v="5.635062611806798E-2"/>
    <n v="91"/>
    <n v="6.1923764964909866E-3"/>
    <n v="10"/>
    <n v="2.2017338654190177E-3"/>
    <n v="3.5555555555555554"/>
  </r>
  <r>
    <x v="106"/>
    <s v="PICH1B36"/>
    <x v="35"/>
    <s v="Pichidegua"/>
    <m/>
    <s v="Packing 1 Blanco"/>
    <s v="PICH1B"/>
    <n v="0"/>
    <m/>
    <n v="0"/>
    <m/>
    <n v="0"/>
    <m/>
    <n v="0"/>
    <m/>
    <n v="0"/>
    <m/>
    <n v="0"/>
    <m/>
    <n v="0"/>
    <m/>
    <n v="0"/>
    <m/>
    <n v="420"/>
    <m/>
    <n v="420"/>
    <m/>
    <n v="0"/>
    <m/>
    <n v="0"/>
    <m/>
    <n v="0"/>
    <m/>
    <n v="0"/>
    <m/>
    <m/>
    <m/>
    <n v="0"/>
    <m/>
    <n v="420"/>
    <m/>
    <n v="420"/>
    <n v="1"/>
    <n v="2.3333333333333335"/>
    <n v="0"/>
    <n v="0"/>
    <n v="0"/>
    <n v="0"/>
  </r>
  <r>
    <x v="106"/>
    <s v="PICH2B36"/>
    <x v="35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6"/>
    <s v="PICH3B36"/>
    <x v="35"/>
    <s v="Pichidegua"/>
    <s v="blanco"/>
    <s v="Packing 3"/>
    <s v="PICH3B"/>
    <n v="4560"/>
    <m/>
    <n v="14400"/>
    <m/>
    <n v="173300"/>
    <m/>
    <n v="201240"/>
    <m/>
    <n v="20520"/>
    <m/>
    <n v="0"/>
    <m/>
    <n v="0"/>
    <m/>
    <n v="10440"/>
    <m/>
    <n v="0"/>
    <m/>
    <n v="10440"/>
    <m/>
    <n v="1260"/>
    <m/>
    <n v="0"/>
    <m/>
    <n v="1260"/>
    <m/>
    <n v="540"/>
    <m/>
    <m/>
    <m/>
    <n v="426260"/>
    <m/>
    <n v="0"/>
    <m/>
    <n v="426260"/>
    <n v="2.4492094027119597E-2"/>
    <n v="58"/>
    <n v="2.9559423825833999E-3"/>
    <n v="7"/>
    <n v="1.2668324496786E-3"/>
    <n v="3"/>
  </r>
  <r>
    <x v="106"/>
    <s v="PICH4B36"/>
    <x v="35"/>
    <s v="Pichidegua"/>
    <s v="blanco"/>
    <s v="Packing 4"/>
    <s v="PICH4B"/>
    <n v="2880"/>
    <m/>
    <n v="0"/>
    <m/>
    <n v="0"/>
    <m/>
    <n v="87660"/>
    <m/>
    <n v="52020"/>
    <m/>
    <n v="1980"/>
    <m/>
    <n v="0"/>
    <m/>
    <n v="9720"/>
    <m/>
    <n v="0"/>
    <m/>
    <n v="9720"/>
    <m/>
    <n v="1980"/>
    <m/>
    <n v="0"/>
    <m/>
    <n v="1980"/>
    <m/>
    <n v="920"/>
    <m/>
    <m/>
    <m/>
    <n v="157160"/>
    <m/>
    <n v="0"/>
    <m/>
    <n v="157160"/>
    <n v="6.1847798421990327E-2"/>
    <n v="54"/>
    <n v="1.2598625604479512E-2"/>
    <n v="11"/>
    <n v="5.8539068465258337E-3"/>
    <n v="5.1111111111111107"/>
  </r>
  <r>
    <x v="106"/>
    <s v="PICH5B36"/>
    <x v="35"/>
    <s v="Pichidegua"/>
    <s v="blanco"/>
    <s v="Packing 5"/>
    <s v="PICH5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6"/>
    <s v="PICH3C36"/>
    <x v="35"/>
    <s v="Pichidegua"/>
    <s v="blanco"/>
    <s v="Packing 3"/>
    <s v="PICH3C"/>
    <n v="10440"/>
    <m/>
    <n v="2340"/>
    <m/>
    <n v="29400"/>
    <m/>
    <n v="202140"/>
    <m/>
    <n v="70380"/>
    <m/>
    <n v="0"/>
    <m/>
    <n v="0"/>
    <m/>
    <n v="9540"/>
    <m/>
    <n v="0"/>
    <m/>
    <n v="9540"/>
    <m/>
    <n v="1620"/>
    <m/>
    <n v="0"/>
    <m/>
    <n v="1620"/>
    <m/>
    <n v="500"/>
    <m/>
    <m/>
    <m/>
    <n v="326360"/>
    <m/>
    <n v="0"/>
    <m/>
    <n v="326360"/>
    <n v="2.9231523471013605E-2"/>
    <n v="53"/>
    <n v="4.9638436082853291E-3"/>
    <n v="9"/>
    <n v="1.5320504963843608E-3"/>
    <n v="2.7777777777777777"/>
  </r>
  <r>
    <x v="106"/>
    <s v="PICH5C36"/>
    <x v="35"/>
    <s v="Pichidegua"/>
    <s v="blanco"/>
    <s v="Packing 5"/>
    <s v="PICH5C"/>
    <n v="1440"/>
    <m/>
    <n v="11340"/>
    <m/>
    <n v="91440"/>
    <m/>
    <n v="145980"/>
    <m/>
    <n v="15120"/>
    <m/>
    <n v="0"/>
    <m/>
    <n v="0"/>
    <m/>
    <n v="16200"/>
    <m/>
    <n v="0"/>
    <m/>
    <n v="16200"/>
    <m/>
    <n v="2340"/>
    <m/>
    <n v="0"/>
    <m/>
    <n v="2340"/>
    <m/>
    <n v="600"/>
    <m/>
    <m/>
    <m/>
    <n v="284460"/>
    <m/>
    <n v="0"/>
    <m/>
    <n v="284460"/>
    <n v="5.6950010546298252E-2"/>
    <n v="90"/>
    <n v="8.2261126344653022E-3"/>
    <n v="13"/>
    <n v="2.1092596498628979E-3"/>
    <n v="3.3333333333333335"/>
  </r>
  <r>
    <x v="106"/>
    <s v="PICH5D36"/>
    <x v="35"/>
    <s v="Pichidegua"/>
    <s v="blanco"/>
    <s v="Packing 5"/>
    <s v="PICH5D"/>
    <n v="2280"/>
    <m/>
    <n v="38880"/>
    <m/>
    <n v="142920"/>
    <m/>
    <n v="109260"/>
    <m/>
    <n v="5400"/>
    <m/>
    <n v="0"/>
    <m/>
    <n v="0"/>
    <m/>
    <n v="27540"/>
    <m/>
    <n v="0"/>
    <m/>
    <n v="27540"/>
    <m/>
    <n v="3600"/>
    <m/>
    <n v="0"/>
    <m/>
    <n v="3600"/>
    <m/>
    <n v="720"/>
    <m/>
    <m/>
    <m/>
    <n v="330600"/>
    <m/>
    <n v="0"/>
    <m/>
    <n v="330600"/>
    <n v="8.3303085299455529E-2"/>
    <n v="153"/>
    <n v="1.0889292196007259E-2"/>
    <n v="20"/>
    <n v="2.1778584392014521E-3"/>
    <n v="4"/>
  </r>
  <r>
    <x v="106"/>
    <s v="PICH1Aco36"/>
    <x v="35"/>
    <s v="Pichidegua"/>
    <s v="color"/>
    <s v="Packing 1 Color"/>
    <s v="PICH1Aco"/>
    <n v="3960"/>
    <m/>
    <n v="8640"/>
    <m/>
    <n v="6840"/>
    <m/>
    <n v="24840"/>
    <m/>
    <n v="180"/>
    <m/>
    <n v="0"/>
    <m/>
    <n v="0"/>
    <m/>
    <n v="2313"/>
    <m/>
    <n v="1620"/>
    <m/>
    <n v="3933"/>
    <m/>
    <n v="561"/>
    <m/>
    <n v="540"/>
    <m/>
    <n v="1101"/>
    <m/>
    <n v="1256"/>
    <m/>
    <m/>
    <m/>
    <n v="48590"/>
    <m/>
    <n v="2160"/>
    <m/>
    <n v="50750"/>
    <n v="7.7497536945812809E-2"/>
    <n v="21.85"/>
    <n v="2.1694581280788178E-2"/>
    <n v="6.1166666666666663"/>
    <n v="2.4748768472906402E-2"/>
    <n v="6.9777777777777779"/>
  </r>
  <r>
    <x v="106"/>
    <s v="PICH1Aco236"/>
    <x v="35"/>
    <s v="Pichidegua"/>
    <s v="color"/>
    <s v="Packing 1 Color"/>
    <s v="PICH1Aco2"/>
    <n v="3240"/>
    <m/>
    <n v="540"/>
    <m/>
    <n v="32480"/>
    <m/>
    <n v="44460"/>
    <m/>
    <n v="2700"/>
    <m/>
    <n v="0"/>
    <m/>
    <n v="0"/>
    <m/>
    <n v="4029"/>
    <m/>
    <n v="5460"/>
    <m/>
    <n v="9489"/>
    <m/>
    <n v="807"/>
    <m/>
    <n v="450"/>
    <m/>
    <n v="1257"/>
    <m/>
    <n v="1024"/>
    <m/>
    <m/>
    <m/>
    <n v="89280"/>
    <m/>
    <n v="5910"/>
    <m/>
    <n v="95190"/>
    <n v="9.9684840844626532E-2"/>
    <n v="52.716666666666669"/>
    <n v="1.3205168610148125E-2"/>
    <n v="6.9833333333333334"/>
    <n v="1.0757432503414224E-2"/>
    <n v="5.6888888888888891"/>
  </r>
  <r>
    <x v="106"/>
    <s v="PICH1Bco36"/>
    <x v="35"/>
    <s v="Pichidegua"/>
    <s v="color"/>
    <s v="Packing 1 Color"/>
    <s v="PICH1Bco"/>
    <n v="600"/>
    <m/>
    <n v="0"/>
    <m/>
    <n v="7800"/>
    <m/>
    <n v="9360"/>
    <m/>
    <n v="180"/>
    <m/>
    <n v="0"/>
    <m/>
    <n v="0"/>
    <m/>
    <n v="957"/>
    <m/>
    <n v="690"/>
    <m/>
    <n v="1647"/>
    <m/>
    <n v="69"/>
    <m/>
    <n v="0"/>
    <m/>
    <n v="69"/>
    <m/>
    <n v="224"/>
    <m/>
    <m/>
    <m/>
    <n v="19190"/>
    <m/>
    <n v="690"/>
    <m/>
    <n v="19880"/>
    <n v="8.2847082494969818E-2"/>
    <n v="9.15"/>
    <n v="3.470824949698189E-3"/>
    <n v="0.38333333333333336"/>
    <n v="1.1267605633802818E-2"/>
    <n v="1.2444444444444445"/>
  </r>
  <r>
    <x v="106"/>
    <s v="PICH2BCO36"/>
    <x v="35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6"/>
    <s v="PICH4Bco36"/>
    <x v="35"/>
    <s v="Pichidegua"/>
    <s v="color"/>
    <s v="Packing 4"/>
    <s v="PICH4Bco"/>
    <n v="1200"/>
    <m/>
    <n v="0"/>
    <m/>
    <n v="5760"/>
    <m/>
    <n v="17100"/>
    <m/>
    <n v="17280"/>
    <m/>
    <n v="0"/>
    <m/>
    <n v="0"/>
    <m/>
    <n v="3240"/>
    <m/>
    <n v="0"/>
    <m/>
    <n v="3240"/>
    <m/>
    <n v="1800"/>
    <m/>
    <n v="0"/>
    <m/>
    <n v="1800"/>
    <m/>
    <n v="720"/>
    <m/>
    <m/>
    <m/>
    <n v="47100"/>
    <m/>
    <n v="0"/>
    <m/>
    <n v="47100"/>
    <n v="6.8789808917197451E-2"/>
    <n v="18"/>
    <n v="3.8216560509554139E-2"/>
    <n v="10"/>
    <n v="1.5286624203821656E-2"/>
    <n v="4"/>
  </r>
  <r>
    <x v="106"/>
    <s v="PICH5Aco36"/>
    <x v="35"/>
    <s v="Pichidegua"/>
    <s v="color"/>
    <s v="Packing 5"/>
    <s v="PICH5Aco"/>
    <n v="2760"/>
    <m/>
    <n v="22140"/>
    <m/>
    <n v="28800"/>
    <m/>
    <n v="46800"/>
    <m/>
    <n v="360"/>
    <m/>
    <n v="0"/>
    <m/>
    <n v="0"/>
    <m/>
    <n v="5040"/>
    <m/>
    <n v="0"/>
    <m/>
    <n v="5040"/>
    <m/>
    <n v="1980"/>
    <m/>
    <n v="0"/>
    <m/>
    <n v="1980"/>
    <m/>
    <n v="300"/>
    <m/>
    <m/>
    <m/>
    <n v="108180"/>
    <m/>
    <n v="0"/>
    <m/>
    <n v="108180"/>
    <n v="4.6589018302828619E-2"/>
    <n v="28"/>
    <n v="1.8302828618968387E-2"/>
    <n v="11"/>
    <n v="2.7731558513588465E-3"/>
    <n v="1.6666666666666667"/>
  </r>
  <r>
    <x v="106"/>
    <s v="PICH5Bco36"/>
    <x v="35"/>
    <s v="Pichidegua"/>
    <s v="color"/>
    <s v="Packing 5"/>
    <s v="PICH5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6"/>
    <s v="PICH5Cco36"/>
    <x v="35"/>
    <s v="Pichidegua"/>
    <s v="color"/>
    <s v="Packing 5"/>
    <s v="PICH5Cco"/>
    <n v="2640"/>
    <m/>
    <n v="20520"/>
    <m/>
    <n v="15840"/>
    <m/>
    <n v="72540"/>
    <m/>
    <n v="2340"/>
    <m/>
    <n v="0"/>
    <m/>
    <n v="0"/>
    <m/>
    <n v="5220"/>
    <m/>
    <n v="0"/>
    <m/>
    <n v="5220"/>
    <m/>
    <n v="1980"/>
    <m/>
    <n v="0"/>
    <m/>
    <n v="1980"/>
    <m/>
    <n v="360"/>
    <m/>
    <m/>
    <m/>
    <n v="121440"/>
    <m/>
    <n v="0"/>
    <m/>
    <n v="121440"/>
    <n v="4.298418972332016E-2"/>
    <n v="29"/>
    <n v="1.6304347826086956E-2"/>
    <n v="11"/>
    <n v="2.9644268774703555E-3"/>
    <n v="2"/>
  </r>
  <r>
    <x v="107"/>
    <s v="Lavado36"/>
    <x v="35"/>
    <m/>
    <m/>
    <m/>
    <s v="Lavado"/>
    <n v="5520"/>
    <m/>
    <n v="18180"/>
    <m/>
    <n v="49860"/>
    <m/>
    <n v="39420"/>
    <m/>
    <n v="9180"/>
    <m/>
    <n v="720"/>
    <m/>
    <n v="0"/>
    <m/>
    <n v="0"/>
    <m/>
    <n v="0"/>
    <m/>
    <n v="0"/>
    <m/>
    <n v="0"/>
    <m/>
    <n v="0"/>
    <m/>
    <n v="0"/>
    <m/>
    <n v="0"/>
    <m/>
    <m/>
    <m/>
    <n v="122880"/>
    <m/>
    <n v="0"/>
    <m/>
    <n v="122880"/>
    <n v="0"/>
    <n v="0"/>
    <n v="0"/>
    <n v="0"/>
    <n v="0"/>
    <n v="0"/>
  </r>
  <r>
    <x v="108"/>
    <s v="CA3A37"/>
    <x v="36"/>
    <s v="Calera"/>
    <s v="color"/>
    <s v="Packing 1 Color"/>
    <s v="CA3A"/>
    <n v="5280"/>
    <m/>
    <n v="18000"/>
    <m/>
    <n v="9180"/>
    <m/>
    <n v="32940"/>
    <m/>
    <n v="360"/>
    <m/>
    <n v="0"/>
    <m/>
    <n v="0"/>
    <m/>
    <n v="1482"/>
    <m/>
    <n v="750"/>
    <m/>
    <n v="2232"/>
    <m/>
    <n v="600"/>
    <m/>
    <n v="810"/>
    <m/>
    <n v="1410"/>
    <m/>
    <n v="1368"/>
    <m/>
    <m/>
    <m/>
    <n v="69210"/>
    <m/>
    <n v="1560"/>
    <m/>
    <n v="70770"/>
    <n v="3.1538787621873676E-2"/>
    <n v="12.4"/>
    <n v="1.9923696481559984E-2"/>
    <n v="7.833333333333333"/>
    <n v="1.9330224671470962E-2"/>
    <n v="7.6"/>
  </r>
  <r>
    <x v="108"/>
    <s v="CA3B37"/>
    <x v="36"/>
    <s v="Calera"/>
    <s v="color"/>
    <s v="Packing 1 Color"/>
    <s v="CA3B"/>
    <n v="0"/>
    <m/>
    <n v="0"/>
    <m/>
    <n v="0"/>
    <m/>
    <n v="0"/>
    <m/>
    <n v="0"/>
    <m/>
    <n v="0"/>
    <m/>
    <n v="0"/>
    <m/>
    <n v="0"/>
    <m/>
    <n v="360"/>
    <m/>
    <n v="360"/>
    <m/>
    <n v="0"/>
    <m/>
    <n v="690"/>
    <m/>
    <n v="690"/>
    <m/>
    <n v="0"/>
    <m/>
    <m/>
    <m/>
    <n v="0"/>
    <m/>
    <n v="1050"/>
    <m/>
    <n v="1050"/>
    <n v="0.34285714285714286"/>
    <n v="2"/>
    <n v="0.65714285714285714"/>
    <n v="3.8333333333333335"/>
    <n v="0"/>
    <n v="0"/>
  </r>
  <r>
    <x v="108"/>
    <s v="CA3BB37"/>
    <x v="36"/>
    <s v="Calera"/>
    <s v="blanco"/>
    <s v="Packing 1 Color"/>
    <s v="CA3BB"/>
    <n v="3840"/>
    <m/>
    <n v="19620"/>
    <m/>
    <n v="18720"/>
    <m/>
    <n v="34920"/>
    <m/>
    <n v="540"/>
    <m/>
    <n v="0"/>
    <m/>
    <n v="0"/>
    <m/>
    <n v="2886"/>
    <m/>
    <n v="1380"/>
    <m/>
    <n v="4266"/>
    <m/>
    <n v="1374"/>
    <m/>
    <n v="1080"/>
    <m/>
    <n v="2454"/>
    <m/>
    <n v="390"/>
    <m/>
    <m/>
    <m/>
    <n v="82290"/>
    <m/>
    <n v="2460"/>
    <m/>
    <n v="84750"/>
    <n v="5.0336283185840706E-2"/>
    <n v="23.7"/>
    <n v="2.8955752212389382E-2"/>
    <n v="13.633333333333333"/>
    <n v="4.6017699115044244E-3"/>
    <n v="2.1666666666666665"/>
  </r>
  <r>
    <x v="108"/>
    <s v="CAP1A37"/>
    <x v="36"/>
    <s v="Calera"/>
    <s v="color"/>
    <s v="Packing 1 Color"/>
    <s v="CAP1A"/>
    <n v="2400"/>
    <m/>
    <n v="540"/>
    <m/>
    <n v="3420"/>
    <m/>
    <n v="22860"/>
    <m/>
    <n v="360"/>
    <m/>
    <n v="0"/>
    <m/>
    <n v="0"/>
    <m/>
    <n v="195"/>
    <m/>
    <n v="870"/>
    <m/>
    <n v="1065"/>
    <m/>
    <n v="210"/>
    <m/>
    <n v="0"/>
    <m/>
    <n v="210"/>
    <m/>
    <n v="315"/>
    <m/>
    <m/>
    <m/>
    <n v="30300"/>
    <m/>
    <n v="870"/>
    <m/>
    <n v="31170"/>
    <n v="3.4167468719923003E-2"/>
    <n v="5.916666666666667"/>
    <n v="6.7372473532242537E-3"/>
    <n v="1.1666666666666667"/>
    <n v="1.0105871029836381E-2"/>
    <n v="1.75"/>
  </r>
  <r>
    <x v="108"/>
    <s v="CAP1B37"/>
    <x v="36"/>
    <s v="Calera"/>
    <s v="color"/>
    <s v="Packing 1 Color"/>
    <s v="CAP1B"/>
    <n v="0"/>
    <m/>
    <n v="0"/>
    <m/>
    <n v="0"/>
    <m/>
    <n v="0"/>
    <m/>
    <n v="90"/>
    <m/>
    <n v="0"/>
    <m/>
    <n v="0"/>
    <m/>
    <n v="0"/>
    <m/>
    <n v="0"/>
    <m/>
    <n v="0"/>
    <m/>
    <n v="0"/>
    <m/>
    <n v="0"/>
    <m/>
    <n v="0"/>
    <m/>
    <n v="0"/>
    <m/>
    <m/>
    <m/>
    <n v="90"/>
    <m/>
    <n v="0"/>
    <m/>
    <n v="90"/>
    <n v="0"/>
    <n v="0"/>
    <n v="0"/>
    <n v="0"/>
    <n v="0"/>
    <n v="0"/>
  </r>
  <r>
    <x v="108"/>
    <s v="CAP1c37"/>
    <x v="36"/>
    <s v="Calera"/>
    <s v="color"/>
    <s v="Packing 1 Color"/>
    <s v="CAP1c"/>
    <n v="2280"/>
    <m/>
    <n v="0"/>
    <m/>
    <n v="1980"/>
    <m/>
    <n v="18900"/>
    <m/>
    <n v="270"/>
    <m/>
    <n v="0"/>
    <m/>
    <n v="0"/>
    <m/>
    <n v="1914"/>
    <m/>
    <n v="270"/>
    <m/>
    <n v="2184"/>
    <m/>
    <n v="354"/>
    <m/>
    <n v="0"/>
    <m/>
    <n v="354"/>
    <m/>
    <n v="442"/>
    <m/>
    <m/>
    <m/>
    <n v="26140"/>
    <m/>
    <n v="270"/>
    <m/>
    <n v="26410"/>
    <n v="8.2695948504354411E-2"/>
    <n v="12.133333333333333"/>
    <n v="1.3404013631200303E-2"/>
    <n v="1.9666666666666666"/>
    <n v="1.6736084816357442E-2"/>
    <n v="2.4555555555555557"/>
  </r>
  <r>
    <x v="109"/>
    <s v="PICH1A37"/>
    <x v="36"/>
    <s v="Pichidegua"/>
    <m/>
    <s v="Packing 1 Blanco"/>
    <s v="PICH1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9"/>
    <s v="PICH2A37"/>
    <x v="36"/>
    <s v="Pichidegua"/>
    <s v="color"/>
    <s v="Packing 1 Blanco"/>
    <s v="PICH2A"/>
    <n v="960"/>
    <m/>
    <n v="22320"/>
    <m/>
    <n v="57240"/>
    <m/>
    <n v="27360"/>
    <m/>
    <n v="4320"/>
    <m/>
    <n v="0"/>
    <m/>
    <n v="0"/>
    <m/>
    <n v="12420"/>
    <m/>
    <n v="0"/>
    <m/>
    <n v="12420"/>
    <m/>
    <n v="11520"/>
    <m/>
    <n v="0"/>
    <m/>
    <n v="11520"/>
    <m/>
    <n v="890"/>
    <m/>
    <m/>
    <m/>
    <n v="137030"/>
    <m/>
    <n v="0"/>
    <m/>
    <n v="137030"/>
    <n v="9.0637086769320585E-2"/>
    <n v="69"/>
    <n v="8.4069181930964021E-2"/>
    <n v="64"/>
    <n v="6.4949281179303804E-3"/>
    <n v="4.9444444444444446"/>
  </r>
  <r>
    <x v="109"/>
    <s v="PICH3A37"/>
    <x v="36"/>
    <s v="Pichidegua"/>
    <s v="blanco"/>
    <s v="Packing 3"/>
    <s v="PICH3A"/>
    <n v="27000"/>
    <m/>
    <n v="63000"/>
    <m/>
    <n v="120880"/>
    <m/>
    <n v="26100"/>
    <m/>
    <n v="0"/>
    <m/>
    <n v="0"/>
    <m/>
    <n v="0"/>
    <m/>
    <n v="19800"/>
    <m/>
    <n v="0"/>
    <m/>
    <n v="19800"/>
    <m/>
    <n v="2340"/>
    <m/>
    <n v="0"/>
    <m/>
    <n v="2340"/>
    <m/>
    <n v="1580"/>
    <m/>
    <m/>
    <m/>
    <n v="260700"/>
    <m/>
    <n v="0"/>
    <m/>
    <n v="260700"/>
    <n v="7.5949367088607597E-2"/>
    <n v="110"/>
    <n v="8.9758342922899893E-3"/>
    <n v="13"/>
    <n v="6.0606060606060606E-3"/>
    <n v="8.7777777777777786"/>
  </r>
  <r>
    <x v="109"/>
    <s v="PICH4A37"/>
    <x v="36"/>
    <s v="Pichidegua"/>
    <s v="blanco"/>
    <s v="Packing 4"/>
    <s v="PICH4A"/>
    <n v="7920"/>
    <m/>
    <n v="26100"/>
    <m/>
    <n v="53640"/>
    <m/>
    <n v="27000"/>
    <m/>
    <n v="3960"/>
    <m/>
    <n v="0"/>
    <m/>
    <n v="0"/>
    <m/>
    <n v="32220"/>
    <m/>
    <n v="0"/>
    <m/>
    <n v="32220"/>
    <m/>
    <n v="3780"/>
    <m/>
    <n v="0"/>
    <m/>
    <n v="3780"/>
    <m/>
    <n v="2060"/>
    <m/>
    <m/>
    <m/>
    <n v="156680"/>
    <m/>
    <n v="0"/>
    <m/>
    <n v="156680"/>
    <n v="0.20564207301506254"/>
    <n v="179"/>
    <n v="2.4125606331376052E-2"/>
    <n v="21"/>
    <n v="1.3147817207046209E-2"/>
    <n v="11.444444444444445"/>
  </r>
  <r>
    <x v="109"/>
    <s v="PICH5A37"/>
    <x v="36"/>
    <s v="Pichidegua"/>
    <s v="blanco"/>
    <s v="Packing 5"/>
    <s v="PICH5A"/>
    <n v="2040"/>
    <m/>
    <n v="35280"/>
    <m/>
    <n v="130860"/>
    <m/>
    <n v="61200"/>
    <m/>
    <n v="3960"/>
    <m/>
    <n v="0"/>
    <m/>
    <n v="0"/>
    <m/>
    <n v="12960"/>
    <m/>
    <n v="0"/>
    <m/>
    <n v="12960"/>
    <m/>
    <n v="2340"/>
    <m/>
    <n v="0"/>
    <m/>
    <n v="2340"/>
    <m/>
    <n v="1480"/>
    <m/>
    <m/>
    <m/>
    <n v="250120"/>
    <m/>
    <n v="0"/>
    <m/>
    <n v="250120"/>
    <n v="5.1815128738205658E-2"/>
    <n v="72"/>
    <n v="9.355509355509356E-3"/>
    <n v="13"/>
    <n v="5.9171597633136093E-3"/>
    <n v="8.2222222222222214"/>
  </r>
  <r>
    <x v="109"/>
    <s v="PICH1B37"/>
    <x v="36"/>
    <s v="Pichidegua"/>
    <m/>
    <s v="Packing 1 Blanco"/>
    <s v="PICH1B"/>
    <n v="0"/>
    <m/>
    <n v="0"/>
    <m/>
    <n v="0"/>
    <m/>
    <n v="0"/>
    <m/>
    <n v="0"/>
    <m/>
    <n v="0"/>
    <m/>
    <n v="0"/>
    <m/>
    <n v="0"/>
    <m/>
    <n v="3240"/>
    <m/>
    <n v="3240"/>
    <m/>
    <n v="0"/>
    <m/>
    <n v="240"/>
    <m/>
    <n v="240"/>
    <m/>
    <n v="0"/>
    <m/>
    <m/>
    <m/>
    <n v="0"/>
    <m/>
    <n v="3480"/>
    <m/>
    <n v="3480"/>
    <n v="0.93103448275862066"/>
    <n v="18"/>
    <n v="6.8965517241379309E-2"/>
    <n v="1.3333333333333333"/>
    <n v="0"/>
    <n v="0"/>
  </r>
  <r>
    <x v="109"/>
    <s v="PICH2B37"/>
    <x v="36"/>
    <s v="Pichidegua"/>
    <s v="blanco"/>
    <s v="Packing 1 Blanco"/>
    <s v="PICH2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9"/>
    <s v="PICH3B37"/>
    <x v="36"/>
    <s v="Pichidegua"/>
    <s v="blanco"/>
    <s v="Packing 3"/>
    <s v="PICH3B"/>
    <n v="3960"/>
    <m/>
    <n v="21600"/>
    <m/>
    <n v="188620"/>
    <m/>
    <n v="170100"/>
    <m/>
    <n v="13680"/>
    <m/>
    <n v="0"/>
    <m/>
    <n v="0"/>
    <m/>
    <n v="11340"/>
    <m/>
    <n v="0"/>
    <m/>
    <n v="11340"/>
    <m/>
    <n v="1440"/>
    <m/>
    <n v="0"/>
    <m/>
    <n v="1440"/>
    <m/>
    <n v="1040"/>
    <m/>
    <m/>
    <m/>
    <n v="411780"/>
    <m/>
    <n v="0"/>
    <m/>
    <n v="411780"/>
    <n v="2.7538977123706832E-2"/>
    <n v="63"/>
    <n v="3.4970129680897567E-3"/>
    <n v="8"/>
    <n v="2.5256204769537132E-3"/>
    <n v="5.7777777777777777"/>
  </r>
  <r>
    <x v="109"/>
    <s v="PICH4B37"/>
    <x v="36"/>
    <s v="Pichidegua"/>
    <s v="blanco"/>
    <s v="Packing 4"/>
    <s v="PICH4B"/>
    <n v="2160"/>
    <m/>
    <n v="0"/>
    <m/>
    <n v="1260"/>
    <m/>
    <n v="81540"/>
    <m/>
    <n v="48240"/>
    <m/>
    <n v="3600"/>
    <m/>
    <n v="0"/>
    <m/>
    <n v="8280"/>
    <m/>
    <n v="0"/>
    <m/>
    <n v="8280"/>
    <m/>
    <n v="1440"/>
    <m/>
    <n v="0"/>
    <m/>
    <n v="1440"/>
    <m/>
    <n v="1140"/>
    <m/>
    <m/>
    <m/>
    <n v="147660"/>
    <m/>
    <n v="0"/>
    <m/>
    <n v="147660"/>
    <n v="5.6074766355140186E-2"/>
    <n v="46"/>
    <n v="9.7521332791548152E-3"/>
    <n v="8"/>
    <n v="7.7204388459975615E-3"/>
    <n v="6.333333333333333"/>
  </r>
  <r>
    <x v="109"/>
    <s v="PICH5B37"/>
    <x v="36"/>
    <s v="Pichidegua"/>
    <s v="blanco"/>
    <s v="Packing 5"/>
    <s v="PICH5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9"/>
    <s v="PICH3C37"/>
    <x v="36"/>
    <s v="Pichidegua"/>
    <s v="blanco"/>
    <s v="Packing 3"/>
    <s v="PICH3C"/>
    <n v="8760"/>
    <m/>
    <n v="3600"/>
    <m/>
    <n v="41000"/>
    <m/>
    <n v="194760"/>
    <m/>
    <n v="53820"/>
    <m/>
    <n v="0"/>
    <m/>
    <n v="0"/>
    <m/>
    <n v="7920"/>
    <m/>
    <n v="0"/>
    <m/>
    <n v="7920"/>
    <m/>
    <n v="1440"/>
    <m/>
    <n v="0"/>
    <m/>
    <n v="1440"/>
    <m/>
    <n v="1040"/>
    <m/>
    <m/>
    <m/>
    <n v="312340"/>
    <m/>
    <n v="0"/>
    <m/>
    <n v="312340"/>
    <n v="2.5356982775180892E-2"/>
    <n v="44"/>
    <n v="4.6103605045783444E-3"/>
    <n v="8"/>
    <n v="3.3297048088621376E-3"/>
    <n v="5.7777777777777777"/>
  </r>
  <r>
    <x v="109"/>
    <s v="PICH5C37"/>
    <x v="36"/>
    <s v="Pichidegua"/>
    <s v="blanco"/>
    <s v="Packing 5"/>
    <s v="PICH5C"/>
    <n v="1440"/>
    <m/>
    <n v="14580"/>
    <m/>
    <n v="91800"/>
    <m/>
    <n v="147420"/>
    <m/>
    <n v="11880"/>
    <m/>
    <n v="0"/>
    <m/>
    <n v="0"/>
    <m/>
    <n v="14040"/>
    <m/>
    <n v="0"/>
    <m/>
    <n v="14040"/>
    <m/>
    <n v="1980"/>
    <m/>
    <n v="0"/>
    <m/>
    <n v="1980"/>
    <m/>
    <n v="1260"/>
    <m/>
    <m/>
    <m/>
    <n v="284400"/>
    <m/>
    <n v="0"/>
    <m/>
    <n v="284400"/>
    <n v="4.9367088607594936E-2"/>
    <n v="78"/>
    <n v="6.962025316455696E-3"/>
    <n v="11"/>
    <n v="4.4303797468354432E-3"/>
    <n v="7"/>
  </r>
  <r>
    <x v="109"/>
    <s v="PICH5D37"/>
    <x v="36"/>
    <s v="Pichidegua"/>
    <s v="blanco"/>
    <s v="Packing 5"/>
    <s v="PICH5D"/>
    <n v="2040"/>
    <m/>
    <n v="37260"/>
    <m/>
    <n v="119160"/>
    <m/>
    <n v="93960"/>
    <m/>
    <n v="3780"/>
    <m/>
    <n v="0"/>
    <m/>
    <n v="0"/>
    <m/>
    <n v="21060"/>
    <m/>
    <n v="0"/>
    <m/>
    <n v="21060"/>
    <m/>
    <n v="3240"/>
    <m/>
    <n v="0"/>
    <m/>
    <n v="3240"/>
    <m/>
    <n v="1360"/>
    <m/>
    <m/>
    <m/>
    <n v="281860"/>
    <m/>
    <n v="0"/>
    <m/>
    <n v="281860"/>
    <n v="7.471794507911729E-2"/>
    <n v="117"/>
    <n v="1.1495068473710353E-2"/>
    <n v="18"/>
    <n v="4.8250904704463205E-3"/>
    <n v="7.5555555555555554"/>
  </r>
  <r>
    <x v="109"/>
    <s v="PICH1Aco37"/>
    <x v="36"/>
    <s v="Pichidegua"/>
    <s v="color"/>
    <s v="Packing 1 Color"/>
    <s v="PICH1Aco"/>
    <n v="2400"/>
    <m/>
    <n v="7920"/>
    <m/>
    <n v="11520"/>
    <m/>
    <n v="3780"/>
    <m/>
    <n v="0"/>
    <m/>
    <n v="0"/>
    <m/>
    <n v="0"/>
    <m/>
    <n v="1317"/>
    <m/>
    <n v="0"/>
    <m/>
    <n v="1317"/>
    <m/>
    <n v="357"/>
    <m/>
    <n v="0"/>
    <m/>
    <n v="357"/>
    <m/>
    <n v="726"/>
    <m/>
    <m/>
    <m/>
    <n v="28020"/>
    <m/>
    <n v="0"/>
    <m/>
    <n v="28020"/>
    <n v="4.7002141327623127E-2"/>
    <n v="7.3166666666666664"/>
    <n v="1.2740899357601714E-2"/>
    <n v="1.9833333333333334"/>
    <n v="2.5910064239828695E-2"/>
    <n v="4.0333333333333332"/>
  </r>
  <r>
    <x v="109"/>
    <s v="PICH1Aco237"/>
    <x v="36"/>
    <s v="Pichidegua"/>
    <s v="color"/>
    <s v="Packing 1 Color"/>
    <s v="PICH1Aco2"/>
    <n v="2520"/>
    <m/>
    <n v="720"/>
    <m/>
    <n v="25700"/>
    <m/>
    <n v="69300"/>
    <m/>
    <n v="3060"/>
    <m/>
    <n v="0"/>
    <m/>
    <n v="0"/>
    <m/>
    <n v="6867"/>
    <m/>
    <n v="4320"/>
    <m/>
    <n v="11187"/>
    <m/>
    <n v="1053"/>
    <m/>
    <n v="810"/>
    <m/>
    <n v="1863"/>
    <m/>
    <n v="1220"/>
    <m/>
    <m/>
    <m/>
    <n v="110440"/>
    <m/>
    <n v="5130"/>
    <m/>
    <n v="115570"/>
    <n v="9.6798477113437739E-2"/>
    <n v="62.15"/>
    <n v="1.6120100372068877E-2"/>
    <n v="10.35"/>
    <n v="1.0556372761097171E-2"/>
    <n v="6.7777777777777777"/>
  </r>
  <r>
    <x v="109"/>
    <s v="PICH1Bco37"/>
    <x v="36"/>
    <s v="Pichidegua"/>
    <s v="color"/>
    <s v="Packing 1 Color"/>
    <s v="PICH1Bco"/>
    <n v="1320"/>
    <m/>
    <n v="5400"/>
    <m/>
    <n v="0"/>
    <m/>
    <n v="12600"/>
    <m/>
    <n v="180"/>
    <m/>
    <n v="0"/>
    <m/>
    <n v="0"/>
    <m/>
    <n v="1884"/>
    <m/>
    <n v="690"/>
    <m/>
    <n v="2574"/>
    <m/>
    <n v="144"/>
    <m/>
    <n v="0"/>
    <m/>
    <n v="144"/>
    <m/>
    <n v="232"/>
    <m/>
    <m/>
    <m/>
    <n v="21760"/>
    <m/>
    <n v="690"/>
    <m/>
    <n v="22450"/>
    <n v="0.11465478841870824"/>
    <n v="14.3"/>
    <n v="6.4142538975501115E-3"/>
    <n v="0.8"/>
    <n v="1.0334075723830735E-2"/>
    <n v="1.288888888888889"/>
  </r>
  <r>
    <x v="109"/>
    <s v="PICH2BCO37"/>
    <x v="36"/>
    <s v="Pichidegua"/>
    <s v="color"/>
    <s v="Packing 1 Color"/>
    <s v="PICH2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9"/>
    <s v="PICH4Bco37"/>
    <x v="36"/>
    <s v="Pichidegua"/>
    <s v="color"/>
    <s v="Packing 4"/>
    <s v="PICH4Bco"/>
    <n v="840"/>
    <m/>
    <n v="0"/>
    <m/>
    <n v="6480"/>
    <m/>
    <n v="13860"/>
    <m/>
    <n v="11520"/>
    <m/>
    <n v="0"/>
    <m/>
    <n v="0"/>
    <m/>
    <n v="2700"/>
    <m/>
    <n v="0"/>
    <m/>
    <n v="2700"/>
    <m/>
    <n v="1260"/>
    <m/>
    <n v="0"/>
    <m/>
    <n v="1260"/>
    <m/>
    <n v="720"/>
    <m/>
    <m/>
    <m/>
    <n v="37380"/>
    <m/>
    <n v="0"/>
    <m/>
    <n v="37380"/>
    <n v="7.2231139646869988E-2"/>
    <n v="15"/>
    <n v="3.3707865168539325E-2"/>
    <n v="7"/>
    <n v="1.9261637239165328E-2"/>
    <n v="4"/>
  </r>
  <r>
    <x v="109"/>
    <s v="PICH5Aco37"/>
    <x v="36"/>
    <s v="Pichidegua"/>
    <s v="color"/>
    <s v="Packing 5"/>
    <s v="PICH5Aco"/>
    <n v="3120"/>
    <m/>
    <n v="31320"/>
    <m/>
    <n v="35280"/>
    <m/>
    <n v="65160"/>
    <m/>
    <n v="0"/>
    <m/>
    <n v="0"/>
    <m/>
    <n v="0"/>
    <m/>
    <n v="5430"/>
    <m/>
    <n v="0"/>
    <m/>
    <n v="5430"/>
    <m/>
    <n v="1950"/>
    <m/>
    <n v="0"/>
    <m/>
    <n v="1950"/>
    <m/>
    <n v="860"/>
    <m/>
    <m/>
    <m/>
    <n v="143120"/>
    <m/>
    <n v="0"/>
    <m/>
    <n v="143120"/>
    <n v="3.7940190050307437E-2"/>
    <n v="30.166666666666668"/>
    <n v="1.3624930128563443E-2"/>
    <n v="10.833333333333334"/>
    <n v="6.008943543879262E-3"/>
    <n v="4.7777777777777777"/>
  </r>
  <r>
    <x v="109"/>
    <s v="PICH5Bco37"/>
    <x v="36"/>
    <s v="Pichidegua"/>
    <s v="color"/>
    <s v="Packing 5"/>
    <s v="PICH5B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109"/>
    <s v="PICH5Cco37"/>
    <x v="36"/>
    <s v="Pichidegua"/>
    <s v="color"/>
    <s v="Packing 5"/>
    <s v="PICH5Cco"/>
    <n v="2400"/>
    <m/>
    <n v="17640"/>
    <m/>
    <n v="15300"/>
    <m/>
    <n v="80100"/>
    <m/>
    <n v="2340"/>
    <m/>
    <n v="0"/>
    <m/>
    <n v="0"/>
    <m/>
    <n v="4500"/>
    <m/>
    <n v="0"/>
    <m/>
    <n v="4500"/>
    <m/>
    <n v="1800"/>
    <m/>
    <n v="0"/>
    <m/>
    <n v="1800"/>
    <m/>
    <n v="760"/>
    <m/>
    <m/>
    <m/>
    <n v="124840"/>
    <m/>
    <n v="0"/>
    <m/>
    <n v="124840"/>
    <n v="3.6046139057994232E-2"/>
    <n v="25"/>
    <n v="1.4418455623197693E-2"/>
    <n v="10"/>
    <n v="6.0877923742390259E-3"/>
    <n v="4.2222222222222223"/>
  </r>
  <r>
    <x v="110"/>
    <s v="Lavado37"/>
    <x v="36"/>
    <m/>
    <m/>
    <m/>
    <s v="Lavado"/>
    <n v="8520"/>
    <m/>
    <n v="26640"/>
    <m/>
    <n v="79020"/>
    <m/>
    <n v="58860"/>
    <m/>
    <n v="14760"/>
    <m/>
    <n v="1080"/>
    <m/>
    <n v="0"/>
    <m/>
    <n v="0"/>
    <m/>
    <n v="0"/>
    <m/>
    <n v="0"/>
    <m/>
    <n v="0"/>
    <m/>
    <n v="0"/>
    <m/>
    <n v="0"/>
    <m/>
    <n v="0"/>
    <m/>
    <m/>
    <m/>
    <n v="188880"/>
    <m/>
    <n v="0"/>
    <m/>
    <n v="188880"/>
    <n v="0"/>
    <n v="0"/>
    <n v="0"/>
    <n v="0"/>
    <n v="0"/>
    <n v="0"/>
  </r>
  <r>
    <x v="111"/>
    <s v="CA3A38"/>
    <x v="37"/>
    <s v="Calera"/>
    <s v="color"/>
    <s v="Packing 1 Color"/>
    <s v="CA3A"/>
    <n v="1560"/>
    <m/>
    <n v="5400"/>
    <m/>
    <n v="9000"/>
    <m/>
    <n v="3240"/>
    <m/>
    <n v="180"/>
    <m/>
    <n v="0"/>
    <m/>
    <n v="0"/>
    <m/>
    <n v="1179"/>
    <m/>
    <n v="210"/>
    <m/>
    <n v="1389"/>
    <m/>
    <n v="285"/>
    <m/>
    <n v="270"/>
    <m/>
    <n v="555"/>
    <m/>
    <n v="126"/>
    <m/>
    <m/>
    <m/>
    <n v="20970"/>
    <m/>
    <n v="480"/>
    <m/>
    <n v="21450"/>
    <n v="6.4755244755244759E-2"/>
    <n v="7.7166666666666668"/>
    <n v="2.5874125874125874E-2"/>
    <n v="3.0833333333333335"/>
    <n v="5.8741258741258741E-3"/>
    <n v="0.7"/>
  </r>
  <r>
    <x v="111"/>
    <s v="CA3B38"/>
    <x v="37"/>
    <s v="Calera"/>
    <s v="color"/>
    <s v="Packing 1 Color"/>
    <s v="CA3B"/>
    <n v="1200"/>
    <m/>
    <n v="3780"/>
    <m/>
    <n v="7380"/>
    <m/>
    <n v="2520"/>
    <m/>
    <n v="0"/>
    <m/>
    <n v="0"/>
    <m/>
    <n v="0"/>
    <m/>
    <n v="459"/>
    <m/>
    <n v="90"/>
    <m/>
    <n v="549"/>
    <m/>
    <n v="261"/>
    <m/>
    <n v="180"/>
    <m/>
    <n v="441"/>
    <m/>
    <n v="90"/>
    <m/>
    <m/>
    <m/>
    <n v="15690"/>
    <m/>
    <n v="270"/>
    <m/>
    <n v="15960"/>
    <n v="3.4398496240601505E-2"/>
    <n v="3.05"/>
    <n v="2.763157894736842E-2"/>
    <n v="2.4500000000000002"/>
    <n v="5.6390977443609019E-3"/>
    <n v="0.5"/>
  </r>
  <r>
    <x v="111"/>
    <s v="CA3BB38"/>
    <x v="37"/>
    <s v="Calera"/>
    <s v="blanco"/>
    <s v="Packing 1 Color"/>
    <s v="CA3BB"/>
    <n v="1440"/>
    <m/>
    <n v="6660"/>
    <m/>
    <n v="14760"/>
    <m/>
    <n v="5940"/>
    <m/>
    <n v="180"/>
    <m/>
    <n v="0"/>
    <m/>
    <n v="0"/>
    <m/>
    <n v="900"/>
    <m/>
    <n v="420"/>
    <m/>
    <n v="1320"/>
    <m/>
    <n v="684"/>
    <m/>
    <n v="330"/>
    <m/>
    <n v="1014"/>
    <m/>
    <n v="186"/>
    <m/>
    <m/>
    <m/>
    <n v="30750"/>
    <m/>
    <n v="750"/>
    <m/>
    <n v="31500"/>
    <n v="4.1904761904761903E-2"/>
    <n v="7.333333333333333"/>
    <n v="3.2190476190476193E-2"/>
    <n v="5.6333333333333337"/>
    <n v="5.9047619047619048E-3"/>
    <n v="1.0333333333333334"/>
  </r>
  <r>
    <x v="111"/>
    <s v="CAP1A38"/>
    <x v="37"/>
    <s v="Calera"/>
    <s v="color"/>
    <s v="Packing 1 Color"/>
    <s v="CAP1A"/>
    <n v="960"/>
    <m/>
    <n v="1080"/>
    <m/>
    <n v="900"/>
    <m/>
    <n v="8100"/>
    <m/>
    <n v="0"/>
    <m/>
    <n v="0"/>
    <m/>
    <n v="0"/>
    <m/>
    <n v="270"/>
    <m/>
    <n v="210"/>
    <m/>
    <n v="480"/>
    <m/>
    <n v="90"/>
    <m/>
    <n v="0"/>
    <m/>
    <n v="90"/>
    <m/>
    <n v="120"/>
    <m/>
    <m/>
    <m/>
    <n v="11520"/>
    <m/>
    <n v="210"/>
    <m/>
    <n v="11730"/>
    <n v="4.0920716112531973E-2"/>
    <n v="2.6666666666666665"/>
    <n v="7.6726342710997444E-3"/>
    <n v="0.5"/>
    <n v="1.0230179028132993E-2"/>
    <n v="0.66666666666666663"/>
  </r>
  <r>
    <x v="111"/>
    <s v="CAP1B38"/>
    <x v="37"/>
    <s v="Calera"/>
    <s v="color"/>
    <s v="Packing 1 Color"/>
    <s v="CAP1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1"/>
    <s v="CAP1c38"/>
    <x v="37"/>
    <s v="Calera"/>
    <s v="color"/>
    <s v="Packing 1 Color"/>
    <s v="CAP1c"/>
    <n v="1920"/>
    <m/>
    <n v="3060"/>
    <m/>
    <n v="5240"/>
    <m/>
    <n v="11340"/>
    <m/>
    <n v="0"/>
    <m/>
    <n v="0"/>
    <m/>
    <n v="0"/>
    <m/>
    <n v="888"/>
    <m/>
    <n v="150"/>
    <m/>
    <n v="1038"/>
    <m/>
    <n v="90"/>
    <m/>
    <n v="0"/>
    <m/>
    <n v="90"/>
    <m/>
    <n v="322"/>
    <m/>
    <m/>
    <m/>
    <n v="22860"/>
    <m/>
    <n v="150"/>
    <m/>
    <n v="23010"/>
    <n v="4.5110821382007824E-2"/>
    <n v="5.7666666666666666"/>
    <n v="3.9113428943937422E-3"/>
    <n v="0.5"/>
    <n v="1.3993915688830943E-2"/>
    <n v="1.788888888888889"/>
  </r>
  <r>
    <x v="112"/>
    <s v="PICH1A38"/>
    <x v="37"/>
    <s v="Pichidegua"/>
    <m/>
    <s v="Packing 1 Blanco"/>
    <s v="PICH1A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2"/>
    <s v="PICH2A38"/>
    <x v="37"/>
    <s v="Pichidegua"/>
    <s v="color"/>
    <s v="Packing 1 Blanco"/>
    <s v="PICH2A"/>
    <n v="0"/>
    <m/>
    <n v="0"/>
    <m/>
    <n v="0"/>
    <m/>
    <n v="0"/>
    <m/>
    <n v="0"/>
    <m/>
    <n v="0"/>
    <m/>
    <n v="0"/>
    <m/>
    <n v="450"/>
    <m/>
    <n v="0"/>
    <m/>
    <n v="450"/>
    <m/>
    <n v="780"/>
    <m/>
    <n v="0"/>
    <m/>
    <n v="780"/>
    <m/>
    <n v="100"/>
    <m/>
    <m/>
    <m/>
    <n v="1330"/>
    <m/>
    <n v="0"/>
    <m/>
    <n v="1330"/>
    <n v="0.33834586466165412"/>
    <n v="2.5"/>
    <n v="0.5864661654135338"/>
    <n v="4.333333333333333"/>
    <n v="7.5187969924812026E-2"/>
    <n v="0.55555555555555558"/>
  </r>
  <r>
    <x v="112"/>
    <s v="PICH3A38"/>
    <x v="37"/>
    <s v="Pichidegua"/>
    <s v="blanco"/>
    <s v="Packing 3"/>
    <s v="PICH3A"/>
    <n v="23280"/>
    <m/>
    <n v="64080"/>
    <m/>
    <n v="95400"/>
    <m/>
    <n v="21780"/>
    <m/>
    <n v="360"/>
    <m/>
    <n v="0"/>
    <m/>
    <n v="0"/>
    <m/>
    <n v="17100"/>
    <m/>
    <n v="0"/>
    <m/>
    <n v="17100"/>
    <m/>
    <n v="2520"/>
    <m/>
    <n v="0"/>
    <m/>
    <n v="2520"/>
    <m/>
    <n v="1760"/>
    <m/>
    <m/>
    <m/>
    <n v="226280"/>
    <m/>
    <n v="0"/>
    <m/>
    <n v="226280"/>
    <n v="7.5570090153791764E-2"/>
    <n v="95"/>
    <n v="1.1136644864769313E-2"/>
    <n v="14"/>
    <n v="7.7779741912674559E-3"/>
    <n v="9.7777777777777786"/>
  </r>
  <r>
    <x v="112"/>
    <s v="PICH4A38"/>
    <x v="37"/>
    <s v="Pichidegua"/>
    <s v="blanco"/>
    <s v="Packing 4"/>
    <s v="PICH4A"/>
    <n v="8520"/>
    <m/>
    <n v="28980"/>
    <m/>
    <n v="63360"/>
    <m/>
    <n v="33660"/>
    <m/>
    <n v="5400"/>
    <m/>
    <n v="0"/>
    <m/>
    <n v="0"/>
    <m/>
    <n v="33120"/>
    <m/>
    <n v="0"/>
    <m/>
    <n v="33120"/>
    <m/>
    <n v="3780"/>
    <m/>
    <n v="0"/>
    <m/>
    <n v="3780"/>
    <m/>
    <n v="2080"/>
    <m/>
    <m/>
    <m/>
    <n v="178900"/>
    <m/>
    <n v="0"/>
    <m/>
    <n v="178900"/>
    <n v="0.18513135830072666"/>
    <n v="184"/>
    <n v="2.1129122414756847E-2"/>
    <n v="21"/>
    <n v="1.1626607043040804E-2"/>
    <n v="11.555555555555555"/>
  </r>
  <r>
    <x v="112"/>
    <s v="PICH5A38"/>
    <x v="37"/>
    <s v="Pichidegua"/>
    <s v="blanco"/>
    <s v="Packing 5"/>
    <s v="PICH5A"/>
    <n v="1680"/>
    <m/>
    <n v="28980"/>
    <m/>
    <n v="124380"/>
    <m/>
    <n v="56340"/>
    <m/>
    <n v="3780"/>
    <m/>
    <n v="0"/>
    <m/>
    <n v="0"/>
    <m/>
    <n v="11520"/>
    <m/>
    <n v="0"/>
    <m/>
    <n v="11520"/>
    <m/>
    <n v="2160"/>
    <m/>
    <n v="0"/>
    <m/>
    <n v="2160"/>
    <m/>
    <n v="1160"/>
    <m/>
    <m/>
    <m/>
    <n v="230000"/>
    <m/>
    <n v="0"/>
    <m/>
    <n v="230000"/>
    <n v="5.0086956521739133E-2"/>
    <n v="64"/>
    <n v="9.391304347826087E-3"/>
    <n v="12"/>
    <n v="5.0434782608695652E-3"/>
    <n v="6.4444444444444446"/>
  </r>
  <r>
    <x v="112"/>
    <s v="PICH1B38"/>
    <x v="37"/>
    <s v="Pichidegua"/>
    <m/>
    <s v="Packing 1 Blanco"/>
    <s v="PICH1B"/>
    <n v="0"/>
    <m/>
    <n v="0"/>
    <m/>
    <n v="0"/>
    <m/>
    <n v="0"/>
    <m/>
    <n v="0"/>
    <m/>
    <n v="0"/>
    <m/>
    <n v="0"/>
    <m/>
    <n v="0"/>
    <m/>
    <n v="2400"/>
    <m/>
    <n v="2400"/>
    <m/>
    <n v="0"/>
    <m/>
    <n v="180"/>
    <m/>
    <n v="180"/>
    <m/>
    <n v="0"/>
    <m/>
    <m/>
    <m/>
    <n v="0"/>
    <m/>
    <n v="2580"/>
    <m/>
    <n v="2580"/>
    <n v="0.93023255813953487"/>
    <n v="13.333333333333334"/>
    <n v="6.9767441860465115E-2"/>
    <n v="1"/>
    <n v="0"/>
    <n v="0"/>
  </r>
  <r>
    <x v="112"/>
    <s v="PICH2B38"/>
    <x v="37"/>
    <s v="Pichidegua"/>
    <s v="blanco"/>
    <s v="Packing 1 Blanco"/>
    <s v="PICH2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2"/>
    <s v="PICH3B38"/>
    <x v="37"/>
    <s v="Pichidegua"/>
    <s v="blanco"/>
    <s v="Packing 3"/>
    <s v="PICH3B"/>
    <n v="3120"/>
    <m/>
    <n v="21780"/>
    <m/>
    <n v="206560"/>
    <m/>
    <n v="142740"/>
    <m/>
    <n v="9360"/>
    <m/>
    <n v="0"/>
    <m/>
    <n v="0"/>
    <m/>
    <n v="7920"/>
    <m/>
    <n v="0"/>
    <m/>
    <n v="7920"/>
    <m/>
    <n v="1260"/>
    <m/>
    <n v="0"/>
    <m/>
    <n v="1260"/>
    <m/>
    <n v="1580"/>
    <m/>
    <m/>
    <m/>
    <n v="394320"/>
    <m/>
    <n v="0"/>
    <m/>
    <n v="394320"/>
    <n v="2.008520998174072E-2"/>
    <n v="44"/>
    <n v="3.1953743152769326E-3"/>
    <n v="7"/>
    <n v="4.0068979509028197E-3"/>
    <n v="8.7777777777777786"/>
  </r>
  <r>
    <x v="112"/>
    <s v="PICH4B38"/>
    <x v="37"/>
    <s v="Pichidegua"/>
    <s v="blanco"/>
    <s v="Packing 4"/>
    <s v="PICH4B"/>
    <n v="840"/>
    <m/>
    <n v="0"/>
    <m/>
    <n v="720"/>
    <m/>
    <n v="65520"/>
    <m/>
    <n v="50040"/>
    <m/>
    <n v="2880"/>
    <m/>
    <n v="0"/>
    <m/>
    <n v="5760"/>
    <m/>
    <n v="0"/>
    <m/>
    <n v="5760"/>
    <m/>
    <n v="900"/>
    <m/>
    <n v="0"/>
    <m/>
    <n v="900"/>
    <m/>
    <n v="640"/>
    <m/>
    <m/>
    <m/>
    <n v="127300"/>
    <m/>
    <n v="0"/>
    <m/>
    <n v="127300"/>
    <n v="4.5247446975648073E-2"/>
    <n v="32"/>
    <n v="7.0699135899450118E-3"/>
    <n v="5"/>
    <n v="5.0274941084053415E-3"/>
    <n v="3.5555555555555554"/>
  </r>
  <r>
    <x v="112"/>
    <s v="PICH5B38"/>
    <x v="37"/>
    <s v="Pichidegua"/>
    <s v="blanco"/>
    <s v="Packing 5"/>
    <s v="PICH5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2"/>
    <s v="PICH3C38"/>
    <x v="37"/>
    <s v="Pichidegua"/>
    <s v="blanco"/>
    <s v="Packing 3"/>
    <s v="PICH3C"/>
    <n v="8040"/>
    <m/>
    <n v="2520"/>
    <m/>
    <n v="55000"/>
    <m/>
    <n v="200160"/>
    <m/>
    <n v="41580"/>
    <m/>
    <n v="0"/>
    <m/>
    <n v="0"/>
    <m/>
    <n v="7920"/>
    <m/>
    <n v="0"/>
    <m/>
    <n v="7920"/>
    <m/>
    <n v="1440"/>
    <m/>
    <n v="0"/>
    <m/>
    <n v="1440"/>
    <m/>
    <n v="1280"/>
    <m/>
    <m/>
    <m/>
    <n v="317940"/>
    <m/>
    <n v="0"/>
    <m/>
    <n v="317940"/>
    <n v="2.4910360445367052E-2"/>
    <n v="44"/>
    <n v="4.5291564446121911E-3"/>
    <n v="8"/>
    <n v="4.0259168396552811E-3"/>
    <n v="7.1111111111111107"/>
  </r>
  <r>
    <x v="112"/>
    <s v="PICH5C38"/>
    <x v="37"/>
    <s v="Pichidegua"/>
    <s v="blanco"/>
    <s v="Packing 5"/>
    <s v="PICH5C"/>
    <n v="1200"/>
    <m/>
    <n v="14580"/>
    <m/>
    <n v="84780"/>
    <m/>
    <n v="120240"/>
    <m/>
    <n v="9720"/>
    <m/>
    <n v="0"/>
    <m/>
    <n v="0"/>
    <m/>
    <n v="11700"/>
    <m/>
    <n v="0"/>
    <m/>
    <n v="11700"/>
    <m/>
    <n v="2340"/>
    <m/>
    <n v="0"/>
    <m/>
    <n v="2340"/>
    <m/>
    <n v="1220"/>
    <m/>
    <m/>
    <m/>
    <n v="245780"/>
    <m/>
    <n v="0"/>
    <m/>
    <n v="245780"/>
    <n v="4.7603547888355441E-2"/>
    <n v="65"/>
    <n v="9.5207095776710885E-3"/>
    <n v="13"/>
    <n v="4.9637887541703965E-3"/>
    <n v="6.7777777777777777"/>
  </r>
  <r>
    <x v="112"/>
    <s v="PICH5D38"/>
    <x v="37"/>
    <s v="Pichidegua"/>
    <s v="blanco"/>
    <s v="Packing 5"/>
    <s v="PICH5D"/>
    <n v="1680"/>
    <m/>
    <n v="42120"/>
    <m/>
    <n v="135180"/>
    <m/>
    <n v="69840"/>
    <m/>
    <n v="3960"/>
    <m/>
    <n v="0"/>
    <m/>
    <n v="0"/>
    <m/>
    <n v="30060"/>
    <m/>
    <n v="0"/>
    <m/>
    <n v="30060"/>
    <m/>
    <n v="3060"/>
    <m/>
    <n v="0"/>
    <m/>
    <n v="3060"/>
    <m/>
    <n v="1400"/>
    <m/>
    <m/>
    <m/>
    <n v="287300"/>
    <m/>
    <n v="0"/>
    <m/>
    <n v="287300"/>
    <n v="0.10462930734423947"/>
    <n v="167"/>
    <n v="1.0650887573964497E-2"/>
    <n v="17"/>
    <n v="4.8729550991994429E-3"/>
    <n v="7.7777777777777777"/>
  </r>
  <r>
    <x v="112"/>
    <s v="PICH1Aco38"/>
    <x v="37"/>
    <s v="Pichidegua"/>
    <s v="color"/>
    <s v="Packing 1 Color"/>
    <s v="PICH1A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2"/>
    <s v="PICH1Aco238"/>
    <x v="37"/>
    <s v="Pichidegua"/>
    <s v="color"/>
    <s v="Packing 1 Color"/>
    <s v="PICH1Aco2"/>
    <n v="960"/>
    <m/>
    <n v="720"/>
    <m/>
    <n v="26980"/>
    <m/>
    <n v="22140"/>
    <m/>
    <n v="1530"/>
    <m/>
    <n v="0"/>
    <m/>
    <n v="0"/>
    <m/>
    <n v="3372"/>
    <m/>
    <n v="8220"/>
    <m/>
    <n v="11592"/>
    <m/>
    <n v="489"/>
    <m/>
    <n v="570"/>
    <m/>
    <n v="1059"/>
    <m/>
    <n v="689"/>
    <m/>
    <m/>
    <m/>
    <n v="56880"/>
    <m/>
    <n v="8790"/>
    <m/>
    <n v="65670"/>
    <n v="0.17651895842850618"/>
    <n v="64.400000000000006"/>
    <n v="1.6126084970306077E-2"/>
    <n v="5.8833333333333337"/>
    <n v="1.0491853205421045E-2"/>
    <n v="3.8277777777777779"/>
  </r>
  <r>
    <x v="112"/>
    <s v="PICH1Bco38"/>
    <x v="37"/>
    <s v="Pichidegua"/>
    <s v="color"/>
    <s v="Packing 1 Color"/>
    <s v="PICH1Bco"/>
    <n v="3240"/>
    <m/>
    <n v="14400"/>
    <m/>
    <n v="19080"/>
    <m/>
    <n v="18360"/>
    <m/>
    <n v="690"/>
    <m/>
    <n v="0"/>
    <m/>
    <n v="0"/>
    <m/>
    <n v="2541"/>
    <m/>
    <n v="1050"/>
    <m/>
    <n v="3591"/>
    <m/>
    <n v="177"/>
    <m/>
    <n v="30"/>
    <m/>
    <n v="207"/>
    <m/>
    <n v="912"/>
    <m/>
    <m/>
    <m/>
    <n v="59400"/>
    <m/>
    <n v="1080"/>
    <m/>
    <n v="60480"/>
    <n v="5.9374999999999997E-2"/>
    <n v="19.95"/>
    <n v="3.4226190476190476E-3"/>
    <n v="1.1499999999999999"/>
    <n v="1.507936507936508E-2"/>
    <n v="5.0666666666666664"/>
  </r>
  <r>
    <x v="112"/>
    <s v="PICH2BCO38"/>
    <x v="37"/>
    <s v="Pichidegua"/>
    <s v="color"/>
    <s v="Packing 1 Color"/>
    <s v="PICH2B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2"/>
    <s v="PICH4Bco38"/>
    <x v="37"/>
    <s v="Pichidegua"/>
    <s v="color"/>
    <s v="Packing 4"/>
    <s v="PICH4Bco"/>
    <n v="600"/>
    <m/>
    <n v="0"/>
    <m/>
    <n v="5220"/>
    <m/>
    <n v="16380"/>
    <m/>
    <n v="20700"/>
    <m/>
    <n v="0"/>
    <m/>
    <n v="0"/>
    <m/>
    <n v="3240"/>
    <m/>
    <n v="0"/>
    <m/>
    <n v="3240"/>
    <m/>
    <n v="900"/>
    <m/>
    <n v="0"/>
    <m/>
    <n v="900"/>
    <m/>
    <n v="400"/>
    <m/>
    <m/>
    <m/>
    <n v="47440"/>
    <m/>
    <n v="0"/>
    <m/>
    <n v="47440"/>
    <n v="6.8296795952782458E-2"/>
    <n v="18"/>
    <n v="1.897133220910624E-2"/>
    <n v="5"/>
    <n v="8.4317032040472171E-3"/>
    <n v="2.2222222222222223"/>
  </r>
  <r>
    <x v="112"/>
    <s v="PICH5Aco38"/>
    <x v="37"/>
    <s v="Pichidegua"/>
    <s v="color"/>
    <s v="Packing 5"/>
    <s v="PICH5Aco"/>
    <n v="2280"/>
    <m/>
    <n v="21960"/>
    <m/>
    <n v="30600"/>
    <m/>
    <n v="53100"/>
    <m/>
    <n v="0"/>
    <m/>
    <n v="0"/>
    <m/>
    <n v="0"/>
    <m/>
    <n v="4500"/>
    <m/>
    <n v="0"/>
    <m/>
    <n v="4500"/>
    <m/>
    <n v="2340"/>
    <m/>
    <n v="0"/>
    <m/>
    <n v="2340"/>
    <m/>
    <n v="780"/>
    <m/>
    <m/>
    <m/>
    <n v="115560"/>
    <m/>
    <n v="0"/>
    <m/>
    <n v="115560"/>
    <n v="3.8940809968847349E-2"/>
    <n v="25"/>
    <n v="2.0249221183800622E-2"/>
    <n v="13"/>
    <n v="6.7497403946002073E-3"/>
    <n v="4.333333333333333"/>
  </r>
  <r>
    <x v="112"/>
    <s v="PICH5Bco38"/>
    <x v="37"/>
    <s v="Pichidegua"/>
    <s v="color"/>
    <s v="Packing 5"/>
    <s v="PICH5B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2"/>
    <s v="PICH5Cco38"/>
    <x v="37"/>
    <s v="Pichidegua"/>
    <s v="color"/>
    <s v="Packing 5"/>
    <s v="PICH5Cco"/>
    <n v="2400"/>
    <m/>
    <n v="20340"/>
    <m/>
    <n v="15840"/>
    <m/>
    <n v="94320"/>
    <m/>
    <n v="3600"/>
    <m/>
    <n v="0"/>
    <m/>
    <n v="0"/>
    <m/>
    <n v="5580"/>
    <m/>
    <n v="0"/>
    <m/>
    <n v="5580"/>
    <m/>
    <n v="1980"/>
    <m/>
    <n v="0"/>
    <m/>
    <n v="1980"/>
    <m/>
    <n v="1140"/>
    <m/>
    <m/>
    <m/>
    <n v="145200"/>
    <m/>
    <n v="0"/>
    <m/>
    <n v="145200"/>
    <n v="3.8429752066115701E-2"/>
    <n v="31"/>
    <n v="1.3636363636363636E-2"/>
    <n v="11"/>
    <n v="7.8512396694214882E-3"/>
    <n v="6.333333333333333"/>
  </r>
  <r>
    <x v="113"/>
    <s v="Lavado38"/>
    <x v="37"/>
    <m/>
    <m/>
    <m/>
    <s v="Lavado"/>
    <n v="4560"/>
    <m/>
    <n v="16020"/>
    <m/>
    <n v="57060"/>
    <m/>
    <n v="40500"/>
    <m/>
    <n v="10260"/>
    <m/>
    <n v="180"/>
    <m/>
    <n v="0"/>
    <m/>
    <n v="0"/>
    <m/>
    <n v="0"/>
    <m/>
    <n v="0"/>
    <m/>
    <n v="0"/>
    <m/>
    <n v="0"/>
    <m/>
    <n v="0"/>
    <m/>
    <n v="0"/>
    <m/>
    <m/>
    <m/>
    <n v="128580"/>
    <m/>
    <n v="0"/>
    <m/>
    <n v="128580"/>
    <n v="0"/>
    <n v="0"/>
    <n v="0"/>
    <n v="0"/>
    <n v="0"/>
    <n v="0"/>
  </r>
  <r>
    <x v="114"/>
    <s v="CA3A39"/>
    <x v="38"/>
    <s v="Calera"/>
    <s v="color"/>
    <s v="Packing 1 Color"/>
    <s v="CA3A"/>
    <n v="4680"/>
    <n v="0"/>
    <n v="17100"/>
    <n v="0"/>
    <n v="0"/>
    <n v="0"/>
    <n v="76320"/>
    <n v="0"/>
    <n v="360"/>
    <n v="0"/>
    <n v="180"/>
    <n v="0"/>
    <n v="0"/>
    <n v="0"/>
    <n v="1932"/>
    <n v="0"/>
    <n v="600"/>
    <n v="0"/>
    <n v="2532"/>
    <n v="0"/>
    <n v="822"/>
    <n v="0"/>
    <n v="990"/>
    <n v="0"/>
    <n v="1812"/>
    <n v="0"/>
    <n v="1986"/>
    <n v="0"/>
    <n v="0"/>
    <n v="0"/>
    <n v="103380"/>
    <n v="0"/>
    <n v="1590"/>
    <n v="0"/>
    <n v="104970"/>
    <n v="2.4121177479279794E-2"/>
    <n v="14.066666666666666"/>
    <n v="1.7262074878536725E-2"/>
    <n v="10.066666666666666"/>
    <n v="1.8919691340382967E-2"/>
    <n v="11.033333333333333"/>
  </r>
  <r>
    <x v="114"/>
    <s v="CA3B39"/>
    <x v="38"/>
    <s v="Calera"/>
    <s v="color"/>
    <s v="Packing 1 Color"/>
    <s v="CA3B"/>
    <n v="1680"/>
    <n v="0"/>
    <n v="5940"/>
    <n v="0"/>
    <n v="8460"/>
    <n v="0"/>
    <n v="8280"/>
    <n v="0"/>
    <n v="180"/>
    <n v="0"/>
    <n v="0"/>
    <n v="0"/>
    <n v="0"/>
    <n v="0"/>
    <n v="555"/>
    <n v="0"/>
    <n v="330"/>
    <n v="0"/>
    <n v="885"/>
    <n v="0"/>
    <n v="372"/>
    <n v="0"/>
    <n v="600"/>
    <n v="0"/>
    <n v="972"/>
    <n v="0"/>
    <n v="303"/>
    <n v="0"/>
    <n v="0"/>
    <n v="0"/>
    <n v="25770"/>
    <n v="0"/>
    <n v="930"/>
    <n v="0"/>
    <n v="26700"/>
    <n v="3.314606741573034E-2"/>
    <n v="4.916666666666667"/>
    <n v="3.6404494382022472E-2"/>
    <n v="5.4"/>
    <n v="1.1348314606741574E-2"/>
    <n v="1.6833333333333333"/>
  </r>
  <r>
    <x v="114"/>
    <s v="CA3BB39"/>
    <x v="38"/>
    <s v="Calera"/>
    <s v="blanco"/>
    <s v="Packing 1 Color"/>
    <s v="CA3BB"/>
    <n v="3960"/>
    <n v="0"/>
    <n v="18360"/>
    <n v="0"/>
    <n v="6840"/>
    <n v="0"/>
    <n v="32760"/>
    <n v="0"/>
    <n v="8280"/>
    <n v="0"/>
    <n v="0"/>
    <n v="0"/>
    <n v="0"/>
    <n v="0"/>
    <n v="3309"/>
    <n v="0"/>
    <n v="1020"/>
    <n v="0"/>
    <n v="4329"/>
    <n v="0"/>
    <n v="1242"/>
    <n v="0"/>
    <n v="1080"/>
    <n v="0"/>
    <n v="2322"/>
    <n v="0"/>
    <n v="1299"/>
    <n v="0"/>
    <n v="0"/>
    <n v="0"/>
    <n v="76050"/>
    <n v="0"/>
    <n v="2100"/>
    <n v="0"/>
    <n v="78150"/>
    <n v="5.5393474088291747E-2"/>
    <n v="24.05"/>
    <n v="2.9712092130518234E-2"/>
    <n v="12.9"/>
    <n v="1.6621880998080613E-2"/>
    <n v="7.2166666666666668"/>
  </r>
  <r>
    <x v="114"/>
    <s v="CAP1A39"/>
    <x v="38"/>
    <s v="Calera"/>
    <s v="color"/>
    <s v="Packing 1 Color"/>
    <s v="CAP1A"/>
    <n v="1680"/>
    <n v="0"/>
    <n v="0"/>
    <n v="0"/>
    <n v="540"/>
    <n v="0"/>
    <n v="32760"/>
    <n v="0"/>
    <n v="180"/>
    <n v="0"/>
    <n v="0"/>
    <n v="0"/>
    <n v="0"/>
    <n v="0"/>
    <n v="546"/>
    <n v="0"/>
    <n v="690"/>
    <n v="0"/>
    <n v="1236"/>
    <n v="0"/>
    <n v="114"/>
    <n v="0"/>
    <n v="0"/>
    <n v="0"/>
    <n v="114"/>
    <n v="0"/>
    <n v="310"/>
    <n v="0"/>
    <n v="0"/>
    <n v="0"/>
    <n v="36130"/>
    <n v="0"/>
    <n v="690"/>
    <n v="0"/>
    <n v="36820"/>
    <n v="3.356871265616513E-2"/>
    <n v="6.8666666666666663"/>
    <n v="3.09614340032591E-3"/>
    <n v="0.6333333333333333"/>
    <n v="8.4193373166757193E-3"/>
    <n v="1.7222222222222223"/>
  </r>
  <r>
    <x v="114"/>
    <s v="CAP1B39"/>
    <x v="38"/>
    <s v="Calera"/>
    <s v="color"/>
    <s v="Packing 1 Color"/>
    <s v="CAP1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4"/>
    <s v="CAP1c39"/>
    <x v="38"/>
    <s v="Calera"/>
    <s v="color"/>
    <s v="Packing 1 Color"/>
    <s v="CAP1c"/>
    <n v="2160"/>
    <n v="0"/>
    <n v="540"/>
    <n v="0"/>
    <n v="540"/>
    <n v="0"/>
    <n v="21600"/>
    <n v="0"/>
    <n v="180"/>
    <n v="0"/>
    <n v="0"/>
    <n v="0"/>
    <n v="0"/>
    <n v="0"/>
    <n v="804"/>
    <n v="0"/>
    <n v="240"/>
    <n v="0"/>
    <n v="1044"/>
    <n v="0"/>
    <n v="261"/>
    <n v="0"/>
    <n v="0"/>
    <n v="0"/>
    <n v="261"/>
    <n v="0"/>
    <n v="585"/>
    <n v="0"/>
    <n v="0"/>
    <n v="0"/>
    <n v="26670"/>
    <n v="0"/>
    <n v="240"/>
    <n v="0"/>
    <n v="26910"/>
    <n v="3.8795986622073578E-2"/>
    <n v="5.8"/>
    <n v="9.6989966555183944E-3"/>
    <n v="1.45"/>
    <n v="2.1739130434782608E-2"/>
    <n v="3.25"/>
  </r>
  <r>
    <x v="115"/>
    <s v="PICH1A39"/>
    <x v="38"/>
    <s v="Pichidegua"/>
    <s v="blanco"/>
    <s v="Packing 1 Blanco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2A39"/>
    <x v="38"/>
    <s v="Pichidegua"/>
    <s v="color"/>
    <s v="Packing 1 Blanco"/>
    <s v="PICH2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3A39"/>
    <x v="38"/>
    <s v="Pichidegua"/>
    <s v="blanco"/>
    <s v="Packing 3"/>
    <s v="PICH3A"/>
    <n v="28800"/>
    <n v="0"/>
    <n v="87660"/>
    <n v="0"/>
    <n v="142540"/>
    <n v="0"/>
    <n v="29160"/>
    <n v="0"/>
    <n v="0"/>
    <n v="0"/>
    <n v="0"/>
    <n v="0"/>
    <n v="0"/>
    <n v="0"/>
    <n v="27720"/>
    <n v="0"/>
    <n v="0"/>
    <n v="0"/>
    <n v="27720"/>
    <n v="0"/>
    <n v="3060"/>
    <n v="0"/>
    <n v="0"/>
    <n v="0"/>
    <n v="3060"/>
    <n v="0"/>
    <n v="2080"/>
    <n v="0"/>
    <n v="0"/>
    <n v="0"/>
    <n v="321020"/>
    <n v="0"/>
    <n v="0"/>
    <n v="0"/>
    <n v="321020"/>
    <n v="8.6349760139555171E-2"/>
    <n v="154"/>
    <n v="9.5321163790418051E-3"/>
    <n v="17"/>
    <n v="6.4793470811787424E-3"/>
    <n v="11.555555555555555"/>
  </r>
  <r>
    <x v="115"/>
    <s v="PICH4A39"/>
    <x v="38"/>
    <s v="Pichidegua"/>
    <s v="blanco"/>
    <s v="Packing 4"/>
    <s v="PICH4A"/>
    <n v="11280"/>
    <n v="0"/>
    <n v="21600"/>
    <n v="0"/>
    <n v="55260"/>
    <n v="0"/>
    <n v="32580"/>
    <n v="0"/>
    <n v="5220"/>
    <n v="0"/>
    <n v="0"/>
    <n v="0"/>
    <n v="0"/>
    <n v="0"/>
    <n v="29700"/>
    <n v="0"/>
    <n v="0"/>
    <n v="0"/>
    <n v="29700"/>
    <n v="0"/>
    <n v="3240"/>
    <n v="0"/>
    <n v="0"/>
    <n v="0"/>
    <n v="3240"/>
    <n v="0"/>
    <n v="1800"/>
    <n v="0"/>
    <n v="0"/>
    <n v="0"/>
    <n v="160680"/>
    <n v="0"/>
    <n v="0"/>
    <n v="0"/>
    <n v="160680"/>
    <n v="0.18483943241224796"/>
    <n v="165"/>
    <n v="2.0164301717699777E-2"/>
    <n v="18"/>
    <n v="1.1202389843166542E-2"/>
    <n v="10"/>
  </r>
  <r>
    <x v="115"/>
    <s v="PICH5A39"/>
    <x v="38"/>
    <s v="Pichidegua"/>
    <s v="blanco"/>
    <s v="Packing 5"/>
    <s v="PICH5A"/>
    <n v="1680"/>
    <n v="0"/>
    <n v="31860"/>
    <n v="0"/>
    <n v="142560"/>
    <n v="0"/>
    <n v="92340"/>
    <n v="0"/>
    <n v="6660"/>
    <n v="0"/>
    <n v="0"/>
    <n v="0"/>
    <n v="0"/>
    <n v="0"/>
    <n v="20280"/>
    <n v="0"/>
    <n v="0"/>
    <n v="0"/>
    <n v="20280"/>
    <n v="0"/>
    <n v="2700"/>
    <n v="0"/>
    <n v="0"/>
    <n v="0"/>
    <n v="2700"/>
    <n v="0"/>
    <n v="1620"/>
    <n v="0"/>
    <n v="0"/>
    <n v="0"/>
    <n v="299700"/>
    <n v="0"/>
    <n v="0"/>
    <n v="0"/>
    <n v="299700"/>
    <n v="6.7667667667667672E-2"/>
    <n v="112.66666666666667"/>
    <n v="9.0090090090090089E-3"/>
    <n v="15"/>
    <n v="5.4054054054054057E-3"/>
    <n v="9"/>
  </r>
  <r>
    <x v="115"/>
    <s v="PICH1B39"/>
    <x v="38"/>
    <s v="Pichidegua"/>
    <s v="color"/>
    <s v="Packing 1 Blanco"/>
    <s v="PICH1B"/>
    <n v="0"/>
    <n v="0"/>
    <n v="0"/>
    <n v="0"/>
    <n v="0"/>
    <n v="0"/>
    <n v="0"/>
    <n v="0"/>
    <n v="0"/>
    <n v="0"/>
    <n v="0"/>
    <n v="0"/>
    <n v="0"/>
    <n v="0"/>
    <n v="0"/>
    <n v="0"/>
    <n v="2100"/>
    <n v="0"/>
    <n v="2100"/>
    <n v="0"/>
    <n v="0"/>
    <n v="0"/>
    <n v="210"/>
    <n v="0"/>
    <n v="210"/>
    <n v="0"/>
    <n v="0"/>
    <n v="0"/>
    <n v="0"/>
    <n v="0"/>
    <n v="0"/>
    <n v="0"/>
    <n v="2310"/>
    <n v="0"/>
    <n v="2310"/>
    <n v="0.90909090909090906"/>
    <n v="11.666666666666666"/>
    <n v="9.0909090909090912E-2"/>
    <n v="1.1666666666666667"/>
    <n v="0"/>
    <n v="0"/>
  </r>
  <r>
    <x v="115"/>
    <s v="PICH2B39"/>
    <x v="38"/>
    <s v="Pichidegua"/>
    <s v="blanco"/>
    <s v="Packing 1 Blanco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3B39"/>
    <x v="38"/>
    <s v="Pichidegua"/>
    <s v="blanco"/>
    <s v="Packing 3"/>
    <s v="PICH3B"/>
    <n v="3960"/>
    <n v="0"/>
    <n v="28620"/>
    <n v="0"/>
    <n v="207600"/>
    <n v="0"/>
    <n v="200160"/>
    <n v="0"/>
    <n v="14040"/>
    <n v="0"/>
    <n v="0"/>
    <n v="0"/>
    <n v="0"/>
    <n v="0"/>
    <n v="12420"/>
    <n v="0"/>
    <n v="0"/>
    <n v="0"/>
    <n v="12420"/>
    <n v="0"/>
    <n v="1620"/>
    <n v="0"/>
    <n v="0"/>
    <n v="0"/>
    <n v="1620"/>
    <n v="0"/>
    <n v="2100"/>
    <n v="0"/>
    <n v="0"/>
    <n v="0"/>
    <n v="470520"/>
    <n v="0"/>
    <n v="0"/>
    <n v="0"/>
    <n v="470520"/>
    <n v="2.6396327467482786E-2"/>
    <n v="69"/>
    <n v="3.4429992348890587E-3"/>
    <n v="9"/>
    <n v="4.4631471563376691E-3"/>
    <n v="11.666666666666666"/>
  </r>
  <r>
    <x v="115"/>
    <s v="PICH4B39"/>
    <x v="38"/>
    <s v="Pichidegua"/>
    <s v="blanco"/>
    <s v="Packing 4"/>
    <s v="PICH4B"/>
    <n v="1080"/>
    <n v="0"/>
    <n v="180"/>
    <n v="0"/>
    <n v="0"/>
    <n v="0"/>
    <n v="79020"/>
    <n v="0"/>
    <n v="69120"/>
    <n v="0"/>
    <n v="4320"/>
    <n v="0"/>
    <n v="0"/>
    <n v="0"/>
    <n v="13680"/>
    <n v="0"/>
    <n v="0"/>
    <n v="0"/>
    <n v="13680"/>
    <n v="0"/>
    <n v="2520"/>
    <n v="0"/>
    <n v="0"/>
    <n v="0"/>
    <n v="2520"/>
    <n v="0"/>
    <n v="850"/>
    <n v="0"/>
    <n v="0"/>
    <n v="0"/>
    <n v="170770"/>
    <n v="0"/>
    <n v="0"/>
    <n v="0"/>
    <n v="170770"/>
    <n v="8.010774726239972E-2"/>
    <n v="76"/>
    <n v="1.4756690285178896E-2"/>
    <n v="14"/>
    <n v="4.9774550565087547E-3"/>
    <n v="4.7222222222222223"/>
  </r>
  <r>
    <x v="115"/>
    <s v="PICH5B39"/>
    <x v="38"/>
    <s v="Pichidegua"/>
    <s v="blanco"/>
    <s v="Packing 5"/>
    <s v="PICH5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3C39"/>
    <x v="38"/>
    <s v="Pichidegua"/>
    <s v="blanco"/>
    <s v="Packing 3"/>
    <s v="PICH3C"/>
    <n v="6480"/>
    <n v="0"/>
    <n v="3060"/>
    <n v="0"/>
    <n v="76560"/>
    <n v="0"/>
    <n v="194040"/>
    <n v="0"/>
    <n v="28260"/>
    <n v="0"/>
    <n v="0"/>
    <n v="0"/>
    <n v="0"/>
    <n v="0"/>
    <n v="7560"/>
    <n v="0"/>
    <n v="0"/>
    <n v="0"/>
    <n v="7560"/>
    <n v="0"/>
    <n v="1980"/>
    <n v="0"/>
    <n v="0"/>
    <n v="0"/>
    <n v="1980"/>
    <n v="0"/>
    <n v="1280"/>
    <n v="0"/>
    <n v="0"/>
    <n v="0"/>
    <n v="319220"/>
    <n v="0"/>
    <n v="0"/>
    <n v="0"/>
    <n v="319220"/>
    <n v="2.3682726646200112E-2"/>
    <n v="42"/>
    <n v="6.202618883528601E-3"/>
    <n v="11"/>
    <n v="4.0097738236952573E-3"/>
    <n v="7.1111111111111107"/>
  </r>
  <r>
    <x v="115"/>
    <s v="PICH5C39"/>
    <x v="38"/>
    <s v="Pichidegua"/>
    <s v="blanco"/>
    <s v="Packing 5"/>
    <s v="PICH5C"/>
    <n v="1320"/>
    <n v="0"/>
    <n v="18720"/>
    <n v="0"/>
    <n v="116100"/>
    <n v="0"/>
    <n v="153900"/>
    <n v="0"/>
    <n v="12420"/>
    <n v="0"/>
    <n v="0"/>
    <n v="0"/>
    <n v="0"/>
    <n v="0"/>
    <n v="19860"/>
    <n v="0"/>
    <n v="0"/>
    <n v="0"/>
    <n v="19860"/>
    <n v="0"/>
    <n v="1980"/>
    <n v="0"/>
    <n v="0"/>
    <n v="0"/>
    <n v="1980"/>
    <n v="0"/>
    <n v="1400"/>
    <n v="0"/>
    <n v="0"/>
    <n v="0"/>
    <n v="325700"/>
    <n v="0"/>
    <n v="0"/>
    <n v="0"/>
    <n v="325700"/>
    <n v="6.0976358612219832E-2"/>
    <n v="110.33333333333333"/>
    <n v="6.0792140006140621E-3"/>
    <n v="11"/>
    <n v="4.2984341418483268E-3"/>
    <n v="7.7777777777777777"/>
  </r>
  <r>
    <x v="115"/>
    <s v="PICH5D39"/>
    <x v="38"/>
    <s v="Pichidegua"/>
    <s v="blanco"/>
    <s v="Packing 5"/>
    <s v="PICH5D"/>
    <n v="2280"/>
    <n v="0"/>
    <n v="40500"/>
    <n v="0"/>
    <n v="127440"/>
    <n v="0"/>
    <n v="76320"/>
    <n v="0"/>
    <n v="3600"/>
    <n v="0"/>
    <n v="0"/>
    <n v="0"/>
    <n v="0"/>
    <n v="0"/>
    <n v="27000"/>
    <n v="0"/>
    <n v="0"/>
    <n v="0"/>
    <n v="27000"/>
    <n v="0"/>
    <n v="3600"/>
    <n v="0"/>
    <n v="0"/>
    <n v="0"/>
    <n v="3600"/>
    <n v="0"/>
    <n v="1320"/>
    <n v="0"/>
    <n v="0"/>
    <n v="0"/>
    <n v="282060"/>
    <n v="0"/>
    <n v="0"/>
    <n v="0"/>
    <n v="282060"/>
    <n v="9.5724313975749847E-2"/>
    <n v="150"/>
    <n v="1.2763241863433313E-2"/>
    <n v="20"/>
    <n v="4.6798553499255479E-3"/>
    <n v="7.333333333333333"/>
  </r>
  <r>
    <x v="115"/>
    <s v="PICH1Aco39"/>
    <x v="38"/>
    <s v="Pichidegua"/>
    <s v="color"/>
    <s v="Packing 1 Color"/>
    <s v="PICH1A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1Aco239"/>
    <x v="38"/>
    <s v="Pichidegua"/>
    <s v="color"/>
    <s v="Packing 1 Color"/>
    <s v="PICH1Aco2"/>
    <n v="1560"/>
    <n v="0"/>
    <n v="2880"/>
    <n v="0"/>
    <n v="31320"/>
    <n v="0"/>
    <n v="55800"/>
    <n v="0"/>
    <n v="3420"/>
    <n v="0"/>
    <n v="0"/>
    <n v="0"/>
    <n v="0"/>
    <n v="0"/>
    <n v="5979"/>
    <n v="0"/>
    <n v="5730"/>
    <n v="0"/>
    <n v="11709"/>
    <n v="0"/>
    <n v="789"/>
    <n v="0"/>
    <n v="1020"/>
    <n v="0"/>
    <n v="1809"/>
    <n v="0"/>
    <n v="1592"/>
    <n v="0"/>
    <n v="0"/>
    <n v="0"/>
    <n v="103340"/>
    <n v="0"/>
    <n v="6750"/>
    <n v="0"/>
    <n v="110090"/>
    <n v="0.10635843400853846"/>
    <n v="65.05"/>
    <n v="1.6432010173494414E-2"/>
    <n v="10.050000000000001"/>
    <n v="1.4460895630847488E-2"/>
    <n v="8.844444444444445"/>
  </r>
  <r>
    <x v="115"/>
    <s v="PICH1Bco39"/>
    <x v="38"/>
    <s v="Pichidegua"/>
    <s v="color"/>
    <s v="Packing 1 Color"/>
    <s v="PICH1Bco"/>
    <n v="3120"/>
    <n v="0"/>
    <n v="13320"/>
    <n v="0"/>
    <n v="21240"/>
    <n v="0"/>
    <n v="9360"/>
    <n v="0"/>
    <n v="180"/>
    <n v="0"/>
    <n v="0"/>
    <n v="0"/>
    <n v="0"/>
    <n v="0"/>
    <n v="2340"/>
    <n v="0"/>
    <n v="150"/>
    <n v="0"/>
    <n v="2490"/>
    <n v="0"/>
    <n v="255"/>
    <n v="0"/>
    <n v="0"/>
    <n v="0"/>
    <n v="255"/>
    <n v="0"/>
    <n v="945"/>
    <n v="0"/>
    <n v="0"/>
    <n v="0"/>
    <n v="50760"/>
    <n v="0"/>
    <n v="150"/>
    <n v="0"/>
    <n v="50910"/>
    <n v="4.8909840895698289E-2"/>
    <n v="13.833333333333334"/>
    <n v="5.0088391278727169E-3"/>
    <n v="1.4166666666666667"/>
    <n v="1.8562168532704773E-2"/>
    <n v="5.25"/>
  </r>
  <r>
    <x v="115"/>
    <s v="PICH2BCO39"/>
    <x v="38"/>
    <s v="Pichidegua"/>
    <s v="color"/>
    <s v="Packing 1 Color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4Bco39"/>
    <x v="38"/>
    <s v="Pichidegua"/>
    <s v="color"/>
    <s v="Packing 4"/>
    <s v="PICH4Bco"/>
    <n v="360"/>
    <n v="0"/>
    <n v="0"/>
    <n v="0"/>
    <n v="1980"/>
    <n v="0"/>
    <n v="9720"/>
    <n v="0"/>
    <n v="20520"/>
    <n v="0"/>
    <n v="0"/>
    <n v="0"/>
    <n v="0"/>
    <n v="0"/>
    <n v="4680"/>
    <n v="0"/>
    <n v="0"/>
    <n v="0"/>
    <n v="4680"/>
    <n v="0"/>
    <n v="900"/>
    <n v="0"/>
    <n v="0"/>
    <n v="0"/>
    <n v="900"/>
    <n v="0"/>
    <n v="80"/>
    <n v="0"/>
    <n v="0"/>
    <n v="0"/>
    <n v="38240"/>
    <n v="0"/>
    <n v="0"/>
    <n v="0"/>
    <n v="38240"/>
    <n v="0.12238493723849372"/>
    <n v="26"/>
    <n v="2.3535564853556484E-2"/>
    <n v="5"/>
    <n v="2.0920502092050207E-3"/>
    <n v="0.44444444444444442"/>
  </r>
  <r>
    <x v="115"/>
    <s v="PICH5Aco39"/>
    <x v="38"/>
    <s v="Pichidegua"/>
    <s v="color"/>
    <s v="Packing 5"/>
    <s v="PICH5Aco"/>
    <n v="2280"/>
    <n v="0"/>
    <n v="24840"/>
    <n v="0"/>
    <n v="29160"/>
    <n v="0"/>
    <n v="62460"/>
    <n v="0"/>
    <n v="0"/>
    <n v="0"/>
    <n v="0"/>
    <n v="0"/>
    <n v="0"/>
    <n v="0"/>
    <n v="7020"/>
    <n v="0"/>
    <n v="0"/>
    <n v="0"/>
    <n v="7020"/>
    <n v="0"/>
    <n v="2340"/>
    <n v="0"/>
    <n v="0"/>
    <n v="0"/>
    <n v="2340"/>
    <n v="0"/>
    <n v="960"/>
    <n v="0"/>
    <n v="0"/>
    <n v="0"/>
    <n v="129060"/>
    <n v="0"/>
    <n v="0"/>
    <n v="0"/>
    <n v="129060"/>
    <n v="5.4393305439330547E-2"/>
    <n v="39"/>
    <n v="1.813110181311018E-2"/>
    <n v="13"/>
    <n v="7.4384007438400741E-3"/>
    <n v="5.333333333333333"/>
  </r>
  <r>
    <x v="115"/>
    <s v="PICH5Bco39"/>
    <x v="38"/>
    <s v="Pichidegua"/>
    <s v="color"/>
    <s v="Packing 5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PICH5Cco39"/>
    <x v="38"/>
    <s v="Pichidegua"/>
    <s v="color"/>
    <s v="Packing 5"/>
    <s v="PICH5Cco"/>
    <n v="2160"/>
    <n v="0"/>
    <n v="18180"/>
    <n v="0"/>
    <n v="12600"/>
    <n v="0"/>
    <n v="83520"/>
    <n v="0"/>
    <n v="3420"/>
    <n v="0"/>
    <n v="0"/>
    <n v="0"/>
    <n v="0"/>
    <n v="0"/>
    <n v="5580"/>
    <n v="0"/>
    <n v="0"/>
    <n v="0"/>
    <n v="5580"/>
    <n v="0"/>
    <n v="1980"/>
    <n v="0"/>
    <n v="0"/>
    <n v="0"/>
    <n v="1980"/>
    <n v="0"/>
    <n v="840"/>
    <n v="0"/>
    <n v="0"/>
    <n v="0"/>
    <n v="128280"/>
    <n v="0"/>
    <n v="0"/>
    <n v="0"/>
    <n v="128280"/>
    <n v="4.349859681945744E-2"/>
    <n v="31"/>
    <n v="1.5434985968194575E-2"/>
    <n v="11"/>
    <n v="6.5481758652946682E-3"/>
    <n v="4.666666666666667"/>
  </r>
  <r>
    <x v="116"/>
    <s v="Lavado39"/>
    <x v="38"/>
    <m/>
    <m/>
    <m/>
    <s v="Lavado"/>
    <n v="8040"/>
    <n v="0"/>
    <n v="25560"/>
    <n v="0"/>
    <n v="76500"/>
    <n v="0"/>
    <n v="56880"/>
    <n v="0"/>
    <n v="12780"/>
    <n v="0"/>
    <n v="19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740"/>
    <n v="0"/>
    <n v="0"/>
    <n v="0"/>
    <n v="181740"/>
    <n v="0"/>
    <n v="0"/>
    <n v="0"/>
    <n v="0"/>
    <n v="0"/>
    <n v="0"/>
  </r>
  <r>
    <x v="117"/>
    <s v="CA3A40"/>
    <x v="39"/>
    <s v="Calera"/>
    <s v="color"/>
    <s v="Packing 1 Color"/>
    <s v="CA3A"/>
    <n v="4440"/>
    <m/>
    <n v="14580"/>
    <m/>
    <n v="11520"/>
    <m/>
    <n v="22500"/>
    <m/>
    <n v="360"/>
    <m/>
    <n v="0"/>
    <m/>
    <n v="0"/>
    <m/>
    <n v="840"/>
    <m/>
    <n v="510"/>
    <m/>
    <n v="1350"/>
    <m/>
    <n v="729"/>
    <m/>
    <n v="750"/>
    <m/>
    <n v="1479"/>
    <m/>
    <n v="1101"/>
    <m/>
    <m/>
    <m/>
    <n v="56070"/>
    <m/>
    <n v="1260"/>
    <m/>
    <n v="57330"/>
    <n v="2.3547880690737835E-2"/>
    <n v="7.5"/>
    <n v="2.5798011512297228E-2"/>
    <n v="8.2166666666666668"/>
    <n v="1.9204604918890634E-2"/>
    <n v="6.1166666666666663"/>
  </r>
  <r>
    <x v="117"/>
    <s v="CA3B40"/>
    <x v="39"/>
    <s v="Calera"/>
    <s v="color"/>
    <s v="Packing 1 Color"/>
    <s v="CA3B"/>
    <n v="1440"/>
    <m/>
    <n v="4860"/>
    <m/>
    <n v="10620"/>
    <m/>
    <n v="3240"/>
    <m/>
    <n v="450"/>
    <m/>
    <n v="0"/>
    <m/>
    <n v="0"/>
    <m/>
    <n v="282"/>
    <m/>
    <n v="210"/>
    <m/>
    <n v="492"/>
    <m/>
    <n v="216"/>
    <m/>
    <n v="420"/>
    <m/>
    <n v="636"/>
    <m/>
    <n v="282"/>
    <m/>
    <m/>
    <m/>
    <n v="21390"/>
    <m/>
    <n v="630"/>
    <m/>
    <n v="22020"/>
    <n v="2.2343324250681199E-2"/>
    <n v="2.7333333333333334"/>
    <n v="2.888283378746594E-2"/>
    <n v="3.5333333333333332"/>
    <n v="1.2806539509536785E-2"/>
    <n v="1.5666666666666667"/>
  </r>
  <r>
    <x v="117"/>
    <s v="CA3BB40"/>
    <x v="39"/>
    <s v="Calera"/>
    <s v="blanco"/>
    <s v="Packing 1 Color"/>
    <s v="CA3BB"/>
    <n v="2760"/>
    <m/>
    <n v="9180"/>
    <m/>
    <n v="18180"/>
    <m/>
    <n v="14940"/>
    <m/>
    <n v="180"/>
    <m/>
    <n v="0"/>
    <m/>
    <n v="0"/>
    <m/>
    <n v="1896"/>
    <m/>
    <n v="840"/>
    <m/>
    <n v="2736"/>
    <m/>
    <n v="813"/>
    <m/>
    <n v="840"/>
    <m/>
    <n v="1653"/>
    <m/>
    <n v="951"/>
    <m/>
    <m/>
    <m/>
    <n v="48900"/>
    <m/>
    <n v="1680"/>
    <m/>
    <n v="50580"/>
    <n v="5.4092526690391461E-2"/>
    <n v="15.2"/>
    <n v="3.2680901542111507E-2"/>
    <n v="9.1833333333333336"/>
    <n v="1.8801897983392647E-2"/>
    <n v="5.2833333333333332"/>
  </r>
  <r>
    <x v="117"/>
    <s v="CAP1A40"/>
    <x v="39"/>
    <s v="Calera"/>
    <s v="color"/>
    <s v="Packing 1 Color"/>
    <s v="CAP1A"/>
    <n v="1680"/>
    <m/>
    <n v="5220"/>
    <m/>
    <n v="0"/>
    <m/>
    <n v="16560"/>
    <m/>
    <n v="360"/>
    <m/>
    <n v="0"/>
    <m/>
    <n v="0"/>
    <m/>
    <n v="462"/>
    <m/>
    <n v="450"/>
    <m/>
    <n v="912"/>
    <m/>
    <n v="231"/>
    <m/>
    <n v="0"/>
    <m/>
    <n v="231"/>
    <m/>
    <n v="297"/>
    <m/>
    <m/>
    <m/>
    <n v="24810"/>
    <m/>
    <n v="450"/>
    <m/>
    <n v="25260"/>
    <n v="3.6104513064133016E-2"/>
    <n v="5.0666666666666664"/>
    <n v="9.1448931116389544E-3"/>
    <n v="1.2833333333333334"/>
    <n v="1.1757719714964371E-2"/>
    <n v="1.65"/>
  </r>
  <r>
    <x v="117"/>
    <s v="CAP1B40"/>
    <x v="39"/>
    <s v="Calera"/>
    <s v="color"/>
    <s v="Packing 1 Color"/>
    <s v="CAP1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7"/>
    <s v="CAP1c40"/>
    <x v="39"/>
    <s v="Calera"/>
    <s v="color"/>
    <s v="Packing 1 Color"/>
    <s v="CAP1c"/>
    <n v="2760"/>
    <m/>
    <n v="180"/>
    <m/>
    <n v="0"/>
    <m/>
    <n v="28800"/>
    <m/>
    <n v="120"/>
    <m/>
    <n v="0"/>
    <m/>
    <n v="0"/>
    <m/>
    <n v="981"/>
    <m/>
    <n v="210"/>
    <m/>
    <n v="1191"/>
    <m/>
    <n v="375"/>
    <m/>
    <n v="0"/>
    <m/>
    <n v="375"/>
    <m/>
    <n v="444"/>
    <m/>
    <m/>
    <m/>
    <n v="33660"/>
    <m/>
    <n v="210"/>
    <m/>
    <n v="33870"/>
    <n v="3.5163861824623562E-2"/>
    <n v="6.6166666666666663"/>
    <n v="1.1071744906997343E-2"/>
    <n v="2.0833333333333335"/>
    <n v="1.3108945969884853E-2"/>
    <n v="2.4666666666666668"/>
  </r>
  <r>
    <x v="118"/>
    <s v="PICH1A40"/>
    <x v="39"/>
    <s v="Pichidegua"/>
    <s v="blanco"/>
    <s v="Packing 1 Blanco"/>
    <s v="PICH1A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8"/>
    <s v="PICH2A40"/>
    <x v="39"/>
    <s v="Pichidegua"/>
    <s v="color"/>
    <s v="Packing 1 Blanco"/>
    <s v="PICH2A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8"/>
    <s v="PICH3A40"/>
    <x v="39"/>
    <s v="Pichidegua"/>
    <s v="blanco"/>
    <s v="Packing 3"/>
    <s v="PICH3A"/>
    <n v="26520"/>
    <m/>
    <n v="72360"/>
    <m/>
    <n v="120060"/>
    <m/>
    <n v="23400"/>
    <m/>
    <n v="180"/>
    <m/>
    <n v="0"/>
    <m/>
    <n v="0"/>
    <m/>
    <n v="23400"/>
    <m/>
    <n v="0"/>
    <m/>
    <n v="23400"/>
    <m/>
    <n v="2520"/>
    <m/>
    <n v="0"/>
    <m/>
    <n v="2520"/>
    <m/>
    <n v="1320"/>
    <m/>
    <m/>
    <m/>
    <n v="269760"/>
    <m/>
    <n v="0"/>
    <m/>
    <n v="269760"/>
    <n v="8.6743772241992881E-2"/>
    <n v="130"/>
    <n v="9.341637010676156E-3"/>
    <n v="14"/>
    <n v="4.8932384341637009E-3"/>
    <n v="7.333333333333333"/>
  </r>
  <r>
    <x v="118"/>
    <s v="PICH4A40"/>
    <x v="39"/>
    <s v="Pichidegua"/>
    <s v="blanco"/>
    <s v="Packing 4"/>
    <s v="PICH4A"/>
    <n v="9360"/>
    <m/>
    <n v="18540"/>
    <m/>
    <n v="51420"/>
    <m/>
    <n v="24840"/>
    <m/>
    <n v="4140"/>
    <m/>
    <n v="0"/>
    <m/>
    <n v="0"/>
    <m/>
    <n v="20760"/>
    <m/>
    <n v="0"/>
    <m/>
    <n v="20760"/>
    <m/>
    <n v="3420"/>
    <m/>
    <n v="0"/>
    <m/>
    <n v="3420"/>
    <m/>
    <n v="1120"/>
    <m/>
    <m/>
    <m/>
    <n v="133600"/>
    <m/>
    <n v="0"/>
    <m/>
    <n v="133600"/>
    <n v="0.15538922155688623"/>
    <n v="115.33333333333333"/>
    <n v="2.5598802395209581E-2"/>
    <n v="19"/>
    <n v="8.3832335329341312E-3"/>
    <n v="6.2222222222222223"/>
  </r>
  <r>
    <x v="118"/>
    <s v="PICH5A40"/>
    <x v="39"/>
    <s v="Pichidegua"/>
    <s v="blanco"/>
    <s v="Packing 5"/>
    <s v="PICH5A"/>
    <n v="2040"/>
    <m/>
    <n v="37800"/>
    <m/>
    <n v="136620"/>
    <m/>
    <n v="60660"/>
    <m/>
    <n v="2520"/>
    <m/>
    <n v="0"/>
    <m/>
    <n v="0"/>
    <m/>
    <n v="14940"/>
    <m/>
    <n v="0"/>
    <m/>
    <n v="14940"/>
    <m/>
    <n v="2160"/>
    <m/>
    <n v="0"/>
    <m/>
    <n v="2160"/>
    <m/>
    <n v="1440"/>
    <m/>
    <m/>
    <m/>
    <n v="258180"/>
    <m/>
    <n v="0"/>
    <m/>
    <n v="258180"/>
    <n v="5.7866604694399255E-2"/>
    <n v="83"/>
    <n v="8.3662561003950732E-3"/>
    <n v="12"/>
    <n v="5.5775040669300488E-3"/>
    <n v="8"/>
  </r>
  <r>
    <x v="118"/>
    <s v="PICH1B40"/>
    <x v="39"/>
    <s v="Pichidegua"/>
    <s v="color"/>
    <s v="Packing 1 Blanco"/>
    <s v="PICH1B"/>
    <n v="0"/>
    <m/>
    <n v="0"/>
    <m/>
    <n v="0"/>
    <m/>
    <n v="0"/>
    <m/>
    <n v="0"/>
    <m/>
    <n v="0"/>
    <m/>
    <n v="0"/>
    <m/>
    <n v="0"/>
    <m/>
    <n v="1140"/>
    <m/>
    <n v="1140"/>
    <m/>
    <n v="0"/>
    <m/>
    <n v="60"/>
    <m/>
    <n v="60"/>
    <m/>
    <n v="0"/>
    <m/>
    <m/>
    <m/>
    <n v="0"/>
    <m/>
    <n v="1200"/>
    <m/>
    <n v="1200"/>
    <n v="0.95"/>
    <n v="6.333333333333333"/>
    <n v="0.05"/>
    <n v="0.33333333333333331"/>
    <n v="0"/>
    <n v="0"/>
  </r>
  <r>
    <x v="118"/>
    <s v="PICH2B40"/>
    <x v="39"/>
    <s v="Pichidegua"/>
    <s v="blanco"/>
    <s v="Packing 1 Blanco"/>
    <s v="PICH2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8"/>
    <s v="PICH3B40"/>
    <x v="39"/>
    <s v="Pichidegua"/>
    <s v="blanco"/>
    <s v="Packing 3"/>
    <s v="PICH3B"/>
    <n v="3000"/>
    <m/>
    <n v="26460"/>
    <m/>
    <n v="201820"/>
    <m/>
    <n v="164880"/>
    <m/>
    <n v="13680"/>
    <m/>
    <n v="0"/>
    <m/>
    <n v="0"/>
    <m/>
    <n v="9630"/>
    <m/>
    <n v="0"/>
    <m/>
    <n v="9630"/>
    <m/>
    <n v="1260"/>
    <m/>
    <n v="0"/>
    <m/>
    <n v="1260"/>
    <m/>
    <n v="1510"/>
    <m/>
    <m/>
    <m/>
    <n v="422240"/>
    <m/>
    <n v="0"/>
    <m/>
    <n v="422240"/>
    <n v="2.2806934444865479E-2"/>
    <n v="53.5"/>
    <n v="2.9840848806366046E-3"/>
    <n v="7"/>
    <n v="3.5761652140962486E-3"/>
    <n v="8.3888888888888893"/>
  </r>
  <r>
    <x v="118"/>
    <s v="PICH4B40"/>
    <x v="39"/>
    <s v="Pichidegua"/>
    <s v="blanco"/>
    <s v="Packing 4"/>
    <s v="PICH4B"/>
    <n v="1200"/>
    <m/>
    <n v="0"/>
    <m/>
    <n v="4140"/>
    <m/>
    <n v="65880"/>
    <m/>
    <n v="54900"/>
    <m/>
    <n v="4680"/>
    <m/>
    <n v="0"/>
    <m/>
    <n v="9930"/>
    <m/>
    <n v="0"/>
    <m/>
    <n v="9930"/>
    <m/>
    <n v="1440"/>
    <m/>
    <n v="0"/>
    <m/>
    <n v="1440"/>
    <m/>
    <n v="950"/>
    <m/>
    <m/>
    <m/>
    <n v="143120"/>
    <m/>
    <n v="0"/>
    <m/>
    <n v="143120"/>
    <n v="6.9382336500838457E-2"/>
    <n v="55.166666666666664"/>
    <n v="1.0061486864169928E-2"/>
    <n v="8"/>
    <n v="6.6377864728898823E-3"/>
    <n v="5.2777777777777777"/>
  </r>
  <r>
    <x v="118"/>
    <s v="PICH5B40"/>
    <x v="39"/>
    <s v="Pichidegua"/>
    <s v="blanco"/>
    <s v="Packing 5"/>
    <s v="PICH5B"/>
    <n v="0"/>
    <m/>
    <n v="0"/>
    <m/>
    <n v="360"/>
    <m/>
    <n v="900"/>
    <m/>
    <n v="2880"/>
    <m/>
    <n v="20160"/>
    <m/>
    <n v="7380"/>
    <m/>
    <n v="3780"/>
    <m/>
    <n v="0"/>
    <m/>
    <n v="3780"/>
    <m/>
    <n v="720"/>
    <m/>
    <n v="0"/>
    <m/>
    <n v="720"/>
    <m/>
    <n v="80"/>
    <m/>
    <m/>
    <m/>
    <n v="36260"/>
    <m/>
    <n v="0"/>
    <m/>
    <n v="36260"/>
    <n v="0.10424710424710425"/>
    <n v="21"/>
    <n v="1.9856591285162713E-2"/>
    <n v="4"/>
    <n v="2.206287920573635E-3"/>
    <n v="0.44444444444444442"/>
  </r>
  <r>
    <x v="118"/>
    <s v="PICH3C40"/>
    <x v="39"/>
    <s v="Pichidegua"/>
    <s v="blanco"/>
    <s v="Packing 3"/>
    <s v="PICH3C"/>
    <n v="6840"/>
    <m/>
    <n v="3420"/>
    <m/>
    <n v="82240"/>
    <m/>
    <n v="197280"/>
    <m/>
    <n v="26460"/>
    <m/>
    <n v="0"/>
    <m/>
    <n v="0"/>
    <m/>
    <n v="7200"/>
    <m/>
    <n v="0"/>
    <m/>
    <n v="7200"/>
    <m/>
    <n v="1440"/>
    <m/>
    <n v="0"/>
    <m/>
    <n v="1440"/>
    <m/>
    <n v="920"/>
    <m/>
    <m/>
    <m/>
    <n v="325800"/>
    <m/>
    <n v="0"/>
    <m/>
    <n v="325800"/>
    <n v="2.2099447513812154E-2"/>
    <n v="40"/>
    <n v="4.4198895027624313E-3"/>
    <n v="8"/>
    <n v="2.823818293431553E-3"/>
    <n v="5.1111111111111107"/>
  </r>
  <r>
    <x v="118"/>
    <s v="PICH5C40"/>
    <x v="39"/>
    <s v="Pichidegua"/>
    <s v="blanco"/>
    <s v="Packing 5"/>
    <s v="PICH5C"/>
    <n v="1320"/>
    <m/>
    <n v="19080"/>
    <m/>
    <n v="93960"/>
    <m/>
    <n v="144180"/>
    <m/>
    <n v="8100"/>
    <m/>
    <n v="0"/>
    <m/>
    <n v="0"/>
    <m/>
    <n v="15300"/>
    <m/>
    <n v="0"/>
    <m/>
    <n v="15300"/>
    <m/>
    <n v="2340"/>
    <m/>
    <n v="0"/>
    <m/>
    <n v="2340"/>
    <m/>
    <n v="1300"/>
    <m/>
    <m/>
    <m/>
    <n v="285580"/>
    <m/>
    <n v="0"/>
    <m/>
    <n v="285580"/>
    <n v="5.3575180334757333E-2"/>
    <n v="85"/>
    <n v="8.1938511100217108E-3"/>
    <n v="13"/>
    <n v="4.5521395055676166E-3"/>
    <n v="7.2222222222222223"/>
  </r>
  <r>
    <x v="118"/>
    <s v="PICH5D40"/>
    <x v="39"/>
    <s v="Pichidegua"/>
    <s v="blanco"/>
    <s v="Packing 5"/>
    <s v="PICH5D"/>
    <n v="2160"/>
    <m/>
    <n v="39960"/>
    <m/>
    <n v="129240"/>
    <m/>
    <n v="73980"/>
    <m/>
    <n v="3600"/>
    <m/>
    <n v="0"/>
    <m/>
    <n v="0"/>
    <m/>
    <n v="26100"/>
    <m/>
    <n v="0"/>
    <m/>
    <n v="26100"/>
    <m/>
    <n v="2700"/>
    <m/>
    <n v="0"/>
    <m/>
    <n v="2700"/>
    <m/>
    <n v="1400"/>
    <m/>
    <m/>
    <m/>
    <n v="279140"/>
    <m/>
    <n v="0"/>
    <m/>
    <n v="279140"/>
    <n v="9.3501468797019413E-2"/>
    <n v="145"/>
    <n v="9.6725657376226983E-3"/>
    <n v="15"/>
    <n v="5.0154044565451032E-3"/>
    <n v="7.7777777777777777"/>
  </r>
  <r>
    <x v="118"/>
    <s v="PICH1Aco40"/>
    <x v="39"/>
    <s v="Pichidegua"/>
    <s v="color"/>
    <s v="Packing 1 Color"/>
    <s v="PICH1Aco"/>
    <n v="0"/>
    <m/>
    <n v="0"/>
    <m/>
    <n v="0"/>
    <m/>
    <n v="0"/>
    <m/>
    <n v="0"/>
    <m/>
    <n v="0"/>
    <m/>
    <n v="0"/>
    <m/>
    <n v="0"/>
    <m/>
    <n v="30"/>
    <m/>
    <n v="30"/>
    <m/>
    <n v="0"/>
    <m/>
    <n v="30"/>
    <m/>
    <n v="30"/>
    <m/>
    <n v="0"/>
    <m/>
    <m/>
    <m/>
    <n v="0"/>
    <m/>
    <n v="60"/>
    <m/>
    <n v="60"/>
    <n v="0.5"/>
    <n v="0.16666666666666666"/>
    <n v="0.5"/>
    <n v="0.16666666666666666"/>
    <n v="0"/>
    <n v="0"/>
  </r>
  <r>
    <x v="118"/>
    <s v="PICH1Aco240"/>
    <x v="39"/>
    <s v="Pichidegua"/>
    <s v="color"/>
    <s v="Packing 1 Color"/>
    <s v="PICH1Aco2"/>
    <n v="2160"/>
    <m/>
    <n v="360"/>
    <m/>
    <n v="28340"/>
    <m/>
    <n v="67680"/>
    <m/>
    <n v="3480"/>
    <m/>
    <n v="0"/>
    <m/>
    <n v="0"/>
    <m/>
    <n v="3621"/>
    <m/>
    <n v="2820"/>
    <m/>
    <n v="6441"/>
    <m/>
    <n v="1002"/>
    <m/>
    <n v="750"/>
    <m/>
    <n v="1752"/>
    <m/>
    <n v="1077"/>
    <m/>
    <m/>
    <m/>
    <n v="107720"/>
    <m/>
    <n v="3570"/>
    <m/>
    <n v="111290"/>
    <n v="5.7875819929912843E-2"/>
    <n v="35.783333333333331"/>
    <n v="1.5742654326534281E-2"/>
    <n v="9.7333333333333325"/>
    <n v="9.6774193548387101E-3"/>
    <n v="5.9833333333333334"/>
  </r>
  <r>
    <x v="118"/>
    <s v="PICH1Bco40"/>
    <x v="39"/>
    <s v="Pichidegua"/>
    <s v="color"/>
    <s v="Packing 1 Color"/>
    <s v="PICH1Bco"/>
    <n v="3480"/>
    <m/>
    <n v="13140"/>
    <m/>
    <n v="18720"/>
    <m/>
    <n v="12060"/>
    <m/>
    <n v="360"/>
    <m/>
    <n v="0"/>
    <m/>
    <n v="0"/>
    <m/>
    <n v="1560"/>
    <m/>
    <n v="300"/>
    <m/>
    <n v="1860"/>
    <m/>
    <n v="234"/>
    <m/>
    <n v="30"/>
    <m/>
    <n v="264"/>
    <m/>
    <n v="2106"/>
    <m/>
    <m/>
    <m/>
    <n v="51660"/>
    <m/>
    <n v="330"/>
    <m/>
    <n v="51990"/>
    <n v="3.5776110790536643E-2"/>
    <n v="10.333333333333334"/>
    <n v="5.0778995960761688E-3"/>
    <n v="1.4666666666666666"/>
    <n v="4.0507789959607618E-2"/>
    <n v="11.7"/>
  </r>
  <r>
    <x v="118"/>
    <s v="PICH2BCO40"/>
    <x v="39"/>
    <s v="Pichidegua"/>
    <s v="color"/>
    <s v="Packing 1 Color"/>
    <s v="PICH2B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8"/>
    <s v="PICH4Bco40"/>
    <x v="39"/>
    <s v="Pichidegua"/>
    <s v="color"/>
    <s v="Packing 4"/>
    <s v="PICH4Bco"/>
    <n v="120"/>
    <m/>
    <n v="0"/>
    <m/>
    <n v="1260"/>
    <m/>
    <n v="5580"/>
    <m/>
    <n v="19440"/>
    <m/>
    <n v="0"/>
    <m/>
    <n v="0"/>
    <m/>
    <n v="5580"/>
    <m/>
    <n v="0"/>
    <m/>
    <n v="5580"/>
    <m/>
    <n v="1080"/>
    <m/>
    <n v="0"/>
    <m/>
    <n v="1080"/>
    <m/>
    <n v="340"/>
    <m/>
    <m/>
    <m/>
    <n v="33400"/>
    <m/>
    <n v="0"/>
    <m/>
    <n v="33400"/>
    <n v="0.16706586826347306"/>
    <n v="31"/>
    <n v="3.2335329341317366E-2"/>
    <n v="6"/>
    <n v="1.0179640718562874E-2"/>
    <n v="1.8888888888888888"/>
  </r>
  <r>
    <x v="118"/>
    <s v="PICH5Aco40"/>
    <x v="39"/>
    <s v="Pichidegua"/>
    <s v="color"/>
    <s v="Packing 5"/>
    <s v="PICH5Aco"/>
    <n v="2400"/>
    <m/>
    <n v="20700"/>
    <m/>
    <n v="26460"/>
    <m/>
    <n v="44640"/>
    <m/>
    <n v="180"/>
    <m/>
    <n v="0"/>
    <m/>
    <n v="0"/>
    <m/>
    <n v="5040"/>
    <m/>
    <n v="0"/>
    <m/>
    <n v="5040"/>
    <m/>
    <n v="2160"/>
    <m/>
    <n v="0"/>
    <m/>
    <n v="2160"/>
    <m/>
    <n v="760"/>
    <m/>
    <m/>
    <m/>
    <n v="102340"/>
    <m/>
    <n v="0"/>
    <m/>
    <n v="102340"/>
    <n v="4.9247606019151846E-2"/>
    <n v="28"/>
    <n v="2.1106116865350792E-2"/>
    <n v="12"/>
    <n v="7.4262263044752785E-3"/>
    <n v="4.2222222222222223"/>
  </r>
  <r>
    <x v="118"/>
    <s v="PICH5Bco40"/>
    <x v="39"/>
    <s v="Pichidegua"/>
    <s v="color"/>
    <s v="Packing 5"/>
    <s v="PICH5Bco"/>
    <n v="1680"/>
    <m/>
    <n v="14940"/>
    <m/>
    <n v="12420"/>
    <m/>
    <n v="71100"/>
    <m/>
    <n v="2160"/>
    <m/>
    <n v="0"/>
    <m/>
    <n v="0"/>
    <m/>
    <n v="4500"/>
    <m/>
    <n v="0"/>
    <m/>
    <n v="4500"/>
    <m/>
    <n v="1260"/>
    <m/>
    <n v="0"/>
    <m/>
    <n v="1260"/>
    <m/>
    <n v="680"/>
    <m/>
    <m/>
    <m/>
    <n v="108740"/>
    <m/>
    <n v="0"/>
    <m/>
    <n v="108740"/>
    <n v="4.1383115688798967E-2"/>
    <n v="25"/>
    <n v="1.1587272392863711E-2"/>
    <n v="7"/>
    <n v="6.2534485929740665E-3"/>
    <n v="3.7777777777777777"/>
  </r>
  <r>
    <x v="118"/>
    <s v="PICH5Cco40"/>
    <x v="39"/>
    <s v="Pichidegua"/>
    <s v="color"/>
    <s v="Packing 5"/>
    <s v="PICH5C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19"/>
    <s v="Lavado40"/>
    <x v="39"/>
    <m/>
    <m/>
    <m/>
    <s v="Lavado"/>
    <n v="6120"/>
    <m/>
    <n v="21960"/>
    <m/>
    <n v="65340"/>
    <m/>
    <n v="44100"/>
    <m/>
    <n v="13320"/>
    <m/>
    <n v="2340"/>
    <m/>
    <n v="0"/>
    <m/>
    <n v="0"/>
    <m/>
    <n v="0"/>
    <m/>
    <n v="0"/>
    <m/>
    <n v="0"/>
    <m/>
    <n v="0"/>
    <m/>
    <n v="0"/>
    <m/>
    <n v="0"/>
    <m/>
    <m/>
    <m/>
    <n v="153180"/>
    <m/>
    <n v="0"/>
    <m/>
    <n v="153180"/>
    <n v="0"/>
    <n v="0"/>
    <n v="0"/>
    <n v="0"/>
    <n v="0"/>
    <n v="0"/>
  </r>
  <r>
    <x v="120"/>
    <s v="CA3A41"/>
    <x v="40"/>
    <s v="Calera"/>
    <s v="color"/>
    <s v="Packing 1 Color"/>
    <s v="CA3A"/>
    <n v="3480"/>
    <m/>
    <n v="12600"/>
    <m/>
    <n v="17820"/>
    <m/>
    <n v="12420"/>
    <m/>
    <n v="360"/>
    <m/>
    <n v="0"/>
    <m/>
    <n v="0"/>
    <m/>
    <n v="735"/>
    <m/>
    <n v="480"/>
    <m/>
    <n v="1215"/>
    <m/>
    <n v="720"/>
    <m/>
    <n v="720"/>
    <m/>
    <n v="1440"/>
    <m/>
    <n v="765"/>
    <m/>
    <m/>
    <m/>
    <n v="48900"/>
    <m/>
    <n v="1200"/>
    <m/>
    <n v="50100"/>
    <n v="2.4251497005988023E-2"/>
    <n v="6.75"/>
    <n v="2.874251497005988E-2"/>
    <n v="8"/>
    <n v="1.5269461077844311E-2"/>
    <n v="4.25"/>
  </r>
  <r>
    <x v="120"/>
    <s v="CA3B41"/>
    <x v="40"/>
    <s v="Calera"/>
    <s v="color"/>
    <s v="Packing 1 Color"/>
    <s v="CA3B"/>
    <n v="600"/>
    <m/>
    <n v="1080"/>
    <m/>
    <n v="3780"/>
    <m/>
    <n v="1260"/>
    <m/>
    <n v="180"/>
    <m/>
    <n v="0"/>
    <m/>
    <n v="0"/>
    <m/>
    <n v="156"/>
    <m/>
    <n v="240"/>
    <m/>
    <n v="396"/>
    <m/>
    <n v="120"/>
    <m/>
    <n v="420"/>
    <m/>
    <n v="540"/>
    <m/>
    <n v="54"/>
    <m/>
    <m/>
    <m/>
    <n v="7230"/>
    <m/>
    <n v="660"/>
    <m/>
    <n v="7890"/>
    <n v="5.0190114068441066E-2"/>
    <n v="2.2000000000000002"/>
    <n v="6.8441064638783272E-2"/>
    <n v="3"/>
    <n v="6.8441064638783272E-3"/>
    <n v="0.3"/>
  </r>
  <r>
    <x v="120"/>
    <s v="CA3BB41"/>
    <x v="40"/>
    <s v="Calera"/>
    <s v="blanco"/>
    <s v="Packing 1 Color"/>
    <s v="CA3BB"/>
    <n v="2040"/>
    <m/>
    <n v="11160"/>
    <m/>
    <n v="21420"/>
    <m/>
    <n v="11520"/>
    <m/>
    <n v="3240"/>
    <m/>
    <n v="0"/>
    <m/>
    <n v="0"/>
    <m/>
    <n v="951"/>
    <m/>
    <n v="750"/>
    <m/>
    <n v="1701"/>
    <m/>
    <n v="894"/>
    <m/>
    <n v="960"/>
    <m/>
    <n v="1854"/>
    <m/>
    <n v="1215"/>
    <m/>
    <m/>
    <m/>
    <n v="52440"/>
    <m/>
    <n v="1710"/>
    <m/>
    <n v="54150"/>
    <n v="3.1412742382271465E-2"/>
    <n v="9.4499999999999993"/>
    <n v="3.4238227146814404E-2"/>
    <n v="10.3"/>
    <n v="2.2437673130193906E-2"/>
    <n v="6.75"/>
  </r>
  <r>
    <x v="120"/>
    <s v="CAP1A41"/>
    <x v="40"/>
    <s v="Calera"/>
    <s v="color"/>
    <s v="Packing 1 Color"/>
    <s v="CAP1A"/>
    <n v="2160"/>
    <m/>
    <n v="0"/>
    <m/>
    <n v="360"/>
    <m/>
    <n v="22140"/>
    <m/>
    <n v="0"/>
    <m/>
    <n v="0"/>
    <m/>
    <n v="0"/>
    <m/>
    <n v="480"/>
    <m/>
    <n v="480"/>
    <m/>
    <n v="960"/>
    <m/>
    <n v="189"/>
    <m/>
    <n v="270"/>
    <m/>
    <n v="459"/>
    <m/>
    <n v="261"/>
    <m/>
    <m/>
    <m/>
    <n v="25590"/>
    <m/>
    <n v="750"/>
    <m/>
    <n v="26340"/>
    <n v="3.644646924829157E-2"/>
    <n v="5.333333333333333"/>
    <n v="1.7425968109339409E-2"/>
    <n v="2.5499999999999998"/>
    <n v="9.9088838268792719E-3"/>
    <n v="1.45"/>
  </r>
  <r>
    <x v="120"/>
    <s v="CAP1B41"/>
    <x v="40"/>
    <s v="Calera"/>
    <s v="color"/>
    <s v="Packing 1 Color"/>
    <s v="CAP1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20"/>
    <s v="CAP1c41"/>
    <x v="40"/>
    <s v="Calera"/>
    <s v="color"/>
    <s v="Packing 1 Color"/>
    <s v="CAP1c"/>
    <n v="1800"/>
    <m/>
    <n v="540"/>
    <m/>
    <n v="3780"/>
    <m/>
    <n v="18540"/>
    <m/>
    <n v="180"/>
    <m/>
    <n v="0"/>
    <m/>
    <n v="0"/>
    <m/>
    <n v="405"/>
    <m/>
    <n v="120"/>
    <m/>
    <n v="525"/>
    <m/>
    <n v="366"/>
    <m/>
    <n v="0"/>
    <m/>
    <n v="366"/>
    <m/>
    <n v="309"/>
    <m/>
    <m/>
    <m/>
    <n v="25920"/>
    <m/>
    <n v="120"/>
    <m/>
    <n v="26040"/>
    <n v="2.0161290322580645E-2"/>
    <n v="2.9166666666666665"/>
    <n v="1.4055299539170507E-2"/>
    <n v="2.0333333333333332"/>
    <n v="1.1866359447004609E-2"/>
    <n v="1.7166666666666666"/>
  </r>
  <r>
    <x v="121"/>
    <s v="PICH1A41"/>
    <x v="40"/>
    <s v="Pichidegua"/>
    <s v="blanco"/>
    <s v="Packing 1 Blanco"/>
    <s v="PICH1A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21"/>
    <s v="PICH2A41"/>
    <x v="40"/>
    <s v="Pichidegua"/>
    <s v="color"/>
    <s v="Packing 1 Blanco"/>
    <s v="PICH2A"/>
    <n v="2160"/>
    <m/>
    <n v="13140"/>
    <m/>
    <n v="55440"/>
    <m/>
    <n v="39420"/>
    <m/>
    <n v="25200"/>
    <m/>
    <n v="0"/>
    <m/>
    <n v="0"/>
    <m/>
    <n v="5634"/>
    <m/>
    <n v="0"/>
    <m/>
    <n v="5634"/>
    <m/>
    <n v="2691"/>
    <m/>
    <n v="0"/>
    <m/>
    <n v="2691"/>
    <m/>
    <n v="855"/>
    <m/>
    <m/>
    <m/>
    <n v="144540"/>
    <m/>
    <n v="0"/>
    <m/>
    <n v="144540"/>
    <n v="3.8978829389788291E-2"/>
    <n v="31.3"/>
    <n v="1.8617683686176837E-2"/>
    <n v="14.95"/>
    <n v="5.9153175591531758E-3"/>
    <n v="4.75"/>
  </r>
  <r>
    <x v="121"/>
    <s v="PICH3A41"/>
    <x v="40"/>
    <s v="Pichidegua"/>
    <s v="blanco"/>
    <s v="Packing 3"/>
    <s v="PICH3A"/>
    <n v="22440"/>
    <m/>
    <n v="65160"/>
    <m/>
    <n v="127580"/>
    <m/>
    <n v="27360"/>
    <m/>
    <n v="0"/>
    <m/>
    <n v="0"/>
    <m/>
    <n v="0"/>
    <m/>
    <n v="23760"/>
    <m/>
    <n v="0"/>
    <m/>
    <n v="23760"/>
    <m/>
    <n v="1980"/>
    <m/>
    <n v="0"/>
    <m/>
    <n v="1980"/>
    <m/>
    <n v="1260"/>
    <m/>
    <m/>
    <m/>
    <n v="269540"/>
    <m/>
    <n v="0"/>
    <m/>
    <n v="269540"/>
    <n v="8.8150181791199822E-2"/>
    <n v="132"/>
    <n v="7.3458484825999855E-3"/>
    <n v="11"/>
    <n v="4.6746308525636273E-3"/>
    <n v="7"/>
  </r>
  <r>
    <x v="121"/>
    <s v="PICH4A41"/>
    <x v="40"/>
    <s v="Pichidegua"/>
    <s v="blanco"/>
    <s v="Packing 4"/>
    <s v="PICH4A"/>
    <n v="10680"/>
    <m/>
    <n v="26460"/>
    <m/>
    <n v="64980"/>
    <m/>
    <n v="30600"/>
    <m/>
    <n v="4680"/>
    <m/>
    <n v="0"/>
    <m/>
    <n v="0"/>
    <m/>
    <n v="35280"/>
    <m/>
    <n v="0"/>
    <m/>
    <n v="35280"/>
    <m/>
    <n v="5580"/>
    <m/>
    <n v="0"/>
    <m/>
    <n v="5580"/>
    <m/>
    <n v="1640"/>
    <m/>
    <m/>
    <m/>
    <n v="179900"/>
    <m/>
    <n v="0"/>
    <m/>
    <n v="179900"/>
    <n v="0.19610894941634241"/>
    <n v="196"/>
    <n v="3.1017231795441913E-2"/>
    <n v="31"/>
    <n v="9.1161756531406343E-3"/>
    <n v="9.1111111111111107"/>
  </r>
  <r>
    <x v="121"/>
    <s v="PICH5A41"/>
    <x v="40"/>
    <s v="Pichidegua"/>
    <s v="blanco"/>
    <s v="Packing 5"/>
    <s v="PICH5A"/>
    <n v="2400"/>
    <m/>
    <n v="40500"/>
    <m/>
    <n v="143640"/>
    <m/>
    <n v="53820"/>
    <m/>
    <n v="2340"/>
    <m/>
    <n v="0"/>
    <m/>
    <n v="0"/>
    <m/>
    <n v="13680"/>
    <m/>
    <n v="0"/>
    <m/>
    <n v="13680"/>
    <m/>
    <n v="1800"/>
    <m/>
    <n v="0"/>
    <m/>
    <n v="1800"/>
    <m/>
    <n v="1400"/>
    <m/>
    <m/>
    <m/>
    <n v="259580"/>
    <m/>
    <n v="0"/>
    <m/>
    <n v="259580"/>
    <n v="5.270051621850682E-2"/>
    <n v="76"/>
    <n v="6.9342784498035289E-3"/>
    <n v="10"/>
    <n v="5.3933276831805224E-3"/>
    <n v="7.7777777777777777"/>
  </r>
  <r>
    <x v="121"/>
    <s v="PICH1B41"/>
    <x v="40"/>
    <s v="Pichidegua"/>
    <s v="color"/>
    <s v="Packing 1 Blanco"/>
    <s v="PICH1B"/>
    <n v="0"/>
    <m/>
    <n v="0"/>
    <m/>
    <n v="0"/>
    <m/>
    <n v="0"/>
    <m/>
    <n v="0"/>
    <m/>
    <n v="0"/>
    <m/>
    <n v="0"/>
    <m/>
    <n v="0"/>
    <m/>
    <n v="1200"/>
    <m/>
    <n v="1200"/>
    <m/>
    <n v="0"/>
    <m/>
    <n v="180"/>
    <m/>
    <n v="180"/>
    <m/>
    <n v="0"/>
    <m/>
    <m/>
    <m/>
    <n v="0"/>
    <m/>
    <n v="1380"/>
    <m/>
    <n v="1380"/>
    <n v="0.86956521739130432"/>
    <n v="6.666666666666667"/>
    <n v="0.13043478260869565"/>
    <n v="1"/>
    <n v="0"/>
    <n v="0"/>
  </r>
  <r>
    <x v="121"/>
    <s v="PICH2B41"/>
    <x v="40"/>
    <s v="Pichidegua"/>
    <s v="blanco"/>
    <s v="Packing 1 Blanco"/>
    <s v="PICH2B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21"/>
    <s v="PICH3B41"/>
    <x v="40"/>
    <s v="Pichidegua"/>
    <s v="blanco"/>
    <s v="Packing 3"/>
    <s v="PICH3B"/>
    <n v="3240"/>
    <m/>
    <n v="28080"/>
    <m/>
    <n v="208180"/>
    <m/>
    <n v="162000"/>
    <m/>
    <n v="11520"/>
    <m/>
    <n v="0"/>
    <m/>
    <n v="0"/>
    <m/>
    <n v="10080"/>
    <m/>
    <n v="0"/>
    <m/>
    <n v="10080"/>
    <m/>
    <n v="1260"/>
    <m/>
    <n v="0"/>
    <m/>
    <n v="1260"/>
    <m/>
    <n v="1260"/>
    <m/>
    <m/>
    <m/>
    <n v="425620"/>
    <m/>
    <n v="0"/>
    <m/>
    <n v="425620"/>
    <n v="2.368309759879705E-2"/>
    <n v="56"/>
    <n v="2.9603871998496313E-3"/>
    <n v="7"/>
    <n v="2.9603871998496313E-3"/>
    <n v="7"/>
  </r>
  <r>
    <x v="121"/>
    <s v="PICH4B41"/>
    <x v="40"/>
    <s v="Pichidegua"/>
    <s v="blanco"/>
    <s v="Packing 4"/>
    <s v="PICH4B"/>
    <n v="1920"/>
    <m/>
    <n v="0"/>
    <m/>
    <n v="23040"/>
    <m/>
    <n v="65340"/>
    <m/>
    <n v="40320"/>
    <m/>
    <n v="1800"/>
    <m/>
    <n v="0"/>
    <m/>
    <n v="12600"/>
    <m/>
    <n v="0"/>
    <m/>
    <n v="12600"/>
    <m/>
    <n v="2340"/>
    <m/>
    <n v="0"/>
    <m/>
    <n v="2340"/>
    <m/>
    <n v="600"/>
    <m/>
    <m/>
    <m/>
    <n v="147960"/>
    <m/>
    <n v="0"/>
    <m/>
    <n v="147960"/>
    <n v="8.5158150851581502E-2"/>
    <n v="70"/>
    <n v="1.5815085158150853E-2"/>
    <n v="13"/>
    <n v="4.0551500405515001E-3"/>
    <n v="3.3333333333333335"/>
  </r>
  <r>
    <x v="121"/>
    <s v="PICH5B41"/>
    <x v="40"/>
    <s v="Pichidegua"/>
    <s v="blanco"/>
    <s v="Packing 5"/>
    <s v="PICH5B"/>
    <n v="0"/>
    <m/>
    <n v="1440"/>
    <m/>
    <n v="7200"/>
    <m/>
    <n v="6480"/>
    <m/>
    <n v="76500"/>
    <m/>
    <n v="151200"/>
    <m/>
    <n v="19080"/>
    <m/>
    <n v="15120"/>
    <m/>
    <n v="0"/>
    <m/>
    <n v="15120"/>
    <m/>
    <n v="1980"/>
    <m/>
    <n v="0"/>
    <m/>
    <n v="1980"/>
    <m/>
    <n v="340"/>
    <m/>
    <m/>
    <m/>
    <n v="279340"/>
    <m/>
    <n v="0"/>
    <m/>
    <n v="279340"/>
    <n v="5.4127586453783919E-2"/>
    <n v="84"/>
    <n v="7.0881363213288464E-3"/>
    <n v="11"/>
    <n v="1.2171547218443473E-3"/>
    <n v="1.8888888888888888"/>
  </r>
  <r>
    <x v="121"/>
    <s v="PICH3C41"/>
    <x v="40"/>
    <s v="Pichidegua"/>
    <s v="blanco"/>
    <s v="Packing 3"/>
    <s v="PICH3C"/>
    <n v="4680"/>
    <m/>
    <n v="4500"/>
    <m/>
    <n v="99900"/>
    <m/>
    <n v="182880"/>
    <m/>
    <n v="17820"/>
    <m/>
    <n v="0"/>
    <m/>
    <n v="0"/>
    <m/>
    <n v="9180"/>
    <m/>
    <n v="0"/>
    <m/>
    <n v="9180"/>
    <m/>
    <n v="1620"/>
    <m/>
    <n v="0"/>
    <m/>
    <n v="1620"/>
    <m/>
    <n v="1060"/>
    <m/>
    <m/>
    <m/>
    <n v="321640"/>
    <m/>
    <n v="0"/>
    <m/>
    <n v="321640"/>
    <n v="2.8541226215644821E-2"/>
    <n v="51"/>
    <n v="5.0366869792314393E-3"/>
    <n v="9"/>
    <n v="3.2956099987563737E-3"/>
    <n v="5.8888888888888893"/>
  </r>
  <r>
    <x v="121"/>
    <s v="PICH5C41"/>
    <x v="40"/>
    <s v="Pichidegua"/>
    <s v="blanco"/>
    <s v="Packing 5"/>
    <s v="PICH5C"/>
    <n v="960"/>
    <m/>
    <n v="18540"/>
    <m/>
    <n v="76860"/>
    <m/>
    <n v="137520"/>
    <m/>
    <n v="7020"/>
    <m/>
    <n v="0"/>
    <m/>
    <n v="0"/>
    <m/>
    <n v="12600"/>
    <m/>
    <n v="0"/>
    <m/>
    <n v="12600"/>
    <m/>
    <n v="1620"/>
    <m/>
    <n v="0"/>
    <m/>
    <n v="1620"/>
    <m/>
    <n v="1100"/>
    <m/>
    <m/>
    <m/>
    <n v="256220"/>
    <m/>
    <n v="0"/>
    <m/>
    <n v="256220"/>
    <n v="4.9176488954804462E-2"/>
    <n v="70"/>
    <n v="6.3226914370462881E-3"/>
    <n v="9"/>
    <n v="4.2931855436734055E-3"/>
    <n v="6.1111111111111107"/>
  </r>
  <r>
    <x v="121"/>
    <s v="PICH5D41"/>
    <x v="40"/>
    <s v="Pichidegua"/>
    <s v="blanco"/>
    <s v="Packing 5"/>
    <s v="PICH5D"/>
    <n v="1920"/>
    <m/>
    <n v="33840"/>
    <m/>
    <n v="106200"/>
    <m/>
    <n v="64980"/>
    <m/>
    <n v="3060"/>
    <m/>
    <n v="0"/>
    <m/>
    <n v="0"/>
    <m/>
    <n v="20880"/>
    <m/>
    <n v="0"/>
    <m/>
    <n v="20880"/>
    <m/>
    <n v="2340"/>
    <m/>
    <n v="0"/>
    <m/>
    <n v="2340"/>
    <m/>
    <n v="1220"/>
    <m/>
    <m/>
    <m/>
    <n v="234440"/>
    <m/>
    <n v="0"/>
    <m/>
    <n v="234440"/>
    <n v="8.906329977819484E-2"/>
    <n v="116"/>
    <n v="9.9812318716942499E-3"/>
    <n v="13"/>
    <n v="5.2038901211397372E-3"/>
    <n v="6.7777777777777777"/>
  </r>
  <r>
    <x v="121"/>
    <s v="PICH1Aco41"/>
    <x v="40"/>
    <s v="Pichidegua"/>
    <s v="color"/>
    <s v="Packing 1 Color"/>
    <s v="PICH1Aco"/>
    <n v="120"/>
    <m/>
    <n v="0"/>
    <m/>
    <n v="0"/>
    <m/>
    <n v="4500"/>
    <m/>
    <n v="900"/>
    <m/>
    <n v="2700"/>
    <m/>
    <n v="2160"/>
    <m/>
    <n v="150"/>
    <m/>
    <n v="240"/>
    <m/>
    <n v="390"/>
    <m/>
    <n v="120"/>
    <m/>
    <n v="480"/>
    <m/>
    <n v="600"/>
    <m/>
    <n v="150"/>
    <m/>
    <m/>
    <m/>
    <n v="10800"/>
    <m/>
    <n v="720"/>
    <m/>
    <n v="11520"/>
    <n v="3.3854166666666664E-2"/>
    <n v="2.1666666666666665"/>
    <n v="5.2083333333333336E-2"/>
    <n v="3.3333333333333335"/>
    <n v="1.3020833333333334E-2"/>
    <n v="0.83333333333333337"/>
  </r>
  <r>
    <x v="121"/>
    <s v="PICH1Aco241"/>
    <x v="40"/>
    <s v="Pichidegua"/>
    <s v="color"/>
    <s v="Packing 1 Color"/>
    <s v="PICH1Aco2"/>
    <n v="1560"/>
    <m/>
    <n v="900"/>
    <m/>
    <n v="38800"/>
    <m/>
    <n v="36000"/>
    <m/>
    <n v="1620"/>
    <m/>
    <n v="0"/>
    <m/>
    <n v="0"/>
    <m/>
    <n v="1899"/>
    <m/>
    <n v="3510"/>
    <m/>
    <n v="5409"/>
    <m/>
    <n v="1191"/>
    <m/>
    <n v="930"/>
    <m/>
    <n v="2121"/>
    <m/>
    <n v="752"/>
    <m/>
    <m/>
    <m/>
    <n v="82722"/>
    <m/>
    <n v="4440"/>
    <m/>
    <n v="87162"/>
    <n v="6.20568596406691E-2"/>
    <n v="30.05"/>
    <n v="2.4333998760927927E-2"/>
    <n v="11.783333333333333"/>
    <n v="8.6276129505977375E-3"/>
    <n v="4.177777777777778"/>
  </r>
  <r>
    <x v="121"/>
    <s v="PICH1Bco41"/>
    <x v="40"/>
    <s v="Pichidegua"/>
    <s v="color"/>
    <s v="Packing 1 Color"/>
    <s v="PICH1Bco"/>
    <n v="3240"/>
    <m/>
    <n v="7200"/>
    <m/>
    <n v="2520"/>
    <m/>
    <n v="32040"/>
    <m/>
    <n v="0"/>
    <m/>
    <n v="0"/>
    <m/>
    <n v="0"/>
    <m/>
    <n v="1680"/>
    <m/>
    <n v="450"/>
    <m/>
    <n v="2130"/>
    <m/>
    <n v="294"/>
    <m/>
    <n v="0"/>
    <m/>
    <n v="294"/>
    <m/>
    <n v="726"/>
    <m/>
    <m/>
    <m/>
    <n v="47700"/>
    <m/>
    <n v="450"/>
    <m/>
    <n v="48150"/>
    <n v="4.4236760124610593E-2"/>
    <n v="11.833333333333334"/>
    <n v="6.1059190031152646E-3"/>
    <n v="1.6333333333333333"/>
    <n v="1.5077881619937695E-2"/>
    <n v="4.0333333333333332"/>
  </r>
  <r>
    <x v="121"/>
    <s v="PICH2BCO41"/>
    <x v="40"/>
    <s v="Pichidegua"/>
    <s v="color"/>
    <s v="Packing 1 Color"/>
    <s v="PICH2B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21"/>
    <s v="PICH4Bco41"/>
    <x v="40"/>
    <s v="Pichidegua"/>
    <s v="color"/>
    <s v="Packing 4"/>
    <s v="PICH4Bco"/>
    <n v="480"/>
    <m/>
    <n v="0"/>
    <m/>
    <n v="5940"/>
    <m/>
    <n v="15120"/>
    <m/>
    <n v="16200"/>
    <m/>
    <n v="0"/>
    <m/>
    <n v="0"/>
    <m/>
    <n v="5760"/>
    <m/>
    <n v="0"/>
    <m/>
    <n v="5760"/>
    <m/>
    <n v="1260"/>
    <m/>
    <n v="0"/>
    <m/>
    <n v="1260"/>
    <m/>
    <n v="400"/>
    <m/>
    <m/>
    <m/>
    <n v="45160"/>
    <m/>
    <n v="0"/>
    <m/>
    <n v="45160"/>
    <n v="0.1275465013286094"/>
    <n v="32"/>
    <n v="2.7900797165633304E-2"/>
    <n v="7"/>
    <n v="8.8573959255978749E-3"/>
    <n v="2.2222222222222223"/>
  </r>
  <r>
    <x v="121"/>
    <s v="PICH5Aco41"/>
    <x v="40"/>
    <s v="Pichidegua"/>
    <s v="color"/>
    <s v="Packing 5"/>
    <s v="PICH5Aco"/>
    <n v="2400"/>
    <m/>
    <n v="25380"/>
    <m/>
    <n v="28080"/>
    <m/>
    <n v="53280"/>
    <m/>
    <n v="0"/>
    <m/>
    <n v="0"/>
    <m/>
    <n v="0"/>
    <m/>
    <n v="4500"/>
    <m/>
    <n v="0"/>
    <m/>
    <n v="4500"/>
    <m/>
    <n v="1980"/>
    <m/>
    <n v="0"/>
    <m/>
    <n v="1980"/>
    <m/>
    <n v="880"/>
    <m/>
    <m/>
    <m/>
    <n v="116500"/>
    <m/>
    <n v="0"/>
    <m/>
    <n v="116500"/>
    <n v="3.8626609442060089E-2"/>
    <n v="25"/>
    <n v="1.6995708154506437E-2"/>
    <n v="11"/>
    <n v="7.553648068669528E-3"/>
    <n v="4.8888888888888893"/>
  </r>
  <r>
    <x v="121"/>
    <s v="PICH5Bco41"/>
    <x v="40"/>
    <s v="Pichidegua"/>
    <s v="color"/>
    <s v="Packing 5"/>
    <s v="PICH5Bco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n v="0"/>
    <n v="0"/>
    <n v="0"/>
    <n v="0"/>
    <n v="0"/>
    <n v="0"/>
  </r>
  <r>
    <x v="121"/>
    <s v="PICH5Cco41"/>
    <x v="40"/>
    <s v="Pichidegua"/>
    <s v="color"/>
    <s v="Packing 5"/>
    <s v="PICH5Cco"/>
    <n v="1800"/>
    <m/>
    <n v="14040"/>
    <m/>
    <n v="17280"/>
    <m/>
    <n v="77760"/>
    <m/>
    <n v="3600"/>
    <m/>
    <n v="0"/>
    <m/>
    <n v="0"/>
    <m/>
    <n v="3960"/>
    <m/>
    <n v="0"/>
    <m/>
    <n v="3960"/>
    <m/>
    <n v="1620"/>
    <m/>
    <n v="0"/>
    <m/>
    <n v="1620"/>
    <m/>
    <n v="740"/>
    <m/>
    <m/>
    <m/>
    <n v="120800"/>
    <m/>
    <n v="0"/>
    <m/>
    <n v="120800"/>
    <n v="3.2781456953642381E-2"/>
    <n v="22"/>
    <n v="1.3410596026490066E-2"/>
    <n v="9"/>
    <n v="6.1258278145695363E-3"/>
    <n v="4.1111111111111107"/>
  </r>
  <r>
    <x v="122"/>
    <s v="Lavado41"/>
    <x v="40"/>
    <m/>
    <m/>
    <m/>
    <s v="Lavado"/>
    <n v="5880"/>
    <m/>
    <n v="20520"/>
    <m/>
    <n v="61200"/>
    <m/>
    <n v="44100"/>
    <m/>
    <n v="13500"/>
    <m/>
    <n v="11880"/>
    <m/>
    <n v="0"/>
    <m/>
    <n v="0"/>
    <m/>
    <n v="0"/>
    <m/>
    <n v="0"/>
    <m/>
    <n v="0"/>
    <m/>
    <n v="0"/>
    <m/>
    <n v="0"/>
    <m/>
    <n v="0"/>
    <m/>
    <m/>
    <m/>
    <n v="157080"/>
    <m/>
    <n v="0"/>
    <m/>
    <n v="157080"/>
    <n v="0"/>
    <n v="0"/>
    <n v="0"/>
    <n v="0"/>
    <n v="0"/>
    <n v="0"/>
  </r>
  <r>
    <x v="123"/>
    <s v="CA3A42"/>
    <x v="41"/>
    <s v="Calera"/>
    <s v="color"/>
    <s v="Packing 1 Color"/>
    <s v="CA3A"/>
    <n v="3120"/>
    <n v="7.61"/>
    <n v="10980"/>
    <n v="26.77"/>
    <n v="17820"/>
    <n v="43.45"/>
    <n v="5940"/>
    <n v="14.48"/>
    <n v="180"/>
    <n v="0.44"/>
    <n v="0"/>
    <n v="0"/>
    <n v="0"/>
    <n v="0"/>
    <n v="582"/>
    <n v="1.42"/>
    <n v="540"/>
    <n v="1.32"/>
    <n v="1122"/>
    <n v="2.74"/>
    <n v="681"/>
    <n v="1.66"/>
    <n v="810"/>
    <n v="1.98"/>
    <n v="1491"/>
    <n v="3.64"/>
    <n v="357"/>
    <n v="0.87"/>
    <n v="0"/>
    <n v="0"/>
    <n v="39660"/>
    <n v="96.71"/>
    <n v="1350"/>
    <n v="3.29"/>
    <n v="41010"/>
    <n v="2.7359180687637163E-2"/>
    <n v="6.2333333333333334"/>
    <n v="3.6356986100950985E-2"/>
    <n v="8.2833333333333332"/>
    <n v="8.7051938551572783E-3"/>
    <n v="1.9833333333333334"/>
  </r>
  <r>
    <x v="123"/>
    <s v="CA3B42"/>
    <x v="41"/>
    <s v="Calera"/>
    <s v="color"/>
    <s v="Packing 1 Color"/>
    <s v="CA3B"/>
    <n v="960"/>
    <n v="6.45"/>
    <n v="1440"/>
    <n v="9.68"/>
    <n v="7740"/>
    <n v="52.02"/>
    <n v="3420"/>
    <n v="22.98"/>
    <n v="0"/>
    <n v="0"/>
    <n v="0"/>
    <n v="0"/>
    <n v="0"/>
    <n v="0"/>
    <n v="378"/>
    <n v="2.54"/>
    <n v="240"/>
    <n v="1.61"/>
    <n v="618"/>
    <n v="4.1500000000000004"/>
    <n v="324"/>
    <n v="2.1800000000000002"/>
    <n v="330"/>
    <n v="2.2200000000000002"/>
    <n v="654"/>
    <n v="4.4000000000000004"/>
    <n v="48"/>
    <n v="0.32"/>
    <n v="0"/>
    <n v="0"/>
    <n v="14310"/>
    <n v="96.17"/>
    <n v="570"/>
    <n v="3.83"/>
    <n v="14880"/>
    <n v="4.1532258064516131E-2"/>
    <n v="3.4333333333333331"/>
    <n v="4.3951612903225808E-2"/>
    <n v="3.6333333333333333"/>
    <n v="3.2258064516129032E-3"/>
    <n v="0.26666666666666666"/>
  </r>
  <r>
    <x v="123"/>
    <s v="CA3BB42"/>
    <x v="41"/>
    <s v="Calera"/>
    <s v="blanco"/>
    <s v="Packing 1 Color"/>
    <s v="CA3BB"/>
    <n v="2520"/>
    <n v="5.52"/>
    <n v="10800"/>
    <n v="23.67"/>
    <n v="360"/>
    <n v="0.79"/>
    <n v="19440"/>
    <n v="42.6"/>
    <n v="7200"/>
    <n v="15.78"/>
    <n v="0"/>
    <n v="0"/>
    <n v="0"/>
    <n v="0"/>
    <n v="2232"/>
    <n v="4.8899999999999997"/>
    <n v="750"/>
    <n v="1.64"/>
    <n v="2982"/>
    <n v="6.54"/>
    <n v="1122"/>
    <n v="2.46"/>
    <n v="900"/>
    <n v="1.97"/>
    <n v="2022"/>
    <n v="4.43"/>
    <n v="306"/>
    <n v="0.67"/>
    <n v="0"/>
    <n v="0"/>
    <n v="43980"/>
    <n v="96.38"/>
    <n v="1650"/>
    <n v="3.62"/>
    <n v="45630"/>
    <n v="6.53517422748192E-2"/>
    <n v="16.566666666666666"/>
    <n v="4.4312952005259698E-2"/>
    <n v="11.233333333333333"/>
    <n v="6.7061143984220905E-3"/>
    <n v="1.7"/>
  </r>
  <r>
    <x v="123"/>
    <s v="CAP1A42"/>
    <x v="41"/>
    <s v="Calera"/>
    <s v="color"/>
    <s v="Packing 1 Color"/>
    <s v="CAP1A"/>
    <n v="2280"/>
    <n v="8.94"/>
    <n v="1620"/>
    <n v="6.35"/>
    <n v="7820"/>
    <n v="30.65"/>
    <n v="12060"/>
    <n v="47.28"/>
    <n v="0"/>
    <n v="0"/>
    <n v="0"/>
    <n v="0"/>
    <n v="0"/>
    <n v="0"/>
    <n v="690"/>
    <n v="2.7"/>
    <n v="630"/>
    <n v="2.4700000000000002"/>
    <n v="1320"/>
    <n v="5.17"/>
    <n v="195"/>
    <n v="0.76"/>
    <n v="0"/>
    <n v="0"/>
    <n v="195"/>
    <n v="0.76"/>
    <n v="215"/>
    <n v="0.84"/>
    <n v="0"/>
    <n v="0"/>
    <n v="24880"/>
    <n v="97.53"/>
    <n v="630"/>
    <n v="2.4700000000000002"/>
    <n v="25510"/>
    <n v="5.1744413955311645E-2"/>
    <n v="7.333333333333333"/>
    <n v="7.6440611524892198E-3"/>
    <n v="1.0833333333333333"/>
    <n v="8.4280674245393958E-3"/>
    <n v="1.1944444444444444"/>
  </r>
  <r>
    <x v="123"/>
    <s v="CAP1B42"/>
    <x v="41"/>
    <s v="Calera"/>
    <s v="color"/>
    <s v="Packing 1 Color"/>
    <s v="CAP1B"/>
    <n v="0"/>
    <n v="0"/>
    <n v="0"/>
    <n v="0"/>
    <n v="0"/>
    <n v="0"/>
    <n v="0"/>
    <n v="0"/>
    <n v="0"/>
    <n v="0"/>
    <n v="0"/>
    <n v="0"/>
    <n v="0"/>
    <n v="0"/>
    <n v="0"/>
    <n v="0"/>
    <n v="150"/>
    <n v="100"/>
    <n v="150"/>
    <n v="100"/>
    <n v="0"/>
    <n v="0"/>
    <n v="0"/>
    <n v="0"/>
    <n v="0"/>
    <n v="0"/>
    <n v="0"/>
    <n v="0"/>
    <n v="0"/>
    <n v="0"/>
    <n v="0"/>
    <n v="0"/>
    <n v="150"/>
    <n v="100"/>
    <n v="150"/>
    <n v="1"/>
    <n v="0.83333333333333337"/>
    <n v="0"/>
    <n v="0"/>
    <n v="0"/>
    <n v="0"/>
  </r>
  <r>
    <x v="123"/>
    <s v="CAP1c42"/>
    <x v="41"/>
    <s v="Calera"/>
    <s v="color"/>
    <s v="Packing 1 Color"/>
    <s v="CAP1c"/>
    <n v="1080"/>
    <n v="9.65"/>
    <n v="0"/>
    <n v="0"/>
    <n v="0"/>
    <n v="0"/>
    <n v="9720"/>
    <n v="86.86"/>
    <n v="0"/>
    <n v="0"/>
    <n v="0"/>
    <n v="0"/>
    <n v="0"/>
    <n v="0"/>
    <n v="156"/>
    <n v="1.39"/>
    <n v="150"/>
    <n v="1.34"/>
    <n v="306"/>
    <n v="2.73"/>
    <n v="51"/>
    <n v="0.46"/>
    <n v="0"/>
    <n v="0"/>
    <n v="51"/>
    <n v="0.46"/>
    <n v="33"/>
    <n v="0.28999999999999998"/>
    <n v="0"/>
    <n v="0"/>
    <n v="11040"/>
    <n v="98.66"/>
    <n v="150"/>
    <n v="1.34"/>
    <n v="11190"/>
    <n v="2.7345844504021447E-2"/>
    <n v="1.7"/>
    <n v="4.5576407506702412E-3"/>
    <n v="0.28333333333333333"/>
    <n v="2.9490616621983914E-3"/>
    <n v="0.18333333333333332"/>
  </r>
  <r>
    <x v="124"/>
    <s v="PICH1A42"/>
    <x v="41"/>
    <s v="Pichidegua"/>
    <s v="blanco"/>
    <s v="Packing 1 Blanco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PICH2A42"/>
    <x v="41"/>
    <s v="Pichidegua"/>
    <s v="color"/>
    <s v="Packing 1 Blanco"/>
    <s v="PICH2A"/>
    <n v="7680"/>
    <n v="3.56"/>
    <n v="37260"/>
    <n v="17.28"/>
    <n v="93960"/>
    <n v="43.58"/>
    <n v="51120"/>
    <n v="23.71"/>
    <n v="11160"/>
    <n v="5.18"/>
    <n v="0"/>
    <n v="0"/>
    <n v="0"/>
    <n v="0"/>
    <n v="8841"/>
    <n v="4.0999999999999996"/>
    <n v="0"/>
    <n v="0"/>
    <n v="8841"/>
    <n v="4.0999999999999996"/>
    <n v="3939"/>
    <n v="1.83"/>
    <n v="0"/>
    <n v="0"/>
    <n v="3939"/>
    <n v="1.83"/>
    <n v="1620"/>
    <n v="0.75"/>
    <n v="0"/>
    <n v="0"/>
    <n v="215580"/>
    <n v="100"/>
    <n v="0"/>
    <n v="0"/>
    <n v="215580"/>
    <n v="4.1010297801280265E-2"/>
    <n v="49.116666666666667"/>
    <n v="1.8271639298636237E-2"/>
    <n v="21.883333333333333"/>
    <n v="7.5146117450598385E-3"/>
    <n v="9"/>
  </r>
  <r>
    <x v="124"/>
    <s v="PICH3A42"/>
    <x v="41"/>
    <s v="Pichidegua"/>
    <s v="blanco"/>
    <s v="Packing 3"/>
    <s v="PICH3A"/>
    <n v="21120"/>
    <n v="7.84"/>
    <n v="63540"/>
    <n v="23.58"/>
    <n v="128980"/>
    <n v="47.87"/>
    <n v="28800"/>
    <n v="10.69"/>
    <n v="0"/>
    <n v="0"/>
    <n v="0"/>
    <n v="0"/>
    <n v="0"/>
    <n v="0"/>
    <n v="23400"/>
    <n v="8.69"/>
    <n v="0"/>
    <n v="0"/>
    <n v="23400"/>
    <n v="8.69"/>
    <n v="1620"/>
    <n v="0.6"/>
    <n v="0"/>
    <n v="0"/>
    <n v="1620"/>
    <n v="0.6"/>
    <n v="1960"/>
    <n v="0.73"/>
    <n v="0"/>
    <n v="0"/>
    <n v="269420"/>
    <n v="100"/>
    <n v="0"/>
    <n v="0"/>
    <n v="269420"/>
    <n v="8.6853240293964809E-2"/>
    <n v="130"/>
    <n v="6.0129166357360255E-3"/>
    <n v="9"/>
    <n v="7.2748867938534634E-3"/>
    <n v="10.888888888888889"/>
  </r>
  <r>
    <x v="124"/>
    <s v="PICH4A42"/>
    <x v="41"/>
    <s v="Pichidegua"/>
    <s v="blanco"/>
    <s v="Packing 4"/>
    <s v="PICH4A"/>
    <n v="1200"/>
    <n v="3.21"/>
    <n v="3420"/>
    <n v="9.15"/>
    <n v="6300"/>
    <n v="16.850000000000001"/>
    <n v="3780"/>
    <n v="10.11"/>
    <n v="0"/>
    <n v="0"/>
    <n v="0"/>
    <n v="0"/>
    <n v="0"/>
    <n v="0"/>
    <n v="18180"/>
    <n v="48.64"/>
    <n v="0"/>
    <n v="0"/>
    <n v="18180"/>
    <n v="48.64"/>
    <n v="3420"/>
    <n v="9.15"/>
    <n v="0"/>
    <n v="0"/>
    <n v="3420"/>
    <n v="9.15"/>
    <n v="1080"/>
    <n v="2.89"/>
    <n v="0"/>
    <n v="0"/>
    <n v="37380"/>
    <n v="100"/>
    <n v="0"/>
    <n v="0"/>
    <n v="37380"/>
    <n v="0.48635634028892455"/>
    <n v="101"/>
    <n v="9.1492776886035312E-2"/>
    <n v="19"/>
    <n v="2.8892455858747994E-2"/>
    <n v="6"/>
  </r>
  <r>
    <x v="124"/>
    <s v="PICH5A42"/>
    <x v="41"/>
    <s v="Pichidegua"/>
    <s v="blanco"/>
    <s v="Packing 5"/>
    <s v="PICH5A"/>
    <n v="480"/>
    <n v="0.4"/>
    <n v="10980"/>
    <n v="9.1199999999999992"/>
    <n v="48960"/>
    <n v="40.68"/>
    <n v="28260"/>
    <n v="23.48"/>
    <n v="1260"/>
    <n v="1.05"/>
    <n v="0"/>
    <n v="0"/>
    <n v="0"/>
    <n v="0"/>
    <n v="23580"/>
    <n v="19.59"/>
    <n v="0"/>
    <n v="0"/>
    <n v="23580"/>
    <n v="19.59"/>
    <n v="5760"/>
    <n v="4.79"/>
    <n v="0"/>
    <n v="0"/>
    <n v="5760"/>
    <n v="4.79"/>
    <n v="1080"/>
    <n v="0.9"/>
    <n v="0"/>
    <n v="0"/>
    <n v="120360"/>
    <n v="100"/>
    <n v="0"/>
    <n v="0"/>
    <n v="120360"/>
    <n v="0.19591226321036889"/>
    <n v="131"/>
    <n v="4.7856430707876374E-2"/>
    <n v="32"/>
    <n v="8.9730807577268201E-3"/>
    <n v="6"/>
  </r>
  <r>
    <x v="124"/>
    <s v="PICH1B42"/>
    <x v="41"/>
    <s v="Pichidegua"/>
    <s v="color"/>
    <s v="Packing 1 Blanco"/>
    <s v="PICH1B"/>
    <n v="0"/>
    <n v="0"/>
    <n v="0"/>
    <n v="0"/>
    <n v="0"/>
    <n v="0"/>
    <n v="0"/>
    <n v="0"/>
    <n v="0"/>
    <n v="0"/>
    <n v="0"/>
    <n v="0"/>
    <n v="0"/>
    <n v="0"/>
    <n v="0"/>
    <n v="0"/>
    <n v="1020"/>
    <n v="94.44"/>
    <n v="1020"/>
    <n v="94.44"/>
    <n v="0"/>
    <n v="0"/>
    <n v="60"/>
    <n v="5.56"/>
    <n v="60"/>
    <n v="5.56"/>
    <n v="0"/>
    <n v="0"/>
    <n v="0"/>
    <n v="0"/>
    <n v="0"/>
    <n v="0"/>
    <n v="1080"/>
    <n v="100"/>
    <n v="1080"/>
    <n v="0.94444444444444442"/>
    <n v="5.666666666666667"/>
    <n v="5.5555555555555552E-2"/>
    <n v="0.33333333333333331"/>
    <n v="0"/>
    <n v="0"/>
  </r>
  <r>
    <x v="124"/>
    <s v="PICH2B42"/>
    <x v="41"/>
    <s v="Pichidegua"/>
    <s v="blanco"/>
    <s v="Packing 1 Blanco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PICH3B42"/>
    <x v="41"/>
    <s v="Pichidegua"/>
    <s v="blanco"/>
    <s v="Packing 3"/>
    <s v="PICH3B"/>
    <n v="2880"/>
    <n v="0.68"/>
    <n v="30420"/>
    <n v="7.19"/>
    <n v="207760"/>
    <n v="49.12"/>
    <n v="159840"/>
    <n v="37.79"/>
    <n v="10260"/>
    <n v="2.4300000000000002"/>
    <n v="0"/>
    <n v="0"/>
    <n v="0"/>
    <n v="0"/>
    <n v="9540"/>
    <n v="2.2599999999999998"/>
    <n v="0"/>
    <n v="0"/>
    <n v="9540"/>
    <n v="2.2599999999999998"/>
    <n v="1260"/>
    <n v="0.3"/>
    <n v="0"/>
    <n v="0"/>
    <n v="1260"/>
    <n v="0.3"/>
    <n v="1000"/>
    <n v="0.24"/>
    <n v="0"/>
    <n v="0"/>
    <n v="422960"/>
    <n v="100"/>
    <n v="0"/>
    <n v="0"/>
    <n v="422960"/>
    <n v="2.2555324380556081E-2"/>
    <n v="53"/>
    <n v="2.9790051068658975E-3"/>
    <n v="7"/>
    <n v="2.3642897673538869E-3"/>
    <n v="5.5555555555555554"/>
  </r>
  <r>
    <x v="124"/>
    <s v="PICH4B42"/>
    <x v="41"/>
    <s v="Pichidegua"/>
    <s v="blanco"/>
    <s v="Packing 4"/>
    <s v="PICH4B"/>
    <n v="1440"/>
    <n v="0.94"/>
    <n v="0"/>
    <n v="0"/>
    <n v="49680"/>
    <n v="32.51"/>
    <n v="70020"/>
    <n v="45.82"/>
    <n v="14760"/>
    <n v="9.66"/>
    <n v="180"/>
    <n v="0.12"/>
    <n v="0"/>
    <n v="0"/>
    <n v="13860"/>
    <n v="9.07"/>
    <n v="0"/>
    <n v="0"/>
    <n v="13860"/>
    <n v="9.07"/>
    <n v="2340"/>
    <n v="1.53"/>
    <n v="0"/>
    <n v="0"/>
    <n v="2340"/>
    <n v="1.53"/>
    <n v="540"/>
    <n v="0.35"/>
    <n v="0"/>
    <n v="0"/>
    <n v="152820"/>
    <n v="100"/>
    <n v="0"/>
    <n v="0"/>
    <n v="152820"/>
    <n v="9.0694935217903422E-2"/>
    <n v="77"/>
    <n v="1.5312131919905771E-2"/>
    <n v="13"/>
    <n v="3.5335689045936395E-3"/>
    <n v="3"/>
  </r>
  <r>
    <x v="124"/>
    <s v="PICH5B42"/>
    <x v="41"/>
    <s v="Pichidegua"/>
    <s v="blanco"/>
    <s v="Packing 5"/>
    <s v="PICH5B"/>
    <n v="0"/>
    <n v="0"/>
    <n v="3060"/>
    <n v="1.2"/>
    <n v="7920"/>
    <n v="3.11"/>
    <n v="11340"/>
    <n v="4.45"/>
    <n v="115200"/>
    <n v="45.17"/>
    <n v="98280"/>
    <n v="38.54"/>
    <n v="4860"/>
    <n v="1.91"/>
    <n v="11880"/>
    <n v="4.66"/>
    <n v="0"/>
    <n v="0"/>
    <n v="11880"/>
    <n v="4.66"/>
    <n v="1800"/>
    <n v="0.71"/>
    <n v="0"/>
    <n v="0"/>
    <n v="1800"/>
    <n v="0.71"/>
    <n v="700"/>
    <n v="0.27"/>
    <n v="0"/>
    <n v="0"/>
    <n v="255040"/>
    <n v="100"/>
    <n v="0"/>
    <n v="0"/>
    <n v="255040"/>
    <n v="4.6580928481806776E-2"/>
    <n v="66"/>
    <n v="7.0577164366373906E-3"/>
    <n v="10"/>
    <n v="2.7446675031367628E-3"/>
    <n v="3.8888888888888888"/>
  </r>
  <r>
    <x v="124"/>
    <s v="PICH3C42"/>
    <x v="41"/>
    <s v="Pichidegua"/>
    <s v="blanco"/>
    <s v="Packing 3"/>
    <s v="PICH3C"/>
    <n v="4200"/>
    <n v="1.31"/>
    <n v="8820"/>
    <n v="2.74"/>
    <n v="125780"/>
    <n v="39.14"/>
    <n v="157860"/>
    <n v="49.13"/>
    <n v="12960"/>
    <n v="4.03"/>
    <n v="0"/>
    <n v="0"/>
    <n v="0"/>
    <n v="0"/>
    <n v="9540"/>
    <n v="2.97"/>
    <n v="0"/>
    <n v="0"/>
    <n v="9540"/>
    <n v="2.97"/>
    <n v="1260"/>
    <n v="0.39"/>
    <n v="0"/>
    <n v="0"/>
    <n v="1260"/>
    <n v="0.39"/>
    <n v="900"/>
    <n v="0.28000000000000003"/>
    <n v="0"/>
    <n v="0"/>
    <n v="321320"/>
    <n v="100"/>
    <n v="0"/>
    <n v="0"/>
    <n v="321320"/>
    <n v="2.9690028631893441E-2"/>
    <n v="53"/>
    <n v="3.9213245362878131E-3"/>
    <n v="7"/>
    <n v="2.8009460973484378E-3"/>
    <n v="5"/>
  </r>
  <r>
    <x v="124"/>
    <s v="PICH5C42"/>
    <x v="41"/>
    <s v="Pichidegua"/>
    <s v="blanco"/>
    <s v="Packing 5"/>
    <s v="PICH5C"/>
    <n v="960"/>
    <n v="0.34"/>
    <n v="17280"/>
    <n v="6.18"/>
    <n v="95400"/>
    <n v="34.130000000000003"/>
    <n v="143460"/>
    <n v="51.32"/>
    <n v="5580"/>
    <n v="2"/>
    <n v="0"/>
    <n v="0"/>
    <n v="0"/>
    <n v="0"/>
    <n v="14220"/>
    <n v="5.09"/>
    <n v="0"/>
    <n v="0"/>
    <n v="14220"/>
    <n v="5.09"/>
    <n v="1620"/>
    <n v="0.57999999999999996"/>
    <n v="0"/>
    <n v="0"/>
    <n v="1620"/>
    <n v="0.57999999999999996"/>
    <n v="1020"/>
    <n v="0.36"/>
    <n v="0"/>
    <n v="0"/>
    <n v="279540"/>
    <n v="100"/>
    <n v="0"/>
    <n v="0"/>
    <n v="279540"/>
    <n v="5.0869285254346426E-2"/>
    <n v="79"/>
    <n v="5.7952350289761749E-3"/>
    <n v="9"/>
    <n v="3.6488516849109251E-3"/>
    <n v="5.666666666666667"/>
  </r>
  <r>
    <x v="124"/>
    <s v="PICH5D42"/>
    <x v="41"/>
    <s v="Pichidegua"/>
    <s v="blanco"/>
    <s v="Packing 5"/>
    <s v="PICH5D"/>
    <n v="1680"/>
    <n v="0.88"/>
    <n v="28260"/>
    <n v="14.72"/>
    <n v="87120"/>
    <n v="45.38"/>
    <n v="48960"/>
    <n v="25.5"/>
    <n v="2520"/>
    <n v="1.31"/>
    <n v="0"/>
    <n v="0"/>
    <n v="0"/>
    <n v="0"/>
    <n v="19440"/>
    <n v="10.130000000000001"/>
    <n v="0"/>
    <n v="0"/>
    <n v="19440"/>
    <n v="10.130000000000001"/>
    <n v="2880"/>
    <n v="1.5"/>
    <n v="0"/>
    <n v="0"/>
    <n v="2880"/>
    <n v="1.5"/>
    <n v="1140"/>
    <n v="0.59"/>
    <n v="0"/>
    <n v="0"/>
    <n v="192000"/>
    <n v="100"/>
    <n v="0"/>
    <n v="0"/>
    <n v="192000"/>
    <n v="0.10125000000000001"/>
    <n v="108"/>
    <n v="1.4999999999999999E-2"/>
    <n v="16"/>
    <n v="5.9375000000000001E-3"/>
    <n v="6.333333333333333"/>
  </r>
  <r>
    <x v="124"/>
    <s v="PICH1Aco42"/>
    <x v="41"/>
    <s v="Pichidegua"/>
    <s v="color"/>
    <s v="Packing 1 Color"/>
    <s v="PICH1Aco"/>
    <n v="0"/>
    <n v="0"/>
    <n v="0"/>
    <n v="0"/>
    <n v="0"/>
    <n v="0"/>
    <n v="3420"/>
    <n v="19.32"/>
    <n v="2880"/>
    <n v="16.27"/>
    <n v="7380"/>
    <n v="41.69"/>
    <n v="1620"/>
    <n v="9.15"/>
    <n v="579"/>
    <n v="3.27"/>
    <n v="600"/>
    <n v="3.39"/>
    <n v="1179"/>
    <n v="6.66"/>
    <n v="195"/>
    <n v="1.1000000000000001"/>
    <n v="900"/>
    <n v="5.08"/>
    <n v="1095"/>
    <n v="6.19"/>
    <n v="126"/>
    <n v="0.71"/>
    <n v="0"/>
    <n v="0"/>
    <n v="16200"/>
    <n v="91.53"/>
    <n v="1500"/>
    <n v="8.4700000000000006"/>
    <n v="17700"/>
    <n v="6.6610169491525428E-2"/>
    <n v="6.55"/>
    <n v="6.186440677966102E-2"/>
    <n v="6.083333333333333"/>
    <n v="7.1186440677966098E-3"/>
    <n v="0.7"/>
  </r>
  <r>
    <x v="124"/>
    <s v="PICH1Aco242"/>
    <x v="41"/>
    <s v="Pichidegua"/>
    <s v="color"/>
    <s v="Packing 1 Color"/>
    <s v="PICH1Aco2"/>
    <n v="1440"/>
    <n v="1.65"/>
    <n v="360"/>
    <n v="0.41"/>
    <n v="26220"/>
    <n v="30"/>
    <n v="45360"/>
    <n v="51.9"/>
    <n v="4890"/>
    <n v="5.6"/>
    <n v="510"/>
    <n v="0.57999999999999996"/>
    <n v="0"/>
    <n v="0"/>
    <n v="3174"/>
    <n v="3.63"/>
    <n v="2520"/>
    <n v="2.88"/>
    <n v="5694"/>
    <n v="6.52"/>
    <n v="975"/>
    <n v="1.1200000000000001"/>
    <n v="1140"/>
    <n v="1.3"/>
    <n v="2115"/>
    <n v="2.42"/>
    <n v="804"/>
    <n v="0.92"/>
    <n v="0"/>
    <n v="0"/>
    <n v="83733"/>
    <n v="95.81"/>
    <n v="3660"/>
    <n v="4.1900000000000004"/>
    <n v="87393"/>
    <n v="6.5153959699289415E-2"/>
    <n v="31.633333333333333"/>
    <n v="2.4201022965226048E-2"/>
    <n v="11.75"/>
    <n v="9.1998214960008241E-3"/>
    <n v="4.4666666666666668"/>
  </r>
  <r>
    <x v="124"/>
    <s v="PICH1Bco42"/>
    <x v="41"/>
    <s v="Pichidegua"/>
    <s v="color"/>
    <s v="Packing 1 Color"/>
    <s v="PICH1Bco"/>
    <n v="2160"/>
    <n v="5.76"/>
    <n v="8100"/>
    <n v="21.58"/>
    <n v="13500"/>
    <n v="35.97"/>
    <n v="12060"/>
    <n v="32.130000000000003"/>
    <n v="0"/>
    <n v="0"/>
    <n v="0"/>
    <n v="0"/>
    <n v="0"/>
    <n v="0"/>
    <n v="633"/>
    <n v="1.69"/>
    <n v="270"/>
    <n v="0.72"/>
    <n v="903"/>
    <n v="2.41"/>
    <n v="465"/>
    <n v="1.24"/>
    <n v="0"/>
    <n v="0"/>
    <n v="465"/>
    <n v="1.24"/>
    <n v="342"/>
    <n v="0.91"/>
    <n v="0"/>
    <n v="0"/>
    <n v="37260"/>
    <n v="99.28"/>
    <n v="270"/>
    <n v="0.72"/>
    <n v="37530"/>
    <n v="2.4060751398880895E-2"/>
    <n v="5.0166666666666666"/>
    <n v="1.2390087929656275E-2"/>
    <n v="2.5833333333333335"/>
    <n v="9.1127098321342921E-3"/>
    <n v="1.9"/>
  </r>
  <r>
    <x v="124"/>
    <s v="PICH2BCO42"/>
    <x v="41"/>
    <s v="Pichidegua"/>
    <s v="color"/>
    <s v="Packing 1 Color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PICH4Bco42"/>
    <x v="41"/>
    <s v="Pichidegua"/>
    <s v="color"/>
    <s v="Packing 4"/>
    <s v="PICH4Bco"/>
    <n v="600"/>
    <n v="1.5"/>
    <n v="0"/>
    <n v="0"/>
    <n v="14220"/>
    <n v="35.619999999999997"/>
    <n v="14940"/>
    <n v="37.42"/>
    <n v="4320"/>
    <n v="10.82"/>
    <n v="0"/>
    <n v="0"/>
    <n v="0"/>
    <n v="0"/>
    <n v="4140"/>
    <n v="10.37"/>
    <n v="0"/>
    <n v="0"/>
    <n v="4140"/>
    <n v="10.37"/>
    <n v="1260"/>
    <n v="3.16"/>
    <n v="0"/>
    <n v="0"/>
    <n v="1260"/>
    <n v="3.16"/>
    <n v="440"/>
    <n v="1.1000000000000001"/>
    <n v="0"/>
    <n v="0"/>
    <n v="39920"/>
    <n v="100"/>
    <n v="0"/>
    <n v="0"/>
    <n v="39920"/>
    <n v="0.10370741482965933"/>
    <n v="23"/>
    <n v="3.1563126252505007E-2"/>
    <n v="7"/>
    <n v="1.1022044088176353E-2"/>
    <n v="2.4444444444444446"/>
  </r>
  <r>
    <x v="124"/>
    <s v="PICH5Aco42"/>
    <x v="41"/>
    <s v="Pichidegua"/>
    <s v="color"/>
    <s v="Packing 5"/>
    <s v="PICH5Aco"/>
    <n v="960"/>
    <n v="1.58"/>
    <n v="8640"/>
    <n v="14.26"/>
    <n v="9000"/>
    <n v="14.86"/>
    <n v="31500"/>
    <n v="52"/>
    <n v="0"/>
    <n v="0"/>
    <n v="0"/>
    <n v="0"/>
    <n v="0"/>
    <n v="0"/>
    <n v="7380"/>
    <n v="12.18"/>
    <n v="0"/>
    <n v="0"/>
    <n v="7380"/>
    <n v="12.18"/>
    <n v="2340"/>
    <n v="3.86"/>
    <n v="0"/>
    <n v="0"/>
    <n v="2340"/>
    <n v="3.86"/>
    <n v="760"/>
    <n v="1.25"/>
    <n v="0"/>
    <n v="0"/>
    <n v="60580"/>
    <n v="100"/>
    <n v="0"/>
    <n v="0"/>
    <n v="60580"/>
    <n v="0.12182238362495873"/>
    <n v="41"/>
    <n v="3.8626609442060089E-2"/>
    <n v="13"/>
    <n v="1.2545394519643446E-2"/>
    <n v="4.2222222222222223"/>
  </r>
  <r>
    <x v="124"/>
    <s v="PICH5Bco42"/>
    <x v="41"/>
    <s v="Pichidegua"/>
    <s v="color"/>
    <s v="Packing 5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PICH5Cco42"/>
    <x v="41"/>
    <s v="Pichidegua"/>
    <s v="color"/>
    <s v="Packing 5"/>
    <s v="PICH5Cco"/>
    <n v="1080"/>
    <n v="1.29"/>
    <n v="10260"/>
    <n v="12.26"/>
    <n v="9720"/>
    <n v="11.61"/>
    <n v="53640"/>
    <n v="64.069999999999993"/>
    <n v="1800"/>
    <n v="2.15"/>
    <n v="0"/>
    <n v="0"/>
    <n v="0"/>
    <n v="0"/>
    <n v="5220"/>
    <n v="6.24"/>
    <n v="0"/>
    <n v="0"/>
    <n v="5220"/>
    <n v="6.24"/>
    <n v="1440"/>
    <n v="1.72"/>
    <n v="0"/>
    <n v="0"/>
    <n v="1440"/>
    <n v="1.72"/>
    <n v="560"/>
    <n v="0.67"/>
    <n v="0"/>
    <n v="0"/>
    <n v="83720"/>
    <n v="100"/>
    <n v="0"/>
    <n v="0"/>
    <n v="83720"/>
    <n v="6.2350692785475392E-2"/>
    <n v="29"/>
    <n v="1.7200191113234592E-2"/>
    <n v="8"/>
    <n v="6.688963210702341E-3"/>
    <n v="3.1111111111111112"/>
  </r>
  <r>
    <x v="125"/>
    <s v="Lavado42"/>
    <x v="41"/>
    <m/>
    <m/>
    <m/>
    <s v="Lavado"/>
    <n v="5040"/>
    <n v="3.16"/>
    <n v="20880"/>
    <n v="13.1"/>
    <n v="65340"/>
    <n v="40.99"/>
    <n v="46800"/>
    <n v="29.36"/>
    <n v="11880"/>
    <n v="7.45"/>
    <n v="6840"/>
    <n v="4.29"/>
    <n v="0"/>
    <n v="0"/>
    <n v="0"/>
    <n v="0"/>
    <n v="0"/>
    <n v="0"/>
    <n v="0"/>
    <n v="0"/>
    <n v="2040"/>
    <n v="1.28"/>
    <n v="0"/>
    <n v="0"/>
    <n v="2040"/>
    <n v="1.28"/>
    <n v="600"/>
    <n v="0.38"/>
    <n v="0"/>
    <n v="0"/>
    <n v="159420"/>
    <n v="100"/>
    <n v="0"/>
    <n v="0"/>
    <n v="159420"/>
    <n v="0"/>
    <n v="0"/>
    <n v="1.2796386902521641E-2"/>
    <n v="11.333333333333334"/>
    <n v="3.7636432066240118E-3"/>
    <n v="3.3333333333333335"/>
  </r>
  <r>
    <x v="126"/>
    <s v="CA3A43"/>
    <x v="42"/>
    <s v="Calera"/>
    <s v="color"/>
    <s v="Packing 1 Color"/>
    <s v="CA3A"/>
    <n v="3960"/>
    <n v="7.04"/>
    <n v="13320"/>
    <n v="23.67"/>
    <n v="18900"/>
    <n v="33.58"/>
    <n v="15120"/>
    <n v="26.87"/>
    <n v="540"/>
    <n v="0.96"/>
    <n v="0"/>
    <n v="0"/>
    <n v="0"/>
    <n v="0"/>
    <n v="1113"/>
    <n v="1.98"/>
    <n v="420"/>
    <n v="0.75"/>
    <n v="1533"/>
    <n v="2.72"/>
    <n v="1062"/>
    <n v="1.89"/>
    <n v="630"/>
    <n v="1.1200000000000001"/>
    <n v="1692"/>
    <n v="3.01"/>
    <n v="1215"/>
    <n v="2.16"/>
    <n v="0"/>
    <n v="0"/>
    <n v="55230"/>
    <n v="98.13"/>
    <n v="1050"/>
    <n v="1.87"/>
    <n v="56280"/>
    <n v="2.7238805970149254E-2"/>
    <n v="8.5166666666666675"/>
    <n v="3.0063965884861408E-2"/>
    <n v="9.4"/>
    <n v="2.1588486140724946E-2"/>
    <n v="6.75"/>
  </r>
  <r>
    <x v="126"/>
    <s v="CA3B43"/>
    <x v="42"/>
    <s v="Calera"/>
    <s v="color"/>
    <s v="Packing 1 Color"/>
    <s v="CA3B"/>
    <n v="1320"/>
    <n v="7.6"/>
    <n v="4140"/>
    <n v="23.83"/>
    <n v="7380"/>
    <n v="42.49"/>
    <n v="2880"/>
    <n v="16.579999999999998"/>
    <n v="360"/>
    <n v="2.0699999999999998"/>
    <n v="0"/>
    <n v="0"/>
    <n v="0"/>
    <n v="0"/>
    <n v="501"/>
    <n v="2.88"/>
    <n v="120"/>
    <n v="0.69"/>
    <n v="621"/>
    <n v="3.58"/>
    <n v="366"/>
    <n v="2.11"/>
    <n v="180"/>
    <n v="1.04"/>
    <n v="546"/>
    <n v="3.14"/>
    <n v="123"/>
    <n v="0.71"/>
    <n v="0"/>
    <n v="0"/>
    <n v="17070"/>
    <n v="98.27"/>
    <n v="300"/>
    <n v="1.73"/>
    <n v="17370"/>
    <n v="3.5751295336787565E-2"/>
    <n v="3.45"/>
    <n v="3.143350604490501E-2"/>
    <n v="3.0333333333333332"/>
    <n v="7.0811744386873919E-3"/>
    <n v="0.68333333333333335"/>
  </r>
  <r>
    <x v="126"/>
    <s v="CA3BB43"/>
    <x v="42"/>
    <s v="Calera"/>
    <s v="blanco"/>
    <s v="Packing 1 Color"/>
    <s v="CA3BB"/>
    <n v="2040"/>
    <n v="3.43"/>
    <n v="12420"/>
    <n v="20.91"/>
    <n v="13860"/>
    <n v="23.34"/>
    <n v="22320"/>
    <n v="37.58"/>
    <n v="3240"/>
    <n v="5.46"/>
    <n v="0"/>
    <n v="0"/>
    <n v="0"/>
    <n v="0"/>
    <n v="1857"/>
    <n v="3.13"/>
    <n v="660"/>
    <n v="1.1100000000000001"/>
    <n v="2517"/>
    <n v="4.24"/>
    <n v="1005"/>
    <n v="1.69"/>
    <n v="750"/>
    <n v="1.26"/>
    <n v="1755"/>
    <n v="2.96"/>
    <n v="1238"/>
    <n v="2.08"/>
    <n v="0"/>
    <n v="0"/>
    <n v="57980"/>
    <n v="97.63"/>
    <n v="1410"/>
    <n v="2.37"/>
    <n v="59390"/>
    <n v="4.2380872200707187E-2"/>
    <n v="13.983333333333333"/>
    <n v="2.9550429365212998E-2"/>
    <n v="9.75"/>
    <n v="2.0845260144805523E-2"/>
    <n v="6.8777777777777782"/>
  </r>
  <r>
    <x v="126"/>
    <s v="CAP1A43"/>
    <x v="42"/>
    <s v="Calera"/>
    <s v="color"/>
    <s v="Packing 1 Color"/>
    <s v="CAP1A"/>
    <n v="2280"/>
    <n v="10.44"/>
    <n v="0"/>
    <n v="0"/>
    <n v="2300"/>
    <n v="10.53"/>
    <n v="15120"/>
    <n v="69.23"/>
    <n v="0"/>
    <n v="0"/>
    <n v="0"/>
    <n v="0"/>
    <n v="0"/>
    <n v="0"/>
    <n v="846"/>
    <n v="3.87"/>
    <n v="510"/>
    <n v="2.34"/>
    <n v="1356"/>
    <n v="6.21"/>
    <n v="258"/>
    <n v="1.18"/>
    <n v="0"/>
    <n v="0"/>
    <n v="258"/>
    <n v="1.18"/>
    <n v="526"/>
    <n v="2.41"/>
    <n v="0"/>
    <n v="0"/>
    <n v="21330"/>
    <n v="97.66"/>
    <n v="510"/>
    <n v="2.34"/>
    <n v="21840"/>
    <n v="6.2087912087912089E-2"/>
    <n v="7.5333333333333332"/>
    <n v="1.1813186813186813E-2"/>
    <n v="1.4333333333333333"/>
    <n v="2.4084249084249085E-2"/>
    <n v="2.9222222222222221"/>
  </r>
  <r>
    <x v="126"/>
    <s v="CAP1B43"/>
    <x v="42"/>
    <s v="Calera"/>
    <s v="color"/>
    <s v="Packing 1 Color"/>
    <s v="CAP1B"/>
    <n v="0"/>
    <n v="0"/>
    <n v="0"/>
    <n v="0"/>
    <n v="0"/>
    <n v="0"/>
    <n v="0"/>
    <n v="0"/>
    <n v="0"/>
    <n v="0"/>
    <n v="0"/>
    <n v="0"/>
    <n v="0"/>
    <n v="0"/>
    <n v="0"/>
    <n v="0"/>
    <n v="150"/>
    <n v="100"/>
    <n v="150"/>
    <n v="100"/>
    <n v="0"/>
    <n v="0"/>
    <n v="0"/>
    <n v="0"/>
    <n v="0"/>
    <n v="0"/>
    <n v="0"/>
    <n v="0"/>
    <n v="0"/>
    <n v="0"/>
    <n v="0"/>
    <n v="0"/>
    <n v="150"/>
    <n v="100"/>
    <n v="150"/>
    <n v="1"/>
    <n v="0.83333333333333337"/>
    <n v="0"/>
    <n v="0"/>
    <n v="0"/>
    <n v="0"/>
  </r>
  <r>
    <x v="126"/>
    <s v="CAP1c43"/>
    <x v="42"/>
    <s v="Calera"/>
    <s v="color"/>
    <s v="Packing 1 Color"/>
    <s v="CAP1c"/>
    <n v="2640"/>
    <n v="6.76"/>
    <n v="0"/>
    <n v="0"/>
    <n v="13240"/>
    <n v="33.92"/>
    <n v="20700"/>
    <n v="53.04"/>
    <n v="240"/>
    <n v="0.61"/>
    <n v="0"/>
    <n v="0"/>
    <n v="0"/>
    <n v="0"/>
    <n v="1317"/>
    <n v="3.37"/>
    <n v="90"/>
    <n v="0.23"/>
    <n v="1407"/>
    <n v="3.6"/>
    <n v="204"/>
    <n v="0.52"/>
    <n v="0"/>
    <n v="0"/>
    <n v="204"/>
    <n v="0.52"/>
    <n v="599"/>
    <n v="1.53"/>
    <n v="0"/>
    <n v="0"/>
    <n v="38940"/>
    <n v="99.77"/>
    <n v="90"/>
    <n v="0.23"/>
    <n v="39030"/>
    <n v="3.6049192928516528E-2"/>
    <n v="7.8166666666666664"/>
    <n v="5.2267486548808612E-3"/>
    <n v="1.1333333333333333"/>
    <n v="1.5347168844478606E-2"/>
    <n v="3.3277777777777779"/>
  </r>
  <r>
    <x v="127"/>
    <s v="PICH1A43"/>
    <x v="42"/>
    <s v="Pichidegua"/>
    <s v="blanco"/>
    <s v="Packing 1 Blanco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PICH2A43"/>
    <x v="42"/>
    <s v="Pichidegua"/>
    <s v="color"/>
    <s v="Packing 1 Blanco"/>
    <s v="PICH2A"/>
    <n v="13800"/>
    <n v="5.34"/>
    <n v="56520"/>
    <n v="21.87"/>
    <n v="98100"/>
    <n v="37.97"/>
    <n v="53460"/>
    <n v="20.69"/>
    <n v="21420"/>
    <n v="8.2899999999999991"/>
    <n v="0"/>
    <n v="0"/>
    <n v="0"/>
    <n v="0"/>
    <n v="10485"/>
    <n v="4.0599999999999996"/>
    <n v="0"/>
    <n v="0"/>
    <n v="10485"/>
    <n v="4.0599999999999996"/>
    <n v="3555"/>
    <n v="1.38"/>
    <n v="0"/>
    <n v="0"/>
    <n v="3555"/>
    <n v="1.38"/>
    <n v="1040"/>
    <n v="0.4"/>
    <n v="0"/>
    <n v="0"/>
    <n v="258380"/>
    <n v="100"/>
    <n v="0"/>
    <n v="0"/>
    <n v="258380"/>
    <n v="4.0579766235776762E-2"/>
    <n v="58.25"/>
    <n v="1.3758804861057357E-2"/>
    <n v="19.75"/>
    <n v="4.0250793405062308E-3"/>
    <n v="5.7777777777777777"/>
  </r>
  <r>
    <x v="127"/>
    <s v="PICH3A43"/>
    <x v="42"/>
    <s v="Pichidegua"/>
    <s v="blanco"/>
    <s v="Packing 3"/>
    <s v="PICH3A"/>
    <n v="19320"/>
    <n v="7.43"/>
    <n v="54900"/>
    <n v="21.1"/>
    <n v="130680"/>
    <n v="50.23"/>
    <n v="31860"/>
    <n v="12.25"/>
    <n v="0"/>
    <n v="0"/>
    <n v="0"/>
    <n v="0"/>
    <n v="0"/>
    <n v="0"/>
    <n v="21060"/>
    <n v="8.1"/>
    <n v="0"/>
    <n v="0"/>
    <n v="21060"/>
    <n v="8.1"/>
    <n v="1080"/>
    <n v="0.42"/>
    <n v="0"/>
    <n v="0"/>
    <n v="1080"/>
    <n v="0.42"/>
    <n v="1240"/>
    <n v="0.48"/>
    <n v="0"/>
    <n v="0"/>
    <n v="260140"/>
    <n v="100"/>
    <n v="0"/>
    <n v="0"/>
    <n v="260140"/>
    <n v="8.0956408087952639E-2"/>
    <n v="117"/>
    <n v="4.1516106711770584E-3"/>
    <n v="6"/>
    <n v="4.7666641039440299E-3"/>
    <n v="6.8888888888888893"/>
  </r>
  <r>
    <x v="127"/>
    <s v="PICH4A43"/>
    <x v="42"/>
    <s v="Pichidegua"/>
    <s v="blanco"/>
    <s v="Packing 4"/>
    <s v="PICH4A"/>
    <n v="0"/>
    <n v="0"/>
    <n v="0"/>
    <n v="0"/>
    <n v="0"/>
    <n v="0"/>
    <n v="0"/>
    <n v="0"/>
    <n v="0"/>
    <n v="0"/>
    <n v="0"/>
    <n v="0"/>
    <n v="0"/>
    <n v="0"/>
    <n v="18000"/>
    <n v="83.49"/>
    <n v="0"/>
    <n v="0"/>
    <n v="18000"/>
    <n v="83.49"/>
    <n v="2160"/>
    <n v="10.02"/>
    <n v="0"/>
    <n v="0"/>
    <n v="2160"/>
    <n v="10.02"/>
    <n v="1400"/>
    <n v="6.49"/>
    <n v="0"/>
    <n v="0"/>
    <n v="21560"/>
    <n v="100"/>
    <n v="0"/>
    <n v="0"/>
    <n v="21560"/>
    <n v="0.83487940630797774"/>
    <n v="100"/>
    <n v="0.10018552875695733"/>
    <n v="12"/>
    <n v="6.4935064935064929E-2"/>
    <n v="7.7777777777777777"/>
  </r>
  <r>
    <x v="127"/>
    <s v="PICH5A43"/>
    <x v="42"/>
    <s v="Pichidegua"/>
    <s v="blanco"/>
    <s v="Packing 5"/>
    <s v="PICH5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PICH1B43"/>
    <x v="42"/>
    <s v="Pichidegua"/>
    <s v="color"/>
    <s v="Packing 1 Blanco"/>
    <s v="PICH1B"/>
    <n v="600"/>
    <n v="4.9000000000000004"/>
    <n v="2520"/>
    <n v="20.59"/>
    <n v="2340"/>
    <n v="19.12"/>
    <n v="4500"/>
    <n v="36.76"/>
    <n v="0"/>
    <n v="0"/>
    <n v="0"/>
    <n v="0"/>
    <n v="0"/>
    <n v="0"/>
    <n v="642"/>
    <n v="5.25"/>
    <n v="1380"/>
    <n v="11.27"/>
    <n v="2022"/>
    <n v="16.52"/>
    <n v="66"/>
    <n v="0.54"/>
    <n v="60"/>
    <n v="0.49"/>
    <n v="126"/>
    <n v="1.03"/>
    <n v="132"/>
    <n v="1.08"/>
    <n v="0"/>
    <n v="0"/>
    <n v="10800"/>
    <n v="88.24"/>
    <n v="1440"/>
    <n v="11.76"/>
    <n v="12240"/>
    <n v="0.16519607843137254"/>
    <n v="11.233333333333333"/>
    <n v="1.0294117647058823E-2"/>
    <n v="0.7"/>
    <n v="1.0784313725490196E-2"/>
    <n v="0.73333333333333328"/>
  </r>
  <r>
    <x v="127"/>
    <s v="PICH2B43"/>
    <x v="42"/>
    <s v="Pichidegua"/>
    <s v="blanco"/>
    <s v="Packing 1 Blanco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PICH3B43"/>
    <x v="42"/>
    <s v="Pichidegua"/>
    <s v="blanco"/>
    <s v="Packing 3"/>
    <s v="PICH3B"/>
    <n v="2520"/>
    <n v="0.6"/>
    <n v="25920"/>
    <n v="6.18"/>
    <n v="205860"/>
    <n v="49.06"/>
    <n v="162360"/>
    <n v="38.69"/>
    <n v="11520"/>
    <n v="2.75"/>
    <n v="0"/>
    <n v="0"/>
    <n v="0"/>
    <n v="0"/>
    <n v="9000"/>
    <n v="2.14"/>
    <n v="0"/>
    <n v="0"/>
    <n v="9000"/>
    <n v="2.14"/>
    <n v="1260"/>
    <n v="0.3"/>
    <n v="0"/>
    <n v="0"/>
    <n v="1260"/>
    <n v="0.3"/>
    <n v="1180"/>
    <n v="0.28000000000000003"/>
    <n v="0"/>
    <n v="0"/>
    <n v="419620"/>
    <n v="100"/>
    <n v="0"/>
    <n v="0"/>
    <n v="419620"/>
    <n v="2.144797674086078E-2"/>
    <n v="50"/>
    <n v="3.0027167437205091E-3"/>
    <n v="7"/>
    <n v="2.8120680615795245E-3"/>
    <n v="6.5555555555555554"/>
  </r>
  <r>
    <x v="127"/>
    <s v="PICH4B43"/>
    <x v="42"/>
    <s v="Pichidegua"/>
    <s v="blanco"/>
    <s v="Packing 4"/>
    <s v="PICH4B"/>
    <n v="1200"/>
    <n v="0.79"/>
    <n v="0"/>
    <n v="0"/>
    <n v="54900"/>
    <n v="36.18"/>
    <n v="71460"/>
    <n v="47.09"/>
    <n v="5040"/>
    <n v="3.32"/>
    <n v="0"/>
    <n v="0"/>
    <n v="0"/>
    <n v="0"/>
    <n v="16560"/>
    <n v="10.91"/>
    <n v="0"/>
    <n v="0"/>
    <n v="16560"/>
    <n v="10.91"/>
    <n v="1980"/>
    <n v="1.3"/>
    <n v="0"/>
    <n v="0"/>
    <n v="1980"/>
    <n v="1.3"/>
    <n v="600"/>
    <n v="0.4"/>
    <n v="0"/>
    <n v="0"/>
    <n v="151740"/>
    <n v="100"/>
    <n v="0"/>
    <n v="0"/>
    <n v="151740"/>
    <n v="0.10913404507710557"/>
    <n v="92"/>
    <n v="1.3048635824436536E-2"/>
    <n v="11"/>
    <n v="3.9541320680110716E-3"/>
    <n v="3.3333333333333335"/>
  </r>
  <r>
    <x v="127"/>
    <s v="PICH5B43"/>
    <x v="42"/>
    <s v="Pichidegua"/>
    <s v="blanco"/>
    <s v="Packing 5"/>
    <s v="PICH5B"/>
    <n v="2400"/>
    <n v="0.47"/>
    <n v="14760"/>
    <n v="2.86"/>
    <n v="7920"/>
    <n v="1.54"/>
    <n v="46260"/>
    <n v="8.9700000000000006"/>
    <n v="337500"/>
    <n v="65.430000000000007"/>
    <n v="87000"/>
    <n v="16.87"/>
    <n v="2340"/>
    <n v="0.45"/>
    <n v="14385"/>
    <n v="2.79"/>
    <n v="0"/>
    <n v="0"/>
    <n v="14385"/>
    <n v="2.79"/>
    <n v="2220"/>
    <n v="0.43"/>
    <n v="0"/>
    <n v="0"/>
    <n v="2220"/>
    <n v="0.43"/>
    <n v="1035"/>
    <n v="0.2"/>
    <n v="0"/>
    <n v="0"/>
    <n v="515820"/>
    <n v="100"/>
    <n v="0"/>
    <n v="0"/>
    <n v="515820"/>
    <n v="2.7887635221588925E-2"/>
    <n v="79.916666666666671"/>
    <n v="4.3038269163661741E-3"/>
    <n v="12.333333333333334"/>
    <n v="2.0065139001977433E-3"/>
    <n v="5.75"/>
  </r>
  <r>
    <x v="127"/>
    <s v="PICH3C43"/>
    <x v="42"/>
    <s v="Pichidegua"/>
    <s v="blanco"/>
    <s v="Packing 3"/>
    <s v="PICH3C"/>
    <n v="3240"/>
    <n v="1.18"/>
    <n v="8280"/>
    <n v="3.03"/>
    <n v="110340"/>
    <n v="40.33"/>
    <n v="131580"/>
    <n v="48.1"/>
    <n v="10800"/>
    <n v="3.95"/>
    <n v="0"/>
    <n v="0"/>
    <n v="0"/>
    <n v="0"/>
    <n v="7380"/>
    <n v="2.7"/>
    <n v="0"/>
    <n v="0"/>
    <n v="7380"/>
    <n v="2.7"/>
    <n v="1080"/>
    <n v="0.39"/>
    <n v="0"/>
    <n v="0"/>
    <n v="1080"/>
    <n v="0.39"/>
    <n v="880"/>
    <n v="0.32"/>
    <n v="0"/>
    <n v="0"/>
    <n v="273580"/>
    <n v="100"/>
    <n v="0"/>
    <n v="0"/>
    <n v="273580"/>
    <n v="2.69756561152131E-2"/>
    <n v="41"/>
    <n v="3.9476569924702101E-3"/>
    <n v="6"/>
    <n v="3.2166094012720226E-3"/>
    <n v="4.8888888888888893"/>
  </r>
  <r>
    <x v="127"/>
    <s v="PICH5C43"/>
    <x v="42"/>
    <s v="Pichidegua"/>
    <s v="blanco"/>
    <s v="Packing 5"/>
    <s v="PICH5C"/>
    <n v="1680"/>
    <n v="0.54"/>
    <n v="31320"/>
    <n v="10.029999999999999"/>
    <n v="113220"/>
    <n v="36.270000000000003"/>
    <n v="131220"/>
    <n v="42.04"/>
    <n v="10620"/>
    <n v="3.4"/>
    <n v="0"/>
    <n v="0"/>
    <n v="0"/>
    <n v="0"/>
    <n v="18720"/>
    <n v="6"/>
    <n v="0"/>
    <n v="0"/>
    <n v="18720"/>
    <n v="6"/>
    <n v="3810"/>
    <n v="1.22"/>
    <n v="0"/>
    <n v="0"/>
    <n v="3810"/>
    <n v="1.22"/>
    <n v="1550"/>
    <n v="0.5"/>
    <n v="0"/>
    <n v="0"/>
    <n v="312140"/>
    <n v="100"/>
    <n v="0"/>
    <n v="0"/>
    <n v="312140"/>
    <n v="5.9973088998526304E-2"/>
    <n v="104"/>
    <n v="1.2206061382712885E-2"/>
    <n v="21.166666666666668"/>
    <n v="4.9657205100275522E-3"/>
    <n v="8.6111111111111107"/>
  </r>
  <r>
    <x v="127"/>
    <s v="PICH5D43"/>
    <x v="42"/>
    <s v="Pichidegua"/>
    <s v="blanco"/>
    <s v="Packing 5"/>
    <s v="PICH5D"/>
    <n v="4560"/>
    <n v="1.25"/>
    <n v="49320"/>
    <n v="13.5"/>
    <n v="150540"/>
    <n v="41.19"/>
    <n v="111240"/>
    <n v="30.44"/>
    <n v="10080"/>
    <n v="2.76"/>
    <n v="0"/>
    <n v="0"/>
    <n v="0"/>
    <n v="0"/>
    <n v="30438"/>
    <n v="8.33"/>
    <n v="0"/>
    <n v="0"/>
    <n v="30438"/>
    <n v="8.33"/>
    <n v="5859"/>
    <n v="1.6"/>
    <n v="0"/>
    <n v="0"/>
    <n v="5859"/>
    <n v="1.6"/>
    <n v="3403"/>
    <n v="0.93"/>
    <n v="0"/>
    <n v="0"/>
    <n v="365440"/>
    <n v="100"/>
    <n v="0"/>
    <n v="0"/>
    <n v="365440"/>
    <n v="8.3291374781085808E-2"/>
    <n v="169.1"/>
    <n v="1.6032727670753064E-2"/>
    <n v="32.549999999999997"/>
    <n v="9.3120621716287211E-3"/>
    <n v="18.905555555555555"/>
  </r>
  <r>
    <x v="127"/>
    <s v="PICH1Aco43"/>
    <x v="42"/>
    <s v="Pichidegua"/>
    <s v="color"/>
    <s v="Packing 1 Color"/>
    <s v="PICH1Aco"/>
    <n v="0"/>
    <n v="0"/>
    <n v="0"/>
    <n v="0"/>
    <n v="0"/>
    <n v="0"/>
    <n v="0"/>
    <n v="0"/>
    <n v="0"/>
    <n v="0"/>
    <n v="0"/>
    <n v="0"/>
    <n v="0"/>
    <n v="0"/>
    <n v="0"/>
    <n v="0"/>
    <n v="480"/>
    <n v="36.36"/>
    <n v="480"/>
    <n v="36.36"/>
    <n v="0"/>
    <n v="0"/>
    <n v="840"/>
    <n v="63.64"/>
    <n v="840"/>
    <n v="63.64"/>
    <n v="0"/>
    <n v="0"/>
    <n v="0"/>
    <n v="0"/>
    <n v="0"/>
    <n v="0"/>
    <n v="1320"/>
    <n v="100"/>
    <n v="1320"/>
    <n v="0.36363636363636365"/>
    <n v="2.6666666666666665"/>
    <n v="0.63636363636363635"/>
    <n v="4.666666666666667"/>
    <n v="0"/>
    <n v="0"/>
  </r>
  <r>
    <x v="127"/>
    <s v="PICH1Aco243"/>
    <x v="42"/>
    <s v="Pichidegua"/>
    <s v="color"/>
    <s v="Packing 1 Color"/>
    <s v="PICH1Aco2"/>
    <n v="1320"/>
    <n v="1.74"/>
    <n v="3420"/>
    <n v="4.5"/>
    <n v="12060"/>
    <n v="15.88"/>
    <n v="44280"/>
    <n v="58.32"/>
    <n v="180"/>
    <n v="0.24"/>
    <n v="0"/>
    <n v="0"/>
    <n v="0"/>
    <n v="0"/>
    <n v="4296"/>
    <n v="5.66"/>
    <n v="7320"/>
    <n v="9.64"/>
    <n v="11616"/>
    <n v="15.3"/>
    <n v="627"/>
    <n v="0.83"/>
    <n v="1170"/>
    <n v="1.54"/>
    <n v="1797"/>
    <n v="2.37"/>
    <n v="1257"/>
    <n v="1.66"/>
    <n v="0"/>
    <n v="0"/>
    <n v="67440"/>
    <n v="88.82"/>
    <n v="8490"/>
    <n v="11.18"/>
    <n v="75930"/>
    <n v="0.15298301066772027"/>
    <n v="64.533333333333331"/>
    <n v="2.3666534966416436E-2"/>
    <n v="9.9833333333333325"/>
    <n v="1.6554721453970762E-2"/>
    <n v="6.9833333333333334"/>
  </r>
  <r>
    <x v="127"/>
    <s v="PICH1Bco43"/>
    <x v="42"/>
    <s v="Pichidegua"/>
    <s v="color"/>
    <s v="Packing 1 Color"/>
    <s v="PICH1Bco"/>
    <n v="1320"/>
    <n v="5.97"/>
    <n v="4860"/>
    <n v="21.98"/>
    <n v="4500"/>
    <n v="20.350000000000001"/>
    <n v="9180"/>
    <n v="41.52"/>
    <n v="0"/>
    <n v="0"/>
    <n v="0"/>
    <n v="0"/>
    <n v="0"/>
    <n v="0"/>
    <n v="1272"/>
    <n v="5.75"/>
    <n v="510"/>
    <n v="2.31"/>
    <n v="1782"/>
    <n v="8.06"/>
    <n v="84"/>
    <n v="0.38"/>
    <n v="0"/>
    <n v="0"/>
    <n v="84"/>
    <n v="0.38"/>
    <n v="384"/>
    <n v="1.74"/>
    <n v="0"/>
    <n v="0"/>
    <n v="21600"/>
    <n v="97.69"/>
    <n v="510"/>
    <n v="2.31"/>
    <n v="22110"/>
    <n v="8.0597014925373134E-2"/>
    <n v="9.9"/>
    <n v="3.7991858887381274E-3"/>
    <n v="0.46666666666666667"/>
    <n v="1.7367706919945727E-2"/>
    <n v="2.1333333333333333"/>
  </r>
  <r>
    <x v="127"/>
    <s v="PICH2BCO43"/>
    <x v="42"/>
    <s v="Pichidegua"/>
    <s v="color"/>
    <s v="Packing 1 Color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PICH4Bco43"/>
    <x v="42"/>
    <s v="Pichidegua"/>
    <s v="color"/>
    <s v="Packing 4"/>
    <s v="PICH4Bco"/>
    <n v="600"/>
    <n v="1.55"/>
    <n v="0"/>
    <n v="0"/>
    <n v="15480"/>
    <n v="39.880000000000003"/>
    <n v="12420"/>
    <n v="31.99"/>
    <n v="3420"/>
    <n v="8.81"/>
    <n v="0"/>
    <n v="0"/>
    <n v="0"/>
    <n v="0"/>
    <n v="4860"/>
    <n v="12.52"/>
    <n v="0"/>
    <n v="0"/>
    <n v="4860"/>
    <n v="12.52"/>
    <n v="1620"/>
    <n v="4.17"/>
    <n v="0"/>
    <n v="0"/>
    <n v="1620"/>
    <n v="4.17"/>
    <n v="420"/>
    <n v="1.08"/>
    <n v="0"/>
    <n v="0"/>
    <n v="38820"/>
    <n v="100"/>
    <n v="0"/>
    <n v="0"/>
    <n v="38820"/>
    <n v="0.12519319938176199"/>
    <n v="27"/>
    <n v="4.1731066460587329E-2"/>
    <n v="9"/>
    <n v="1.0819165378670788E-2"/>
    <n v="2.3333333333333335"/>
  </r>
  <r>
    <x v="127"/>
    <s v="PICH5Aco43"/>
    <x v="42"/>
    <s v="Pichidegua"/>
    <s v="color"/>
    <s v="Packing 5"/>
    <s v="PICH5A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PICH5Bco43"/>
    <x v="42"/>
    <s v="Pichidegua"/>
    <s v="color"/>
    <s v="Packing 5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PICH5Cco43"/>
    <x v="42"/>
    <s v="Pichidegua"/>
    <s v="color"/>
    <s v="Packing 5"/>
    <s v="PICH5Cco"/>
    <n v="2520"/>
    <n v="1.51"/>
    <n v="25020"/>
    <n v="15.01"/>
    <n v="12960"/>
    <n v="7.78"/>
    <n v="108540"/>
    <n v="65.13"/>
    <n v="2970"/>
    <n v="1.78"/>
    <n v="0"/>
    <n v="0"/>
    <n v="0"/>
    <n v="0"/>
    <n v="9786"/>
    <n v="5.87"/>
    <n v="0"/>
    <n v="0"/>
    <n v="9786"/>
    <n v="5.87"/>
    <n v="3606"/>
    <n v="2.16"/>
    <n v="0"/>
    <n v="0"/>
    <n v="3606"/>
    <n v="2.16"/>
    <n v="1258"/>
    <n v="0.75"/>
    <n v="0"/>
    <n v="0"/>
    <n v="166660"/>
    <n v="100"/>
    <n v="0"/>
    <n v="0"/>
    <n v="166660"/>
    <n v="5.8718348733949356E-2"/>
    <n v="54.366666666666667"/>
    <n v="2.1636865474618985E-2"/>
    <n v="20.033333333333335"/>
    <n v="7.5483019320772829E-3"/>
    <n v="6.9888888888888889"/>
  </r>
  <r>
    <x v="128"/>
    <s v="Lavado43"/>
    <x v="42"/>
    <m/>
    <m/>
    <m/>
    <s v="Lavado"/>
    <n v="5760"/>
    <n v="3.19"/>
    <n v="24120"/>
    <n v="13.35"/>
    <n v="74520"/>
    <n v="41.25"/>
    <n v="52560"/>
    <n v="29.09"/>
    <n v="16020"/>
    <n v="8.8699999999999992"/>
    <n v="3420"/>
    <n v="1.89"/>
    <n v="0"/>
    <n v="0"/>
    <n v="0"/>
    <n v="0"/>
    <n v="0"/>
    <n v="0"/>
    <n v="0"/>
    <n v="0"/>
    <n v="3159"/>
    <n v="1.75"/>
    <n v="0"/>
    <n v="0"/>
    <n v="3159"/>
    <n v="1.75"/>
    <n v="1101"/>
    <n v="0.61"/>
    <n v="0"/>
    <n v="0"/>
    <n v="180660"/>
    <n v="100"/>
    <n v="0"/>
    <n v="0"/>
    <n v="180660"/>
    <n v="0"/>
    <n v="0"/>
    <n v="1.7485885088010626E-2"/>
    <n v="17.55"/>
    <n v="6.0943208236466286E-3"/>
    <n v="6.1166666666666663"/>
  </r>
  <r>
    <x v="129"/>
    <s v="CA3A44"/>
    <x v="43"/>
    <s v="Calera"/>
    <s v="color"/>
    <s v="Packing 1 Color"/>
    <s v="CA3A"/>
    <n v="2040"/>
    <n v="7.23"/>
    <n v="6480"/>
    <n v="22.95"/>
    <n v="12420"/>
    <n v="44"/>
    <n v="4140"/>
    <n v="14.67"/>
    <n v="360"/>
    <n v="1.28"/>
    <n v="0"/>
    <n v="0"/>
    <n v="0"/>
    <n v="0"/>
    <n v="480"/>
    <n v="1.7"/>
    <n v="630"/>
    <n v="2.23"/>
    <n v="1110"/>
    <n v="3.93"/>
    <n v="390"/>
    <n v="1.38"/>
    <n v="930"/>
    <n v="3.29"/>
    <n v="1320"/>
    <n v="4.68"/>
    <n v="360"/>
    <n v="1.28"/>
    <n v="0"/>
    <n v="0"/>
    <n v="26670"/>
    <n v="94.47"/>
    <n v="1560"/>
    <n v="5.53"/>
    <n v="28230"/>
    <n v="3.9319872476089264E-2"/>
    <n v="6.166666666666667"/>
    <n v="4.6758767268862911E-2"/>
    <n v="7.333333333333333"/>
    <n v="1.2752391073326248E-2"/>
    <n v="2"/>
  </r>
  <r>
    <x v="129"/>
    <s v="CA3B44"/>
    <x v="43"/>
    <s v="Calera"/>
    <s v="color"/>
    <s v="Packing 1 Color"/>
    <s v="CA3B"/>
    <n v="1080"/>
    <n v="6.42"/>
    <n v="3780"/>
    <n v="22.46"/>
    <n v="7740"/>
    <n v="45.99"/>
    <n v="2700"/>
    <n v="16.04"/>
    <n v="180"/>
    <n v="1.07"/>
    <n v="0"/>
    <n v="0"/>
    <n v="0"/>
    <n v="0"/>
    <n v="225"/>
    <n v="1.34"/>
    <n v="240"/>
    <n v="1.43"/>
    <n v="465"/>
    <n v="2.76"/>
    <n v="240"/>
    <n v="1.43"/>
    <n v="390"/>
    <n v="2.3199999999999998"/>
    <n v="630"/>
    <n v="3.74"/>
    <n v="255"/>
    <n v="1.52"/>
    <n v="0"/>
    <n v="0"/>
    <n v="16200"/>
    <n v="96.26"/>
    <n v="630"/>
    <n v="3.74"/>
    <n v="16830"/>
    <n v="2.7629233511586453E-2"/>
    <n v="2.5833333333333335"/>
    <n v="3.7433155080213901E-2"/>
    <n v="3.5"/>
    <n v="1.5151515151515152E-2"/>
    <n v="1.4166666666666667"/>
  </r>
  <r>
    <x v="129"/>
    <s v="CA3BB44"/>
    <x v="43"/>
    <s v="Calera"/>
    <s v="blanco"/>
    <s v="Packing 1 Color"/>
    <s v="CA3BB"/>
    <n v="1440"/>
    <n v="3.76"/>
    <n v="6660"/>
    <n v="17.37"/>
    <n v="15120"/>
    <n v="39.44"/>
    <n v="5130"/>
    <n v="13.38"/>
    <n v="5460"/>
    <n v="14.24"/>
    <n v="0"/>
    <n v="0"/>
    <n v="0"/>
    <n v="0"/>
    <n v="1086"/>
    <n v="2.83"/>
    <n v="960"/>
    <n v="2.5"/>
    <n v="2046"/>
    <n v="5.34"/>
    <n v="837"/>
    <n v="2.1800000000000002"/>
    <n v="1200"/>
    <n v="3.13"/>
    <n v="2037"/>
    <n v="5.31"/>
    <n v="447"/>
    <n v="1.17"/>
    <n v="0"/>
    <n v="0"/>
    <n v="36180"/>
    <n v="94.37"/>
    <n v="2160"/>
    <n v="5.63"/>
    <n v="38340"/>
    <n v="5.3364632237871676E-2"/>
    <n v="11.366666666666667"/>
    <n v="5.3129890453834115E-2"/>
    <n v="11.316666666666666"/>
    <n v="1.1658841940532081E-2"/>
    <n v="2.4833333333333334"/>
  </r>
  <r>
    <x v="129"/>
    <s v="CAP1A44"/>
    <x v="43"/>
    <s v="Calera"/>
    <s v="color"/>
    <s v="Packing 1 Color"/>
    <s v="CAP1A"/>
    <n v="1080"/>
    <n v="8.11"/>
    <n v="0"/>
    <n v="0"/>
    <n v="2520"/>
    <n v="18.920000000000002"/>
    <n v="8460"/>
    <n v="63.51"/>
    <n v="0"/>
    <n v="0"/>
    <n v="0"/>
    <n v="0"/>
    <n v="0"/>
    <n v="0"/>
    <n v="480"/>
    <n v="3.6"/>
    <n v="450"/>
    <n v="3.38"/>
    <n v="930"/>
    <n v="6.98"/>
    <n v="30"/>
    <n v="0.23"/>
    <n v="0"/>
    <n v="0"/>
    <n v="30"/>
    <n v="0.23"/>
    <n v="300"/>
    <n v="2.25"/>
    <n v="0"/>
    <n v="0"/>
    <n v="12870"/>
    <n v="96.62"/>
    <n v="450"/>
    <n v="3.38"/>
    <n v="13320"/>
    <n v="6.9819819819819814E-2"/>
    <n v="5.166666666666667"/>
    <n v="2.2522522522522522E-3"/>
    <n v="0.16666666666666666"/>
    <n v="2.2522522522522521E-2"/>
    <n v="1.6666666666666667"/>
  </r>
  <r>
    <x v="129"/>
    <s v="CAP1B44"/>
    <x v="43"/>
    <s v="Calera"/>
    <s v="color"/>
    <s v="Packing 1 Color"/>
    <s v="CAP1B"/>
    <n v="1080"/>
    <n v="4.46"/>
    <n v="0"/>
    <n v="0"/>
    <n v="0"/>
    <n v="0"/>
    <n v="9900"/>
    <n v="40.840000000000003"/>
    <n v="10440"/>
    <n v="43.07"/>
    <n v="1260"/>
    <n v="5.2"/>
    <n v="0"/>
    <n v="0"/>
    <n v="825"/>
    <n v="3.4"/>
    <n v="270"/>
    <n v="1.1100000000000001"/>
    <n v="1095"/>
    <n v="4.5199999999999996"/>
    <n v="105"/>
    <n v="0.43"/>
    <n v="0"/>
    <n v="0"/>
    <n v="105"/>
    <n v="0.43"/>
    <n v="360"/>
    <n v="1.49"/>
    <n v="0"/>
    <n v="0"/>
    <n v="23970"/>
    <n v="98.89"/>
    <n v="270"/>
    <n v="1.1100000000000001"/>
    <n v="24240"/>
    <n v="4.5173267326732672E-2"/>
    <n v="6.083333333333333"/>
    <n v="4.3316831683168321E-3"/>
    <n v="0.58333333333333337"/>
    <n v="1.4851485148514851E-2"/>
    <n v="2"/>
  </r>
  <r>
    <x v="129"/>
    <s v="CAP1c44"/>
    <x v="43"/>
    <s v="Calera"/>
    <s v="color"/>
    <s v="Packing 1 Color"/>
    <s v="CAP1c"/>
    <n v="1440"/>
    <n v="10.039999999999999"/>
    <n v="360"/>
    <n v="2.5099999999999998"/>
    <n v="2160"/>
    <n v="15.06"/>
    <n v="9540"/>
    <n v="66.53"/>
    <n v="0"/>
    <n v="0"/>
    <n v="0"/>
    <n v="0"/>
    <n v="0"/>
    <n v="0"/>
    <n v="420"/>
    <n v="2.93"/>
    <n v="150"/>
    <n v="1.05"/>
    <n v="570"/>
    <n v="3.97"/>
    <n v="60"/>
    <n v="0.42"/>
    <n v="0"/>
    <n v="0"/>
    <n v="60"/>
    <n v="0.42"/>
    <n v="210"/>
    <n v="1.46"/>
    <n v="0"/>
    <n v="0"/>
    <n v="14190"/>
    <n v="98.95"/>
    <n v="150"/>
    <n v="1.05"/>
    <n v="14340"/>
    <n v="3.9748953974895397E-2"/>
    <n v="3.1666666666666665"/>
    <n v="4.1841004184100415E-3"/>
    <n v="0.33333333333333331"/>
    <n v="1.4644351464435146E-2"/>
    <n v="1.1666666666666667"/>
  </r>
  <r>
    <x v="130"/>
    <s v="PICH1A44"/>
    <x v="43"/>
    <s v="Pichidegua"/>
    <s v="blanco"/>
    <s v="Packing 1 Blanco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PICH2A44"/>
    <x v="43"/>
    <s v="Pichidegua"/>
    <s v="color"/>
    <s v="Packing 1 Blanco"/>
    <s v="PICH2A"/>
    <n v="23880"/>
    <n v="8.39"/>
    <n v="81000"/>
    <n v="28.46"/>
    <n v="103500"/>
    <n v="36.36"/>
    <n v="55260"/>
    <n v="19.41"/>
    <n v="5040"/>
    <n v="1.77"/>
    <n v="0"/>
    <n v="0"/>
    <n v="0"/>
    <n v="0"/>
    <n v="10440"/>
    <n v="3.67"/>
    <n v="0"/>
    <n v="0"/>
    <n v="10440"/>
    <n v="3.67"/>
    <n v="3960"/>
    <n v="1.39"/>
    <n v="0"/>
    <n v="0"/>
    <n v="3960"/>
    <n v="1.39"/>
    <n v="1560"/>
    <n v="0.55000000000000004"/>
    <n v="0"/>
    <n v="0"/>
    <n v="284640"/>
    <n v="100"/>
    <n v="0"/>
    <n v="0"/>
    <n v="284640"/>
    <n v="3.6677908937605398E-2"/>
    <n v="58"/>
    <n v="1.3912310286677909E-2"/>
    <n v="22"/>
    <n v="5.4806070826306915E-3"/>
    <n v="8.6666666666666661"/>
  </r>
  <r>
    <x v="130"/>
    <s v="PICH3A44"/>
    <x v="43"/>
    <s v="Pichidegua"/>
    <s v="blanco"/>
    <s v="Packing 3"/>
    <s v="PICH3A"/>
    <n v="13440"/>
    <n v="5.37"/>
    <n v="39600"/>
    <n v="15.82"/>
    <n v="135720"/>
    <n v="54.21"/>
    <n v="39780"/>
    <n v="15.89"/>
    <n v="0"/>
    <n v="0"/>
    <n v="0"/>
    <n v="0"/>
    <n v="0"/>
    <n v="0"/>
    <n v="18900"/>
    <n v="7.55"/>
    <n v="0"/>
    <n v="0"/>
    <n v="18900"/>
    <n v="7.55"/>
    <n v="1440"/>
    <n v="0.57999999999999996"/>
    <n v="0"/>
    <n v="0"/>
    <n v="1440"/>
    <n v="0.57999999999999996"/>
    <n v="1480"/>
    <n v="0.59"/>
    <n v="0"/>
    <n v="0"/>
    <n v="250360"/>
    <n v="100"/>
    <n v="0"/>
    <n v="0"/>
    <n v="250360"/>
    <n v="7.5491292538744204E-2"/>
    <n v="105"/>
    <n v="5.7517175267614634E-3"/>
    <n v="8"/>
    <n v="5.9114874580603934E-3"/>
    <n v="8.2222222222222214"/>
  </r>
  <r>
    <x v="130"/>
    <s v="PICH4A44"/>
    <x v="43"/>
    <s v="Pichidegua"/>
    <s v="blanco"/>
    <s v="Packing 4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0"/>
    <n v="100"/>
    <n v="0"/>
    <n v="0"/>
    <n v="540"/>
    <n v="100"/>
    <n v="0"/>
    <n v="0"/>
    <n v="0"/>
    <n v="0"/>
    <n v="540"/>
    <n v="100"/>
    <n v="0"/>
    <n v="0"/>
    <n v="540"/>
    <n v="0"/>
    <n v="0"/>
    <n v="1"/>
    <n v="3"/>
    <n v="0"/>
    <n v="0"/>
  </r>
  <r>
    <x v="130"/>
    <s v="PICH5A44"/>
    <x v="43"/>
    <s v="Pichidegua"/>
    <s v="blanco"/>
    <s v="Packing 5"/>
    <s v="PICH5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PICH1B44"/>
    <x v="43"/>
    <s v="Pichidegua"/>
    <s v="color"/>
    <s v="Packing 1 Blanco"/>
    <s v="PICH1B"/>
    <n v="0"/>
    <n v="0"/>
    <n v="0"/>
    <n v="0"/>
    <n v="0"/>
    <n v="0"/>
    <n v="0"/>
    <n v="0"/>
    <n v="0"/>
    <n v="0"/>
    <n v="0"/>
    <n v="0"/>
    <n v="0"/>
    <n v="0"/>
    <n v="0"/>
    <n v="0"/>
    <n v="390"/>
    <n v="81.25"/>
    <n v="390"/>
    <n v="81.25"/>
    <n v="0"/>
    <n v="0"/>
    <n v="90"/>
    <n v="18.75"/>
    <n v="90"/>
    <n v="18.75"/>
    <n v="0"/>
    <n v="0"/>
    <n v="0"/>
    <n v="0"/>
    <n v="0"/>
    <n v="0"/>
    <n v="480"/>
    <n v="100"/>
    <n v="480"/>
    <n v="0.8125"/>
    <n v="2.1666666666666665"/>
    <n v="0.1875"/>
    <n v="0.5"/>
    <n v="0"/>
    <n v="0"/>
  </r>
  <r>
    <x v="130"/>
    <s v="PICH2B44"/>
    <x v="43"/>
    <s v="Pichidegua"/>
    <s v="blanco"/>
    <s v="Packing 1 Blanco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PICH3B44"/>
    <x v="43"/>
    <s v="Pichidegua"/>
    <s v="blanco"/>
    <s v="Packing 3"/>
    <s v="PICH3B"/>
    <n v="2400"/>
    <n v="0.66"/>
    <n v="22500"/>
    <n v="6.22"/>
    <n v="171840"/>
    <n v="47.49"/>
    <n v="141120"/>
    <n v="39"/>
    <n v="8460"/>
    <n v="2.34"/>
    <n v="0"/>
    <n v="0"/>
    <n v="0"/>
    <n v="0"/>
    <n v="12780"/>
    <n v="3.53"/>
    <n v="0"/>
    <n v="0"/>
    <n v="12780"/>
    <n v="3.53"/>
    <n v="1260"/>
    <n v="0.35"/>
    <n v="0"/>
    <n v="0"/>
    <n v="1260"/>
    <n v="0.35"/>
    <n v="1500"/>
    <n v="0.41"/>
    <n v="0"/>
    <n v="0"/>
    <n v="361860"/>
    <n v="100"/>
    <n v="0"/>
    <n v="0"/>
    <n v="361860"/>
    <n v="3.5317526115072127E-2"/>
    <n v="71"/>
    <n v="3.4820096169789422E-3"/>
    <n v="7"/>
    <n v="4.1452495440225503E-3"/>
    <n v="8.3333333333333339"/>
  </r>
  <r>
    <x v="130"/>
    <s v="PICH4B44"/>
    <x v="43"/>
    <s v="Pichidegua"/>
    <s v="blanco"/>
    <s v="Packing 4"/>
    <s v="PICH4B"/>
    <n v="1200"/>
    <n v="0.8"/>
    <n v="0"/>
    <n v="0"/>
    <n v="57060"/>
    <n v="38.049999999999997"/>
    <n v="68940"/>
    <n v="45.97"/>
    <n v="9000"/>
    <n v="6"/>
    <n v="0"/>
    <n v="0"/>
    <n v="0"/>
    <n v="0"/>
    <n v="11160"/>
    <n v="7.44"/>
    <n v="0"/>
    <n v="0"/>
    <n v="11160"/>
    <n v="7.44"/>
    <n v="2160"/>
    <n v="1.44"/>
    <n v="0"/>
    <n v="0"/>
    <n v="2160"/>
    <n v="1.44"/>
    <n v="440"/>
    <n v="0.28999999999999998"/>
    <n v="0"/>
    <n v="0"/>
    <n v="149960"/>
    <n v="100"/>
    <n v="0"/>
    <n v="0"/>
    <n v="149960"/>
    <n v="7.4419845292077888E-2"/>
    <n v="62"/>
    <n v="1.440384102427314E-2"/>
    <n v="12"/>
    <n v="2.9341157642037877E-3"/>
    <n v="2.4444444444444446"/>
  </r>
  <r>
    <x v="130"/>
    <s v="PICH5B44"/>
    <x v="43"/>
    <s v="Pichidegua"/>
    <s v="blanco"/>
    <s v="Packing 5"/>
    <s v="PICH5B"/>
    <n v="5280"/>
    <n v="1.03"/>
    <n v="15480"/>
    <n v="3.03"/>
    <n v="7740"/>
    <n v="1.52"/>
    <n v="97380"/>
    <n v="19.07"/>
    <n v="326040"/>
    <n v="63.85"/>
    <n v="41310"/>
    <n v="8.09"/>
    <n v="0"/>
    <n v="0"/>
    <n v="14460"/>
    <n v="2.83"/>
    <n v="0"/>
    <n v="0"/>
    <n v="14460"/>
    <n v="2.83"/>
    <n v="2142"/>
    <n v="0.42"/>
    <n v="0"/>
    <n v="0"/>
    <n v="2142"/>
    <n v="0.42"/>
    <n v="838"/>
    <n v="0.16"/>
    <n v="0"/>
    <n v="0"/>
    <n v="510670"/>
    <n v="100"/>
    <n v="0"/>
    <n v="0"/>
    <n v="510670"/>
    <n v="2.8315742064346838E-2"/>
    <n v="80.333333333333329"/>
    <n v="4.1944895921044905E-3"/>
    <n v="11.9"/>
    <n v="1.6409814557346231E-3"/>
    <n v="4.6555555555555559"/>
  </r>
  <r>
    <x v="130"/>
    <s v="PICH3C44"/>
    <x v="43"/>
    <s v="Pichidegua"/>
    <s v="blanco"/>
    <s v="Packing 3"/>
    <s v="PICH3C"/>
    <n v="4320"/>
    <n v="1.21"/>
    <n v="10080"/>
    <n v="2.83"/>
    <n v="145100"/>
    <n v="40.799999999999997"/>
    <n v="169920"/>
    <n v="47.77"/>
    <n v="13140"/>
    <n v="3.69"/>
    <n v="0"/>
    <n v="0"/>
    <n v="0"/>
    <n v="0"/>
    <n v="9900"/>
    <n v="2.78"/>
    <n v="0"/>
    <n v="0"/>
    <n v="9900"/>
    <n v="2.78"/>
    <n v="1620"/>
    <n v="0.46"/>
    <n v="0"/>
    <n v="0"/>
    <n v="1620"/>
    <n v="0.46"/>
    <n v="1600"/>
    <n v="0.45"/>
    <n v="0"/>
    <n v="0"/>
    <n v="355680"/>
    <n v="100"/>
    <n v="0"/>
    <n v="0"/>
    <n v="355680"/>
    <n v="2.7834008097165991E-2"/>
    <n v="55"/>
    <n v="4.5546558704453437E-3"/>
    <n v="9"/>
    <n v="4.49842555105713E-3"/>
    <n v="8.8888888888888893"/>
  </r>
  <r>
    <x v="130"/>
    <s v="PICH5C44"/>
    <x v="43"/>
    <s v="Pichidegua"/>
    <s v="blanco"/>
    <s v="Packing 5"/>
    <s v="PICH5C"/>
    <n v="1440"/>
    <n v="0.52"/>
    <n v="17460"/>
    <n v="6.28"/>
    <n v="129060"/>
    <n v="46.39"/>
    <n v="96120"/>
    <n v="34.549999999999997"/>
    <n v="9900"/>
    <n v="3.56"/>
    <n v="0"/>
    <n v="0"/>
    <n v="0"/>
    <n v="0"/>
    <n v="20520"/>
    <n v="7.38"/>
    <n v="0"/>
    <n v="0"/>
    <n v="20520"/>
    <n v="7.38"/>
    <n v="2520"/>
    <n v="0.91"/>
    <n v="0"/>
    <n v="0"/>
    <n v="2520"/>
    <n v="0.91"/>
    <n v="1180"/>
    <n v="0.42"/>
    <n v="0"/>
    <n v="0"/>
    <n v="278200"/>
    <n v="100"/>
    <n v="0"/>
    <n v="0"/>
    <n v="278200"/>
    <n v="7.375988497483825E-2"/>
    <n v="114"/>
    <n v="9.0582314881380299E-3"/>
    <n v="14"/>
    <n v="4.2415528396836811E-3"/>
    <n v="6.5555555555555554"/>
  </r>
  <r>
    <x v="130"/>
    <s v="PICH5D44"/>
    <x v="43"/>
    <s v="Pichidegua"/>
    <s v="blanco"/>
    <s v="Packing 5"/>
    <s v="PICH5D"/>
    <n v="1680"/>
    <n v="0.64"/>
    <n v="29700"/>
    <n v="11.32"/>
    <n v="115740"/>
    <n v="44.1"/>
    <n v="87300"/>
    <n v="33.26"/>
    <n v="6480"/>
    <n v="2.4700000000000002"/>
    <n v="0"/>
    <n v="0"/>
    <n v="0"/>
    <n v="0"/>
    <n v="16380"/>
    <n v="6.24"/>
    <n v="0"/>
    <n v="0"/>
    <n v="16380"/>
    <n v="6.24"/>
    <n v="3060"/>
    <n v="1.17"/>
    <n v="0"/>
    <n v="0"/>
    <n v="3060"/>
    <n v="1.17"/>
    <n v="2100"/>
    <n v="0.8"/>
    <n v="0"/>
    <n v="0"/>
    <n v="262440"/>
    <n v="100"/>
    <n v="0"/>
    <n v="0"/>
    <n v="262440"/>
    <n v="6.2414266117969824E-2"/>
    <n v="91"/>
    <n v="1.1659807956104253E-2"/>
    <n v="17"/>
    <n v="8.0018289894833103E-3"/>
    <n v="11.666666666666666"/>
  </r>
  <r>
    <x v="130"/>
    <s v="PICH1Aco44"/>
    <x v="43"/>
    <s v="Pichidegua"/>
    <s v="color"/>
    <s v="Packing 1 Color"/>
    <s v="PICH1Aco"/>
    <n v="600"/>
    <n v="1.51"/>
    <n v="900"/>
    <n v="2.2599999999999998"/>
    <n v="500"/>
    <n v="1.26"/>
    <n v="4680"/>
    <n v="11.77"/>
    <n v="17640"/>
    <n v="44.38"/>
    <n v="11520"/>
    <n v="28.98"/>
    <n v="720"/>
    <n v="1.81"/>
    <n v="594"/>
    <n v="1.49"/>
    <n v="420"/>
    <n v="1.06"/>
    <n v="1014"/>
    <n v="2.5499999999999998"/>
    <n v="549"/>
    <n v="1.38"/>
    <n v="990"/>
    <n v="2.4900000000000002"/>
    <n v="1539"/>
    <n v="3.87"/>
    <n v="637"/>
    <n v="1.6"/>
    <n v="0"/>
    <n v="0"/>
    <n v="38340"/>
    <n v="96.45"/>
    <n v="1410"/>
    <n v="3.55"/>
    <n v="39750"/>
    <n v="2.5509433962264152E-2"/>
    <n v="5.6333333333333337"/>
    <n v="3.8716981132075473E-2"/>
    <n v="8.5500000000000007"/>
    <n v="1.6025157232704403E-2"/>
    <n v="3.5388888888888888"/>
  </r>
  <r>
    <x v="130"/>
    <s v="PICH1Aco244"/>
    <x v="43"/>
    <s v="Pichidegua"/>
    <s v="color"/>
    <s v="Packing 1 Color"/>
    <s v="PICH1Aco2"/>
    <n v="2640"/>
    <n v="2.35"/>
    <n v="900"/>
    <n v="0.8"/>
    <n v="25560"/>
    <n v="22.78"/>
    <n v="71820"/>
    <n v="64.02"/>
    <n v="1440"/>
    <n v="1.28"/>
    <n v="0"/>
    <n v="0"/>
    <n v="0"/>
    <n v="0"/>
    <n v="3141"/>
    <n v="2.8"/>
    <n v="3900"/>
    <n v="3.48"/>
    <n v="7041"/>
    <n v="6.28"/>
    <n v="1158"/>
    <n v="1.03"/>
    <n v="930"/>
    <n v="0.83"/>
    <n v="2088"/>
    <n v="1.86"/>
    <n v="691"/>
    <n v="0.62"/>
    <n v="0"/>
    <n v="0"/>
    <n v="107350"/>
    <n v="95.69"/>
    <n v="4830"/>
    <n v="4.3099999999999996"/>
    <n v="112180"/>
    <n v="6.2765198787662679E-2"/>
    <n v="39.116666666666667"/>
    <n v="1.8612943483686931E-2"/>
    <n v="11.6"/>
    <n v="6.1597432697450523E-3"/>
    <n v="3.838888888888889"/>
  </r>
  <r>
    <x v="130"/>
    <s v="PICH1Bco44"/>
    <x v="43"/>
    <s v="Pichidegua"/>
    <s v="color"/>
    <s v="Packing 1 Color"/>
    <s v="PICH1Bco"/>
    <n v="0"/>
    <n v="0"/>
    <n v="0"/>
    <n v="0"/>
    <n v="0"/>
    <n v="0"/>
    <n v="0"/>
    <n v="0"/>
    <n v="0"/>
    <n v="0"/>
    <n v="0"/>
    <n v="0"/>
    <n v="0"/>
    <n v="0"/>
    <n v="0"/>
    <n v="0"/>
    <n v="540"/>
    <n v="100"/>
    <n v="540"/>
    <n v="100"/>
    <n v="0"/>
    <n v="0"/>
    <n v="0"/>
    <n v="0"/>
    <n v="0"/>
    <n v="0"/>
    <n v="0"/>
    <n v="0"/>
    <n v="0"/>
    <n v="0"/>
    <n v="0"/>
    <n v="0"/>
    <n v="540"/>
    <n v="100"/>
    <n v="540"/>
    <n v="1"/>
    <n v="3"/>
    <n v="0"/>
    <n v="0"/>
    <n v="0"/>
    <n v="0"/>
  </r>
  <r>
    <x v="130"/>
    <s v="PICH2BCO44"/>
    <x v="43"/>
    <s v="Pichidegua"/>
    <s v="color"/>
    <s v="Packing 1 Color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PICH4Bco44"/>
    <x v="43"/>
    <s v="Pichidegua"/>
    <s v="color"/>
    <s v="Packing 4"/>
    <s v="PICH4Bco"/>
    <n v="600"/>
    <n v="1.7"/>
    <n v="0"/>
    <n v="0"/>
    <n v="15120"/>
    <n v="42.88"/>
    <n v="11340"/>
    <n v="32.159999999999997"/>
    <n v="4680"/>
    <n v="13.27"/>
    <n v="0"/>
    <n v="0"/>
    <n v="0"/>
    <n v="0"/>
    <n v="1980"/>
    <n v="5.62"/>
    <n v="0"/>
    <n v="0"/>
    <n v="1980"/>
    <n v="5.62"/>
    <n v="1260"/>
    <n v="3.57"/>
    <n v="0"/>
    <n v="0"/>
    <n v="1260"/>
    <n v="3.57"/>
    <n v="280"/>
    <n v="0.79"/>
    <n v="0"/>
    <n v="0"/>
    <n v="35260"/>
    <n v="100"/>
    <n v="0"/>
    <n v="0"/>
    <n v="35260"/>
    <n v="5.6154282473057288E-2"/>
    <n v="11"/>
    <n v="3.5734543391945546E-2"/>
    <n v="7"/>
    <n v="7.9410096426545656E-3"/>
    <n v="1.5555555555555556"/>
  </r>
  <r>
    <x v="130"/>
    <s v="PICH5Aco44"/>
    <x v="43"/>
    <s v="Pichidegua"/>
    <s v="color"/>
    <s v="Packing 5"/>
    <s v="PICH5A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PICH5Bco44"/>
    <x v="43"/>
    <s v="Pichidegua"/>
    <s v="color"/>
    <s v="Packing 5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PICH5Cco44"/>
    <x v="43"/>
    <s v="Pichidegua"/>
    <s v="color"/>
    <s v="Packing 5"/>
    <s v="PICH5Cco"/>
    <n v="1080"/>
    <n v="1.08"/>
    <n v="12960"/>
    <n v="12.92"/>
    <n v="0"/>
    <n v="0"/>
    <n v="76860"/>
    <n v="76.599999999999994"/>
    <n v="1980"/>
    <n v="1.97"/>
    <n v="0"/>
    <n v="0"/>
    <n v="0"/>
    <n v="0"/>
    <n v="4680"/>
    <n v="4.66"/>
    <n v="0"/>
    <n v="0"/>
    <n v="4680"/>
    <n v="4.66"/>
    <n v="2160"/>
    <n v="2.15"/>
    <n v="0"/>
    <n v="0"/>
    <n v="2160"/>
    <n v="2.15"/>
    <n v="620"/>
    <n v="0.62"/>
    <n v="0"/>
    <n v="0"/>
    <n v="100340"/>
    <n v="100"/>
    <n v="0"/>
    <n v="0"/>
    <n v="100340"/>
    <n v="4.6641419174805659E-2"/>
    <n v="26"/>
    <n v="2.1526808849910303E-2"/>
    <n v="12"/>
    <n v="6.1789914291409207E-3"/>
    <n v="3.4444444444444446"/>
  </r>
  <r>
    <x v="131"/>
    <s v="Lavado44"/>
    <x v="43"/>
    <m/>
    <m/>
    <m/>
    <s v="Lavado"/>
    <n v="3840"/>
    <n v="3.31"/>
    <n v="14040"/>
    <n v="12.11"/>
    <n v="47700"/>
    <n v="41.13"/>
    <n v="37080"/>
    <n v="31.97"/>
    <n v="11700"/>
    <n v="10.09"/>
    <n v="1620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980"/>
    <n v="100"/>
    <n v="0"/>
    <n v="0"/>
    <n v="115980"/>
    <n v="0"/>
    <n v="0"/>
    <n v="0"/>
    <n v="0"/>
    <n v="0"/>
    <n v="0"/>
  </r>
  <r>
    <x v="132"/>
    <s v="CA3A45"/>
    <x v="44"/>
    <s v="Calera"/>
    <s v="color"/>
    <s v="Packing 1 Color"/>
    <s v="CA3A"/>
    <n v="3720"/>
    <n v="7.87"/>
    <n v="12060"/>
    <n v="25.51"/>
    <n v="9900"/>
    <n v="20.94"/>
    <n v="18360"/>
    <n v="38.83"/>
    <n v="360"/>
    <n v="0.76"/>
    <n v="0"/>
    <n v="0"/>
    <n v="0"/>
    <n v="0"/>
    <n v="447"/>
    <n v="0.95"/>
    <n v="360"/>
    <n v="0.76"/>
    <n v="807"/>
    <n v="1.71"/>
    <n v="426"/>
    <n v="0.9"/>
    <n v="660"/>
    <n v="1.4"/>
    <n v="1086"/>
    <n v="2.2999999999999998"/>
    <n v="987"/>
    <n v="2.09"/>
    <n v="0"/>
    <n v="0"/>
    <n v="46260"/>
    <n v="97.84"/>
    <n v="1020"/>
    <n v="2.16"/>
    <n v="47280"/>
    <n v="1.7068527918781724E-2"/>
    <n v="4.4833333333333334"/>
    <n v="2.2969543147208123E-2"/>
    <n v="6.0333333333333332"/>
    <n v="2.0875634517766497E-2"/>
    <n v="5.4833333333333334"/>
  </r>
  <r>
    <x v="132"/>
    <s v="CA3B45"/>
    <x v="44"/>
    <s v="Calera"/>
    <s v="color"/>
    <s v="Packing 1 Color"/>
    <s v="CA3B"/>
    <n v="1440"/>
    <n v="7.33"/>
    <n v="4860"/>
    <n v="24.73"/>
    <n v="8640"/>
    <n v="43.97"/>
    <n v="3060"/>
    <n v="15.57"/>
    <n v="180"/>
    <n v="0.92"/>
    <n v="0"/>
    <n v="0"/>
    <n v="0"/>
    <n v="0"/>
    <n v="171"/>
    <n v="0.87"/>
    <n v="240"/>
    <n v="1.22"/>
    <n v="411"/>
    <n v="2.09"/>
    <n v="201"/>
    <n v="1.02"/>
    <n v="360"/>
    <n v="1.83"/>
    <n v="561"/>
    <n v="2.85"/>
    <n v="498"/>
    <n v="2.5299999999999998"/>
    <n v="0"/>
    <n v="0"/>
    <n v="19050"/>
    <n v="96.95"/>
    <n v="600"/>
    <n v="3.05"/>
    <n v="19650"/>
    <n v="2.0916030534351145E-2"/>
    <n v="2.2833333333333332"/>
    <n v="2.8549618320610686E-2"/>
    <n v="3.1166666666666667"/>
    <n v="2.5343511450381679E-2"/>
    <n v="2.7666666666666666"/>
  </r>
  <r>
    <x v="132"/>
    <s v="CA3BB45"/>
    <x v="44"/>
    <s v="Calera"/>
    <s v="blanco"/>
    <s v="Packing 1 Color"/>
    <s v="CA3BB"/>
    <n v="2760"/>
    <n v="5.4"/>
    <n v="12060"/>
    <n v="23.59"/>
    <n v="25200"/>
    <n v="49.3"/>
    <n v="7380"/>
    <n v="14.44"/>
    <n v="360"/>
    <n v="0.7"/>
    <n v="0"/>
    <n v="0"/>
    <n v="0"/>
    <n v="0"/>
    <n v="900"/>
    <n v="1.76"/>
    <n v="660"/>
    <n v="1.29"/>
    <n v="1560"/>
    <n v="3.05"/>
    <n v="420"/>
    <n v="0.82"/>
    <n v="750"/>
    <n v="1.47"/>
    <n v="1170"/>
    <n v="2.29"/>
    <n v="630"/>
    <n v="1.23"/>
    <n v="0"/>
    <n v="0"/>
    <n v="49710"/>
    <n v="97.24"/>
    <n v="1410"/>
    <n v="2.76"/>
    <n v="51120"/>
    <n v="3.0516431924882629E-2"/>
    <n v="8.6666666666666661"/>
    <n v="2.2887323943661973E-2"/>
    <n v="6.5"/>
    <n v="1.232394366197183E-2"/>
    <n v="3.5"/>
  </r>
  <r>
    <x v="132"/>
    <s v="CAP1A45"/>
    <x v="44"/>
    <s v="Calera"/>
    <s v="color"/>
    <s v="Packing 1 Color"/>
    <s v="CAP1A"/>
    <n v="3120"/>
    <n v="9.6999999999999993"/>
    <n v="0"/>
    <n v="0"/>
    <n v="180"/>
    <n v="0.56000000000000005"/>
    <n v="26820"/>
    <n v="83.4"/>
    <n v="180"/>
    <n v="0.56000000000000005"/>
    <n v="0"/>
    <n v="0"/>
    <n v="0"/>
    <n v="0"/>
    <n v="711"/>
    <n v="2.21"/>
    <n v="450"/>
    <n v="1.4"/>
    <n v="1161"/>
    <n v="3.61"/>
    <n v="222"/>
    <n v="0.69"/>
    <n v="0"/>
    <n v="0"/>
    <n v="222"/>
    <n v="0.69"/>
    <n v="477"/>
    <n v="1.48"/>
    <n v="0"/>
    <n v="0"/>
    <n v="31710"/>
    <n v="98.6"/>
    <n v="450"/>
    <n v="1.4"/>
    <n v="32160"/>
    <n v="3.6100746268656718E-2"/>
    <n v="6.45"/>
    <n v="6.9029850746268658E-3"/>
    <n v="1.2333333333333334"/>
    <n v="1.4832089552238806E-2"/>
    <n v="2.65"/>
  </r>
  <r>
    <x v="132"/>
    <s v="CAP1B45"/>
    <x v="44"/>
    <s v="Calera"/>
    <s v="color"/>
    <s v="Packing 1 Color"/>
    <s v="CAP1B"/>
    <n v="1800"/>
    <n v="6.5"/>
    <n v="0"/>
    <n v="0"/>
    <n v="0"/>
    <n v="0"/>
    <n v="16020"/>
    <n v="57.85"/>
    <n v="8100"/>
    <n v="29.25"/>
    <n v="540"/>
    <n v="1.95"/>
    <n v="0"/>
    <n v="0"/>
    <n v="708"/>
    <n v="2.56"/>
    <n v="240"/>
    <n v="0.87"/>
    <n v="948"/>
    <n v="3.42"/>
    <n v="228"/>
    <n v="0.82"/>
    <n v="30"/>
    <n v="0.11"/>
    <n v="258"/>
    <n v="0.93"/>
    <n v="24"/>
    <n v="0.09"/>
    <n v="0"/>
    <n v="0"/>
    <n v="27420"/>
    <n v="99.02"/>
    <n v="270"/>
    <n v="0.98"/>
    <n v="27690"/>
    <n v="3.4236186348862406E-2"/>
    <n v="5.2666666666666666"/>
    <n v="9.3174431202600223E-3"/>
    <n v="1.4333333333333333"/>
    <n v="8.6673889490790899E-4"/>
    <n v="0.13333333333333333"/>
  </r>
  <r>
    <x v="132"/>
    <s v="CAP1c45"/>
    <x v="44"/>
    <s v="Calera"/>
    <s v="color"/>
    <s v="Packing 1 Color"/>
    <s v="CAP1c"/>
    <n v="2280"/>
    <n v="10.3"/>
    <n v="360"/>
    <n v="1.63"/>
    <n v="720"/>
    <n v="3.25"/>
    <n v="17820"/>
    <n v="80.489999999999995"/>
    <n v="0"/>
    <n v="0"/>
    <n v="0"/>
    <n v="0"/>
    <n v="0"/>
    <n v="0"/>
    <n v="531"/>
    <n v="2.4"/>
    <n v="90"/>
    <n v="0.41"/>
    <n v="621"/>
    <n v="2.8"/>
    <n v="57"/>
    <n v="0.26"/>
    <n v="0"/>
    <n v="0"/>
    <n v="57"/>
    <n v="0.26"/>
    <n v="282"/>
    <n v="1.27"/>
    <n v="0"/>
    <n v="0"/>
    <n v="22050"/>
    <n v="99.59"/>
    <n v="90"/>
    <n v="0.41"/>
    <n v="22140"/>
    <n v="2.8048780487804879E-2"/>
    <n v="3.45"/>
    <n v="2.5745257452574528E-3"/>
    <n v="0.31666666666666665"/>
    <n v="1.2737127371273712E-2"/>
    <n v="1.5666666666666667"/>
  </r>
  <r>
    <x v="133"/>
    <s v="PICH1A45"/>
    <x v="44"/>
    <s v="Pichidegua"/>
    <s v="blanco"/>
    <s v="Packing 1 Blanco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PICH2A45"/>
    <x v="44"/>
    <s v="Pichidegua"/>
    <s v="color"/>
    <s v="Packing 1 Blanco"/>
    <s v="PICH2A"/>
    <n v="27240"/>
    <n v="8.69"/>
    <n v="99540"/>
    <n v="31.76"/>
    <n v="127800"/>
    <n v="40.78"/>
    <n v="35280"/>
    <n v="11.26"/>
    <n v="3240"/>
    <n v="1.03"/>
    <n v="0"/>
    <n v="0"/>
    <n v="0"/>
    <n v="0"/>
    <n v="14580"/>
    <n v="4.6500000000000004"/>
    <n v="0"/>
    <n v="0"/>
    <n v="14580"/>
    <n v="4.6500000000000004"/>
    <n v="4320"/>
    <n v="1.38"/>
    <n v="0"/>
    <n v="0"/>
    <n v="4320"/>
    <n v="1.38"/>
    <n v="1380"/>
    <n v="0.44"/>
    <n v="0"/>
    <n v="0"/>
    <n v="313380"/>
    <n v="100"/>
    <n v="0"/>
    <n v="0"/>
    <n v="313380"/>
    <n v="4.6524985640436528E-2"/>
    <n v="81"/>
    <n v="1.3785180930499713E-2"/>
    <n v="24"/>
    <n v="4.4035994639096306E-3"/>
    <n v="7.666666666666667"/>
  </r>
  <r>
    <x v="133"/>
    <s v="PICH3A45"/>
    <x v="44"/>
    <s v="Pichidegua"/>
    <s v="blanco"/>
    <s v="Packing 3"/>
    <s v="PICH3A"/>
    <n v="13920"/>
    <n v="5.67"/>
    <n v="37800"/>
    <n v="15.4"/>
    <n v="129060"/>
    <n v="52.57"/>
    <n v="42660"/>
    <n v="17.38"/>
    <n v="0"/>
    <n v="0"/>
    <n v="0"/>
    <n v="0"/>
    <n v="0"/>
    <n v="0"/>
    <n v="18540"/>
    <n v="7.55"/>
    <n v="0"/>
    <n v="0"/>
    <n v="18540"/>
    <n v="7.55"/>
    <n v="1440"/>
    <n v="0.59"/>
    <n v="0"/>
    <n v="0"/>
    <n v="1440"/>
    <n v="0.59"/>
    <n v="2100"/>
    <n v="0.86"/>
    <n v="0"/>
    <n v="0"/>
    <n v="245520"/>
    <n v="100"/>
    <n v="0"/>
    <n v="0"/>
    <n v="245520"/>
    <n v="7.5513196480938419E-2"/>
    <n v="103"/>
    <n v="5.8651026392961877E-3"/>
    <n v="8"/>
    <n v="8.5532746823069397E-3"/>
    <n v="11.666666666666666"/>
  </r>
  <r>
    <x v="133"/>
    <s v="PICH4A45"/>
    <x v="44"/>
    <s v="Pichidegua"/>
    <s v="blanco"/>
    <s v="Packing 4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PICH5A45"/>
    <x v="44"/>
    <s v="Pichidegua"/>
    <s v="blanco"/>
    <s v="Packing 5"/>
    <s v="PICH5A"/>
    <n v="120"/>
    <n v="0.38"/>
    <n v="720"/>
    <n v="2.2799999999999998"/>
    <n v="6840"/>
    <n v="21.63"/>
    <n v="13500"/>
    <n v="42.69"/>
    <n v="5040"/>
    <n v="15.94"/>
    <n v="0"/>
    <n v="0"/>
    <n v="0"/>
    <n v="0"/>
    <n v="4860"/>
    <n v="15.37"/>
    <n v="0"/>
    <n v="0"/>
    <n v="4860"/>
    <n v="15.37"/>
    <n v="360"/>
    <n v="1.1399999999999999"/>
    <n v="0"/>
    <n v="0"/>
    <n v="360"/>
    <n v="1.1399999999999999"/>
    <n v="180"/>
    <n v="0.56999999999999995"/>
    <n v="0"/>
    <n v="0"/>
    <n v="31620"/>
    <n v="100"/>
    <n v="0"/>
    <n v="0"/>
    <n v="31620"/>
    <n v="0.15370018975332067"/>
    <n v="27"/>
    <n v="1.1385199240986717E-2"/>
    <n v="2"/>
    <n v="5.6925996204933585E-3"/>
    <n v="1"/>
  </r>
  <r>
    <x v="133"/>
    <s v="PICH1B45"/>
    <x v="44"/>
    <s v="Pichidegua"/>
    <s v="color"/>
    <s v="Packing 1 Blanco"/>
    <s v="PICH1B"/>
    <n v="1800"/>
    <n v="5.56"/>
    <n v="7560"/>
    <n v="23.33"/>
    <n v="16020"/>
    <n v="49.44"/>
    <n v="5400"/>
    <n v="16.670000000000002"/>
    <n v="360"/>
    <n v="1.1100000000000001"/>
    <n v="0"/>
    <n v="0"/>
    <n v="0"/>
    <n v="0"/>
    <n v="627"/>
    <n v="1.94"/>
    <n v="0"/>
    <n v="0"/>
    <n v="627"/>
    <n v="1.94"/>
    <n v="216"/>
    <n v="0.67"/>
    <n v="0"/>
    <n v="0"/>
    <n v="216"/>
    <n v="0.67"/>
    <n v="417"/>
    <n v="1.29"/>
    <n v="0"/>
    <n v="0"/>
    <n v="32400"/>
    <n v="100"/>
    <n v="0"/>
    <n v="0"/>
    <n v="32400"/>
    <n v="1.9351851851851853E-2"/>
    <n v="3.4833333333333334"/>
    <n v="6.6666666666666671E-3"/>
    <n v="1.2"/>
    <n v="1.2870370370370371E-2"/>
    <n v="2.3166666666666669"/>
  </r>
  <r>
    <x v="133"/>
    <s v="PICH2B45"/>
    <x v="44"/>
    <s v="Pichidegua"/>
    <s v="blanco"/>
    <s v="Packing 1 Blanco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PICH3B45"/>
    <x v="44"/>
    <s v="Pichidegua"/>
    <s v="blanco"/>
    <s v="Packing 3"/>
    <s v="PICH3B"/>
    <n v="3720"/>
    <n v="0.89"/>
    <n v="37980"/>
    <n v="9.1"/>
    <n v="225960"/>
    <n v="54.11"/>
    <n v="127800"/>
    <n v="30.61"/>
    <n v="8280"/>
    <n v="1.98"/>
    <n v="0"/>
    <n v="0"/>
    <n v="0"/>
    <n v="0"/>
    <n v="10800"/>
    <n v="2.59"/>
    <n v="0"/>
    <n v="0"/>
    <n v="10800"/>
    <n v="2.59"/>
    <n v="1260"/>
    <n v="0.3"/>
    <n v="0"/>
    <n v="0"/>
    <n v="1260"/>
    <n v="0.3"/>
    <n v="1760"/>
    <n v="0.42"/>
    <n v="0"/>
    <n v="0"/>
    <n v="417560"/>
    <n v="100"/>
    <n v="0"/>
    <n v="0"/>
    <n v="417560"/>
    <n v="2.5864546412491619E-2"/>
    <n v="60"/>
    <n v="3.0175304147906888E-3"/>
    <n v="7"/>
    <n v="4.2149631190727078E-3"/>
    <n v="9.7777777777777786"/>
  </r>
  <r>
    <x v="133"/>
    <s v="PICH4B45"/>
    <x v="44"/>
    <s v="Pichidegua"/>
    <s v="blanco"/>
    <s v="Packing 4"/>
    <s v="PICH4B"/>
    <n v="960"/>
    <n v="0.64"/>
    <n v="0"/>
    <n v="0"/>
    <n v="58680"/>
    <n v="38.950000000000003"/>
    <n v="64980"/>
    <n v="43.14"/>
    <n v="11880"/>
    <n v="7.89"/>
    <n v="0"/>
    <n v="0"/>
    <n v="0"/>
    <n v="0"/>
    <n v="11160"/>
    <n v="7.41"/>
    <n v="0"/>
    <n v="0"/>
    <n v="11160"/>
    <n v="7.41"/>
    <n v="2340"/>
    <n v="1.55"/>
    <n v="0"/>
    <n v="0"/>
    <n v="2340"/>
    <n v="1.55"/>
    <n v="640"/>
    <n v="0.42"/>
    <n v="0"/>
    <n v="0"/>
    <n v="150640"/>
    <n v="100"/>
    <n v="0"/>
    <n v="0"/>
    <n v="150640"/>
    <n v="7.4083908656399369E-2"/>
    <n v="62"/>
    <n v="1.5533722782793415E-2"/>
    <n v="13"/>
    <n v="4.2485395645246943E-3"/>
    <n v="3.5555555555555554"/>
  </r>
  <r>
    <x v="133"/>
    <s v="PICH5B45"/>
    <x v="44"/>
    <s v="Pichidegua"/>
    <s v="blanco"/>
    <s v="Packing 5"/>
    <s v="PICH5B"/>
    <n v="8520"/>
    <n v="1.77"/>
    <n v="12420"/>
    <n v="2.59"/>
    <n v="5040"/>
    <n v="1.05"/>
    <n v="145620"/>
    <n v="30.34"/>
    <n v="269460"/>
    <n v="56.14"/>
    <n v="16560"/>
    <n v="3.45"/>
    <n v="0"/>
    <n v="0"/>
    <n v="19260"/>
    <n v="4.01"/>
    <n v="0"/>
    <n v="0"/>
    <n v="19260"/>
    <n v="4.01"/>
    <n v="2340"/>
    <n v="0.49"/>
    <n v="0"/>
    <n v="0"/>
    <n v="2340"/>
    <n v="0.49"/>
    <n v="800"/>
    <n v="0.17"/>
    <n v="0"/>
    <n v="0"/>
    <n v="480020"/>
    <n v="100"/>
    <n v="0"/>
    <n v="0"/>
    <n v="480020"/>
    <n v="4.0123328194658553E-2"/>
    <n v="107"/>
    <n v="4.8747968834631887E-3"/>
    <n v="13"/>
    <n v="1.6665972251156203E-3"/>
    <n v="4.4444444444444446"/>
  </r>
  <r>
    <x v="133"/>
    <s v="PICH3C45"/>
    <x v="44"/>
    <s v="Pichidegua"/>
    <s v="blanco"/>
    <s v="Packing 3"/>
    <s v="PICH3C"/>
    <n v="3360"/>
    <n v="1.07"/>
    <n v="10620"/>
    <n v="3.37"/>
    <n v="119800"/>
    <n v="38.06"/>
    <n v="160380"/>
    <n v="50.95"/>
    <n v="10080"/>
    <n v="3.2"/>
    <n v="0"/>
    <n v="0"/>
    <n v="0"/>
    <n v="0"/>
    <n v="7740"/>
    <n v="2.46"/>
    <n v="0"/>
    <n v="0"/>
    <n v="7740"/>
    <n v="2.46"/>
    <n v="1440"/>
    <n v="0.46"/>
    <n v="0"/>
    <n v="0"/>
    <n v="1440"/>
    <n v="0.46"/>
    <n v="1380"/>
    <n v="0.44"/>
    <n v="0"/>
    <n v="0"/>
    <n v="314800"/>
    <n v="100"/>
    <n v="0"/>
    <n v="0"/>
    <n v="314800"/>
    <n v="2.4587039390088945E-2"/>
    <n v="43"/>
    <n v="4.5743329097839899E-3"/>
    <n v="8"/>
    <n v="4.3837357052096569E-3"/>
    <n v="7.666666666666667"/>
  </r>
  <r>
    <x v="133"/>
    <s v="PICH5C45"/>
    <x v="44"/>
    <s v="Pichidegua"/>
    <s v="blanco"/>
    <s v="Packing 5"/>
    <s v="PICH5C"/>
    <n v="1800"/>
    <n v="0.66"/>
    <n v="27360"/>
    <n v="10.07"/>
    <n v="122760"/>
    <n v="45.16"/>
    <n v="86940"/>
    <n v="31.98"/>
    <n v="11160"/>
    <n v="4.1100000000000003"/>
    <n v="0"/>
    <n v="0"/>
    <n v="0"/>
    <n v="0"/>
    <n v="18000"/>
    <n v="6.62"/>
    <n v="0"/>
    <n v="0"/>
    <n v="18000"/>
    <n v="6.62"/>
    <n v="2340"/>
    <n v="0.86"/>
    <n v="0"/>
    <n v="0"/>
    <n v="2340"/>
    <n v="0.86"/>
    <n v="1460"/>
    <n v="0.54"/>
    <n v="0"/>
    <n v="0"/>
    <n v="271820"/>
    <n v="100"/>
    <n v="0"/>
    <n v="0"/>
    <n v="271820"/>
    <n v="6.622029284085057E-2"/>
    <n v="100"/>
    <n v="8.608638069310573E-3"/>
    <n v="13"/>
    <n v="5.3712015304245454E-3"/>
    <n v="8.1111111111111107"/>
  </r>
  <r>
    <x v="133"/>
    <s v="PICH5D45"/>
    <x v="44"/>
    <s v="Pichidegua"/>
    <s v="blanco"/>
    <s v="Packing 5"/>
    <s v="PICH5D"/>
    <n v="2640"/>
    <n v="0.98"/>
    <n v="32040"/>
    <n v="11.88"/>
    <n v="123300"/>
    <n v="45.7"/>
    <n v="66960"/>
    <n v="24.82"/>
    <n v="5580"/>
    <n v="2.0699999999999998"/>
    <n v="0"/>
    <n v="0"/>
    <n v="0"/>
    <n v="0"/>
    <n v="32760"/>
    <n v="12.14"/>
    <n v="0"/>
    <n v="0"/>
    <n v="32760"/>
    <n v="12.14"/>
    <n v="4500"/>
    <n v="1.67"/>
    <n v="0"/>
    <n v="0"/>
    <n v="4500"/>
    <n v="1.67"/>
    <n v="2000"/>
    <n v="0.74"/>
    <n v="0"/>
    <n v="0"/>
    <n v="269780"/>
    <n v="100"/>
    <n v="0"/>
    <n v="0"/>
    <n v="269780"/>
    <n v="0.12143227815256875"/>
    <n v="182"/>
    <n v="1.6680257987990214E-2"/>
    <n v="25"/>
    <n v="7.413447994662317E-3"/>
    <n v="11.111111111111111"/>
  </r>
  <r>
    <x v="133"/>
    <s v="PICH1Aco45"/>
    <x v="44"/>
    <s v="Pichidegua"/>
    <s v="color"/>
    <s v="Packing 1 Color"/>
    <s v="PICH1Aco"/>
    <n v="1440"/>
    <n v="1.03"/>
    <n v="4680"/>
    <n v="3.36"/>
    <n v="2160"/>
    <n v="1.55"/>
    <n v="25380"/>
    <n v="18.22"/>
    <n v="73080"/>
    <n v="52.47"/>
    <n v="25920"/>
    <n v="18.61"/>
    <n v="1260"/>
    <n v="0.9"/>
    <n v="1650"/>
    <n v="1.18"/>
    <n v="390"/>
    <n v="0.28000000000000003"/>
    <n v="2040"/>
    <n v="1.46"/>
    <n v="1356"/>
    <n v="0.97"/>
    <n v="660"/>
    <n v="0.47"/>
    <n v="2016"/>
    <n v="1.45"/>
    <n v="1314"/>
    <n v="0.94"/>
    <n v="0"/>
    <n v="0"/>
    <n v="138240"/>
    <n v="99.25"/>
    <n v="1050"/>
    <n v="0.75"/>
    <n v="139290"/>
    <n v="1.4645703209132027E-2"/>
    <n v="11.333333333333334"/>
    <n v="1.4473400818436356E-2"/>
    <n v="11.2"/>
    <n v="9.4335558905879816E-3"/>
    <n v="7.3"/>
  </r>
  <r>
    <x v="133"/>
    <s v="PICH1Aco245"/>
    <x v="44"/>
    <s v="Pichidegua"/>
    <s v="color"/>
    <s v="Packing 1 Color"/>
    <s v="PICH1Aco2"/>
    <n v="3360"/>
    <n v="2.83"/>
    <n v="9900"/>
    <n v="8.35"/>
    <n v="55700"/>
    <n v="46.95"/>
    <n v="36630"/>
    <n v="30.88"/>
    <n v="1080"/>
    <n v="0.91"/>
    <n v="0"/>
    <n v="0"/>
    <n v="0"/>
    <n v="0"/>
    <n v="4566"/>
    <n v="3.85"/>
    <n v="2970"/>
    <n v="2.5"/>
    <n v="7536"/>
    <n v="6.35"/>
    <n v="1278"/>
    <n v="1.08"/>
    <n v="1260"/>
    <n v="1.06"/>
    <n v="2538"/>
    <n v="2.14"/>
    <n v="1886"/>
    <n v="1.59"/>
    <n v="0"/>
    <n v="0"/>
    <n v="114400"/>
    <n v="96.43"/>
    <n v="4230"/>
    <n v="3.57"/>
    <n v="118630"/>
    <n v="6.3525246564949844E-2"/>
    <n v="41.866666666666667"/>
    <n v="2.1394251032622439E-2"/>
    <n v="14.1"/>
    <n v="1.5898170783107141E-2"/>
    <n v="10.477777777777778"/>
  </r>
  <r>
    <x v="133"/>
    <s v="PICH1Bco45"/>
    <x v="44"/>
    <s v="Pichidegua"/>
    <s v="color"/>
    <s v="Packing 1 Color"/>
    <s v="PICH1Bco"/>
    <n v="1440"/>
    <n v="4.4400000000000004"/>
    <n v="6480"/>
    <n v="20"/>
    <n v="13320"/>
    <n v="41.11"/>
    <n v="5760"/>
    <n v="17.78"/>
    <n v="3240"/>
    <n v="10"/>
    <n v="1260"/>
    <n v="3.89"/>
    <n v="0"/>
    <n v="0"/>
    <n v="504"/>
    <n v="1.56"/>
    <n v="0"/>
    <n v="0"/>
    <n v="504"/>
    <n v="1.56"/>
    <n v="150"/>
    <n v="0.46"/>
    <n v="0"/>
    <n v="0"/>
    <n v="150"/>
    <n v="0.46"/>
    <n v="246"/>
    <n v="0.76"/>
    <n v="0"/>
    <n v="0"/>
    <n v="32400"/>
    <n v="100"/>
    <n v="0"/>
    <n v="0"/>
    <n v="32400"/>
    <n v="1.5555555555555555E-2"/>
    <n v="2.8"/>
    <n v="4.6296296296296294E-3"/>
    <n v="0.83333333333333337"/>
    <n v="7.5925925925925926E-3"/>
    <n v="1.3666666666666667"/>
  </r>
  <r>
    <x v="133"/>
    <s v="PICH2BCO45"/>
    <x v="44"/>
    <s v="Pichidegua"/>
    <s v="color"/>
    <s v="Packing 1 Color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PICH4Bco45"/>
    <x v="44"/>
    <s v="Pichidegua"/>
    <s v="color"/>
    <s v="Packing 4"/>
    <s v="PICH4Bco"/>
    <n v="600"/>
    <n v="1.82"/>
    <n v="0"/>
    <n v="0"/>
    <n v="15480"/>
    <n v="46.91"/>
    <n v="6840"/>
    <n v="20.73"/>
    <n v="5580"/>
    <n v="16.91"/>
    <n v="0"/>
    <n v="0"/>
    <n v="0"/>
    <n v="0"/>
    <n v="2520"/>
    <n v="7.64"/>
    <n v="0"/>
    <n v="0"/>
    <n v="2520"/>
    <n v="7.64"/>
    <n v="1620"/>
    <n v="4.91"/>
    <n v="0"/>
    <n v="0"/>
    <n v="1620"/>
    <n v="4.91"/>
    <n v="360"/>
    <n v="1.0900000000000001"/>
    <n v="0"/>
    <n v="0"/>
    <n v="33000"/>
    <n v="100"/>
    <n v="0"/>
    <n v="0"/>
    <n v="33000"/>
    <n v="7.636363636363637E-2"/>
    <n v="14"/>
    <n v="4.9090909090909088E-2"/>
    <n v="9"/>
    <n v="1.090909090909091E-2"/>
    <n v="2"/>
  </r>
  <r>
    <x v="133"/>
    <s v="PICH5Aco45"/>
    <x v="44"/>
    <s v="Pichidegua"/>
    <s v="color"/>
    <s v="Packing 5"/>
    <s v="PICH5A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PICH5Bco45"/>
    <x v="44"/>
    <s v="Pichidegua"/>
    <s v="color"/>
    <s v="Packing 5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PICH5Cco45"/>
    <x v="44"/>
    <s v="Pichidegua"/>
    <s v="color"/>
    <s v="Packing 5"/>
    <s v="PICH5Cco"/>
    <n v="1440"/>
    <n v="1.26"/>
    <n v="11340"/>
    <n v="9.9"/>
    <n v="0"/>
    <n v="0"/>
    <n v="88560"/>
    <n v="77.33"/>
    <n v="3780"/>
    <n v="3.3"/>
    <n v="0"/>
    <n v="0"/>
    <n v="0"/>
    <n v="0"/>
    <n v="6480"/>
    <n v="5.66"/>
    <n v="0"/>
    <n v="0"/>
    <n v="6480"/>
    <n v="5.66"/>
    <n v="2160"/>
    <n v="1.89"/>
    <n v="0"/>
    <n v="0"/>
    <n v="2160"/>
    <n v="1.89"/>
    <n v="760"/>
    <n v="0.66"/>
    <n v="0"/>
    <n v="0"/>
    <n v="114520"/>
    <n v="100"/>
    <n v="0"/>
    <n v="0"/>
    <n v="114520"/>
    <n v="5.658400279427174E-2"/>
    <n v="36"/>
    <n v="1.8861334264757248E-2"/>
    <n v="12"/>
    <n v="6.6363953894516244E-3"/>
    <n v="4.2222222222222223"/>
  </r>
  <r>
    <x v="134"/>
    <s v="Lavado45"/>
    <x v="44"/>
    <m/>
    <m/>
    <m/>
    <s v="Lavado"/>
    <n v="3960"/>
    <n v="2.8"/>
    <n v="15840"/>
    <n v="11.18"/>
    <n v="55080"/>
    <n v="38.880000000000003"/>
    <n v="46800"/>
    <n v="33.04"/>
    <n v="18360"/>
    <n v="12.96"/>
    <n v="1620"/>
    <n v="1.13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660"/>
    <n v="100"/>
    <n v="0"/>
    <n v="0"/>
    <n v="141660"/>
    <n v="0"/>
    <n v="0"/>
    <n v="0"/>
    <n v="0"/>
    <n v="0"/>
    <n v="0"/>
  </r>
  <r>
    <x v="135"/>
    <s v="CA3A46"/>
    <x v="45"/>
    <s v="Calera"/>
    <s v="color"/>
    <s v="Packing 1 Color"/>
    <s v="CA3A"/>
    <n v="2160"/>
    <n v="8.24"/>
    <n v="7560"/>
    <n v="28.83"/>
    <n v="10260"/>
    <n v="39.130000000000003"/>
    <n v="3780"/>
    <n v="14.42"/>
    <n v="0"/>
    <n v="0"/>
    <n v="0"/>
    <n v="0"/>
    <n v="0"/>
    <n v="0"/>
    <n v="309"/>
    <n v="1.18"/>
    <n v="480"/>
    <n v="1.83"/>
    <n v="789"/>
    <n v="3.01"/>
    <n v="309"/>
    <n v="1.18"/>
    <n v="810"/>
    <n v="3.09"/>
    <n v="1119"/>
    <n v="4.2699999999999996"/>
    <n v="552"/>
    <n v="2.11"/>
    <n v="0"/>
    <n v="0"/>
    <n v="24930"/>
    <n v="95.08"/>
    <n v="1290"/>
    <n v="4.92"/>
    <n v="26220"/>
    <n v="3.0091533180778032E-2"/>
    <n v="4.3833333333333337"/>
    <n v="4.2677345537757434E-2"/>
    <n v="6.2166666666666668"/>
    <n v="2.1052631578947368E-2"/>
    <n v="3.0666666666666669"/>
  </r>
  <r>
    <x v="135"/>
    <s v="CA3B46"/>
    <x v="45"/>
    <s v="Calera"/>
    <s v="color"/>
    <s v="Packing 1 Color"/>
    <s v="CA3B"/>
    <n v="1080"/>
    <n v="7.9"/>
    <n v="2880"/>
    <n v="21.07"/>
    <n v="6480"/>
    <n v="47.4"/>
    <n v="2160"/>
    <n v="15.8"/>
    <n v="180"/>
    <n v="1.32"/>
    <n v="0"/>
    <n v="0"/>
    <n v="0"/>
    <n v="0"/>
    <n v="132"/>
    <n v="0.97"/>
    <n v="240"/>
    <n v="1.76"/>
    <n v="372"/>
    <n v="2.72"/>
    <n v="141"/>
    <n v="1.03"/>
    <n v="240"/>
    <n v="1.76"/>
    <n v="381"/>
    <n v="2.79"/>
    <n v="137"/>
    <n v="1"/>
    <n v="0"/>
    <n v="0"/>
    <n v="13190"/>
    <n v="96.49"/>
    <n v="480"/>
    <n v="3.51"/>
    <n v="13670"/>
    <n v="2.7212874908558889E-2"/>
    <n v="2.0666666666666669"/>
    <n v="2.787125091441112E-2"/>
    <n v="2.1166666666666667"/>
    <n v="1.0021945866861741E-2"/>
    <n v="0.76111111111111107"/>
  </r>
  <r>
    <x v="135"/>
    <s v="CA3BB46"/>
    <x v="45"/>
    <s v="Calera"/>
    <s v="blanco"/>
    <s v="Packing 1 Color"/>
    <s v="CA3BB"/>
    <n v="1680"/>
    <n v="5.31"/>
    <n v="6840"/>
    <n v="21.61"/>
    <n v="14220"/>
    <n v="44.93"/>
    <n v="4860"/>
    <n v="15.36"/>
    <n v="360"/>
    <n v="1.1399999999999999"/>
    <n v="180"/>
    <n v="0.56999999999999995"/>
    <n v="0"/>
    <n v="0"/>
    <n v="1410"/>
    <n v="4.45"/>
    <n v="780"/>
    <n v="2.46"/>
    <n v="2190"/>
    <n v="6.92"/>
    <n v="390"/>
    <n v="1.23"/>
    <n v="900"/>
    <n v="2.84"/>
    <n v="1290"/>
    <n v="4.08"/>
    <n v="30"/>
    <n v="0.09"/>
    <n v="0"/>
    <n v="0"/>
    <n v="29970"/>
    <n v="94.69"/>
    <n v="1680"/>
    <n v="5.31"/>
    <n v="31650"/>
    <n v="6.9194312796208537E-2"/>
    <n v="12.166666666666666"/>
    <n v="4.0758293838862557E-2"/>
    <n v="7.166666666666667"/>
    <n v="9.4786729857819908E-4"/>
    <n v="0.16666666666666666"/>
  </r>
  <r>
    <x v="135"/>
    <s v="CAP1A46"/>
    <x v="45"/>
    <s v="Calera"/>
    <s v="color"/>
    <s v="Packing 1 Color"/>
    <s v="CAP1A"/>
    <n v="2640"/>
    <n v="11.34"/>
    <n v="0"/>
    <n v="0"/>
    <n v="5760"/>
    <n v="24.74"/>
    <n v="13140"/>
    <n v="56.44"/>
    <n v="0"/>
    <n v="0"/>
    <n v="0"/>
    <n v="0"/>
    <n v="0"/>
    <n v="0"/>
    <n v="711"/>
    <n v="3.05"/>
    <n v="480"/>
    <n v="2.06"/>
    <n v="1191"/>
    <n v="5.12"/>
    <n v="150"/>
    <n v="0.64"/>
    <n v="0"/>
    <n v="0"/>
    <n v="150"/>
    <n v="0.64"/>
    <n v="399"/>
    <n v="1.71"/>
    <n v="0"/>
    <n v="0"/>
    <n v="22800"/>
    <n v="97.94"/>
    <n v="480"/>
    <n v="2.06"/>
    <n v="23280"/>
    <n v="5.1159793814432988E-2"/>
    <n v="6.6166666666666663"/>
    <n v="6.4432989690721646E-3"/>
    <n v="0.83333333333333337"/>
    <n v="1.713917525773196E-2"/>
    <n v="2.2166666666666668"/>
  </r>
  <r>
    <x v="135"/>
    <s v="CAP1B46"/>
    <x v="45"/>
    <s v="Calera"/>
    <s v="color"/>
    <s v="Packing 1 Color"/>
    <s v="CAP1B"/>
    <n v="2160"/>
    <n v="5.72"/>
    <n v="360"/>
    <n v="0.95"/>
    <n v="0"/>
    <n v="0"/>
    <n v="25560"/>
    <n v="67.739999999999995"/>
    <n v="8460"/>
    <n v="22.42"/>
    <n v="360"/>
    <n v="0.95"/>
    <n v="0"/>
    <n v="0"/>
    <n v="462"/>
    <n v="1.22"/>
    <n v="180"/>
    <n v="0.48"/>
    <n v="642"/>
    <n v="1.7"/>
    <n v="156"/>
    <n v="0.41"/>
    <n v="0"/>
    <n v="0"/>
    <n v="156"/>
    <n v="0.41"/>
    <n v="32"/>
    <n v="0.08"/>
    <n v="0"/>
    <n v="0"/>
    <n v="37550"/>
    <n v="99.52"/>
    <n v="180"/>
    <n v="0.48"/>
    <n v="37730"/>
    <n v="1.7015637423800689E-2"/>
    <n v="3.5666666666666669"/>
    <n v="4.1346408693347467E-3"/>
    <n v="0.8666666666666667"/>
    <n v="8.4813146037635836E-4"/>
    <n v="0.17777777777777778"/>
  </r>
  <r>
    <x v="135"/>
    <s v="CAP1c46"/>
    <x v="45"/>
    <s v="Calera"/>
    <s v="color"/>
    <s v="Packing 1 Color"/>
    <s v="CAP1c"/>
    <n v="2880"/>
    <n v="9.1300000000000008"/>
    <n v="7740"/>
    <n v="24.52"/>
    <n v="540"/>
    <n v="1.71"/>
    <n v="18720"/>
    <n v="59.32"/>
    <n v="0"/>
    <n v="0"/>
    <n v="0"/>
    <n v="0"/>
    <n v="0"/>
    <n v="0"/>
    <n v="1260"/>
    <n v="3.99"/>
    <n v="30"/>
    <n v="0.1"/>
    <n v="1290"/>
    <n v="4.09"/>
    <n v="147"/>
    <n v="0.47"/>
    <n v="0"/>
    <n v="0"/>
    <n v="147"/>
    <n v="0.47"/>
    <n v="243"/>
    <n v="0.77"/>
    <n v="0"/>
    <n v="0"/>
    <n v="31530"/>
    <n v="99.9"/>
    <n v="30"/>
    <n v="0.1"/>
    <n v="31560"/>
    <n v="4.08745247148289E-2"/>
    <n v="7.166666666666667"/>
    <n v="4.6577946768060832E-3"/>
    <n v="0.81666666666666665"/>
    <n v="7.6996197718631181E-3"/>
    <n v="1.35"/>
  </r>
  <r>
    <x v="136"/>
    <s v="PICH1A46"/>
    <x v="45"/>
    <s v="Pichidegua"/>
    <s v="blanco"/>
    <s v="Packing 1 Blanco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2A46"/>
    <x v="45"/>
    <s v="Pichidegua"/>
    <s v="color"/>
    <s v="Packing 1 Blanco"/>
    <s v="PICH2A"/>
    <n v="30360"/>
    <n v="9.6999999999999993"/>
    <n v="95400"/>
    <n v="30.48"/>
    <n v="117200"/>
    <n v="37.450000000000003"/>
    <n v="44820"/>
    <n v="14.32"/>
    <n v="3420"/>
    <n v="1.0900000000000001"/>
    <n v="0"/>
    <n v="0"/>
    <n v="0"/>
    <n v="0"/>
    <n v="14040"/>
    <n v="4.49"/>
    <n v="0"/>
    <n v="0"/>
    <n v="14040"/>
    <n v="4.49"/>
    <n v="6660"/>
    <n v="2.13"/>
    <n v="0"/>
    <n v="0"/>
    <n v="6660"/>
    <n v="2.13"/>
    <n v="1070"/>
    <n v="0.34"/>
    <n v="0"/>
    <n v="0"/>
    <n v="312970"/>
    <n v="100"/>
    <n v="0"/>
    <n v="0"/>
    <n v="312970"/>
    <n v="4.4860529763236096E-2"/>
    <n v="78"/>
    <n v="2.1279994887688915E-2"/>
    <n v="37"/>
    <n v="3.4188580375115827E-3"/>
    <n v="5.9444444444444446"/>
  </r>
  <r>
    <x v="136"/>
    <s v="PICH3A46"/>
    <x v="45"/>
    <s v="Pichidegua"/>
    <s v="blanco"/>
    <s v="Packing 3"/>
    <s v="PICH3A"/>
    <n v="18600"/>
    <n v="7.33"/>
    <n v="52740"/>
    <n v="20.79"/>
    <n v="123660"/>
    <n v="48.73"/>
    <n v="31140"/>
    <n v="12.27"/>
    <n v="0"/>
    <n v="0"/>
    <n v="0"/>
    <n v="0"/>
    <n v="0"/>
    <n v="0"/>
    <n v="24660"/>
    <n v="9.7200000000000006"/>
    <n v="0"/>
    <n v="0"/>
    <n v="24660"/>
    <n v="9.7200000000000006"/>
    <n v="1440"/>
    <n v="0.56999999999999995"/>
    <n v="0"/>
    <n v="0"/>
    <n v="1440"/>
    <n v="0.56999999999999995"/>
    <n v="1500"/>
    <n v="0.59"/>
    <n v="0"/>
    <n v="0"/>
    <n v="253740"/>
    <n v="100"/>
    <n v="0"/>
    <n v="0"/>
    <n v="253740"/>
    <n v="9.7186096003783404E-2"/>
    <n v="137"/>
    <n v="5.6751004965712934E-3"/>
    <n v="8"/>
    <n v="5.911563017261764E-3"/>
    <n v="8.3333333333333339"/>
  </r>
  <r>
    <x v="136"/>
    <s v="PICH4A46"/>
    <x v="45"/>
    <s v="Pichidegua"/>
    <s v="blanco"/>
    <s v="Packing 4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5A46"/>
    <x v="45"/>
    <s v="Pichidegua"/>
    <s v="blanco"/>
    <s v="Packing 5"/>
    <s v="PICH5A"/>
    <n v="360"/>
    <n v="0.26"/>
    <n v="5940"/>
    <n v="4.21"/>
    <n v="65880"/>
    <n v="46.72"/>
    <n v="43380"/>
    <n v="30.76"/>
    <n v="11340"/>
    <n v="8.0399999999999991"/>
    <n v="0"/>
    <n v="0"/>
    <n v="0"/>
    <n v="0"/>
    <n v="12420"/>
    <n v="8.81"/>
    <n v="0"/>
    <n v="0"/>
    <n v="12420"/>
    <n v="8.81"/>
    <n v="1080"/>
    <n v="0.77"/>
    <n v="0"/>
    <n v="0"/>
    <n v="1080"/>
    <n v="0.77"/>
    <n v="620"/>
    <n v="0.44"/>
    <n v="0"/>
    <n v="0"/>
    <n v="141020"/>
    <n v="100"/>
    <n v="0"/>
    <n v="0"/>
    <n v="141020"/>
    <n v="8.8072613813643452E-2"/>
    <n v="69"/>
    <n v="7.6584881577081267E-3"/>
    <n v="6"/>
    <n v="4.3965394979435541E-3"/>
    <n v="3.4444444444444446"/>
  </r>
  <r>
    <x v="136"/>
    <s v="PICH1B46"/>
    <x v="45"/>
    <s v="Pichidegua"/>
    <s v="color"/>
    <s v="Packing 1 Blanco"/>
    <s v="PICH1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2B46"/>
    <x v="45"/>
    <s v="Pichidegua"/>
    <s v="blanco"/>
    <s v="Packing 1 Blanco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3B46"/>
    <x v="45"/>
    <s v="Pichidegua"/>
    <s v="blanco"/>
    <s v="Packing 3"/>
    <s v="PICH3B"/>
    <n v="3000"/>
    <n v="0.71"/>
    <n v="35640"/>
    <n v="8.44"/>
    <n v="212760"/>
    <n v="50.41"/>
    <n v="144720"/>
    <n v="34.29"/>
    <n v="9180"/>
    <n v="2.17"/>
    <n v="0"/>
    <n v="0"/>
    <n v="0"/>
    <n v="0"/>
    <n v="14040"/>
    <n v="3.33"/>
    <n v="0"/>
    <n v="0"/>
    <n v="14040"/>
    <n v="3.33"/>
    <n v="1440"/>
    <n v="0.34"/>
    <n v="0"/>
    <n v="0"/>
    <n v="1440"/>
    <n v="0.34"/>
    <n v="1320"/>
    <n v="0.31"/>
    <n v="0"/>
    <n v="0"/>
    <n v="422100"/>
    <n v="100"/>
    <n v="0"/>
    <n v="0"/>
    <n v="422100"/>
    <n v="3.3262260127931771E-2"/>
    <n v="78"/>
    <n v="3.4115138592750532E-3"/>
    <n v="8"/>
    <n v="3.127221037668799E-3"/>
    <n v="7.333333333333333"/>
  </r>
  <r>
    <x v="136"/>
    <s v="PICH4B46"/>
    <x v="45"/>
    <s v="Pichidegua"/>
    <s v="blanco"/>
    <s v="Packing 4"/>
    <s v="PICH4B"/>
    <n v="1320"/>
    <n v="0.89"/>
    <n v="5580"/>
    <n v="3.78"/>
    <n v="58680"/>
    <n v="39.770000000000003"/>
    <n v="56880"/>
    <n v="38.549999999999997"/>
    <n v="6660"/>
    <n v="4.51"/>
    <n v="0"/>
    <n v="0"/>
    <n v="0"/>
    <n v="0"/>
    <n v="15120"/>
    <n v="10.25"/>
    <n v="0"/>
    <n v="0"/>
    <n v="15120"/>
    <n v="10.25"/>
    <n v="2700"/>
    <n v="1.83"/>
    <n v="0"/>
    <n v="0"/>
    <n v="2700"/>
    <n v="1.83"/>
    <n v="620"/>
    <n v="0.42"/>
    <n v="0"/>
    <n v="0"/>
    <n v="147560"/>
    <n v="100"/>
    <n v="0"/>
    <n v="0"/>
    <n v="147560"/>
    <n v="0.10246679316888045"/>
    <n v="84"/>
    <n v="1.8297641637300081E-2"/>
    <n v="15"/>
    <n v="4.2016806722689074E-3"/>
    <n v="3.4444444444444446"/>
  </r>
  <r>
    <x v="136"/>
    <s v="PICH5B46"/>
    <x v="45"/>
    <s v="Pichidegua"/>
    <s v="blanco"/>
    <s v="Packing 5"/>
    <s v="PICH5B"/>
    <n v="9480"/>
    <n v="2.06"/>
    <n v="6660"/>
    <n v="1.45"/>
    <n v="8640"/>
    <n v="1.88"/>
    <n v="187740"/>
    <n v="40.85"/>
    <n v="215640"/>
    <n v="46.92"/>
    <n v="10800"/>
    <n v="2.35"/>
    <n v="0"/>
    <n v="0"/>
    <n v="17412"/>
    <n v="3.79"/>
    <n v="0"/>
    <n v="0"/>
    <n v="17412"/>
    <n v="3.79"/>
    <n v="1959"/>
    <n v="0.43"/>
    <n v="0"/>
    <n v="0"/>
    <n v="1959"/>
    <n v="0.43"/>
    <n v="1289"/>
    <n v="0.28000000000000003"/>
    <n v="0"/>
    <n v="0"/>
    <n v="459620"/>
    <n v="100"/>
    <n v="0"/>
    <n v="0"/>
    <n v="459620"/>
    <n v="3.7883468952613027E-2"/>
    <n v="96.733333333333334"/>
    <n v="4.2622166137243813E-3"/>
    <n v="10.883333333333333"/>
    <n v="2.8044906662025152E-3"/>
    <n v="7.1611111111111114"/>
  </r>
  <r>
    <x v="136"/>
    <s v="PICH3C46"/>
    <x v="45"/>
    <s v="Pichidegua"/>
    <s v="blanco"/>
    <s v="Packing 3"/>
    <s v="PICH3C"/>
    <n v="2760"/>
    <n v="0.87"/>
    <n v="9900"/>
    <n v="3.11"/>
    <n v="126400"/>
    <n v="39.76"/>
    <n v="153540"/>
    <n v="48.3"/>
    <n v="13320"/>
    <n v="4.1900000000000004"/>
    <n v="0"/>
    <n v="0"/>
    <n v="0"/>
    <n v="0"/>
    <n v="8460"/>
    <n v="2.66"/>
    <n v="0"/>
    <n v="0"/>
    <n v="8460"/>
    <n v="2.66"/>
    <n v="1980"/>
    <n v="0.62"/>
    <n v="0"/>
    <n v="0"/>
    <n v="1980"/>
    <n v="0.62"/>
    <n v="1540"/>
    <n v="0.48"/>
    <n v="0"/>
    <n v="0"/>
    <n v="317900"/>
    <n v="100"/>
    <n v="0"/>
    <n v="0"/>
    <n v="317900"/>
    <n v="2.6612142183076438E-2"/>
    <n v="47"/>
    <n v="6.2283737024221453E-3"/>
    <n v="11"/>
    <n v="4.844290657439446E-3"/>
    <n v="8.5555555555555554"/>
  </r>
  <r>
    <x v="136"/>
    <s v="PICH5C46"/>
    <x v="45"/>
    <s v="Pichidegua"/>
    <s v="blanco"/>
    <s v="Packing 5"/>
    <s v="PICH5C"/>
    <n v="1800"/>
    <n v="0.67"/>
    <n v="28080"/>
    <n v="10.41"/>
    <n v="103320"/>
    <n v="38.32"/>
    <n v="99180"/>
    <n v="36.78"/>
    <n v="13320"/>
    <n v="4.9400000000000004"/>
    <n v="0"/>
    <n v="0"/>
    <n v="0"/>
    <n v="0"/>
    <n v="19260"/>
    <n v="7.14"/>
    <n v="0"/>
    <n v="0"/>
    <n v="19260"/>
    <n v="7.14"/>
    <n v="3420"/>
    <n v="1.27"/>
    <n v="0"/>
    <n v="0"/>
    <n v="3420"/>
    <n v="1.27"/>
    <n v="1260"/>
    <n v="0.47"/>
    <n v="0"/>
    <n v="0"/>
    <n v="269640"/>
    <n v="100"/>
    <n v="0"/>
    <n v="0"/>
    <n v="269640"/>
    <n v="7.1428571428571425E-2"/>
    <n v="107"/>
    <n v="1.2683578104138851E-2"/>
    <n v="19"/>
    <n v="4.6728971962616819E-3"/>
    <n v="7"/>
  </r>
  <r>
    <x v="136"/>
    <s v="PICH5D46"/>
    <x v="45"/>
    <s v="Pichidegua"/>
    <s v="blanco"/>
    <s v="Packing 5"/>
    <s v="PICH5D"/>
    <n v="4320"/>
    <n v="1.59"/>
    <n v="45900"/>
    <n v="16.91"/>
    <n v="121680"/>
    <n v="44.82"/>
    <n v="53820"/>
    <n v="19.829999999999998"/>
    <n v="7200"/>
    <n v="2.65"/>
    <n v="0"/>
    <n v="0"/>
    <n v="0"/>
    <n v="0"/>
    <n v="32760"/>
    <n v="12.07"/>
    <n v="0"/>
    <n v="0"/>
    <n v="32760"/>
    <n v="12.07"/>
    <n v="4140"/>
    <n v="1.53"/>
    <n v="0"/>
    <n v="0"/>
    <n v="4140"/>
    <n v="1.53"/>
    <n v="1640"/>
    <n v="0.6"/>
    <n v="0"/>
    <n v="0"/>
    <n v="271460"/>
    <n v="100"/>
    <n v="0"/>
    <n v="0"/>
    <n v="271460"/>
    <n v="0.12068076328004126"/>
    <n v="182"/>
    <n v="1.5250865689235983E-2"/>
    <n v="23"/>
    <n v="6.0414057319678775E-3"/>
    <n v="9.1111111111111107"/>
  </r>
  <r>
    <x v="136"/>
    <s v="PICH1Aco46"/>
    <x v="45"/>
    <s v="Pichidegua"/>
    <s v="color"/>
    <s v="Packing 1 Color"/>
    <s v="PICH1Aco"/>
    <n v="1440"/>
    <n v="1.55"/>
    <n v="540"/>
    <n v="0.57999999999999996"/>
    <n v="6440"/>
    <n v="6.92"/>
    <n v="27720"/>
    <n v="29.77"/>
    <n v="43560"/>
    <n v="46.78"/>
    <n v="10260"/>
    <n v="11.02"/>
    <n v="0"/>
    <n v="0"/>
    <n v="627"/>
    <n v="0.67"/>
    <n v="570"/>
    <n v="0.61"/>
    <n v="1197"/>
    <n v="1.29"/>
    <n v="360"/>
    <n v="0.39"/>
    <n v="750"/>
    <n v="0.81"/>
    <n v="1110"/>
    <n v="1.19"/>
    <n v="853"/>
    <n v="0.92"/>
    <n v="0"/>
    <n v="0"/>
    <n v="91800"/>
    <n v="98.58"/>
    <n v="1320"/>
    <n v="1.42"/>
    <n v="93120"/>
    <n v="1.2854381443298969E-2"/>
    <n v="6.65"/>
    <n v="1.1920103092783504E-2"/>
    <n v="6.166666666666667"/>
    <n v="9.1602233676975949E-3"/>
    <n v="4.7388888888888889"/>
  </r>
  <r>
    <x v="136"/>
    <s v="PICH1Aco246"/>
    <x v="45"/>
    <s v="Pichidegua"/>
    <s v="color"/>
    <s v="Packing 1 Color"/>
    <s v="PICH1Aco2"/>
    <n v="2280"/>
    <n v="2.31"/>
    <n v="7200"/>
    <n v="7.29"/>
    <n v="15360"/>
    <n v="15.55"/>
    <n v="66264"/>
    <n v="67.099999999999994"/>
    <n v="1980"/>
    <n v="2.0099999999999998"/>
    <n v="180"/>
    <n v="0.18"/>
    <n v="0"/>
    <n v="0"/>
    <n v="1368"/>
    <n v="1.39"/>
    <n v="2040"/>
    <n v="2.0699999999999998"/>
    <n v="3408"/>
    <n v="3.45"/>
    <n v="603"/>
    <n v="0.61"/>
    <n v="630"/>
    <n v="0.64"/>
    <n v="1233"/>
    <n v="1.25"/>
    <n v="845"/>
    <n v="0.86"/>
    <n v="0"/>
    <n v="0"/>
    <n v="96080"/>
    <n v="97.3"/>
    <n v="2670"/>
    <n v="2.7"/>
    <n v="98750"/>
    <n v="3.451139240506329E-2"/>
    <n v="18.933333333333334"/>
    <n v="1.2486075949367089E-2"/>
    <n v="6.85"/>
    <n v="8.5569620253164551E-3"/>
    <n v="4.6944444444444446"/>
  </r>
  <r>
    <x v="136"/>
    <s v="PICH1Bco46"/>
    <x v="45"/>
    <s v="Pichidegua"/>
    <s v="color"/>
    <s v="Packing 1 Color"/>
    <s v="PICH1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2BCO46"/>
    <x v="45"/>
    <s v="Pichidegua"/>
    <s v="color"/>
    <s v="Packing 1 Color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4Bco46"/>
    <x v="45"/>
    <s v="Pichidegua"/>
    <s v="color"/>
    <s v="Packing 4"/>
    <s v="PICH4Bco"/>
    <n v="480"/>
    <n v="1.43"/>
    <n v="0"/>
    <n v="0"/>
    <n v="13500"/>
    <n v="40.08"/>
    <n v="10620"/>
    <n v="31.53"/>
    <n v="4320"/>
    <n v="12.83"/>
    <n v="0"/>
    <n v="0"/>
    <n v="0"/>
    <n v="0"/>
    <n v="2880"/>
    <n v="8.5500000000000007"/>
    <n v="0"/>
    <n v="0"/>
    <n v="2880"/>
    <n v="8.5500000000000007"/>
    <n v="1440"/>
    <n v="4.28"/>
    <n v="0"/>
    <n v="0"/>
    <n v="1440"/>
    <n v="4.28"/>
    <n v="440"/>
    <n v="1.31"/>
    <n v="0"/>
    <n v="0"/>
    <n v="33680"/>
    <n v="100"/>
    <n v="0"/>
    <n v="0"/>
    <n v="33680"/>
    <n v="8.5510688836104506E-2"/>
    <n v="16"/>
    <n v="4.2755344418052253E-2"/>
    <n v="8"/>
    <n v="1.3064133016627079E-2"/>
    <n v="2.4444444444444446"/>
  </r>
  <r>
    <x v="136"/>
    <s v="PICH5Aco46"/>
    <x v="45"/>
    <s v="Pichidegua"/>
    <s v="color"/>
    <s v="Packing 5"/>
    <s v="PICH5Aco"/>
    <n v="480"/>
    <n v="3.88"/>
    <n v="2160"/>
    <n v="17.48"/>
    <n v="0"/>
    <n v="0"/>
    <n v="5400"/>
    <n v="43.69"/>
    <n v="540"/>
    <n v="4.37"/>
    <n v="0"/>
    <n v="0"/>
    <n v="0"/>
    <n v="0"/>
    <n v="2700"/>
    <n v="21.84"/>
    <n v="0"/>
    <n v="0"/>
    <n v="2700"/>
    <n v="21.84"/>
    <n v="720"/>
    <n v="5.83"/>
    <n v="0"/>
    <n v="0"/>
    <n v="720"/>
    <n v="5.83"/>
    <n v="360"/>
    <n v="2.91"/>
    <n v="0"/>
    <n v="0"/>
    <n v="12360"/>
    <n v="100"/>
    <n v="0"/>
    <n v="0"/>
    <n v="12360"/>
    <n v="0.21844660194174756"/>
    <n v="15"/>
    <n v="5.8252427184466021E-2"/>
    <n v="4"/>
    <n v="2.9126213592233011E-2"/>
    <n v="2"/>
  </r>
  <r>
    <x v="136"/>
    <s v="PICH5Bco46"/>
    <x v="45"/>
    <s v="Pichidegua"/>
    <s v="color"/>
    <s v="Packing 5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PICH5Cco46"/>
    <x v="45"/>
    <s v="Pichidegua"/>
    <s v="color"/>
    <s v="Packing 5"/>
    <s v="PICH5Cco"/>
    <n v="720"/>
    <n v="0.65"/>
    <n v="10980"/>
    <n v="9.85"/>
    <n v="0"/>
    <n v="0"/>
    <n v="87480"/>
    <n v="78.459999999999994"/>
    <n v="3240"/>
    <n v="2.91"/>
    <n v="0"/>
    <n v="0"/>
    <n v="0"/>
    <n v="0"/>
    <n v="6840"/>
    <n v="6.13"/>
    <n v="0"/>
    <n v="0"/>
    <n v="6840"/>
    <n v="6.13"/>
    <n v="1440"/>
    <n v="1.29"/>
    <n v="0"/>
    <n v="0"/>
    <n v="1440"/>
    <n v="1.29"/>
    <n v="800"/>
    <n v="0.72"/>
    <n v="0"/>
    <n v="0"/>
    <n v="111500"/>
    <n v="100"/>
    <n v="0"/>
    <n v="0"/>
    <n v="111500"/>
    <n v="6.1345291479820631E-2"/>
    <n v="38"/>
    <n v="1.2914798206278028E-2"/>
    <n v="8"/>
    <n v="7.1748878923766817E-3"/>
    <n v="4.4444444444444446"/>
  </r>
  <r>
    <x v="137"/>
    <s v="Lavado46"/>
    <x v="45"/>
    <m/>
    <m/>
    <m/>
    <s v="Lavado"/>
    <n v="4200"/>
    <n v="2.96"/>
    <n v="16200"/>
    <n v="11.4"/>
    <n v="52560"/>
    <n v="36.99"/>
    <n v="46980"/>
    <n v="33.07"/>
    <n v="19800"/>
    <n v="13.94"/>
    <n v="2340"/>
    <n v="1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080"/>
    <n v="100"/>
    <n v="0"/>
    <n v="0"/>
    <n v="142080"/>
    <n v="0"/>
    <n v="0"/>
    <n v="0"/>
    <n v="0"/>
    <n v="0"/>
    <n v="0"/>
  </r>
  <r>
    <x v="138"/>
    <s v="CA3A47"/>
    <x v="46"/>
    <s v="Calera"/>
    <s v="color"/>
    <s v="Packing 1 Color"/>
    <s v="CA3A"/>
    <n v="5640"/>
    <n v="7.37"/>
    <n v="18000"/>
    <n v="23.51"/>
    <n v="33660"/>
    <n v="43.97"/>
    <n v="13140"/>
    <n v="17.16"/>
    <n v="900"/>
    <n v="1.18"/>
    <n v="0"/>
    <n v="0"/>
    <n v="0"/>
    <n v="0"/>
    <n v="1557"/>
    <n v="2.0299999999999998"/>
    <n v="450"/>
    <n v="0.59"/>
    <n v="2007"/>
    <n v="2.62"/>
    <n v="1395"/>
    <n v="1.82"/>
    <n v="720"/>
    <n v="0.94"/>
    <n v="2115"/>
    <n v="2.76"/>
    <n v="1098"/>
    <n v="1.43"/>
    <n v="0"/>
    <n v="0"/>
    <n v="75390"/>
    <n v="98.47"/>
    <n v="1170"/>
    <n v="1.53"/>
    <n v="76560"/>
    <n v="2.6214733542319749E-2"/>
    <n v="11.15"/>
    <n v="2.7625391849529779E-2"/>
    <n v="11.75"/>
    <n v="1.4341692789968653E-2"/>
    <n v="6.1"/>
  </r>
  <r>
    <x v="138"/>
    <s v="CA3B47"/>
    <x v="46"/>
    <s v="Calera"/>
    <s v="color"/>
    <s v="Packing 1 Color"/>
    <s v="CA3B"/>
    <n v="1800"/>
    <n v="7.77"/>
    <n v="4680"/>
    <n v="20.21"/>
    <n v="10800"/>
    <n v="46.63"/>
    <n v="3960"/>
    <n v="17.100000000000001"/>
    <n v="0"/>
    <n v="0"/>
    <n v="0"/>
    <n v="0"/>
    <n v="0"/>
    <n v="0"/>
    <n v="318"/>
    <n v="1.37"/>
    <n v="240"/>
    <n v="1.04"/>
    <n v="558"/>
    <n v="2.41"/>
    <n v="222"/>
    <n v="0.96"/>
    <n v="270"/>
    <n v="1.17"/>
    <n v="492"/>
    <n v="2.12"/>
    <n v="870"/>
    <n v="3.76"/>
    <n v="0"/>
    <n v="0"/>
    <n v="22650"/>
    <n v="97.8"/>
    <n v="510"/>
    <n v="2.2000000000000002"/>
    <n v="23160"/>
    <n v="2.4093264248704664E-2"/>
    <n v="3.1"/>
    <n v="2.1243523316062177E-2"/>
    <n v="2.7333333333333334"/>
    <n v="3.756476683937824E-2"/>
    <n v="4.833333333333333"/>
  </r>
  <r>
    <x v="138"/>
    <s v="CA3BB47"/>
    <x v="46"/>
    <s v="Calera"/>
    <s v="blanco"/>
    <s v="Packing 1 Color"/>
    <s v="CA3BB"/>
    <n v="3960"/>
    <n v="4.99"/>
    <n v="18000"/>
    <n v="22.7"/>
    <n v="35820"/>
    <n v="45.18"/>
    <n v="15480"/>
    <n v="19.52"/>
    <n v="540"/>
    <n v="0.68"/>
    <n v="0"/>
    <n v="0"/>
    <n v="0"/>
    <n v="0"/>
    <n v="1707"/>
    <n v="2.15"/>
    <n v="750"/>
    <n v="0.95"/>
    <n v="2457"/>
    <n v="3.1"/>
    <n v="1008"/>
    <n v="1.27"/>
    <n v="1020"/>
    <n v="1.29"/>
    <n v="2028"/>
    <n v="2.56"/>
    <n v="1005"/>
    <n v="1.27"/>
    <n v="0"/>
    <n v="0"/>
    <n v="77520"/>
    <n v="97.77"/>
    <n v="1770"/>
    <n v="2.23"/>
    <n v="79290"/>
    <n v="3.0987514188422247E-2"/>
    <n v="13.65"/>
    <n v="2.5576995838062808E-2"/>
    <n v="11.266666666666667"/>
    <n v="1.2674990541051836E-2"/>
    <n v="5.583333333333333"/>
  </r>
  <r>
    <x v="138"/>
    <s v="CAP1A47"/>
    <x v="46"/>
    <s v="Calera"/>
    <s v="color"/>
    <s v="Packing 1 Color"/>
    <s v="CAP1A"/>
    <n v="1320"/>
    <n v="9.59"/>
    <n v="0"/>
    <n v="0"/>
    <n v="0"/>
    <n v="0"/>
    <n v="11520"/>
    <n v="83.66"/>
    <n v="0"/>
    <n v="0"/>
    <n v="0"/>
    <n v="0"/>
    <n v="0"/>
    <n v="0"/>
    <n v="303"/>
    <n v="2.2000000000000002"/>
    <n v="330"/>
    <n v="2.4"/>
    <n v="633"/>
    <n v="4.5999999999999996"/>
    <n v="222"/>
    <n v="1.61"/>
    <n v="0"/>
    <n v="0"/>
    <n v="222"/>
    <n v="1.61"/>
    <n v="75"/>
    <n v="0.54"/>
    <n v="0"/>
    <n v="0"/>
    <n v="13440"/>
    <n v="97.6"/>
    <n v="330"/>
    <n v="2.4"/>
    <n v="13770"/>
    <n v="4.596949891067538E-2"/>
    <n v="3.5166666666666666"/>
    <n v="1.6122004357298474E-2"/>
    <n v="1.2333333333333334"/>
    <n v="5.4466230936819175E-3"/>
    <n v="0.41666666666666669"/>
  </r>
  <r>
    <x v="138"/>
    <s v="CAP1B47"/>
    <x v="46"/>
    <s v="Calera"/>
    <s v="color"/>
    <s v="Packing 1 Color"/>
    <s v="CAP1B"/>
    <n v="1320"/>
    <n v="4.7300000000000004"/>
    <n v="540"/>
    <n v="1.93"/>
    <n v="2660"/>
    <n v="9.52"/>
    <n v="13860"/>
    <n v="49.62"/>
    <n v="7380"/>
    <n v="26.42"/>
    <n v="120"/>
    <n v="0.43"/>
    <n v="180"/>
    <n v="0.64"/>
    <n v="864"/>
    <n v="3.09"/>
    <n v="300"/>
    <n v="1.07"/>
    <n v="1164"/>
    <n v="4.17"/>
    <n v="249"/>
    <n v="0.89"/>
    <n v="0"/>
    <n v="0"/>
    <n v="249"/>
    <n v="0.89"/>
    <n v="457"/>
    <n v="1.64"/>
    <n v="0"/>
    <n v="0"/>
    <n v="27630"/>
    <n v="98.93"/>
    <n v="300"/>
    <n v="1.07"/>
    <n v="27930"/>
    <n v="4.1675617615467238E-2"/>
    <n v="6.4666666666666668"/>
    <n v="8.9151450053705696E-3"/>
    <n v="1.3833333333333333"/>
    <n v="1.636233440744719E-2"/>
    <n v="2.5388888888888888"/>
  </r>
  <r>
    <x v="138"/>
    <s v="CAP1c47"/>
    <x v="46"/>
    <s v="Calera"/>
    <s v="color"/>
    <s v="Packing 1 Color"/>
    <s v="CAP1c"/>
    <n v="2160"/>
    <n v="10.7"/>
    <n v="1980"/>
    <n v="9.81"/>
    <n v="360"/>
    <n v="1.78"/>
    <n v="14400"/>
    <n v="71.319999999999993"/>
    <n v="0"/>
    <n v="0"/>
    <n v="0"/>
    <n v="0"/>
    <n v="0"/>
    <n v="0"/>
    <n v="690"/>
    <n v="3.42"/>
    <n v="120"/>
    <n v="0.59"/>
    <n v="810"/>
    <n v="4.01"/>
    <n v="120"/>
    <n v="0.59"/>
    <n v="0"/>
    <n v="0"/>
    <n v="120"/>
    <n v="0.59"/>
    <n v="360"/>
    <n v="1.78"/>
    <n v="0"/>
    <n v="0"/>
    <n v="20070"/>
    <n v="99.41"/>
    <n v="120"/>
    <n v="0.59"/>
    <n v="20190"/>
    <n v="4.0118870728083213E-2"/>
    <n v="4.5"/>
    <n v="5.9435364041604752E-3"/>
    <n v="0.66666666666666663"/>
    <n v="1.7830609212481426E-2"/>
    <n v="2"/>
  </r>
  <r>
    <x v="139"/>
    <s v="PICH1A47"/>
    <x v="46"/>
    <s v="Pichidegua"/>
    <s v="blanco"/>
    <s v="Packing 1 Blanco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2A47"/>
    <x v="46"/>
    <s v="Pichidegua"/>
    <s v="color"/>
    <s v="Packing 1 Blanco"/>
    <s v="PICH2A"/>
    <n v="24000"/>
    <n v="8.7200000000000006"/>
    <n v="70740"/>
    <n v="25.69"/>
    <n v="102600"/>
    <n v="37.26"/>
    <n v="57600"/>
    <n v="20.92"/>
    <n v="3420"/>
    <n v="1.24"/>
    <n v="0"/>
    <n v="0"/>
    <n v="0"/>
    <n v="0"/>
    <n v="10620"/>
    <n v="3.86"/>
    <n v="0"/>
    <n v="0"/>
    <n v="10620"/>
    <n v="3.86"/>
    <n v="5580"/>
    <n v="2.0299999999999998"/>
    <n v="0"/>
    <n v="0"/>
    <n v="5580"/>
    <n v="2.0299999999999998"/>
    <n v="820"/>
    <n v="0.3"/>
    <n v="0"/>
    <n v="0"/>
    <n v="275380"/>
    <n v="100"/>
    <n v="0"/>
    <n v="0"/>
    <n v="275380"/>
    <n v="3.856489214903043E-2"/>
    <n v="59"/>
    <n v="2.0262909434236327E-2"/>
    <n v="31"/>
    <n v="2.9777035369307867E-3"/>
    <n v="4.5555555555555554"/>
  </r>
  <r>
    <x v="139"/>
    <s v="PICH3A47"/>
    <x v="46"/>
    <s v="Pichidegua"/>
    <s v="blanco"/>
    <s v="Packing 3"/>
    <s v="PICH3A"/>
    <n v="23400"/>
    <n v="9.3000000000000007"/>
    <n v="60260"/>
    <n v="23.94"/>
    <n v="115920"/>
    <n v="46.05"/>
    <n v="22860"/>
    <n v="9.08"/>
    <n v="0"/>
    <n v="0"/>
    <n v="0"/>
    <n v="0"/>
    <n v="0"/>
    <n v="0"/>
    <n v="25020"/>
    <n v="9.94"/>
    <n v="0"/>
    <n v="0"/>
    <n v="25020"/>
    <n v="9.94"/>
    <n v="2340"/>
    <n v="0.93"/>
    <n v="0"/>
    <n v="0"/>
    <n v="2340"/>
    <n v="0.93"/>
    <n v="1900"/>
    <n v="0.75"/>
    <n v="0"/>
    <n v="0"/>
    <n v="251700"/>
    <n v="100"/>
    <n v="0"/>
    <n v="0"/>
    <n v="251700"/>
    <n v="9.9404052443384988E-2"/>
    <n v="139"/>
    <n v="9.2967818831942786E-3"/>
    <n v="13"/>
    <n v="7.548669050456893E-3"/>
    <n v="10.555555555555555"/>
  </r>
  <r>
    <x v="139"/>
    <s v="PICH4A47"/>
    <x v="46"/>
    <s v="Pichidegua"/>
    <s v="blanco"/>
    <s v="Packing 4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5A47"/>
    <x v="46"/>
    <s v="Pichidegua"/>
    <s v="blanco"/>
    <s v="Packing 5"/>
    <s v="PICH5A"/>
    <n v="1920"/>
    <n v="1.1200000000000001"/>
    <n v="18820"/>
    <n v="10.98"/>
    <n v="81000"/>
    <n v="47.25"/>
    <n v="48420"/>
    <n v="28.25"/>
    <n v="5220"/>
    <n v="3.05"/>
    <n v="0"/>
    <n v="0"/>
    <n v="0"/>
    <n v="0"/>
    <n v="13320"/>
    <n v="7.77"/>
    <n v="0"/>
    <n v="0"/>
    <n v="13320"/>
    <n v="7.77"/>
    <n v="1980"/>
    <n v="1.1599999999999999"/>
    <n v="0"/>
    <n v="0"/>
    <n v="1980"/>
    <n v="1.1599999999999999"/>
    <n v="740"/>
    <n v="0.43"/>
    <n v="0"/>
    <n v="0"/>
    <n v="171420"/>
    <n v="100"/>
    <n v="0"/>
    <n v="0"/>
    <n v="171420"/>
    <n v="7.770388519425972E-2"/>
    <n v="74"/>
    <n v="1.1550577528876444E-2"/>
    <n v="11"/>
    <n v="4.3168825107922065E-3"/>
    <n v="4.1111111111111107"/>
  </r>
  <r>
    <x v="139"/>
    <s v="PICH1B47"/>
    <x v="46"/>
    <s v="Pichidegua"/>
    <s v="color"/>
    <s v="Packing 1 Blanco"/>
    <s v="PICH1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2B47"/>
    <x v="46"/>
    <s v="Pichidegua"/>
    <s v="blanco"/>
    <s v="Packing 1 Blanco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3B47"/>
    <x v="46"/>
    <s v="Pichidegua"/>
    <s v="blanco"/>
    <s v="Packing 3"/>
    <s v="PICH3B"/>
    <n v="3120"/>
    <n v="0.73"/>
    <n v="40720"/>
    <n v="9.59"/>
    <n v="216120"/>
    <n v="50.89"/>
    <n v="139680"/>
    <n v="32.89"/>
    <n v="8100"/>
    <n v="1.91"/>
    <n v="0"/>
    <n v="0"/>
    <n v="0"/>
    <n v="0"/>
    <n v="14220"/>
    <n v="3.35"/>
    <n v="0"/>
    <n v="0"/>
    <n v="14220"/>
    <n v="3.35"/>
    <n v="1260"/>
    <n v="0.3"/>
    <n v="0"/>
    <n v="0"/>
    <n v="1260"/>
    <n v="0.3"/>
    <n v="1440"/>
    <n v="0.34"/>
    <n v="0"/>
    <n v="0"/>
    <n v="424660"/>
    <n v="100"/>
    <n v="0"/>
    <n v="0"/>
    <n v="424660"/>
    <n v="3.3485612019026986E-2"/>
    <n v="79"/>
    <n v="2.9670795459897331E-3"/>
    <n v="7"/>
    <n v="3.3909480525596948E-3"/>
    <n v="8"/>
  </r>
  <r>
    <x v="139"/>
    <s v="PICH4B47"/>
    <x v="46"/>
    <s v="Pichidegua"/>
    <s v="blanco"/>
    <s v="Packing 4"/>
    <s v="PICH4B"/>
    <n v="720"/>
    <n v="0.56999999999999995"/>
    <n v="5760"/>
    <n v="4.53"/>
    <n v="51120"/>
    <n v="40.25"/>
    <n v="48600"/>
    <n v="38.26"/>
    <n v="6840"/>
    <n v="5.38"/>
    <n v="0"/>
    <n v="0"/>
    <n v="0"/>
    <n v="0"/>
    <n v="11520"/>
    <n v="9.07"/>
    <n v="0"/>
    <n v="0"/>
    <n v="11520"/>
    <n v="9.07"/>
    <n v="1980"/>
    <n v="1.56"/>
    <n v="0"/>
    <n v="0"/>
    <n v="1980"/>
    <n v="1.56"/>
    <n v="480"/>
    <n v="0.38"/>
    <n v="0"/>
    <n v="0"/>
    <n v="127020"/>
    <n v="100"/>
    <n v="0"/>
    <n v="0"/>
    <n v="127020"/>
    <n v="9.0694378837978276E-2"/>
    <n v="64"/>
    <n v="1.5588096362777516E-2"/>
    <n v="11"/>
    <n v="3.7789324515824282E-3"/>
    <n v="2.6666666666666665"/>
  </r>
  <r>
    <x v="139"/>
    <s v="PICH5B47"/>
    <x v="46"/>
    <s v="Pichidegua"/>
    <s v="blanco"/>
    <s v="Packing 5"/>
    <s v="PICH5B"/>
    <n v="11160"/>
    <n v="2.16"/>
    <n v="6520"/>
    <n v="1.26"/>
    <n v="16920"/>
    <n v="3.28"/>
    <n v="262980"/>
    <n v="50.96"/>
    <n v="194580"/>
    <n v="37.71"/>
    <n v="6300"/>
    <n v="1.22"/>
    <n v="0"/>
    <n v="0"/>
    <n v="15351"/>
    <n v="2.97"/>
    <n v="0"/>
    <n v="0"/>
    <n v="15351"/>
    <n v="2.97"/>
    <n v="1377"/>
    <n v="0.27"/>
    <n v="0"/>
    <n v="0"/>
    <n v="1377"/>
    <n v="0.27"/>
    <n v="832"/>
    <n v="0.16"/>
    <n v="0"/>
    <n v="0"/>
    <n v="516020"/>
    <n v="100"/>
    <n v="0"/>
    <n v="0"/>
    <n v="516020"/>
    <n v="2.9748846943916902E-2"/>
    <n v="85.283333333333331"/>
    <n v="2.6685012208829116E-3"/>
    <n v="7.65"/>
    <n v="1.6123406069532189E-3"/>
    <n v="4.6222222222222218"/>
  </r>
  <r>
    <x v="139"/>
    <s v="PICH3C47"/>
    <x v="46"/>
    <s v="Pichidegua"/>
    <s v="blanco"/>
    <s v="Packing 3"/>
    <s v="PICH3C"/>
    <n v="2400"/>
    <n v="0.77"/>
    <n v="14080"/>
    <n v="4.5"/>
    <n v="135540"/>
    <n v="43.35"/>
    <n v="136440"/>
    <n v="43.64"/>
    <n v="10080"/>
    <n v="3.22"/>
    <n v="0"/>
    <n v="0"/>
    <n v="0"/>
    <n v="0"/>
    <n v="11160"/>
    <n v="3.57"/>
    <n v="0"/>
    <n v="0"/>
    <n v="11160"/>
    <n v="3.57"/>
    <n v="1260"/>
    <n v="0.4"/>
    <n v="0"/>
    <n v="0"/>
    <n v="1260"/>
    <n v="0.4"/>
    <n v="1720"/>
    <n v="0.55000000000000004"/>
    <n v="0"/>
    <n v="0"/>
    <n v="312680"/>
    <n v="100"/>
    <n v="0"/>
    <n v="0"/>
    <n v="312680"/>
    <n v="3.5691441729563768E-2"/>
    <n v="62"/>
    <n v="4.0296789049507481E-3"/>
    <n v="7"/>
    <n v="5.5008315210438785E-3"/>
    <n v="9.5555555555555554"/>
  </r>
  <r>
    <x v="139"/>
    <s v="PICH5C47"/>
    <x v="46"/>
    <s v="Pichidegua"/>
    <s v="blanco"/>
    <s v="Packing 5"/>
    <s v="PICH5C"/>
    <n v="2160"/>
    <n v="0.93"/>
    <n v="25960"/>
    <n v="11.22"/>
    <n v="102960"/>
    <n v="44.49"/>
    <n v="75780"/>
    <n v="32.74"/>
    <n v="5580"/>
    <n v="2.41"/>
    <n v="0"/>
    <n v="0"/>
    <n v="0"/>
    <n v="0"/>
    <n v="15840"/>
    <n v="6.84"/>
    <n v="0"/>
    <n v="0"/>
    <n v="15840"/>
    <n v="6.84"/>
    <n v="2160"/>
    <n v="0.93"/>
    <n v="0"/>
    <n v="0"/>
    <n v="2160"/>
    <n v="0.93"/>
    <n v="1000"/>
    <n v="0.43"/>
    <n v="0"/>
    <n v="0"/>
    <n v="231440"/>
    <n v="100"/>
    <n v="0"/>
    <n v="0"/>
    <n v="231440"/>
    <n v="6.8441064638783272E-2"/>
    <n v="88"/>
    <n v="9.3328724507431727E-3"/>
    <n v="12"/>
    <n v="4.3207742827514693E-3"/>
    <n v="5.5555555555555554"/>
  </r>
  <r>
    <x v="139"/>
    <s v="PICH5D47"/>
    <x v="46"/>
    <s v="Pichidegua"/>
    <s v="blanco"/>
    <s v="Packing 5"/>
    <s v="PICH5D"/>
    <n v="5400"/>
    <n v="2.2999999999999998"/>
    <n v="50400"/>
    <n v="21.51"/>
    <n v="103500"/>
    <n v="44.18"/>
    <n v="39420"/>
    <n v="16.829999999999998"/>
    <n v="1800"/>
    <n v="0.77"/>
    <n v="0"/>
    <n v="0"/>
    <n v="0"/>
    <n v="0"/>
    <n v="29520"/>
    <n v="12.6"/>
    <n v="0"/>
    <n v="0"/>
    <n v="29520"/>
    <n v="12.6"/>
    <n v="2880"/>
    <n v="1.23"/>
    <n v="0"/>
    <n v="0"/>
    <n v="2880"/>
    <n v="1.23"/>
    <n v="1360"/>
    <n v="0.57999999999999996"/>
    <n v="0"/>
    <n v="0"/>
    <n v="234280"/>
    <n v="100"/>
    <n v="0"/>
    <n v="0"/>
    <n v="234280"/>
    <n v="0.12600307324568891"/>
    <n v="164"/>
    <n v="1.2292982755676968E-2"/>
    <n v="16"/>
    <n v="5.805019634625235E-3"/>
    <n v="7.5555555555555554"/>
  </r>
  <r>
    <x v="139"/>
    <s v="PICH1Aco47"/>
    <x v="46"/>
    <s v="Pichidegua"/>
    <s v="color"/>
    <s v="Packing 1 Color"/>
    <s v="PICH1Aco"/>
    <n v="1560"/>
    <n v="2.17"/>
    <n v="1620"/>
    <n v="2.2599999999999998"/>
    <n v="5460"/>
    <n v="7.61"/>
    <n v="30420"/>
    <n v="42.39"/>
    <n v="24840"/>
    <n v="34.619999999999997"/>
    <n v="3420"/>
    <n v="4.7699999999999996"/>
    <n v="0"/>
    <n v="0"/>
    <n v="1203"/>
    <n v="1.68"/>
    <n v="780"/>
    <n v="1.0900000000000001"/>
    <n v="1983"/>
    <n v="2.76"/>
    <n v="672"/>
    <n v="0.94"/>
    <n v="780"/>
    <n v="1.0900000000000001"/>
    <n v="1452"/>
    <n v="2.02"/>
    <n v="1005"/>
    <n v="1.4"/>
    <n v="0"/>
    <n v="0"/>
    <n v="70200"/>
    <n v="97.83"/>
    <n v="1560"/>
    <n v="2.17"/>
    <n v="71760"/>
    <n v="2.7633779264214047E-2"/>
    <n v="11.016666666666667"/>
    <n v="2.0234113712374581E-2"/>
    <n v="8.0666666666666664"/>
    <n v="1.4005016722408026E-2"/>
    <n v="5.583333333333333"/>
  </r>
  <r>
    <x v="139"/>
    <s v="PICH1Aco247"/>
    <x v="46"/>
    <s v="Pichidegua"/>
    <s v="color"/>
    <s v="Packing 1 Color"/>
    <s v="PICH1Aco2"/>
    <n v="1800"/>
    <n v="1.99"/>
    <n v="5940"/>
    <n v="6.58"/>
    <n v="43020"/>
    <n v="47.66"/>
    <n v="25920"/>
    <n v="28.72"/>
    <n v="1620"/>
    <n v="1.79"/>
    <n v="720"/>
    <n v="0.8"/>
    <n v="0"/>
    <n v="0"/>
    <n v="2874"/>
    <n v="3.18"/>
    <n v="2370"/>
    <n v="2.63"/>
    <n v="5244"/>
    <n v="5.81"/>
    <n v="3411"/>
    <n v="3.78"/>
    <n v="1110"/>
    <n v="1.23"/>
    <n v="4521"/>
    <n v="5.01"/>
    <n v="1475"/>
    <n v="1.63"/>
    <n v="0"/>
    <n v="0"/>
    <n v="86780"/>
    <n v="96.14"/>
    <n v="3480"/>
    <n v="3.86"/>
    <n v="90260"/>
    <n v="5.8098825614890319E-2"/>
    <n v="29.133333333333333"/>
    <n v="5.0088632838466651E-2"/>
    <n v="25.116666666666667"/>
    <n v="1.6341679592288941E-2"/>
    <n v="8.1944444444444446"/>
  </r>
  <r>
    <x v="139"/>
    <s v="PICH1Bco47"/>
    <x v="46"/>
    <s v="Pichidegua"/>
    <s v="color"/>
    <s v="Packing 1 Color"/>
    <s v="PICH1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2BCO47"/>
    <x v="46"/>
    <s v="Pichidegua"/>
    <s v="color"/>
    <s v="Packing 1 Color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4Bco47"/>
    <x v="46"/>
    <s v="Pichidegua"/>
    <s v="color"/>
    <s v="Packing 4"/>
    <s v="PICH4Bco"/>
    <n v="600"/>
    <n v="1.72"/>
    <n v="0"/>
    <n v="0"/>
    <n v="17640"/>
    <n v="50.49"/>
    <n v="8640"/>
    <n v="24.73"/>
    <n v="3600"/>
    <n v="10.3"/>
    <n v="0"/>
    <n v="0"/>
    <n v="0"/>
    <n v="0"/>
    <n v="2700"/>
    <n v="7.73"/>
    <n v="0"/>
    <n v="0"/>
    <n v="2700"/>
    <n v="7.73"/>
    <n v="1260"/>
    <n v="3.61"/>
    <n v="0"/>
    <n v="0"/>
    <n v="1260"/>
    <n v="3.61"/>
    <n v="500"/>
    <n v="1.43"/>
    <n v="0"/>
    <n v="0"/>
    <n v="34940"/>
    <n v="100"/>
    <n v="0"/>
    <n v="0"/>
    <n v="34940"/>
    <n v="7.7275329135661139E-2"/>
    <n v="15"/>
    <n v="3.6061820263308529E-2"/>
    <n v="7"/>
    <n v="1.4310246136233544E-2"/>
    <n v="2.7777777777777777"/>
  </r>
  <r>
    <x v="139"/>
    <s v="PICH5Aco47"/>
    <x v="46"/>
    <s v="Pichidegua"/>
    <s v="color"/>
    <s v="Packing 5"/>
    <s v="PICH5Aco"/>
    <n v="600"/>
    <n v="3.5"/>
    <n v="4140"/>
    <n v="24.15"/>
    <n v="6660"/>
    <n v="38.86"/>
    <n v="2340"/>
    <n v="13.65"/>
    <n v="360"/>
    <n v="2.1"/>
    <n v="0"/>
    <n v="0"/>
    <n v="0"/>
    <n v="0"/>
    <n v="1800"/>
    <n v="10.5"/>
    <n v="0"/>
    <n v="0"/>
    <n v="1800"/>
    <n v="10.5"/>
    <n v="900"/>
    <n v="5.25"/>
    <n v="0"/>
    <n v="0"/>
    <n v="900"/>
    <n v="5.25"/>
    <n v="340"/>
    <n v="1.98"/>
    <n v="0"/>
    <n v="0"/>
    <n v="17140"/>
    <n v="100"/>
    <n v="0"/>
    <n v="0"/>
    <n v="17140"/>
    <n v="0.10501750291715285"/>
    <n v="10"/>
    <n v="5.2508751458576426E-2"/>
    <n v="5"/>
    <n v="1.9836639439906652E-2"/>
    <n v="1.8888888888888888"/>
  </r>
  <r>
    <x v="139"/>
    <s v="PICH5Bco47"/>
    <x v="46"/>
    <s v="Pichidegua"/>
    <s v="color"/>
    <s v="Packing 5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PICH5Cco47"/>
    <x v="46"/>
    <s v="Pichidegua"/>
    <s v="color"/>
    <s v="Packing 5"/>
    <s v="PICH5Cco"/>
    <n v="2040"/>
    <n v="1.85"/>
    <n v="11160"/>
    <n v="10.11"/>
    <n v="11520"/>
    <n v="10.44"/>
    <n v="77400"/>
    <n v="70.13"/>
    <n v="2160"/>
    <n v="1.96"/>
    <n v="0"/>
    <n v="0"/>
    <n v="0"/>
    <n v="0"/>
    <n v="3960"/>
    <n v="3.59"/>
    <n v="0"/>
    <n v="0"/>
    <n v="3960"/>
    <n v="3.59"/>
    <n v="1440"/>
    <n v="1.3"/>
    <n v="0"/>
    <n v="0"/>
    <n v="1440"/>
    <n v="1.3"/>
    <n v="680"/>
    <n v="0.62"/>
    <n v="0"/>
    <n v="0"/>
    <n v="110360"/>
    <n v="100"/>
    <n v="0"/>
    <n v="0"/>
    <n v="110360"/>
    <n v="3.5882566147154765E-2"/>
    <n v="22"/>
    <n v="1.3048205871692642E-2"/>
    <n v="8"/>
    <n v="6.1616527727437476E-3"/>
    <n v="3.7777777777777777"/>
  </r>
  <r>
    <x v="140"/>
    <s v="Lavado47"/>
    <x v="46"/>
    <m/>
    <m/>
    <m/>
    <s v="Lavado"/>
    <n v="8160"/>
    <n v="3.7"/>
    <n v="27000"/>
    <n v="12.24"/>
    <n v="84240"/>
    <n v="38.19"/>
    <n v="73980"/>
    <n v="33.54"/>
    <n v="25560"/>
    <n v="11.59"/>
    <n v="1620"/>
    <n v="0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560"/>
    <n v="100"/>
    <n v="0"/>
    <n v="0"/>
    <n v="220560"/>
    <n v="0"/>
    <n v="0"/>
    <n v="0"/>
    <n v="0"/>
    <n v="0"/>
    <n v="0"/>
  </r>
  <r>
    <x v="141"/>
    <s v="CA3A48"/>
    <x v="47"/>
    <s v="Calera"/>
    <s v="color"/>
    <s v="Packing 1 Color"/>
    <s v="CA3A"/>
    <n v="3960"/>
    <n v="7.98"/>
    <n v="10620"/>
    <n v="21.39"/>
    <n v="21960"/>
    <n v="44.24"/>
    <n v="7920"/>
    <n v="15.95"/>
    <n v="360"/>
    <n v="0.73"/>
    <n v="180"/>
    <n v="0.36"/>
    <n v="0"/>
    <n v="0"/>
    <n v="1527"/>
    <n v="3.08"/>
    <n v="300"/>
    <n v="0.6"/>
    <n v="1827"/>
    <n v="3.68"/>
    <n v="993"/>
    <n v="2"/>
    <n v="690"/>
    <n v="1.39"/>
    <n v="1683"/>
    <n v="3.39"/>
    <n v="1130"/>
    <n v="2.2799999999999998"/>
    <n v="0"/>
    <n v="0"/>
    <n v="48650"/>
    <n v="98.01"/>
    <n v="990"/>
    <n v="1.99"/>
    <n v="49640"/>
    <n v="3.6804995970991135E-2"/>
    <n v="10.15"/>
    <n v="3.3904109589041095E-2"/>
    <n v="9.35"/>
    <n v="2.2763900080580178E-2"/>
    <n v="6.2777777777777777"/>
  </r>
  <r>
    <x v="141"/>
    <s v="CA3B48"/>
    <x v="47"/>
    <s v="Calera"/>
    <s v="color"/>
    <s v="Packing 1 Color"/>
    <s v="CA3B"/>
    <n v="960"/>
    <n v="6.05"/>
    <n v="3960"/>
    <n v="24.95"/>
    <n v="6480"/>
    <n v="40.83"/>
    <n v="2880"/>
    <n v="18.149999999999999"/>
    <n v="0"/>
    <n v="0"/>
    <n v="0"/>
    <n v="0"/>
    <n v="0"/>
    <n v="0"/>
    <n v="336"/>
    <n v="2.12"/>
    <n v="180"/>
    <n v="1.1299999999999999"/>
    <n v="516"/>
    <n v="3.25"/>
    <n v="417"/>
    <n v="2.63"/>
    <n v="240"/>
    <n v="1.51"/>
    <n v="657"/>
    <n v="4.1399999999999997"/>
    <n v="417"/>
    <n v="2.63"/>
    <n v="0"/>
    <n v="0"/>
    <n v="15450"/>
    <n v="97.35"/>
    <n v="420"/>
    <n v="2.65"/>
    <n v="15870"/>
    <n v="3.2514177693761817E-2"/>
    <n v="2.8666666666666667"/>
    <n v="4.1398865784499056E-2"/>
    <n v="3.65"/>
    <n v="2.6275992438563326E-2"/>
    <n v="2.3166666666666669"/>
  </r>
  <r>
    <x v="141"/>
    <s v="CA3BB48"/>
    <x v="47"/>
    <s v="Calera"/>
    <s v="blanco"/>
    <s v="Packing 1 Color"/>
    <s v="CA3BB"/>
    <n v="2880"/>
    <n v="5.29"/>
    <n v="12600"/>
    <n v="23.13"/>
    <n v="25380"/>
    <n v="46.59"/>
    <n v="7740"/>
    <n v="14.21"/>
    <n v="540"/>
    <n v="0.99"/>
    <n v="0"/>
    <n v="0"/>
    <n v="0"/>
    <n v="0"/>
    <n v="1965"/>
    <n v="3.61"/>
    <n v="510"/>
    <n v="0.94"/>
    <n v="2475"/>
    <n v="4.54"/>
    <n v="1014"/>
    <n v="1.86"/>
    <n v="840"/>
    <n v="1.54"/>
    <n v="1854"/>
    <n v="3.4"/>
    <n v="1011"/>
    <n v="1.86"/>
    <n v="0"/>
    <n v="0"/>
    <n v="53130"/>
    <n v="97.52"/>
    <n v="1350"/>
    <n v="2.48"/>
    <n v="54480"/>
    <n v="4.5429515418502202E-2"/>
    <n v="13.75"/>
    <n v="3.4030837004405283E-2"/>
    <n v="10.3"/>
    <n v="1.855726872246696E-2"/>
    <n v="5.6166666666666663"/>
  </r>
  <r>
    <x v="141"/>
    <s v="CAP1A48"/>
    <x v="47"/>
    <s v="Calera"/>
    <s v="color"/>
    <s v="Packing 1 Color"/>
    <s v="CAP1A"/>
    <n v="3240"/>
    <n v="9.35"/>
    <n v="3060"/>
    <n v="8.83"/>
    <n v="0"/>
    <n v="0"/>
    <n v="26100"/>
    <n v="75.319999999999993"/>
    <n v="0"/>
    <n v="0"/>
    <n v="0"/>
    <n v="0"/>
    <n v="0"/>
    <n v="0"/>
    <n v="1143"/>
    <n v="3.3"/>
    <n v="180"/>
    <n v="0.52"/>
    <n v="1323"/>
    <n v="3.82"/>
    <n v="396"/>
    <n v="1.1399999999999999"/>
    <n v="0"/>
    <n v="0"/>
    <n v="396"/>
    <n v="1.1399999999999999"/>
    <n v="531"/>
    <n v="1.53"/>
    <n v="0"/>
    <n v="0"/>
    <n v="34470"/>
    <n v="99.48"/>
    <n v="180"/>
    <n v="0.52"/>
    <n v="34650"/>
    <n v="3.8181818181818185E-2"/>
    <n v="7.35"/>
    <n v="1.1428571428571429E-2"/>
    <n v="2.2000000000000002"/>
    <n v="1.5324675324675324E-2"/>
    <n v="2.95"/>
  </r>
  <r>
    <x v="141"/>
    <s v="CAP1B48"/>
    <x v="47"/>
    <s v="Calera"/>
    <s v="color"/>
    <s v="Packing 1 Color"/>
    <s v="CAP1B"/>
    <n v="1800"/>
    <n v="5.71"/>
    <n v="0"/>
    <n v="0"/>
    <n v="5860"/>
    <n v="18.59"/>
    <n v="16740"/>
    <n v="53.09"/>
    <n v="5940"/>
    <n v="18.84"/>
    <n v="90"/>
    <n v="0.28999999999999998"/>
    <n v="0"/>
    <n v="0"/>
    <n v="480"/>
    <n v="1.52"/>
    <n v="90"/>
    <n v="0.28999999999999998"/>
    <n v="570"/>
    <n v="1.81"/>
    <n v="210"/>
    <n v="0.67"/>
    <n v="0"/>
    <n v="0"/>
    <n v="210"/>
    <n v="0.67"/>
    <n v="320"/>
    <n v="1.01"/>
    <n v="0"/>
    <n v="0"/>
    <n v="31440"/>
    <n v="99.71"/>
    <n v="90"/>
    <n v="0.28999999999999998"/>
    <n v="31530"/>
    <n v="1.8078020932445291E-2"/>
    <n v="3.1666666666666665"/>
    <n v="6.6603235014272124E-3"/>
    <n v="1.1666666666666667"/>
    <n v="1.014906438312718E-2"/>
    <n v="1.7777777777777777"/>
  </r>
  <r>
    <x v="141"/>
    <s v="CAP1c48"/>
    <x v="47"/>
    <s v="Calera"/>
    <s v="color"/>
    <s v="Packing 1 Color"/>
    <s v="CAP1c"/>
    <n v="2400"/>
    <n v="9.57"/>
    <n v="7380"/>
    <n v="29.43"/>
    <n v="11040"/>
    <n v="44.02"/>
    <n v="2520"/>
    <n v="10.050000000000001"/>
    <n v="0"/>
    <n v="0"/>
    <n v="0"/>
    <n v="0"/>
    <n v="0"/>
    <n v="0"/>
    <n v="1215"/>
    <n v="4.84"/>
    <n v="30"/>
    <n v="0.12"/>
    <n v="1245"/>
    <n v="4.96"/>
    <n v="267"/>
    <n v="1.06"/>
    <n v="0"/>
    <n v="0"/>
    <n v="267"/>
    <n v="1.06"/>
    <n v="228"/>
    <n v="0.91"/>
    <n v="0"/>
    <n v="0"/>
    <n v="25050"/>
    <n v="99.88"/>
    <n v="30"/>
    <n v="0.12"/>
    <n v="25080"/>
    <n v="4.9641148325358854E-2"/>
    <n v="6.916666666666667"/>
    <n v="1.0645933014354066E-2"/>
    <n v="1.4833333333333334"/>
    <n v="9.0909090909090905E-3"/>
    <n v="1.2666666666666666"/>
  </r>
  <r>
    <x v="142"/>
    <s v="PICH1A48"/>
    <x v="47"/>
    <s v="Pichidegua"/>
    <s v="blanco"/>
    <s v="Packing 1 Blanco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2"/>
    <s v="PICH2A48"/>
    <x v="47"/>
    <s v="Pichidegua"/>
    <s v="color"/>
    <s v="Packing 1 Blanco"/>
    <s v="PICH2A"/>
    <n v="26640"/>
    <n v="8.5299999999999994"/>
    <n v="98460"/>
    <n v="31.54"/>
    <n v="118800"/>
    <n v="38.049999999999997"/>
    <n v="42660"/>
    <n v="13.66"/>
    <n v="1980"/>
    <n v="0.63"/>
    <n v="0"/>
    <n v="0"/>
    <n v="0"/>
    <n v="0"/>
    <n v="18000"/>
    <n v="5.77"/>
    <n v="0"/>
    <n v="0"/>
    <n v="18000"/>
    <n v="5.77"/>
    <n v="4680"/>
    <n v="1.5"/>
    <n v="0"/>
    <n v="0"/>
    <n v="4680"/>
    <n v="1.5"/>
    <n v="970"/>
    <n v="0.31"/>
    <n v="0"/>
    <n v="0"/>
    <n v="312190"/>
    <n v="100"/>
    <n v="0"/>
    <n v="0"/>
    <n v="312190"/>
    <n v="5.7657195938370862E-2"/>
    <n v="100"/>
    <n v="1.4990870943976425E-2"/>
    <n v="26"/>
    <n v="3.1070822255677634E-3"/>
    <n v="5.3888888888888893"/>
  </r>
  <r>
    <x v="142"/>
    <s v="PICH3A48"/>
    <x v="47"/>
    <s v="Pichidegua"/>
    <s v="blanco"/>
    <s v="Packing 3"/>
    <s v="PICH3A"/>
    <n v="21120"/>
    <n v="8.3800000000000008"/>
    <n v="55680"/>
    <n v="22.09"/>
    <n v="118620"/>
    <n v="47.06"/>
    <n v="25560"/>
    <n v="10.14"/>
    <n v="0"/>
    <n v="0"/>
    <n v="0"/>
    <n v="0"/>
    <n v="0"/>
    <n v="0"/>
    <n v="26460"/>
    <n v="10.5"/>
    <n v="0"/>
    <n v="0"/>
    <n v="26460"/>
    <n v="10.5"/>
    <n v="2520"/>
    <n v="1"/>
    <n v="0"/>
    <n v="0"/>
    <n v="2520"/>
    <n v="1"/>
    <n v="2100"/>
    <n v="0.83"/>
    <n v="0"/>
    <n v="0"/>
    <n v="252060"/>
    <n v="100"/>
    <n v="0"/>
    <n v="0"/>
    <n v="252060"/>
    <n v="0.10497500595096405"/>
    <n v="147"/>
    <n v="9.997619614377529E-3"/>
    <n v="14"/>
    <n v="8.3313496786479417E-3"/>
    <n v="11.666666666666666"/>
  </r>
  <r>
    <x v="142"/>
    <s v="PICH4A48"/>
    <x v="47"/>
    <s v="Pichidegua"/>
    <s v="blanco"/>
    <s v="Packing 4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2"/>
    <s v="PICH5A48"/>
    <x v="47"/>
    <s v="Pichidegua"/>
    <s v="blanco"/>
    <s v="Packing 5"/>
    <s v="PICH5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2"/>
    <s v="PICH1B48"/>
    <x v="47"/>
    <s v="Pichidegua"/>
    <s v="color"/>
    <s v="Packing 1 Blanco"/>
    <s v="PICH1B"/>
    <n v="2400"/>
    <n v="1.1599999999999999"/>
    <n v="25300"/>
    <n v="12.23"/>
    <n v="82980"/>
    <n v="40.1"/>
    <n v="72360"/>
    <n v="34.97"/>
    <n v="6300"/>
    <n v="3.04"/>
    <n v="0"/>
    <n v="0"/>
    <n v="0"/>
    <n v="0"/>
    <n v="15300"/>
    <n v="7.39"/>
    <n v="0"/>
    <n v="0"/>
    <n v="15300"/>
    <n v="7.39"/>
    <n v="1440"/>
    <n v="0.7"/>
    <n v="0"/>
    <n v="0"/>
    <n v="1440"/>
    <n v="0.7"/>
    <n v="840"/>
    <n v="0.41"/>
    <n v="0"/>
    <n v="0"/>
    <n v="206920"/>
    <n v="100"/>
    <n v="0"/>
    <n v="0"/>
    <n v="206920"/>
    <n v="7.3941619949739024E-2"/>
    <n v="85"/>
    <n v="6.9592112893872024E-3"/>
    <n v="8"/>
    <n v="4.0595399188092015E-3"/>
    <n v="4.666666666666667"/>
  </r>
  <r>
    <x v="142"/>
    <s v="PICH2B48"/>
    <x v="47"/>
    <s v="Pichidegua"/>
    <s v="blanco"/>
    <s v="Packing 1 Blanco"/>
    <s v="PICH2B"/>
    <n v="0"/>
    <n v="0"/>
    <n v="0"/>
    <n v="0"/>
    <n v="0"/>
    <n v="0"/>
    <n v="0"/>
    <n v="0"/>
    <n v="0"/>
    <n v="0"/>
    <n v="0"/>
    <n v="0"/>
    <n v="0"/>
    <n v="0"/>
    <n v="0"/>
    <n v="0"/>
    <n v="450"/>
    <n v="100"/>
    <n v="450"/>
    <n v="100"/>
    <n v="0"/>
    <n v="0"/>
    <n v="0"/>
    <n v="0"/>
    <n v="0"/>
    <n v="0"/>
    <n v="0"/>
    <n v="0"/>
    <n v="0"/>
    <n v="0"/>
    <n v="0"/>
    <n v="0"/>
    <n v="450"/>
    <n v="100"/>
    <n v="450"/>
    <n v="1"/>
    <n v="2.5"/>
    <n v="0"/>
    <n v="0"/>
    <n v="0"/>
    <n v="0"/>
  </r>
  <r>
    <x v="142"/>
    <s v="PICH3B48"/>
    <x v="47"/>
    <s v="Pichidegua"/>
    <s v="blanco"/>
    <s v="Packing 3"/>
    <s v="PICH3B"/>
    <n v="2760"/>
    <n v="0.66"/>
    <n v="35320"/>
    <n v="8.41"/>
    <n v="212300"/>
    <n v="50.57"/>
    <n v="144000"/>
    <n v="34.299999999999997"/>
    <n v="9360"/>
    <n v="2.23"/>
    <n v="0"/>
    <n v="0"/>
    <n v="0"/>
    <n v="0"/>
    <n v="13680"/>
    <n v="3.26"/>
    <n v="0"/>
    <n v="0"/>
    <n v="13680"/>
    <n v="3.26"/>
    <n v="1260"/>
    <n v="0.3"/>
    <n v="0"/>
    <n v="0"/>
    <n v="1260"/>
    <n v="0.3"/>
    <n v="1140"/>
    <n v="0.27"/>
    <n v="0"/>
    <n v="0"/>
    <n v="419820"/>
    <n v="100"/>
    <n v="0"/>
    <n v="0"/>
    <n v="419820"/>
    <n v="3.2585393740174363E-2"/>
    <n v="76"/>
    <n v="3.0012862655423751E-3"/>
    <n v="7"/>
    <n v="2.7154494783478635E-3"/>
    <n v="6.333333333333333"/>
  </r>
  <r>
    <x v="142"/>
    <s v="PICH4B48"/>
    <x v="47"/>
    <s v="Pichidegua"/>
    <s v="blanco"/>
    <s v="Packing 4"/>
    <s v="PICH4B"/>
    <n v="1200"/>
    <n v="0.74"/>
    <n v="7560"/>
    <n v="4.66"/>
    <n v="70020"/>
    <n v="43.12"/>
    <n v="57240"/>
    <n v="35.25"/>
    <n v="9360"/>
    <n v="5.76"/>
    <n v="0"/>
    <n v="0"/>
    <n v="0"/>
    <n v="0"/>
    <n v="13860"/>
    <n v="8.5399999999999991"/>
    <n v="0"/>
    <n v="0"/>
    <n v="13860"/>
    <n v="8.5399999999999991"/>
    <n v="2340"/>
    <n v="1.44"/>
    <n v="0"/>
    <n v="0"/>
    <n v="2340"/>
    <n v="1.44"/>
    <n v="800"/>
    <n v="0.49"/>
    <n v="0"/>
    <n v="0"/>
    <n v="162380"/>
    <n v="100"/>
    <n v="0"/>
    <n v="0"/>
    <n v="162380"/>
    <n v="8.5355339327503388E-2"/>
    <n v="77"/>
    <n v="1.4410641704643429E-2"/>
    <n v="13"/>
    <n v="4.9267151126986082E-3"/>
    <n v="4.4444444444444446"/>
  </r>
  <r>
    <x v="142"/>
    <s v="PICH5B48"/>
    <x v="47"/>
    <s v="Pichidegua"/>
    <s v="blanco"/>
    <s v="Packing 5"/>
    <s v="PICH5B"/>
    <n v="9240"/>
    <n v="1.88"/>
    <n v="3620"/>
    <n v="0.74"/>
    <n v="23220"/>
    <n v="4.74"/>
    <n v="278460"/>
    <n v="56.81"/>
    <n v="158220"/>
    <n v="32.28"/>
    <n v="3780"/>
    <n v="0.77"/>
    <n v="0"/>
    <n v="0"/>
    <n v="11160"/>
    <n v="2.2799999999999998"/>
    <n v="0"/>
    <n v="0"/>
    <n v="11160"/>
    <n v="2.2799999999999998"/>
    <n v="1620"/>
    <n v="0.33"/>
    <n v="0"/>
    <n v="0"/>
    <n v="1620"/>
    <n v="0.33"/>
    <n v="880"/>
    <n v="0.18"/>
    <n v="0"/>
    <n v="0"/>
    <n v="490200"/>
    <n v="100"/>
    <n v="0"/>
    <n v="0"/>
    <n v="490200"/>
    <n v="2.2766217870257038E-2"/>
    <n v="62"/>
    <n v="3.3047735618115053E-3"/>
    <n v="9"/>
    <n v="1.7951856385148919E-3"/>
    <n v="4.8888888888888893"/>
  </r>
  <r>
    <x v="142"/>
    <s v="PICH3C48"/>
    <x v="47"/>
    <s v="Pichidegua"/>
    <s v="blanco"/>
    <s v="Packing 3"/>
    <s v="PICH3C"/>
    <n v="2280"/>
    <n v="0.84"/>
    <n v="15520"/>
    <n v="5.7"/>
    <n v="119500"/>
    <n v="43.92"/>
    <n v="117000"/>
    <n v="43"/>
    <n v="7740"/>
    <n v="2.84"/>
    <n v="0"/>
    <n v="0"/>
    <n v="0"/>
    <n v="0"/>
    <n v="7740"/>
    <n v="2.84"/>
    <n v="0"/>
    <n v="0"/>
    <n v="7740"/>
    <n v="2.84"/>
    <n v="1080"/>
    <n v="0.4"/>
    <n v="0"/>
    <n v="0"/>
    <n v="1080"/>
    <n v="0.4"/>
    <n v="1240"/>
    <n v="0.46"/>
    <n v="0"/>
    <n v="0"/>
    <n v="272100"/>
    <n v="100"/>
    <n v="0"/>
    <n v="0"/>
    <n v="272100"/>
    <n v="2.8445424476295479E-2"/>
    <n v="43"/>
    <n v="3.9691289966923924E-3"/>
    <n v="6"/>
    <n v="4.5571481073134875E-3"/>
    <n v="6.8888888888888893"/>
  </r>
  <r>
    <x v="142"/>
    <s v="PICH5C48"/>
    <x v="47"/>
    <s v="Pichidegua"/>
    <s v="blanco"/>
    <s v="Packing 5"/>
    <s v="PICH5C"/>
    <n v="3600"/>
    <n v="1.19"/>
    <n v="47700"/>
    <n v="15.78"/>
    <n v="117000"/>
    <n v="38.700000000000003"/>
    <n v="104400"/>
    <n v="34.53"/>
    <n v="7200"/>
    <n v="2.38"/>
    <n v="0"/>
    <n v="0"/>
    <n v="0"/>
    <n v="0"/>
    <n v="19080"/>
    <n v="6.31"/>
    <n v="0"/>
    <n v="0"/>
    <n v="19080"/>
    <n v="6.31"/>
    <n v="1980"/>
    <n v="0.65"/>
    <n v="0"/>
    <n v="0"/>
    <n v="1980"/>
    <n v="0.65"/>
    <n v="1400"/>
    <n v="0.46"/>
    <n v="0"/>
    <n v="0"/>
    <n v="302360"/>
    <n v="100"/>
    <n v="0"/>
    <n v="0"/>
    <n v="302360"/>
    <n v="6.310358513030824E-2"/>
    <n v="106"/>
    <n v="6.5484852493716099E-3"/>
    <n v="11"/>
    <n v="4.6302420955152794E-3"/>
    <n v="7.7777777777777777"/>
  </r>
  <r>
    <x v="142"/>
    <s v="PICH5D48"/>
    <x v="47"/>
    <s v="Pichidegua"/>
    <s v="blanco"/>
    <s v="Packing 5"/>
    <s v="PICH5D"/>
    <n v="5160"/>
    <n v="1.99"/>
    <n v="56340"/>
    <n v="21.74"/>
    <n v="116460"/>
    <n v="44.94"/>
    <n v="45540"/>
    <n v="17.57"/>
    <n v="1980"/>
    <n v="0.76"/>
    <n v="0"/>
    <n v="0"/>
    <n v="0"/>
    <n v="0"/>
    <n v="29160"/>
    <n v="11.25"/>
    <n v="0"/>
    <n v="0"/>
    <n v="29160"/>
    <n v="11.25"/>
    <n v="2880"/>
    <n v="1.1100000000000001"/>
    <n v="0"/>
    <n v="0"/>
    <n v="2880"/>
    <n v="1.1100000000000001"/>
    <n v="1640"/>
    <n v="0.63"/>
    <n v="0"/>
    <n v="0"/>
    <n v="259160"/>
    <n v="100"/>
    <n v="0"/>
    <n v="0"/>
    <n v="259160"/>
    <n v="0.11251736379070844"/>
    <n v="162"/>
    <n v="1.1112826053403304E-2"/>
    <n v="16"/>
    <n v="6.3281370581879919E-3"/>
    <n v="9.1111111111111107"/>
  </r>
  <r>
    <x v="142"/>
    <s v="PICH1Aco48"/>
    <x v="47"/>
    <s v="Pichidegua"/>
    <s v="color"/>
    <s v="Packing 1 Color"/>
    <s v="PICH1Aco"/>
    <n v="4320"/>
    <n v="3.74"/>
    <n v="1620"/>
    <n v="1.4"/>
    <n v="6660"/>
    <n v="5.77"/>
    <n v="65910"/>
    <n v="57.09"/>
    <n v="29340"/>
    <n v="25.42"/>
    <n v="1620"/>
    <n v="1.4"/>
    <n v="0"/>
    <n v="0"/>
    <n v="1758"/>
    <n v="1.52"/>
    <n v="1200"/>
    <n v="1.04"/>
    <n v="2958"/>
    <n v="2.56"/>
    <n v="1173"/>
    <n v="1.02"/>
    <n v="840"/>
    <n v="0.73"/>
    <n v="2013"/>
    <n v="1.74"/>
    <n v="999"/>
    <n v="0.87"/>
    <n v="0"/>
    <n v="0"/>
    <n v="113400"/>
    <n v="98.23"/>
    <n v="2040"/>
    <n v="1.77"/>
    <n v="115440"/>
    <n v="2.5623700623700625E-2"/>
    <n v="16.433333333333334"/>
    <n v="1.7437629937629939E-2"/>
    <n v="11.183333333333334"/>
    <n v="8.6538461538461543E-3"/>
    <n v="5.55"/>
  </r>
  <r>
    <x v="142"/>
    <s v="PICH1Aco248"/>
    <x v="47"/>
    <s v="Pichidegua"/>
    <s v="color"/>
    <s v="Packing 1 Color"/>
    <s v="PICH1Aco2"/>
    <n v="3120"/>
    <n v="2.9"/>
    <n v="9900"/>
    <n v="9.2100000000000009"/>
    <n v="29480"/>
    <n v="27.43"/>
    <n v="56700"/>
    <n v="52.75"/>
    <n v="1230"/>
    <n v="1.1399999999999999"/>
    <n v="0"/>
    <n v="0"/>
    <n v="0"/>
    <n v="0"/>
    <n v="2601"/>
    <n v="2.42"/>
    <n v="1410"/>
    <n v="1.31"/>
    <n v="4011"/>
    <n v="3.73"/>
    <n v="1140"/>
    <n v="1.06"/>
    <n v="810"/>
    <n v="0.75"/>
    <n v="1950"/>
    <n v="1.81"/>
    <n v="1089"/>
    <n v="1.01"/>
    <n v="0"/>
    <n v="0"/>
    <n v="105260"/>
    <n v="97.93"/>
    <n v="2220"/>
    <n v="2.0699999999999998"/>
    <n v="107480"/>
    <n v="3.7318570896911055E-2"/>
    <n v="22.283333333333335"/>
    <n v="1.8142910308894679E-2"/>
    <n v="10.833333333333334"/>
    <n v="1.0132117603275028E-2"/>
    <n v="6.05"/>
  </r>
  <r>
    <x v="142"/>
    <s v="PICH1Bco48"/>
    <x v="47"/>
    <s v="Pichidegua"/>
    <s v="color"/>
    <s v="Packing 1 Color"/>
    <s v="PICH1Bco"/>
    <n v="0"/>
    <n v="0"/>
    <n v="0"/>
    <n v="0"/>
    <n v="0"/>
    <n v="0"/>
    <n v="0"/>
    <n v="0"/>
    <n v="0"/>
    <n v="0"/>
    <n v="0"/>
    <n v="0"/>
    <n v="0"/>
    <n v="0"/>
    <n v="0"/>
    <n v="0"/>
    <n v="210"/>
    <n v="100"/>
    <n v="210"/>
    <n v="100"/>
    <n v="0"/>
    <n v="0"/>
    <n v="0"/>
    <n v="0"/>
    <n v="0"/>
    <n v="0"/>
    <n v="0"/>
    <n v="0"/>
    <n v="0"/>
    <n v="0"/>
    <n v="0"/>
    <n v="0"/>
    <n v="210"/>
    <n v="100"/>
    <n v="210"/>
    <n v="1"/>
    <n v="1.1666666666666667"/>
    <n v="0"/>
    <n v="0"/>
    <n v="0"/>
    <n v="0"/>
  </r>
  <r>
    <x v="142"/>
    <s v="PICH2BCO48"/>
    <x v="47"/>
    <s v="Pichidegua"/>
    <s v="color"/>
    <s v="Packing 1 Color"/>
    <s v="PICH2BCO"/>
    <n v="1080"/>
    <n v="2.9"/>
    <n v="0"/>
    <n v="0"/>
    <n v="20160"/>
    <n v="54.22"/>
    <n v="7560"/>
    <n v="20.329999999999998"/>
    <n v="4500"/>
    <n v="12.1"/>
    <n v="0"/>
    <n v="0"/>
    <n v="0"/>
    <n v="0"/>
    <n v="2160"/>
    <n v="5.81"/>
    <n v="0"/>
    <n v="0"/>
    <n v="2160"/>
    <n v="5.81"/>
    <n v="1260"/>
    <n v="3.39"/>
    <n v="0"/>
    <n v="0"/>
    <n v="1260"/>
    <n v="3.39"/>
    <n v="460"/>
    <n v="1.24"/>
    <n v="0"/>
    <n v="0"/>
    <n v="37180"/>
    <n v="100"/>
    <n v="0"/>
    <n v="0"/>
    <n v="37180"/>
    <n v="5.8095750403442711E-2"/>
    <n v="12"/>
    <n v="3.388918773534158E-2"/>
    <n v="7"/>
    <n v="1.237224314147391E-2"/>
    <n v="2.5555555555555554"/>
  </r>
  <r>
    <x v="142"/>
    <s v="PICH4Bco48"/>
    <x v="47"/>
    <s v="Pichidegua"/>
    <s v="color"/>
    <s v="Packing 4"/>
    <s v="PICH4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2"/>
    <s v="PICH5Aco48"/>
    <x v="47"/>
    <s v="Pichidegua"/>
    <s v="color"/>
    <s v="Packing 5"/>
    <s v="PICH5Aco"/>
    <n v="1200"/>
    <n v="4.05"/>
    <n v="8820"/>
    <n v="29.74"/>
    <n v="6300"/>
    <n v="21.24"/>
    <n v="9360"/>
    <n v="31.56"/>
    <n v="540"/>
    <n v="1.82"/>
    <n v="0"/>
    <n v="0"/>
    <n v="0"/>
    <n v="0"/>
    <n v="2340"/>
    <n v="7.89"/>
    <n v="0"/>
    <n v="0"/>
    <n v="2340"/>
    <n v="7.89"/>
    <n v="720"/>
    <n v="2.4300000000000002"/>
    <n v="0"/>
    <n v="0"/>
    <n v="720"/>
    <n v="2.4300000000000002"/>
    <n v="380"/>
    <n v="1.28"/>
    <n v="0"/>
    <n v="0"/>
    <n v="29660"/>
    <n v="100"/>
    <n v="0"/>
    <n v="0"/>
    <n v="29660"/>
    <n v="7.8894133513149028E-2"/>
    <n v="13"/>
    <n v="2.4275118004045852E-2"/>
    <n v="4"/>
    <n v="1.2811867835468645E-2"/>
    <n v="2.1111111111111112"/>
  </r>
  <r>
    <x v="142"/>
    <s v="PICH5Bco48"/>
    <x v="47"/>
    <s v="Pichidegua"/>
    <s v="color"/>
    <s v="Packing 5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2"/>
    <s v="PICH5Cco48"/>
    <x v="47"/>
    <s v="Pichidegua"/>
    <s v="color"/>
    <s v="Packing 5"/>
    <s v="PICH5Cco"/>
    <n v="1440"/>
    <n v="1.29"/>
    <n v="10800"/>
    <n v="9.6999999999999993"/>
    <n v="13860"/>
    <n v="12.45"/>
    <n v="75780"/>
    <n v="68.06"/>
    <n v="3600"/>
    <n v="3.23"/>
    <n v="0"/>
    <n v="0"/>
    <n v="0"/>
    <n v="0"/>
    <n v="3420"/>
    <n v="3.07"/>
    <n v="0"/>
    <n v="0"/>
    <n v="3420"/>
    <n v="3.07"/>
    <n v="1800"/>
    <n v="1.62"/>
    <n v="0"/>
    <n v="0"/>
    <n v="1800"/>
    <n v="1.62"/>
    <n v="640"/>
    <n v="0.56999999999999995"/>
    <n v="0"/>
    <n v="0"/>
    <n v="111340"/>
    <n v="100"/>
    <n v="0"/>
    <n v="0"/>
    <n v="111340"/>
    <n v="3.0716723549488054E-2"/>
    <n v="19"/>
    <n v="1.6166696604993713E-2"/>
    <n v="10"/>
    <n v="5.7481587928866536E-3"/>
    <n v="3.5555555555555554"/>
  </r>
  <r>
    <x v="143"/>
    <s v="Lavado48"/>
    <x v="47"/>
    <m/>
    <m/>
    <m/>
    <s v="Lavado"/>
    <n v="6360"/>
    <n v="4.6900000000000004"/>
    <n v="18900"/>
    <n v="13.94"/>
    <n v="57420"/>
    <n v="42.35"/>
    <n v="39600"/>
    <n v="29.2"/>
    <n v="12780"/>
    <n v="9.42"/>
    <n v="54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600"/>
    <n v="100"/>
    <n v="0"/>
    <n v="0"/>
    <n v="135600"/>
    <n v="0"/>
    <n v="0"/>
    <n v="0"/>
    <n v="0"/>
    <n v="0"/>
    <n v="0"/>
  </r>
  <r>
    <x v="144"/>
    <s v="CA3A49"/>
    <x v="48"/>
    <s v="Calera"/>
    <s v="color"/>
    <s v="Packing 1 Color"/>
    <s v="CA3A"/>
    <n v="2640"/>
    <n v="7.32"/>
    <n v="8100"/>
    <n v="22.46"/>
    <n v="15120"/>
    <n v="41.93"/>
    <n v="5940"/>
    <n v="16.47"/>
    <n v="180"/>
    <n v="0.5"/>
    <n v="0"/>
    <n v="0"/>
    <n v="0"/>
    <n v="0"/>
    <n v="1458"/>
    <n v="4.04"/>
    <n v="360"/>
    <n v="1"/>
    <n v="1818"/>
    <n v="5.04"/>
    <n v="648"/>
    <n v="1.8"/>
    <n v="840"/>
    <n v="2.33"/>
    <n v="1488"/>
    <n v="4.13"/>
    <n v="774"/>
    <n v="2.15"/>
    <n v="0"/>
    <n v="0"/>
    <n v="34860"/>
    <n v="96.67"/>
    <n v="1200"/>
    <n v="3.33"/>
    <n v="36060"/>
    <n v="5.0415973377703829E-2"/>
    <n v="10.1"/>
    <n v="4.1264559068219631E-2"/>
    <n v="8.2666666666666675"/>
    <n v="2.1464226289517472E-2"/>
    <n v="4.3"/>
  </r>
  <r>
    <x v="144"/>
    <s v="CA3B49"/>
    <x v="48"/>
    <s v="Calera"/>
    <s v="color"/>
    <s v="Packing 1 Color"/>
    <s v="CA3B"/>
    <n v="720"/>
    <n v="6.3"/>
    <n v="2340"/>
    <n v="20.47"/>
    <n v="4680"/>
    <n v="40.94"/>
    <n v="2160"/>
    <n v="18.899999999999999"/>
    <n v="0"/>
    <n v="0"/>
    <n v="0"/>
    <n v="0"/>
    <n v="0"/>
    <n v="0"/>
    <n v="495"/>
    <n v="4.33"/>
    <n v="90"/>
    <n v="0.79"/>
    <n v="585"/>
    <n v="5.12"/>
    <n v="462"/>
    <n v="4.04"/>
    <n v="300"/>
    <n v="2.62"/>
    <n v="762"/>
    <n v="6.67"/>
    <n v="183"/>
    <n v="1.6"/>
    <n v="0"/>
    <n v="0"/>
    <n v="11040"/>
    <n v="96.59"/>
    <n v="390"/>
    <n v="3.41"/>
    <n v="11430"/>
    <n v="5.1181102362204724E-2"/>
    <n v="3.25"/>
    <n v="6.6666666666666666E-2"/>
    <n v="4.2333333333333334"/>
    <n v="1.6010498687664042E-2"/>
    <n v="1.0166666666666666"/>
  </r>
  <r>
    <x v="144"/>
    <s v="CA3BB49"/>
    <x v="48"/>
    <s v="Calera"/>
    <s v="blanco"/>
    <s v="Packing 1 Color"/>
    <s v="CA3BB"/>
    <n v="2160"/>
    <n v="5.33"/>
    <n v="9900"/>
    <n v="24.41"/>
    <n v="18180"/>
    <n v="44.82"/>
    <n v="5220"/>
    <n v="12.87"/>
    <n v="0"/>
    <n v="0"/>
    <n v="0"/>
    <n v="0"/>
    <n v="0"/>
    <n v="0"/>
    <n v="1404"/>
    <n v="3.46"/>
    <n v="720"/>
    <n v="1.78"/>
    <n v="2124"/>
    <n v="5.24"/>
    <n v="933"/>
    <n v="2.2999999999999998"/>
    <n v="1290"/>
    <n v="3.18"/>
    <n v="2223"/>
    <n v="5.48"/>
    <n v="753"/>
    <n v="1.86"/>
    <n v="0"/>
    <n v="0"/>
    <n v="38550"/>
    <n v="95.04"/>
    <n v="2010"/>
    <n v="4.96"/>
    <n v="40560"/>
    <n v="5.2366863905325446E-2"/>
    <n v="11.8"/>
    <n v="5.4807692307692307E-2"/>
    <n v="12.35"/>
    <n v="1.8565088757396448E-2"/>
    <n v="4.1833333333333336"/>
  </r>
  <r>
    <x v="144"/>
    <s v="CAP1A49"/>
    <x v="48"/>
    <s v="Calera"/>
    <s v="color"/>
    <s v="Packing 1 Color"/>
    <s v="CAP1A"/>
    <n v="2040"/>
    <n v="8.6199999999999992"/>
    <n v="2880"/>
    <n v="12.17"/>
    <n v="0"/>
    <n v="0"/>
    <n v="16740"/>
    <n v="70.75"/>
    <n v="150"/>
    <n v="0.63"/>
    <n v="0"/>
    <n v="0"/>
    <n v="0"/>
    <n v="0"/>
    <n v="1116"/>
    <n v="4.72"/>
    <n v="240"/>
    <n v="1.01"/>
    <n v="1356"/>
    <n v="5.73"/>
    <n v="291"/>
    <n v="1.23"/>
    <n v="0"/>
    <n v="0"/>
    <n v="291"/>
    <n v="1.23"/>
    <n v="203"/>
    <n v="0.86"/>
    <n v="0"/>
    <n v="0"/>
    <n v="23420"/>
    <n v="98.99"/>
    <n v="240"/>
    <n v="1.01"/>
    <n v="23660"/>
    <n v="5.7311918850380388E-2"/>
    <n v="7.5333333333333332"/>
    <n v="1.2299239222316145E-2"/>
    <n v="1.6166666666666667"/>
    <n v="8.5798816568047331E-3"/>
    <n v="1.1277777777777778"/>
  </r>
  <r>
    <x v="144"/>
    <s v="CAP1B49"/>
    <x v="48"/>
    <s v="Calera"/>
    <s v="color"/>
    <s v="Packing 1 Color"/>
    <s v="CAP1B"/>
    <n v="1800"/>
    <n v="6.32"/>
    <n v="540"/>
    <n v="1.89"/>
    <n v="0"/>
    <n v="0"/>
    <n v="22140"/>
    <n v="77.680000000000007"/>
    <n v="1980"/>
    <n v="6.95"/>
    <n v="180"/>
    <n v="0.63"/>
    <n v="0"/>
    <n v="0"/>
    <n v="990"/>
    <n v="3.47"/>
    <n v="240"/>
    <n v="0.84"/>
    <n v="1230"/>
    <n v="4.32"/>
    <n v="261"/>
    <n v="0.92"/>
    <n v="0"/>
    <n v="0"/>
    <n v="261"/>
    <n v="0.92"/>
    <n v="369"/>
    <n v="1.29"/>
    <n v="0"/>
    <n v="0"/>
    <n v="28260"/>
    <n v="99.16"/>
    <n v="240"/>
    <n v="0.84"/>
    <n v="28500"/>
    <n v="4.3157894736842103E-2"/>
    <n v="6.833333333333333"/>
    <n v="9.1578947368421044E-3"/>
    <n v="1.45"/>
    <n v="1.2947368421052631E-2"/>
    <n v="2.0499999999999998"/>
  </r>
  <r>
    <x v="144"/>
    <s v="CAP1c49"/>
    <x v="48"/>
    <s v="Calera"/>
    <s v="color"/>
    <s v="Packing 1 Color"/>
    <s v="CAP1c"/>
    <n v="2280"/>
    <n v="11.97"/>
    <n v="2520"/>
    <n v="13.23"/>
    <n v="0"/>
    <n v="0"/>
    <n v="12600"/>
    <n v="66.14"/>
    <n v="0"/>
    <n v="0"/>
    <n v="0"/>
    <n v="0"/>
    <n v="0"/>
    <n v="0"/>
    <n v="1014"/>
    <n v="5.32"/>
    <n v="90"/>
    <n v="0.47"/>
    <n v="1104"/>
    <n v="5.8"/>
    <n v="279"/>
    <n v="1.46"/>
    <n v="0"/>
    <n v="0"/>
    <n v="279"/>
    <n v="1.46"/>
    <n v="267"/>
    <n v="1.4"/>
    <n v="0"/>
    <n v="0"/>
    <n v="18960"/>
    <n v="99.53"/>
    <n v="90"/>
    <n v="0.47"/>
    <n v="19050"/>
    <n v="5.7952755905511813E-2"/>
    <n v="6.1333333333333337"/>
    <n v="1.4645669291338584E-2"/>
    <n v="1.55"/>
    <n v="1.4015748031496062E-2"/>
    <n v="1.4833333333333334"/>
  </r>
  <r>
    <x v="145"/>
    <s v="PICH1A49"/>
    <x v="48"/>
    <s v="Pichidegua"/>
    <s v="blanco"/>
    <s v="Packing 1 Blanco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PICH2A49"/>
    <x v="48"/>
    <s v="Pichidegua"/>
    <s v="color"/>
    <s v="Packing 1 Blanco"/>
    <s v="PICH2A"/>
    <n v="30960"/>
    <n v="8.58"/>
    <n v="120240"/>
    <n v="33.33"/>
    <n v="123660"/>
    <n v="34.28"/>
    <n v="52380"/>
    <n v="14.52"/>
    <n v="4680"/>
    <n v="1.3"/>
    <n v="0"/>
    <n v="0"/>
    <n v="0"/>
    <n v="0"/>
    <n v="20160"/>
    <n v="5.59"/>
    <n v="0"/>
    <n v="0"/>
    <n v="20160"/>
    <n v="5.59"/>
    <n v="6660"/>
    <n v="1.85"/>
    <n v="0"/>
    <n v="0"/>
    <n v="6660"/>
    <n v="1.85"/>
    <n v="2030"/>
    <n v="0.56000000000000005"/>
    <n v="0"/>
    <n v="0"/>
    <n v="360770"/>
    <n v="100"/>
    <n v="0"/>
    <n v="0"/>
    <n v="360770"/>
    <n v="5.5880477866784933E-2"/>
    <n v="112"/>
    <n v="1.8460515009562879E-2"/>
    <n v="37"/>
    <n v="5.6268536740859826E-3"/>
    <n v="11.277777777777779"/>
  </r>
  <r>
    <x v="145"/>
    <s v="PICH3A49"/>
    <x v="48"/>
    <s v="Pichidegua"/>
    <s v="blanco"/>
    <s v="Packing 3"/>
    <s v="PICH3A"/>
    <n v="18600"/>
    <n v="7.5"/>
    <n v="48500"/>
    <n v="19.55"/>
    <n v="120780"/>
    <n v="48.7"/>
    <n v="28440"/>
    <n v="11.47"/>
    <n v="0"/>
    <n v="0"/>
    <n v="0"/>
    <n v="0"/>
    <n v="0"/>
    <n v="0"/>
    <n v="26460"/>
    <n v="10.67"/>
    <n v="0"/>
    <n v="0"/>
    <n v="26460"/>
    <n v="10.67"/>
    <n v="3420"/>
    <n v="1.38"/>
    <n v="0"/>
    <n v="0"/>
    <n v="3420"/>
    <n v="1.38"/>
    <n v="1820"/>
    <n v="0.73"/>
    <n v="0"/>
    <n v="0"/>
    <n v="248020"/>
    <n v="100"/>
    <n v="0"/>
    <n v="0"/>
    <n v="248020"/>
    <n v="0.10668494476251915"/>
    <n v="147"/>
    <n v="1.378921054753649E-2"/>
    <n v="19"/>
    <n v="7.3381178937182486E-3"/>
    <n v="10.111111111111111"/>
  </r>
  <r>
    <x v="145"/>
    <s v="PICH4A49"/>
    <x v="48"/>
    <s v="Pichidegua"/>
    <s v="blanco"/>
    <s v="Packing 4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PICH5A49"/>
    <x v="48"/>
    <s v="Pichidegua"/>
    <s v="blanco"/>
    <s v="Packing 5"/>
    <s v="PICH5A"/>
    <n v="4680"/>
    <n v="1.89"/>
    <n v="44440"/>
    <n v="17.920000000000002"/>
    <n v="115380"/>
    <n v="46.54"/>
    <n v="59220"/>
    <n v="23.88"/>
    <n v="5220"/>
    <n v="2.11"/>
    <n v="0"/>
    <n v="0"/>
    <n v="0"/>
    <n v="0"/>
    <n v="15480"/>
    <n v="6.24"/>
    <n v="0"/>
    <n v="0"/>
    <n v="15480"/>
    <n v="6.24"/>
    <n v="2340"/>
    <n v="0.94"/>
    <n v="0"/>
    <n v="0"/>
    <n v="2340"/>
    <n v="0.94"/>
    <n v="1180"/>
    <n v="0.48"/>
    <n v="0"/>
    <n v="0"/>
    <n v="247940"/>
    <n v="100"/>
    <n v="0"/>
    <n v="0"/>
    <n v="247940"/>
    <n v="6.2434459949987899E-2"/>
    <n v="86"/>
    <n v="9.4377672017423569E-3"/>
    <n v="13"/>
    <n v="4.7592159393401627E-3"/>
    <n v="6.5555555555555554"/>
  </r>
  <r>
    <x v="145"/>
    <s v="PICH1B49"/>
    <x v="48"/>
    <s v="Pichidegua"/>
    <s v="color"/>
    <s v="Packing 1 Blanco"/>
    <s v="PICH1B"/>
    <n v="600"/>
    <n v="10.36"/>
    <n v="0"/>
    <n v="0"/>
    <n v="0"/>
    <n v="0"/>
    <n v="3060"/>
    <n v="52.85"/>
    <n v="0"/>
    <n v="0"/>
    <n v="1260"/>
    <n v="21.76"/>
    <n v="0"/>
    <n v="0"/>
    <n v="435"/>
    <n v="7.51"/>
    <n v="390"/>
    <n v="6.74"/>
    <n v="825"/>
    <n v="14.25"/>
    <n v="36"/>
    <n v="0.62"/>
    <n v="0"/>
    <n v="0"/>
    <n v="36"/>
    <n v="0.62"/>
    <n v="9"/>
    <n v="0.16"/>
    <n v="0"/>
    <n v="0"/>
    <n v="5400"/>
    <n v="93.26"/>
    <n v="390"/>
    <n v="6.74"/>
    <n v="5790"/>
    <n v="0.14248704663212436"/>
    <n v="4.583333333333333"/>
    <n v="6.2176165803108805E-3"/>
    <n v="0.2"/>
    <n v="1.5544041450777201E-3"/>
    <n v="0.05"/>
  </r>
  <r>
    <x v="145"/>
    <s v="PICH2B49"/>
    <x v="48"/>
    <s v="Pichidegua"/>
    <s v="blanco"/>
    <s v="Packing 1 Blanco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PICH3B49"/>
    <x v="48"/>
    <s v="Pichidegua"/>
    <s v="blanco"/>
    <s v="Packing 3"/>
    <s v="PICH3B"/>
    <n v="3600"/>
    <n v="0.86"/>
    <n v="48820"/>
    <n v="11.65"/>
    <n v="220680"/>
    <n v="52.68"/>
    <n v="124740"/>
    <n v="29.78"/>
    <n v="6660"/>
    <n v="1.59"/>
    <n v="0"/>
    <n v="0"/>
    <n v="0"/>
    <n v="0"/>
    <n v="11880"/>
    <n v="2.84"/>
    <n v="0"/>
    <n v="0"/>
    <n v="11880"/>
    <n v="2.84"/>
    <n v="1260"/>
    <n v="0.3"/>
    <n v="0"/>
    <n v="0"/>
    <n v="1260"/>
    <n v="0.3"/>
    <n v="1260"/>
    <n v="0.3"/>
    <n v="0"/>
    <n v="0"/>
    <n v="418900"/>
    <n v="100"/>
    <n v="0"/>
    <n v="0"/>
    <n v="418900"/>
    <n v="2.8359990451181667E-2"/>
    <n v="66"/>
    <n v="3.0078777751253285E-3"/>
    <n v="7"/>
    <n v="3.0078777751253285E-3"/>
    <n v="7"/>
  </r>
  <r>
    <x v="145"/>
    <s v="PICH4B49"/>
    <x v="48"/>
    <s v="Pichidegua"/>
    <s v="blanco"/>
    <s v="Packing 4"/>
    <s v="PICH4B"/>
    <n v="600"/>
    <n v="0.41"/>
    <n v="6120"/>
    <n v="4.22"/>
    <n v="54900"/>
    <n v="37.85"/>
    <n v="59040"/>
    <n v="40.700000000000003"/>
    <n v="11340"/>
    <n v="7.82"/>
    <n v="0"/>
    <n v="0"/>
    <n v="0"/>
    <n v="0"/>
    <n v="10260"/>
    <n v="7.07"/>
    <n v="0"/>
    <n v="0"/>
    <n v="10260"/>
    <n v="7.07"/>
    <n v="2160"/>
    <n v="1.49"/>
    <n v="0"/>
    <n v="0"/>
    <n v="2160"/>
    <n v="1.49"/>
    <n v="640"/>
    <n v="0.44"/>
    <n v="0"/>
    <n v="0"/>
    <n v="145060"/>
    <n v="100"/>
    <n v="0"/>
    <n v="0"/>
    <n v="145060"/>
    <n v="7.0729353371018891E-2"/>
    <n v="57"/>
    <n v="1.4890390183372397E-2"/>
    <n v="12"/>
    <n v="4.4119674617399693E-3"/>
    <n v="3.5555555555555554"/>
  </r>
  <r>
    <x v="145"/>
    <s v="PICH5B49"/>
    <x v="48"/>
    <s v="Pichidegua"/>
    <s v="blanco"/>
    <s v="Packing 5"/>
    <s v="PICH5B"/>
    <n v="9240"/>
    <n v="1.83"/>
    <n v="2340"/>
    <n v="0.46"/>
    <n v="40680"/>
    <n v="8.07"/>
    <n v="315360"/>
    <n v="62.53"/>
    <n v="118800"/>
    <n v="23.55"/>
    <n v="2700"/>
    <n v="0.54"/>
    <n v="0"/>
    <n v="0"/>
    <n v="12780"/>
    <n v="2.5299999999999998"/>
    <n v="0"/>
    <n v="0"/>
    <n v="12780"/>
    <n v="2.5299999999999998"/>
    <n v="1620"/>
    <n v="0.32"/>
    <n v="0"/>
    <n v="0"/>
    <n v="1620"/>
    <n v="0.32"/>
    <n v="840"/>
    <n v="0.17"/>
    <n v="0"/>
    <n v="0"/>
    <n v="504360"/>
    <n v="100"/>
    <n v="0"/>
    <n v="0"/>
    <n v="504360"/>
    <n v="2.5339043540328336E-2"/>
    <n v="71"/>
    <n v="3.2119914346895075E-3"/>
    <n v="9"/>
    <n v="1.6654770402093743E-3"/>
    <n v="4.666666666666667"/>
  </r>
  <r>
    <x v="145"/>
    <s v="PICH3C49"/>
    <x v="48"/>
    <s v="Pichidegua"/>
    <s v="blanco"/>
    <s v="Packing 3"/>
    <s v="PICH3C"/>
    <n v="3240"/>
    <n v="1.02"/>
    <n v="20100"/>
    <n v="6.33"/>
    <n v="154080"/>
    <n v="48.54"/>
    <n v="120060"/>
    <n v="37.83"/>
    <n v="6480"/>
    <n v="2.04"/>
    <n v="0"/>
    <n v="0"/>
    <n v="0"/>
    <n v="0"/>
    <n v="10800"/>
    <n v="3.4"/>
    <n v="0"/>
    <n v="0"/>
    <n v="10800"/>
    <n v="3.4"/>
    <n v="1440"/>
    <n v="0.45"/>
    <n v="0"/>
    <n v="0"/>
    <n v="1440"/>
    <n v="0.45"/>
    <n v="1200"/>
    <n v="0.38"/>
    <n v="0"/>
    <n v="0"/>
    <n v="317400"/>
    <n v="100"/>
    <n v="0"/>
    <n v="0"/>
    <n v="317400"/>
    <n v="3.4026465028355386E-2"/>
    <n v="60"/>
    <n v="4.5368620037807179E-3"/>
    <n v="8"/>
    <n v="3.780718336483932E-3"/>
    <n v="6.666666666666667"/>
  </r>
  <r>
    <x v="145"/>
    <s v="PICH5C49"/>
    <x v="48"/>
    <s v="Pichidegua"/>
    <s v="blanco"/>
    <s v="Packing 5"/>
    <s v="PICH5C"/>
    <n v="4080"/>
    <n v="1.64"/>
    <n v="40060"/>
    <n v="16.149999999999999"/>
    <n v="129060"/>
    <n v="52.03"/>
    <n v="54360"/>
    <n v="21.91"/>
    <n v="4500"/>
    <n v="1.81"/>
    <n v="0"/>
    <n v="0"/>
    <n v="0"/>
    <n v="0"/>
    <n v="12240"/>
    <n v="4.93"/>
    <n v="0"/>
    <n v="0"/>
    <n v="12240"/>
    <n v="4.93"/>
    <n v="2700"/>
    <n v="1.0900000000000001"/>
    <n v="0"/>
    <n v="0"/>
    <n v="2700"/>
    <n v="1.0900000000000001"/>
    <n v="1060"/>
    <n v="0.43"/>
    <n v="0"/>
    <n v="0"/>
    <n v="248060"/>
    <n v="100"/>
    <n v="0"/>
    <n v="0"/>
    <n v="248060"/>
    <n v="4.9342900911069902E-2"/>
    <n v="68"/>
    <n v="1.088446343626542E-2"/>
    <n v="15"/>
    <n v="4.2731597194227205E-3"/>
    <n v="5.8888888888888893"/>
  </r>
  <r>
    <x v="145"/>
    <s v="PICH5D49"/>
    <x v="48"/>
    <s v="Pichidegua"/>
    <s v="blanco"/>
    <s v="Packing 5"/>
    <s v="PICH5D"/>
    <n v="2880"/>
    <n v="2.12"/>
    <n v="30060"/>
    <n v="22.17"/>
    <n v="63000"/>
    <n v="46.47"/>
    <n v="21420"/>
    <n v="15.8"/>
    <n v="720"/>
    <n v="0.53"/>
    <n v="0"/>
    <n v="0"/>
    <n v="0"/>
    <n v="0"/>
    <n v="12600"/>
    <n v="9.2899999999999991"/>
    <n v="0"/>
    <n v="0"/>
    <n v="12600"/>
    <n v="9.2899999999999991"/>
    <n v="3420"/>
    <n v="2.52"/>
    <n v="0"/>
    <n v="0"/>
    <n v="3420"/>
    <n v="2.52"/>
    <n v="1480"/>
    <n v="1.0900000000000001"/>
    <n v="0"/>
    <n v="0"/>
    <n v="135580"/>
    <n v="100"/>
    <n v="0"/>
    <n v="0"/>
    <n v="135580"/>
    <n v="9.2934061070954421E-2"/>
    <n v="70"/>
    <n v="2.5224959433544771E-2"/>
    <n v="19"/>
    <n v="1.0916064316270837E-2"/>
    <n v="8.2222222222222214"/>
  </r>
  <r>
    <x v="145"/>
    <s v="PICH1Aco49"/>
    <x v="48"/>
    <s v="Pichidegua"/>
    <s v="color"/>
    <s v="Packing 1 Color"/>
    <s v="PICH1Aco"/>
    <n v="2280"/>
    <n v="2.2999999999999998"/>
    <n v="3240"/>
    <n v="3.27"/>
    <n v="6400"/>
    <n v="6.46"/>
    <n v="63720"/>
    <n v="64.31"/>
    <n v="18000"/>
    <n v="18.170000000000002"/>
    <n v="300"/>
    <n v="0.3"/>
    <n v="0"/>
    <n v="0"/>
    <n v="1854"/>
    <n v="1.87"/>
    <n v="450"/>
    <n v="0.45"/>
    <n v="2304"/>
    <n v="2.33"/>
    <n v="1395"/>
    <n v="1.41"/>
    <n v="750"/>
    <n v="0.76"/>
    <n v="2145"/>
    <n v="2.16"/>
    <n v="691"/>
    <n v="0.7"/>
    <n v="0"/>
    <n v="0"/>
    <n v="97880"/>
    <n v="98.79"/>
    <n v="1200"/>
    <n v="1.21"/>
    <n v="99080"/>
    <n v="2.3253936213161082E-2"/>
    <n v="12.8"/>
    <n v="2.1649172385950748E-2"/>
    <n v="11.916666666666666"/>
    <n v="6.9741622930964879E-3"/>
    <n v="3.838888888888889"/>
  </r>
  <r>
    <x v="145"/>
    <s v="PICH1Aco249"/>
    <x v="48"/>
    <s v="Pichidegua"/>
    <s v="color"/>
    <s v="Packing 1 Color"/>
    <s v="PICH1Aco2"/>
    <n v="3480"/>
    <n v="3.18"/>
    <n v="13500"/>
    <n v="12.34"/>
    <n v="5580"/>
    <n v="5.0999999999999996"/>
    <n v="71820"/>
    <n v="65.64"/>
    <n v="4500"/>
    <n v="4.1100000000000003"/>
    <n v="180"/>
    <n v="0.16"/>
    <n v="0"/>
    <n v="0"/>
    <n v="4323"/>
    <n v="3.95"/>
    <n v="1830"/>
    <n v="1.67"/>
    <n v="6153"/>
    <n v="5.62"/>
    <n v="1665"/>
    <n v="1.52"/>
    <n v="1080"/>
    <n v="0.99"/>
    <n v="2745"/>
    <n v="2.5099999999999998"/>
    <n v="1452"/>
    <n v="1.33"/>
    <n v="0"/>
    <n v="0"/>
    <n v="106500"/>
    <n v="97.34"/>
    <n v="2910"/>
    <n v="2.66"/>
    <n v="109410"/>
    <n v="5.6238003838771596E-2"/>
    <n v="34.18333333333333"/>
    <n v="2.5089114340553879E-2"/>
    <n v="15.25"/>
    <n v="1.3271181793254729E-2"/>
    <n v="8.0666666666666664"/>
  </r>
  <r>
    <x v="145"/>
    <s v="PICH1Bco49"/>
    <x v="48"/>
    <s v="Pichidegua"/>
    <s v="color"/>
    <s v="Packing 1 Color"/>
    <s v="PICH1Bco"/>
    <n v="1080"/>
    <n v="5.83"/>
    <n v="1620"/>
    <n v="8.75"/>
    <n v="0"/>
    <n v="0"/>
    <n v="12420"/>
    <n v="67.099999999999994"/>
    <n v="360"/>
    <n v="1.94"/>
    <n v="0"/>
    <n v="0"/>
    <n v="0"/>
    <n v="0"/>
    <n v="2205"/>
    <n v="11.91"/>
    <n v="510"/>
    <n v="2.76"/>
    <n v="2715"/>
    <n v="14.67"/>
    <n v="195"/>
    <n v="1.05"/>
    <n v="0"/>
    <n v="0"/>
    <n v="195"/>
    <n v="1.05"/>
    <n v="120"/>
    <n v="0.65"/>
    <n v="0"/>
    <n v="0"/>
    <n v="18000"/>
    <n v="97.24"/>
    <n v="510"/>
    <n v="2.76"/>
    <n v="18510"/>
    <n v="0.14667747163695299"/>
    <n v="15.083333333333334"/>
    <n v="1.0534846029173419E-2"/>
    <n v="1.0833333333333333"/>
    <n v="6.4829821717990272E-3"/>
    <n v="0.66666666666666663"/>
  </r>
  <r>
    <x v="145"/>
    <s v="PICH2BCO49"/>
    <x v="48"/>
    <s v="Pichidegua"/>
    <s v="color"/>
    <s v="Packing 1 Color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PICH4Bco49"/>
    <x v="48"/>
    <s v="Pichidegua"/>
    <s v="color"/>
    <s v="Packing 4"/>
    <s v="PICH4Bco"/>
    <n v="960"/>
    <n v="2.69"/>
    <n v="0"/>
    <n v="0"/>
    <n v="18360"/>
    <n v="51.46"/>
    <n v="8280"/>
    <n v="23.21"/>
    <n v="3240"/>
    <n v="9.08"/>
    <n v="0"/>
    <n v="0"/>
    <n v="0"/>
    <n v="0"/>
    <n v="2700"/>
    <n v="7.57"/>
    <n v="0"/>
    <n v="0"/>
    <n v="2700"/>
    <n v="7.57"/>
    <n v="1620"/>
    <n v="4.54"/>
    <n v="0"/>
    <n v="0"/>
    <n v="1620"/>
    <n v="4.54"/>
    <n v="520"/>
    <n v="1.46"/>
    <n v="0"/>
    <n v="0"/>
    <n v="35680"/>
    <n v="100"/>
    <n v="0"/>
    <n v="0"/>
    <n v="35680"/>
    <n v="7.567264573991031E-2"/>
    <n v="15"/>
    <n v="4.5403587443946188E-2"/>
    <n v="9"/>
    <n v="1.4573991031390135E-2"/>
    <n v="2.8888888888888888"/>
  </r>
  <r>
    <x v="145"/>
    <s v="PICH5Aco49"/>
    <x v="48"/>
    <s v="Pichidegua"/>
    <s v="color"/>
    <s v="Packing 5"/>
    <s v="PICH5Aco"/>
    <n v="2040"/>
    <n v="4.4400000000000004"/>
    <n v="11160"/>
    <n v="24.31"/>
    <n v="10980"/>
    <n v="23.92"/>
    <n v="17460"/>
    <n v="38.04"/>
    <n v="540"/>
    <n v="1.18"/>
    <n v="0"/>
    <n v="0"/>
    <n v="0"/>
    <n v="0"/>
    <n v="2160"/>
    <n v="4.71"/>
    <n v="0"/>
    <n v="0"/>
    <n v="2160"/>
    <n v="4.71"/>
    <n v="1080"/>
    <n v="2.35"/>
    <n v="0"/>
    <n v="0"/>
    <n v="1080"/>
    <n v="2.35"/>
    <n v="480"/>
    <n v="1.05"/>
    <n v="0"/>
    <n v="0"/>
    <n v="45900"/>
    <n v="100"/>
    <n v="0"/>
    <n v="0"/>
    <n v="45900"/>
    <n v="4.7058823529411764E-2"/>
    <n v="12"/>
    <n v="2.3529411764705882E-2"/>
    <n v="6"/>
    <n v="1.045751633986928E-2"/>
    <n v="2.6666666666666665"/>
  </r>
  <r>
    <x v="145"/>
    <s v="PICH5Bco49"/>
    <x v="48"/>
    <s v="Pichidegua"/>
    <s v="color"/>
    <s v="Packing 5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PICH5Cco49"/>
    <x v="48"/>
    <s v="Pichidegua"/>
    <s v="color"/>
    <s v="Packing 5"/>
    <s v="PICH5Cco"/>
    <n v="2760"/>
    <n v="2.56"/>
    <n v="18180"/>
    <n v="16.84"/>
    <n v="13860"/>
    <n v="12.84"/>
    <n v="65880"/>
    <n v="61.01"/>
    <n v="2160"/>
    <n v="2"/>
    <n v="0"/>
    <n v="0"/>
    <n v="0"/>
    <n v="0"/>
    <n v="2700"/>
    <n v="2.5"/>
    <n v="0"/>
    <n v="0"/>
    <n v="2700"/>
    <n v="2.5"/>
    <n v="1800"/>
    <n v="1.67"/>
    <n v="0"/>
    <n v="0"/>
    <n v="1800"/>
    <n v="1.67"/>
    <n v="640"/>
    <n v="0.59"/>
    <n v="0"/>
    <n v="0"/>
    <n v="107980"/>
    <n v="100"/>
    <n v="0"/>
    <n v="0"/>
    <n v="107980"/>
    <n v="2.5004630487127245E-2"/>
    <n v="15"/>
    <n v="1.6669753658084832E-2"/>
    <n v="10"/>
    <n v="5.9270235228746065E-3"/>
    <n v="3.5555555555555554"/>
  </r>
  <r>
    <x v="146"/>
    <s v="Lavado49"/>
    <x v="48"/>
    <m/>
    <m/>
    <m/>
    <s v="Lavado"/>
    <n v="6240"/>
    <n v="4.0199999999999996"/>
    <n v="20160"/>
    <n v="12.98"/>
    <n v="60480"/>
    <n v="38.950000000000003"/>
    <n v="51480"/>
    <n v="33.15"/>
    <n v="15840"/>
    <n v="10.199999999999999"/>
    <n v="1080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280"/>
    <n v="100"/>
    <n v="0"/>
    <n v="0"/>
    <n v="155280"/>
    <n v="0"/>
    <n v="0"/>
    <n v="0"/>
    <n v="0"/>
    <n v="0"/>
    <n v="0"/>
  </r>
  <r>
    <x v="147"/>
    <s v="CA3A50"/>
    <x v="49"/>
    <s v="Calera"/>
    <s v="color"/>
    <s v="Packing 1 Color"/>
    <s v="CA3A"/>
    <n v="2280"/>
    <n v="8.0299999999999994"/>
    <n v="6300"/>
    <n v="22.2"/>
    <n v="11520"/>
    <n v="40.590000000000003"/>
    <n v="4680"/>
    <n v="16.489999999999998"/>
    <n v="180"/>
    <n v="0.63"/>
    <n v="0"/>
    <n v="0"/>
    <n v="0"/>
    <n v="0"/>
    <n v="1068"/>
    <n v="3.76"/>
    <n v="240"/>
    <n v="0.85"/>
    <n v="1308"/>
    <n v="4.6100000000000003"/>
    <n v="720"/>
    <n v="2.54"/>
    <n v="540"/>
    <n v="1.9"/>
    <n v="1260"/>
    <n v="4.4400000000000004"/>
    <n v="852"/>
    <n v="3"/>
    <n v="0"/>
    <n v="0"/>
    <n v="27600"/>
    <n v="97.25"/>
    <n v="780"/>
    <n v="2.75"/>
    <n v="28380"/>
    <n v="4.6088794926004227E-2"/>
    <n v="7.2666666666666666"/>
    <n v="4.4397463002114168E-2"/>
    <n v="7"/>
    <n v="3.0021141649048625E-2"/>
    <n v="4.7333333333333334"/>
  </r>
  <r>
    <x v="147"/>
    <s v="CA3B50"/>
    <x v="49"/>
    <s v="Calera"/>
    <s v="color"/>
    <s v="Packing 1 Color"/>
    <s v="CA3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47"/>
    <s v="CA3BB50"/>
    <x v="49"/>
    <s v="Calera"/>
    <s v="blanco"/>
    <s v="Packing 1 Color"/>
    <s v="CA3BB"/>
    <n v="1680"/>
    <n v="5.52"/>
    <n v="6840"/>
    <n v="22.46"/>
    <n v="13320"/>
    <n v="43.74"/>
    <n v="4320"/>
    <n v="14.19"/>
    <n v="180"/>
    <n v="0.59"/>
    <n v="0"/>
    <n v="0"/>
    <n v="0"/>
    <n v="0"/>
    <n v="1782"/>
    <n v="5.85"/>
    <n v="480"/>
    <n v="1.58"/>
    <n v="2262"/>
    <n v="7.43"/>
    <n v="543"/>
    <n v="1.78"/>
    <n v="690"/>
    <n v="2.27"/>
    <n v="1233"/>
    <n v="4.05"/>
    <n v="615"/>
    <n v="2.02"/>
    <n v="0"/>
    <n v="0"/>
    <n v="29280"/>
    <n v="96.16"/>
    <n v="1170"/>
    <n v="3.84"/>
    <n v="30450"/>
    <n v="7.4285714285714288E-2"/>
    <n v="12.566666666666666"/>
    <n v="4.0492610837438422E-2"/>
    <n v="6.85"/>
    <n v="2.0197044334975371E-2"/>
    <n v="3.4166666666666665"/>
  </r>
  <r>
    <x v="147"/>
    <s v="CAP1A50"/>
    <x v="49"/>
    <s v="Calera"/>
    <s v="color"/>
    <s v="Packing 1 Color"/>
    <s v="CAP1A"/>
    <n v="840"/>
    <n v="9.2200000000000006"/>
    <n v="2700"/>
    <n v="29.62"/>
    <n v="0"/>
    <n v="0"/>
    <n v="4860"/>
    <n v="53.32"/>
    <n v="0"/>
    <n v="0"/>
    <n v="0"/>
    <n v="0"/>
    <n v="0"/>
    <n v="0"/>
    <n v="528"/>
    <n v="5.79"/>
    <n v="30"/>
    <n v="0.33"/>
    <n v="558"/>
    <n v="6.12"/>
    <n v="156"/>
    <n v="1.71"/>
    <n v="0"/>
    <n v="0"/>
    <n v="156"/>
    <n v="1.71"/>
    <n v="0"/>
    <n v="0"/>
    <n v="0"/>
    <n v="0"/>
    <n v="9084"/>
    <n v="99.67"/>
    <n v="30"/>
    <n v="0.33"/>
    <n v="9114"/>
    <n v="6.1224489795918366E-2"/>
    <n v="3.1"/>
    <n v="1.7116524028966424E-2"/>
    <n v="0.8666666666666667"/>
    <n v="0"/>
    <n v="0"/>
  </r>
  <r>
    <x v="147"/>
    <s v="CAP1B50"/>
    <x v="49"/>
    <s v="Calera"/>
    <s v="color"/>
    <s v="Packing 1 Color"/>
    <s v="CAP1B"/>
    <n v="1920"/>
    <n v="6.75"/>
    <n v="4680"/>
    <n v="16.45"/>
    <n v="1440"/>
    <n v="5.0599999999999996"/>
    <n v="16920"/>
    <n v="59.46"/>
    <n v="1620"/>
    <n v="5.69"/>
    <n v="0"/>
    <n v="0"/>
    <n v="0"/>
    <n v="0"/>
    <n v="1350"/>
    <n v="4.74"/>
    <n v="60"/>
    <n v="0.21"/>
    <n v="1410"/>
    <n v="4.96"/>
    <n v="309"/>
    <n v="1.0900000000000001"/>
    <n v="0"/>
    <n v="0"/>
    <n v="309"/>
    <n v="1.0900000000000001"/>
    <n v="155"/>
    <n v="0.54"/>
    <n v="0"/>
    <n v="0"/>
    <n v="28394"/>
    <n v="99.79"/>
    <n v="60"/>
    <n v="0.21"/>
    <n v="28454"/>
    <n v="4.9553665565474102E-2"/>
    <n v="7.833333333333333"/>
    <n v="1.0859633092008153E-2"/>
    <n v="1.7166666666666666"/>
    <n v="5.4473887678358054E-3"/>
    <n v="0.86111111111111116"/>
  </r>
  <r>
    <x v="147"/>
    <s v="CAP1c50"/>
    <x v="49"/>
    <s v="Calera"/>
    <s v="color"/>
    <s v="Packing 1 Color"/>
    <s v="CAP1c"/>
    <n v="1440"/>
    <n v="6.48"/>
    <n v="360"/>
    <n v="1.62"/>
    <n v="1800"/>
    <n v="8.1"/>
    <n v="15120"/>
    <n v="68.02"/>
    <n v="2160"/>
    <n v="9.7200000000000006"/>
    <n v="0"/>
    <n v="0"/>
    <n v="0"/>
    <n v="0"/>
    <n v="714"/>
    <n v="3.21"/>
    <n v="60"/>
    <n v="0.27"/>
    <n v="774"/>
    <n v="3.48"/>
    <n v="246"/>
    <n v="1.1100000000000001"/>
    <n v="0"/>
    <n v="0"/>
    <n v="246"/>
    <n v="1.1100000000000001"/>
    <n v="330"/>
    <n v="1.48"/>
    <n v="0"/>
    <n v="0"/>
    <n v="22170"/>
    <n v="99.73"/>
    <n v="60"/>
    <n v="0.27"/>
    <n v="22230"/>
    <n v="3.4817813765182185E-2"/>
    <n v="4.3"/>
    <n v="1.1066126855600539E-2"/>
    <n v="1.3666666666666667"/>
    <n v="1.4844804318488529E-2"/>
    <n v="1.8333333333333333"/>
  </r>
  <r>
    <x v="148"/>
    <s v="PICH1A50"/>
    <x v="49"/>
    <s v="Pichidegua"/>
    <s v="blanco"/>
    <s v="Packing 1 Blanco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48"/>
    <s v="PICH2A50"/>
    <x v="49"/>
    <s v="Pichidegua"/>
    <s v="color"/>
    <s v="Packing 1 Blanco"/>
    <s v="PICH2A"/>
    <n v="22440"/>
    <n v="8.49"/>
    <n v="89280"/>
    <n v="33.770000000000003"/>
    <n v="98280"/>
    <n v="37.17"/>
    <n v="31320"/>
    <n v="11.85"/>
    <n v="3240"/>
    <n v="1.23"/>
    <n v="0"/>
    <n v="0"/>
    <n v="0"/>
    <n v="0"/>
    <n v="13320"/>
    <n v="5.04"/>
    <n v="0"/>
    <n v="0"/>
    <n v="13320"/>
    <n v="5.04"/>
    <n v="5400"/>
    <n v="2.04"/>
    <n v="0"/>
    <n v="0"/>
    <n v="5400"/>
    <n v="2.04"/>
    <n v="1120"/>
    <n v="0.42"/>
    <n v="0"/>
    <n v="0"/>
    <n v="264400"/>
    <n v="100"/>
    <n v="0"/>
    <n v="0"/>
    <n v="264400"/>
    <n v="5.037821482602118E-2"/>
    <n v="74"/>
    <n v="2.042360060514372E-2"/>
    <n v="30"/>
    <n v="4.2360060514372161E-3"/>
    <n v="6.2222222222222223"/>
  </r>
  <r>
    <x v="148"/>
    <s v="PICH3A50"/>
    <x v="49"/>
    <s v="Pichidegua"/>
    <s v="blanco"/>
    <s v="Packing 3"/>
    <s v="PICH3A"/>
    <n v="16200"/>
    <n v="6.56"/>
    <n v="44320"/>
    <n v="17.95"/>
    <n v="123480"/>
    <n v="50.01"/>
    <n v="30780"/>
    <n v="12.47"/>
    <n v="0"/>
    <n v="0"/>
    <n v="0"/>
    <n v="0"/>
    <n v="0"/>
    <n v="0"/>
    <n v="27720"/>
    <n v="11.23"/>
    <n v="0"/>
    <n v="0"/>
    <n v="27720"/>
    <n v="11.23"/>
    <n v="2700"/>
    <n v="1.0900000000000001"/>
    <n v="0"/>
    <n v="0"/>
    <n v="2700"/>
    <n v="1.0900000000000001"/>
    <n v="1700"/>
    <n v="0.69"/>
    <n v="0"/>
    <n v="0"/>
    <n v="246900"/>
    <n v="100"/>
    <n v="0"/>
    <n v="0"/>
    <n v="246900"/>
    <n v="0.11227217496962333"/>
    <n v="154"/>
    <n v="1.0935601458080195E-2"/>
    <n v="15"/>
    <n v="6.8853786958282702E-3"/>
    <n v="9.4444444444444446"/>
  </r>
  <r>
    <x v="148"/>
    <s v="PICH4A50"/>
    <x v="49"/>
    <s v="Pichidegua"/>
    <s v="blanco"/>
    <s v="Packing 4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48"/>
    <s v="PICH5A50"/>
    <x v="49"/>
    <s v="Pichidegua"/>
    <s v="blanco"/>
    <s v="Packing 5"/>
    <s v="PICH5A"/>
    <n v="5520"/>
    <n v="2.29"/>
    <n v="49920"/>
    <n v="20.72"/>
    <n v="125360"/>
    <n v="52.02"/>
    <n v="37440"/>
    <n v="15.54"/>
    <n v="1260"/>
    <n v="0.52"/>
    <n v="0"/>
    <n v="0"/>
    <n v="0"/>
    <n v="0"/>
    <n v="17640"/>
    <n v="7.32"/>
    <n v="0"/>
    <n v="0"/>
    <n v="17640"/>
    <n v="7.32"/>
    <n v="2700"/>
    <n v="1.1200000000000001"/>
    <n v="0"/>
    <n v="0"/>
    <n v="2700"/>
    <n v="1.1200000000000001"/>
    <n v="1140"/>
    <n v="0.47"/>
    <n v="0"/>
    <n v="0"/>
    <n v="240980"/>
    <n v="100"/>
    <n v="0"/>
    <n v="0"/>
    <n v="240980"/>
    <n v="7.3201095526599716E-2"/>
    <n v="98"/>
    <n v="1.1204249315295876E-2"/>
    <n v="15"/>
    <n v="4.7306830442360361E-3"/>
    <n v="6.333333333333333"/>
  </r>
  <r>
    <x v="148"/>
    <s v="PICH1B50"/>
    <x v="49"/>
    <s v="Pichidegua"/>
    <s v="color"/>
    <s v="Packing 1 Blanco"/>
    <s v="PICH1B"/>
    <n v="3960"/>
    <n v="14.52"/>
    <n v="0"/>
    <n v="0"/>
    <n v="0"/>
    <n v="0"/>
    <n v="20160"/>
    <n v="73.930000000000007"/>
    <n v="0"/>
    <n v="0"/>
    <n v="0"/>
    <n v="0"/>
    <n v="0"/>
    <n v="0"/>
    <n v="2610"/>
    <n v="9.57"/>
    <n v="210"/>
    <n v="0.77"/>
    <n v="2820"/>
    <n v="10.34"/>
    <n v="162"/>
    <n v="0.59"/>
    <n v="60"/>
    <n v="0.22"/>
    <n v="222"/>
    <n v="0.81"/>
    <n v="108"/>
    <n v="0.4"/>
    <n v="0"/>
    <n v="0"/>
    <n v="27000"/>
    <n v="99.01"/>
    <n v="270"/>
    <n v="0.99"/>
    <n v="27270"/>
    <n v="0.1034103410341034"/>
    <n v="15.666666666666666"/>
    <n v="8.1408140814081403E-3"/>
    <n v="1.2333333333333334"/>
    <n v="3.9603960396039604E-3"/>
    <n v="0.6"/>
  </r>
  <r>
    <x v="148"/>
    <s v="PICH2B50"/>
    <x v="49"/>
    <s v="Pichidegua"/>
    <s v="blanco"/>
    <s v="Packing 1 Blanco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48"/>
    <s v="PICH3B50"/>
    <x v="49"/>
    <s v="Pichidegua"/>
    <s v="blanco"/>
    <s v="Packing 3"/>
    <s v="PICH3B"/>
    <n v="3960"/>
    <n v="0.95"/>
    <n v="62480"/>
    <n v="14.93"/>
    <n v="196580"/>
    <n v="46.97"/>
    <n v="131940"/>
    <n v="31.52"/>
    <n v="7200"/>
    <n v="1.72"/>
    <n v="0"/>
    <n v="0"/>
    <n v="0"/>
    <n v="0"/>
    <n v="13860"/>
    <n v="3.31"/>
    <n v="0"/>
    <n v="0"/>
    <n v="13860"/>
    <n v="3.31"/>
    <n v="1440"/>
    <n v="0.34"/>
    <n v="0"/>
    <n v="0"/>
    <n v="1440"/>
    <n v="0.34"/>
    <n v="1080"/>
    <n v="0.26"/>
    <n v="0"/>
    <n v="0"/>
    <n v="418540"/>
    <n v="100"/>
    <n v="0"/>
    <n v="0"/>
    <n v="418540"/>
    <n v="3.3115114445453245E-2"/>
    <n v="77"/>
    <n v="3.4405313709561808E-3"/>
    <n v="8"/>
    <n v="2.5803985282171356E-3"/>
    <n v="6"/>
  </r>
  <r>
    <x v="148"/>
    <s v="PICH4B50"/>
    <x v="49"/>
    <s v="Pichidegua"/>
    <s v="blanco"/>
    <s v="Packing 4"/>
    <s v="PICH4B"/>
    <n v="840"/>
    <n v="0.57999999999999996"/>
    <n v="6300"/>
    <n v="4.38"/>
    <n v="60300"/>
    <n v="41.9"/>
    <n v="47700"/>
    <n v="33.14"/>
    <n v="16560"/>
    <n v="11.51"/>
    <n v="0"/>
    <n v="0"/>
    <n v="0"/>
    <n v="0"/>
    <n v="9000"/>
    <n v="6.25"/>
    <n v="0"/>
    <n v="0"/>
    <n v="9000"/>
    <n v="6.25"/>
    <n v="2520"/>
    <n v="1.75"/>
    <n v="0"/>
    <n v="0"/>
    <n v="2520"/>
    <n v="1.75"/>
    <n v="700"/>
    <n v="0.49"/>
    <n v="0"/>
    <n v="0"/>
    <n v="143920"/>
    <n v="100"/>
    <n v="0"/>
    <n v="0"/>
    <n v="143920"/>
    <n v="6.2534741523068371E-2"/>
    <n v="50"/>
    <n v="1.7509727626459144E-2"/>
    <n v="14"/>
    <n v="4.8638132295719845E-3"/>
    <n v="3.8888888888888888"/>
  </r>
  <r>
    <x v="148"/>
    <s v="PICH5B50"/>
    <x v="49"/>
    <s v="Pichidegua"/>
    <s v="blanco"/>
    <s v="Packing 5"/>
    <s v="PICH5B"/>
    <n v="8760"/>
    <n v="1.77"/>
    <n v="2220"/>
    <n v="0.45"/>
    <n v="55420"/>
    <n v="11.18"/>
    <n v="320400"/>
    <n v="64.62"/>
    <n v="91800"/>
    <n v="18.52"/>
    <n v="900"/>
    <n v="0.18"/>
    <n v="0"/>
    <n v="0"/>
    <n v="12600"/>
    <n v="2.54"/>
    <n v="0"/>
    <n v="0"/>
    <n v="12600"/>
    <n v="2.54"/>
    <n v="2700"/>
    <n v="0.54"/>
    <n v="0"/>
    <n v="0"/>
    <n v="2700"/>
    <n v="0.54"/>
    <n v="1000"/>
    <n v="0.2"/>
    <n v="0"/>
    <n v="0"/>
    <n v="495800"/>
    <n v="100"/>
    <n v="0"/>
    <n v="0"/>
    <n v="495800"/>
    <n v="2.5413473174667203E-2"/>
    <n v="70"/>
    <n v="5.4457442517144008E-3"/>
    <n v="15"/>
    <n v="2.0169423154497781E-3"/>
    <n v="5.5555555555555554"/>
  </r>
  <r>
    <x v="148"/>
    <s v="PICH3C50"/>
    <x v="49"/>
    <s v="Pichidegua"/>
    <s v="blanco"/>
    <s v="Packing 3"/>
    <s v="PICH3C"/>
    <n v="2760"/>
    <n v="0.87"/>
    <n v="19560"/>
    <n v="6.15"/>
    <n v="147680"/>
    <n v="46.46"/>
    <n v="126720"/>
    <n v="39.869999999999997"/>
    <n v="7200"/>
    <n v="2.27"/>
    <n v="0"/>
    <n v="0"/>
    <n v="0"/>
    <n v="0"/>
    <n v="11160"/>
    <n v="3.51"/>
    <n v="0"/>
    <n v="0"/>
    <n v="11160"/>
    <n v="3.51"/>
    <n v="1260"/>
    <n v="0.4"/>
    <n v="0"/>
    <n v="0"/>
    <n v="1260"/>
    <n v="0.4"/>
    <n v="1520"/>
    <n v="0.48"/>
    <n v="0"/>
    <n v="0"/>
    <n v="317860"/>
    <n v="100"/>
    <n v="0"/>
    <n v="0"/>
    <n v="317860"/>
    <n v="3.5109796765871767E-2"/>
    <n v="62"/>
    <n v="3.964009312275845E-3"/>
    <n v="7"/>
    <n v="4.7819794878248287E-3"/>
    <n v="8.4444444444444446"/>
  </r>
  <r>
    <x v="148"/>
    <s v="PICH5C50"/>
    <x v="49"/>
    <s v="Pichidegua"/>
    <s v="blanco"/>
    <s v="Packing 5"/>
    <s v="PICH5C"/>
    <n v="5760"/>
    <n v="2.2599999999999998"/>
    <n v="60460"/>
    <n v="23.73"/>
    <n v="109680"/>
    <n v="43.05"/>
    <n v="56880"/>
    <n v="22.33"/>
    <n v="2700"/>
    <n v="1.06"/>
    <n v="0"/>
    <n v="0"/>
    <n v="0"/>
    <n v="0"/>
    <n v="14940"/>
    <n v="5.86"/>
    <n v="0"/>
    <n v="0"/>
    <n v="14940"/>
    <n v="5.86"/>
    <n v="3060"/>
    <n v="1.2"/>
    <n v="0"/>
    <n v="0"/>
    <n v="3060"/>
    <n v="1.2"/>
    <n v="1280"/>
    <n v="0.5"/>
    <n v="0"/>
    <n v="0"/>
    <n v="254760"/>
    <n v="100"/>
    <n v="0"/>
    <n v="0"/>
    <n v="254760"/>
    <n v="5.8643429109750352E-2"/>
    <n v="83"/>
    <n v="1.2011304757418746E-2"/>
    <n v="17"/>
    <n v="5.0243366305542467E-3"/>
    <n v="7.1111111111111107"/>
  </r>
  <r>
    <x v="148"/>
    <s v="PICH5D50"/>
    <x v="49"/>
    <s v="Pichidegua"/>
    <s v="blanco"/>
    <s v="Packing 5"/>
    <s v="PICH5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100"/>
    <n v="0"/>
    <n v="0"/>
    <n v="140"/>
    <n v="100"/>
    <n v="0"/>
    <n v="0"/>
    <n v="140"/>
    <n v="0"/>
    <n v="0"/>
    <n v="0"/>
    <n v="0"/>
    <n v="1"/>
    <n v="0.77777777777777779"/>
  </r>
  <r>
    <x v="148"/>
    <s v="PICH1Aco50"/>
    <x v="49"/>
    <s v="Pichidegua"/>
    <s v="color"/>
    <s v="Packing 1 Color"/>
    <s v="PICH1Aco"/>
    <n v="2520"/>
    <n v="2.56"/>
    <n v="540"/>
    <n v="0.55000000000000004"/>
    <n v="7580"/>
    <n v="7.71"/>
    <n v="69480"/>
    <n v="70.63"/>
    <n v="11520"/>
    <n v="11.71"/>
    <n v="540"/>
    <n v="0.55000000000000004"/>
    <n v="0"/>
    <n v="0"/>
    <n v="1749"/>
    <n v="1.78"/>
    <n v="870"/>
    <n v="0.88"/>
    <n v="2619"/>
    <n v="2.66"/>
    <n v="948"/>
    <n v="0.96"/>
    <n v="1020"/>
    <n v="1.04"/>
    <n v="1968"/>
    <n v="2"/>
    <n v="1603"/>
    <n v="1.63"/>
    <n v="0"/>
    <n v="0"/>
    <n v="96480"/>
    <n v="98.08"/>
    <n v="1890"/>
    <n v="1.92"/>
    <n v="98370"/>
    <n v="2.6623970722781335E-2"/>
    <n v="14.55"/>
    <n v="2.0006099420555049E-2"/>
    <n v="10.933333333333334"/>
    <n v="1.6295618582901291E-2"/>
    <n v="8.905555555555555"/>
  </r>
  <r>
    <x v="148"/>
    <s v="PICH1Aco250"/>
    <x v="49"/>
    <s v="Pichidegua"/>
    <s v="color"/>
    <s v="Packing 1 Color"/>
    <s v="PICH1Aco2"/>
    <n v="3480"/>
    <n v="3.13"/>
    <n v="5400"/>
    <n v="4.8600000000000003"/>
    <n v="4860"/>
    <n v="4.37"/>
    <n v="85320"/>
    <n v="76.73"/>
    <n v="1980"/>
    <n v="1.78"/>
    <n v="0"/>
    <n v="0"/>
    <n v="0"/>
    <n v="0"/>
    <n v="4095"/>
    <n v="3.68"/>
    <n v="1860"/>
    <n v="1.67"/>
    <n v="5955"/>
    <n v="5.36"/>
    <n v="1743"/>
    <n v="1.57"/>
    <n v="1200"/>
    <n v="1.08"/>
    <n v="2943"/>
    <n v="2.65"/>
    <n v="1262"/>
    <n v="1.1299999999999999"/>
    <n v="0"/>
    <n v="0"/>
    <n v="108140"/>
    <n v="97.25"/>
    <n v="3060"/>
    <n v="2.75"/>
    <n v="111200"/>
    <n v="5.3552158273381292E-2"/>
    <n v="33.083333333333336"/>
    <n v="2.6465827338129497E-2"/>
    <n v="16.350000000000001"/>
    <n v="1.1348920863309353E-2"/>
    <n v="7.0111111111111111"/>
  </r>
  <r>
    <x v="148"/>
    <s v="PICH1Bco50"/>
    <x v="49"/>
    <s v="Pichidegua"/>
    <s v="color"/>
    <s v="Packing 1 Color"/>
    <s v="PICH1Bco"/>
    <n v="1200"/>
    <n v="10.7"/>
    <n v="0"/>
    <n v="0"/>
    <n v="0"/>
    <n v="0"/>
    <n v="8280"/>
    <n v="73.8"/>
    <n v="0"/>
    <n v="0"/>
    <n v="0"/>
    <n v="0"/>
    <n v="0"/>
    <n v="0"/>
    <n v="849"/>
    <n v="7.57"/>
    <n v="420"/>
    <n v="3.74"/>
    <n v="1269"/>
    <n v="11.31"/>
    <n v="69"/>
    <n v="0.61"/>
    <n v="0"/>
    <n v="0"/>
    <n v="69"/>
    <n v="0.61"/>
    <n v="402"/>
    <n v="3.58"/>
    <n v="0"/>
    <n v="0"/>
    <n v="10800"/>
    <n v="96.26"/>
    <n v="420"/>
    <n v="3.74"/>
    <n v="11220"/>
    <n v="0.11310160427807486"/>
    <n v="7.05"/>
    <n v="6.1497326203208552E-3"/>
    <n v="0.38333333333333336"/>
    <n v="3.5828877005347592E-2"/>
    <n v="2.2333333333333334"/>
  </r>
  <r>
    <x v="148"/>
    <s v="PICH2BCO50"/>
    <x v="49"/>
    <s v="Pichidegua"/>
    <s v="color"/>
    <s v="Packing 1 Color"/>
    <s v="PICH2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48"/>
    <s v="PICH4Bco50"/>
    <x v="49"/>
    <s v="Pichidegua"/>
    <s v="color"/>
    <s v="Packing 4"/>
    <s v="PICH4Bco"/>
    <n v="1200"/>
    <n v="4"/>
    <n v="0"/>
    <n v="0"/>
    <n v="15120"/>
    <n v="50.37"/>
    <n v="5400"/>
    <n v="17.989999999999998"/>
    <n v="3960"/>
    <n v="13.19"/>
    <n v="0"/>
    <n v="0"/>
    <n v="0"/>
    <n v="0"/>
    <n v="2160"/>
    <n v="7.2"/>
    <n v="0"/>
    <n v="0"/>
    <n v="2160"/>
    <n v="7.2"/>
    <n v="1620"/>
    <n v="5.4"/>
    <n v="0"/>
    <n v="0"/>
    <n v="1620"/>
    <n v="5.4"/>
    <n v="560"/>
    <n v="1.87"/>
    <n v="0"/>
    <n v="0"/>
    <n v="30020"/>
    <n v="100"/>
    <n v="0"/>
    <n v="0"/>
    <n v="30020"/>
    <n v="7.1952031978680886E-2"/>
    <n v="12"/>
    <n v="5.3964023984010658E-2"/>
    <n v="9"/>
    <n v="1.8654230512991338E-2"/>
    <n v="3.1111111111111112"/>
  </r>
  <r>
    <x v="148"/>
    <s v="PICH5Aco50"/>
    <x v="49"/>
    <s v="Pichidegua"/>
    <s v="color"/>
    <s v="Packing 5"/>
    <s v="PICH5Aco"/>
    <n v="3120"/>
    <n v="5.51"/>
    <n v="14760"/>
    <n v="26.07"/>
    <n v="7560"/>
    <n v="13.35"/>
    <n v="26100"/>
    <n v="46.1"/>
    <n v="0"/>
    <n v="0"/>
    <n v="0"/>
    <n v="0"/>
    <n v="0"/>
    <n v="0"/>
    <n v="3240"/>
    <n v="5.72"/>
    <n v="0"/>
    <n v="0"/>
    <n v="3240"/>
    <n v="5.72"/>
    <n v="1260"/>
    <n v="2.23"/>
    <n v="0"/>
    <n v="0"/>
    <n v="1260"/>
    <n v="2.23"/>
    <n v="580"/>
    <n v="1.02"/>
    <n v="0"/>
    <n v="0"/>
    <n v="56620"/>
    <n v="100"/>
    <n v="0"/>
    <n v="0"/>
    <n v="56620"/>
    <n v="5.7223595902507945E-2"/>
    <n v="18"/>
    <n v="2.225362062875309E-2"/>
    <n v="7"/>
    <n v="1.0243730130695867E-2"/>
    <n v="3.2222222222222223"/>
  </r>
  <r>
    <x v="148"/>
    <s v="PICH5Bco50"/>
    <x v="49"/>
    <s v="Pichidegua"/>
    <s v="color"/>
    <s v="Packing 5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48"/>
    <s v="PICH5Cco50"/>
    <x v="49"/>
    <s v="Pichidegua"/>
    <s v="color"/>
    <s v="Packing 5"/>
    <s v="PICH5Cco"/>
    <n v="4320"/>
    <n v="3.81"/>
    <n v="26820"/>
    <n v="23.63"/>
    <n v="8100"/>
    <n v="7.14"/>
    <n v="66420"/>
    <n v="58.51"/>
    <n v="900"/>
    <n v="0.79"/>
    <n v="0"/>
    <n v="0"/>
    <n v="0"/>
    <n v="0"/>
    <n v="4320"/>
    <n v="3.81"/>
    <n v="0"/>
    <n v="0"/>
    <n v="4320"/>
    <n v="3.81"/>
    <n v="1980"/>
    <n v="1.74"/>
    <n v="0"/>
    <n v="0"/>
    <n v="1980"/>
    <n v="1.74"/>
    <n v="660"/>
    <n v="0.57999999999999996"/>
    <n v="0"/>
    <n v="0"/>
    <n v="113520"/>
    <n v="100"/>
    <n v="0"/>
    <n v="0"/>
    <n v="113520"/>
    <n v="3.8054968287526428E-2"/>
    <n v="24"/>
    <n v="1.7441860465116279E-2"/>
    <n v="11"/>
    <n v="5.8139534883720929E-3"/>
    <n v="3.6666666666666665"/>
  </r>
  <r>
    <x v="149"/>
    <s v="Lavado50"/>
    <x v="49"/>
    <m/>
    <m/>
    <m/>
    <s v="Lavado"/>
    <n v="7560"/>
    <n v="5.99"/>
    <n v="21240"/>
    <n v="16.829999999999998"/>
    <n v="50040"/>
    <n v="39.659999999999997"/>
    <n v="34740"/>
    <n v="27.53"/>
    <n v="12240"/>
    <n v="9.6999999999999993"/>
    <n v="360"/>
    <n v="0.289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180"/>
    <n v="100"/>
    <n v="0"/>
    <n v="0"/>
    <n v="126180"/>
    <n v="0"/>
    <n v="0"/>
    <n v="0"/>
    <n v="0"/>
    <n v="0"/>
    <n v="0"/>
  </r>
  <r>
    <x v="150"/>
    <s v="CA3A51"/>
    <x v="50"/>
    <s v="Calera"/>
    <s v="color"/>
    <s v="Packing 1 Color"/>
    <s v="CA3A"/>
    <n v="4080"/>
    <n v="6.98"/>
    <n v="13500"/>
    <n v="23.1"/>
    <n v="24300"/>
    <n v="41.58"/>
    <n v="9180"/>
    <n v="15.71"/>
    <n v="900"/>
    <n v="1.54"/>
    <n v="0"/>
    <n v="0"/>
    <n v="0"/>
    <n v="0"/>
    <n v="2517"/>
    <n v="4.3099999999999996"/>
    <n v="540"/>
    <n v="0.92"/>
    <n v="3057"/>
    <n v="5.23"/>
    <n v="1305"/>
    <n v="2.23"/>
    <n v="990"/>
    <n v="1.69"/>
    <n v="2295"/>
    <n v="3.93"/>
    <n v="1128"/>
    <n v="1.93"/>
    <n v="0"/>
    <n v="0"/>
    <n v="56910"/>
    <n v="97.38"/>
    <n v="1530"/>
    <n v="2.62"/>
    <n v="58440"/>
    <n v="5.2310061601642713E-2"/>
    <n v="16.983333333333334"/>
    <n v="3.9271047227926077E-2"/>
    <n v="12.75"/>
    <n v="1.9301848049281315E-2"/>
    <n v="6.2666666666666666"/>
  </r>
  <r>
    <x v="150"/>
    <s v="CA3B51"/>
    <x v="50"/>
    <s v="Calera"/>
    <s v="color"/>
    <s v="Packing 1 Color"/>
    <s v="CA3B"/>
    <n v="120"/>
    <n v="4.26"/>
    <n v="180"/>
    <n v="6.38"/>
    <n v="1440"/>
    <n v="51.06"/>
    <n v="720"/>
    <n v="25.53"/>
    <n v="0"/>
    <n v="0"/>
    <n v="0"/>
    <n v="0"/>
    <n v="0"/>
    <n v="0"/>
    <n v="60"/>
    <n v="2.13"/>
    <n v="0"/>
    <n v="0"/>
    <n v="60"/>
    <n v="2.13"/>
    <n v="153"/>
    <n v="5.43"/>
    <n v="0"/>
    <n v="0"/>
    <n v="153"/>
    <n v="5.43"/>
    <n v="147"/>
    <n v="5.21"/>
    <n v="0"/>
    <n v="0"/>
    <n v="2820"/>
    <n v="100"/>
    <n v="0"/>
    <n v="0"/>
    <n v="2820"/>
    <n v="2.1276595744680851E-2"/>
    <n v="0.33333333333333331"/>
    <n v="5.4255319148936172E-2"/>
    <n v="0.85"/>
    <n v="5.2127659574468084E-2"/>
    <n v="0.81666666666666665"/>
  </r>
  <r>
    <x v="150"/>
    <s v="CA3BB51"/>
    <x v="50"/>
    <s v="Calera"/>
    <s v="blanco"/>
    <s v="Packing 1 Color"/>
    <s v="CA3BB"/>
    <n v="3600"/>
    <n v="5.43"/>
    <n v="10620"/>
    <n v="16.02"/>
    <n v="35100"/>
    <n v="52.94"/>
    <n v="9180"/>
    <n v="13.85"/>
    <n v="720"/>
    <n v="1.0900000000000001"/>
    <n v="0"/>
    <n v="0"/>
    <n v="0"/>
    <n v="0"/>
    <n v="2862"/>
    <n v="4.32"/>
    <n v="660"/>
    <n v="1"/>
    <n v="3522"/>
    <n v="5.31"/>
    <n v="1344"/>
    <n v="2.0299999999999998"/>
    <n v="1260"/>
    <n v="1.9"/>
    <n v="2604"/>
    <n v="3.93"/>
    <n v="954"/>
    <n v="1.44"/>
    <n v="0"/>
    <n v="0"/>
    <n v="64380"/>
    <n v="97.1"/>
    <n v="1920"/>
    <n v="2.9"/>
    <n v="66300"/>
    <n v="5.312217194570136E-2"/>
    <n v="19.566666666666666"/>
    <n v="3.9276018099547512E-2"/>
    <n v="14.466666666666667"/>
    <n v="1.4389140271493213E-2"/>
    <n v="5.3"/>
  </r>
  <r>
    <x v="150"/>
    <s v="CAP1A51"/>
    <x v="50"/>
    <s v="Calera"/>
    <s v="color"/>
    <s v="Packing 1 Color"/>
    <s v="CAP1A"/>
    <n v="240"/>
    <n v="6.78"/>
    <n v="540"/>
    <n v="15.25"/>
    <n v="0"/>
    <n v="0"/>
    <n v="2520"/>
    <n v="71.19"/>
    <n v="0"/>
    <n v="0"/>
    <n v="0"/>
    <n v="0"/>
    <n v="0"/>
    <n v="0"/>
    <n v="150"/>
    <n v="4.24"/>
    <n v="0"/>
    <n v="0"/>
    <n v="150"/>
    <n v="4.24"/>
    <n v="30"/>
    <n v="0.85"/>
    <n v="0"/>
    <n v="0"/>
    <n v="30"/>
    <n v="0.85"/>
    <n v="60"/>
    <n v="1.69"/>
    <n v="0"/>
    <n v="0"/>
    <n v="3540"/>
    <n v="100"/>
    <n v="0"/>
    <n v="0"/>
    <n v="3540"/>
    <n v="4.2372881355932202E-2"/>
    <n v="0.83333333333333337"/>
    <n v="8.4745762711864406E-3"/>
    <n v="0.16666666666666666"/>
    <n v="1.6949152542372881E-2"/>
    <n v="0.33333333333333331"/>
  </r>
  <r>
    <x v="150"/>
    <s v="CAP1B51"/>
    <x v="50"/>
    <s v="Calera"/>
    <s v="color"/>
    <s v="Packing 1 Color"/>
    <s v="CAP1B"/>
    <n v="720"/>
    <n v="3.42"/>
    <n v="360"/>
    <n v="1.71"/>
    <n v="0"/>
    <n v="0"/>
    <n v="16560"/>
    <n v="78.739999999999995"/>
    <n v="1980"/>
    <n v="9.42"/>
    <n v="0"/>
    <n v="0"/>
    <n v="0"/>
    <n v="0"/>
    <n v="870"/>
    <n v="4.1399999999999997"/>
    <n v="180"/>
    <n v="0.86"/>
    <n v="1050"/>
    <n v="4.99"/>
    <n v="150"/>
    <n v="0.71"/>
    <n v="0"/>
    <n v="0"/>
    <n v="150"/>
    <n v="0.71"/>
    <n v="210"/>
    <n v="1"/>
    <n v="0"/>
    <n v="0"/>
    <n v="20850"/>
    <n v="99.14"/>
    <n v="180"/>
    <n v="0.86"/>
    <n v="21030"/>
    <n v="4.9928673323823107E-2"/>
    <n v="5.833333333333333"/>
    <n v="7.1326676176890159E-3"/>
    <n v="0.83333333333333337"/>
    <n v="9.9857346647646214E-3"/>
    <n v="1.1666666666666667"/>
  </r>
  <r>
    <x v="150"/>
    <s v="CAP1c51"/>
    <x v="50"/>
    <s v="Calera"/>
    <s v="color"/>
    <s v="Packing 1 Color"/>
    <s v="CAP1c"/>
    <n v="960"/>
    <n v="6.26"/>
    <n v="2340"/>
    <n v="15.26"/>
    <n v="0"/>
    <n v="0"/>
    <n v="10440"/>
    <n v="68.099999999999994"/>
    <n v="540"/>
    <n v="3.52"/>
    <n v="0"/>
    <n v="0"/>
    <n v="0"/>
    <n v="0"/>
    <n v="690"/>
    <n v="4.5"/>
    <n v="90"/>
    <n v="0.59"/>
    <n v="780"/>
    <n v="5.09"/>
    <n v="150"/>
    <n v="0.98"/>
    <n v="0"/>
    <n v="0"/>
    <n v="150"/>
    <n v="0.98"/>
    <n v="120"/>
    <n v="0.78"/>
    <n v="0"/>
    <n v="0"/>
    <n v="15240"/>
    <n v="99.41"/>
    <n v="90"/>
    <n v="0.59"/>
    <n v="15330"/>
    <n v="5.0880626223091974E-2"/>
    <n v="4.333333333333333"/>
    <n v="9.7847358121330719E-3"/>
    <n v="0.83333333333333337"/>
    <n v="7.8277886497064575E-3"/>
    <n v="0.66666666666666663"/>
  </r>
  <r>
    <x v="151"/>
    <s v="PICH1A51"/>
    <x v="50"/>
    <s v="Pichidegua"/>
    <s v="blanco"/>
    <s v="Packing 1 Blanco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1"/>
    <s v="PICH2A51"/>
    <x v="50"/>
    <s v="Pichidegua"/>
    <s v="color"/>
    <s v="Packing 1 Blanco"/>
    <s v="PICH2A"/>
    <n v="19800"/>
    <n v="5.65"/>
    <n v="112860"/>
    <n v="32.22"/>
    <n v="143460"/>
    <n v="40.950000000000003"/>
    <n v="46260"/>
    <n v="13.2"/>
    <n v="5220"/>
    <n v="1.49"/>
    <n v="0"/>
    <n v="0"/>
    <n v="0"/>
    <n v="0"/>
    <n v="12060"/>
    <n v="3.44"/>
    <n v="0"/>
    <n v="0"/>
    <n v="12060"/>
    <n v="3.44"/>
    <n v="9180"/>
    <n v="2.62"/>
    <n v="0"/>
    <n v="0"/>
    <n v="9180"/>
    <n v="2.62"/>
    <n v="1490"/>
    <n v="0.43"/>
    <n v="0"/>
    <n v="0"/>
    <n v="350330"/>
    <n v="100"/>
    <n v="0"/>
    <n v="0"/>
    <n v="350330"/>
    <n v="3.4424685296720235E-2"/>
    <n v="67"/>
    <n v="2.6203864927354208E-2"/>
    <n v="51"/>
    <n v="4.2531327605400621E-3"/>
    <n v="8.2777777777777786"/>
  </r>
  <r>
    <x v="151"/>
    <s v="PICH3A51"/>
    <x v="50"/>
    <s v="Pichidegua"/>
    <s v="blanco"/>
    <s v="Packing 3"/>
    <s v="PICH3A"/>
    <n v="15720"/>
    <n v="6.59"/>
    <n v="49380"/>
    <n v="20.69"/>
    <n v="121680"/>
    <n v="50.98"/>
    <n v="25560"/>
    <n v="10.71"/>
    <n v="0"/>
    <n v="0"/>
    <n v="0"/>
    <n v="0"/>
    <n v="0"/>
    <n v="0"/>
    <n v="22740"/>
    <n v="9.5299999999999994"/>
    <n v="0"/>
    <n v="0"/>
    <n v="22740"/>
    <n v="9.5299999999999994"/>
    <n v="2340"/>
    <n v="0.98"/>
    <n v="0"/>
    <n v="0"/>
    <n v="2340"/>
    <n v="0.98"/>
    <n v="1240"/>
    <n v="0.52"/>
    <n v="0"/>
    <n v="0"/>
    <n v="238660"/>
    <n v="100"/>
    <n v="0"/>
    <n v="0"/>
    <n v="238660"/>
    <n v="9.5281991117070308E-2"/>
    <n v="126.33333333333333"/>
    <n v="9.8047431492499799E-3"/>
    <n v="13"/>
    <n v="5.1956758568675104E-3"/>
    <n v="6.8888888888888893"/>
  </r>
  <r>
    <x v="151"/>
    <s v="PICH4A51"/>
    <x v="50"/>
    <s v="Pichidegua"/>
    <s v="blanco"/>
    <s v="Packing 4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1"/>
    <s v="PICH5A51"/>
    <x v="50"/>
    <s v="Pichidegua"/>
    <s v="blanco"/>
    <s v="Packing 5"/>
    <s v="PICH5A"/>
    <n v="5760"/>
    <n v="2.73"/>
    <n v="45480"/>
    <n v="21.56"/>
    <n v="111060"/>
    <n v="52.65"/>
    <n v="32040"/>
    <n v="15.19"/>
    <n v="720"/>
    <n v="0.34"/>
    <n v="0"/>
    <n v="0"/>
    <n v="0"/>
    <n v="0"/>
    <n v="12960"/>
    <n v="6.14"/>
    <n v="0"/>
    <n v="0"/>
    <n v="12960"/>
    <n v="6.14"/>
    <n v="1980"/>
    <n v="0.94"/>
    <n v="0"/>
    <n v="0"/>
    <n v="1980"/>
    <n v="0.94"/>
    <n v="940"/>
    <n v="0.45"/>
    <n v="0"/>
    <n v="0"/>
    <n v="210940"/>
    <n v="100"/>
    <n v="0"/>
    <n v="0"/>
    <n v="210940"/>
    <n v="6.1439271830852377E-2"/>
    <n v="72"/>
    <n v="9.3865554186024457E-3"/>
    <n v="11"/>
    <n v="4.4562434815587368E-3"/>
    <n v="5.2222222222222223"/>
  </r>
  <r>
    <x v="151"/>
    <s v="PICH1B51"/>
    <x v="50"/>
    <s v="Pichidegua"/>
    <s v="color"/>
    <s v="Packing 1 Blanco"/>
    <s v="PICH1B"/>
    <n v="0"/>
    <n v="0"/>
    <n v="0"/>
    <n v="0"/>
    <n v="0"/>
    <n v="0"/>
    <n v="0"/>
    <n v="0"/>
    <n v="0"/>
    <n v="0"/>
    <n v="0"/>
    <n v="0"/>
    <n v="0"/>
    <n v="0"/>
    <n v="0"/>
    <n v="0"/>
    <n v="120"/>
    <n v="80"/>
    <n v="120"/>
    <n v="80"/>
    <n v="0"/>
    <n v="0"/>
    <n v="30"/>
    <n v="20"/>
    <n v="30"/>
    <n v="20"/>
    <n v="0"/>
    <n v="0"/>
    <n v="0"/>
    <n v="0"/>
    <n v="0"/>
    <n v="0"/>
    <n v="150"/>
    <n v="100"/>
    <n v="150"/>
    <n v="0.8"/>
    <n v="0.66666666666666663"/>
    <n v="0.2"/>
    <n v="0.16666666666666666"/>
    <n v="0"/>
    <n v="0"/>
  </r>
  <r>
    <x v="151"/>
    <s v="PICH2B51"/>
    <x v="50"/>
    <s v="Pichidegua"/>
    <s v="blanco"/>
    <s v="Packing 1 Blanco"/>
    <s v="PICH2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0"/>
    <n v="100"/>
    <n v="0"/>
    <n v="0"/>
    <n v="540"/>
    <n v="100"/>
    <n v="0"/>
    <n v="0"/>
    <n v="540"/>
    <n v="0"/>
    <n v="0"/>
    <n v="0"/>
    <n v="0"/>
    <n v="1"/>
    <n v="3"/>
  </r>
  <r>
    <x v="151"/>
    <s v="PICH3B51"/>
    <x v="50"/>
    <s v="Pichidegua"/>
    <s v="blanco"/>
    <s v="Packing 3"/>
    <s v="PICH3B"/>
    <n v="3960"/>
    <n v="0.97"/>
    <n v="48580"/>
    <n v="11.88"/>
    <n v="218120"/>
    <n v="53.32"/>
    <n v="113040"/>
    <n v="27.63"/>
    <n v="5940"/>
    <n v="1.45"/>
    <n v="0"/>
    <n v="0"/>
    <n v="0"/>
    <n v="0"/>
    <n v="15480"/>
    <n v="3.78"/>
    <n v="0"/>
    <n v="0"/>
    <n v="15480"/>
    <n v="3.78"/>
    <n v="1620"/>
    <n v="0.4"/>
    <n v="0"/>
    <n v="0"/>
    <n v="1620"/>
    <n v="0.4"/>
    <n v="2340"/>
    <n v="0.56999999999999995"/>
    <n v="0"/>
    <n v="0"/>
    <n v="409080"/>
    <n v="100"/>
    <n v="0"/>
    <n v="0"/>
    <n v="409080"/>
    <n v="3.7841009093575829E-2"/>
    <n v="86"/>
    <n v="3.9601056028160751E-3"/>
    <n v="9"/>
    <n v="5.720152537400997E-3"/>
    <n v="13"/>
  </r>
  <r>
    <x v="151"/>
    <s v="PICH4B51"/>
    <x v="50"/>
    <s v="Pichidegua"/>
    <s v="blanco"/>
    <s v="Packing 4"/>
    <s v="PICH4B"/>
    <n v="480"/>
    <n v="0.34"/>
    <n v="7920"/>
    <n v="5.57"/>
    <n v="56160"/>
    <n v="39.47"/>
    <n v="51660"/>
    <n v="36.299999999999997"/>
    <n v="10440"/>
    <n v="7.34"/>
    <n v="0"/>
    <n v="0"/>
    <n v="0"/>
    <n v="0"/>
    <n v="12600"/>
    <n v="8.85"/>
    <n v="0"/>
    <n v="0"/>
    <n v="12600"/>
    <n v="8.85"/>
    <n v="2340"/>
    <n v="1.64"/>
    <n v="0"/>
    <n v="0"/>
    <n v="2340"/>
    <n v="1.64"/>
    <n v="700"/>
    <n v="0.49"/>
    <n v="0"/>
    <n v="0"/>
    <n v="142300"/>
    <n v="100"/>
    <n v="0"/>
    <n v="0"/>
    <n v="142300"/>
    <n v="8.8545326774420244E-2"/>
    <n v="70"/>
    <n v="1.6444132115249473E-2"/>
    <n v="13"/>
    <n v="4.9191848208011242E-3"/>
    <n v="3.8888888888888888"/>
  </r>
  <r>
    <x v="151"/>
    <s v="PICH5B51"/>
    <x v="50"/>
    <s v="Pichidegua"/>
    <s v="blanco"/>
    <s v="Packing 5"/>
    <s v="PICH5B"/>
    <n v="7800"/>
    <n v="1.54"/>
    <n v="2360"/>
    <n v="0.47"/>
    <n v="67140"/>
    <n v="13.3"/>
    <n v="330480"/>
    <n v="65.45"/>
    <n v="79380"/>
    <n v="15.72"/>
    <n v="0"/>
    <n v="0"/>
    <n v="0"/>
    <n v="0"/>
    <n v="14400"/>
    <n v="2.85"/>
    <n v="0"/>
    <n v="0"/>
    <n v="14400"/>
    <n v="2.85"/>
    <n v="2520"/>
    <n v="0.5"/>
    <n v="0"/>
    <n v="0"/>
    <n v="2520"/>
    <n v="0.5"/>
    <n v="860"/>
    <n v="0.17"/>
    <n v="0"/>
    <n v="0"/>
    <n v="504940"/>
    <n v="100"/>
    <n v="0"/>
    <n v="0"/>
    <n v="504940"/>
    <n v="2.8518239790866241E-2"/>
    <n v="80"/>
    <n v="4.9906919634015922E-3"/>
    <n v="14"/>
    <n v="1.7031726541767338E-3"/>
    <n v="4.7777777777777777"/>
  </r>
  <r>
    <x v="151"/>
    <s v="PICH3C51"/>
    <x v="50"/>
    <s v="Pichidegua"/>
    <s v="blanco"/>
    <s v="Packing 3"/>
    <s v="PICH3C"/>
    <n v="2880"/>
    <n v="0.83"/>
    <n v="23600"/>
    <n v="6.81"/>
    <n v="184860"/>
    <n v="53.37"/>
    <n v="107280"/>
    <n v="30.97"/>
    <n v="7380"/>
    <n v="2.13"/>
    <n v="0"/>
    <n v="0"/>
    <n v="0"/>
    <n v="0"/>
    <n v="16200"/>
    <n v="4.68"/>
    <n v="0"/>
    <n v="0"/>
    <n v="16200"/>
    <n v="4.68"/>
    <n v="2160"/>
    <n v="0.62"/>
    <n v="0"/>
    <n v="0"/>
    <n v="2160"/>
    <n v="0.62"/>
    <n v="2000"/>
    <n v="0.57999999999999996"/>
    <n v="0"/>
    <n v="0"/>
    <n v="346360"/>
    <n v="100"/>
    <n v="0"/>
    <n v="0"/>
    <n v="346360"/>
    <n v="4.6772144589444509E-2"/>
    <n v="90"/>
    <n v="6.2362859452592678E-3"/>
    <n v="12"/>
    <n v="5.7743388382030256E-3"/>
    <n v="11.111111111111111"/>
  </r>
  <r>
    <x v="151"/>
    <s v="PICH5C51"/>
    <x v="50"/>
    <s v="Pichidegua"/>
    <s v="blanco"/>
    <s v="Packing 5"/>
    <s v="PICH5C"/>
    <n v="7200"/>
    <n v="2.5099999999999998"/>
    <n v="71760"/>
    <n v="25.04"/>
    <n v="130680"/>
    <n v="45.59"/>
    <n v="51840"/>
    <n v="18.09"/>
    <n v="3600"/>
    <n v="1.26"/>
    <n v="0"/>
    <n v="0"/>
    <n v="0"/>
    <n v="0"/>
    <n v="16740"/>
    <n v="5.84"/>
    <n v="0"/>
    <n v="0"/>
    <n v="16740"/>
    <n v="5.84"/>
    <n v="3240"/>
    <n v="1.1299999999999999"/>
    <n v="0"/>
    <n v="0"/>
    <n v="3240"/>
    <n v="1.1299999999999999"/>
    <n v="1560"/>
    <n v="0.54"/>
    <n v="0"/>
    <n v="0"/>
    <n v="286620"/>
    <n v="100"/>
    <n v="0"/>
    <n v="0"/>
    <n v="286620"/>
    <n v="5.8404856604563536E-2"/>
    <n v="93"/>
    <n v="1.1304165794431652E-2"/>
    <n v="18"/>
    <n v="5.4427464936152399E-3"/>
    <n v="8.6666666666666661"/>
  </r>
  <r>
    <x v="151"/>
    <s v="PICH5D51"/>
    <x v="50"/>
    <s v="Pichidegua"/>
    <s v="blanco"/>
    <s v="Packing 5"/>
    <s v="PICH5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1"/>
    <s v="PICH1Aco51"/>
    <x v="50"/>
    <s v="Pichidegua"/>
    <s v="color"/>
    <s v="Packing 1 Color"/>
    <s v="PICH1Aco"/>
    <n v="3600"/>
    <n v="3.47"/>
    <n v="5940"/>
    <n v="5.73"/>
    <n v="11560"/>
    <n v="11.15"/>
    <n v="67140"/>
    <n v="64.77"/>
    <n v="8460"/>
    <n v="8.16"/>
    <n v="360"/>
    <n v="0.35"/>
    <n v="0"/>
    <n v="0"/>
    <n v="2859"/>
    <n v="2.76"/>
    <n v="750"/>
    <n v="0.72"/>
    <n v="3609"/>
    <n v="3.48"/>
    <n v="1557"/>
    <n v="1.5"/>
    <n v="750"/>
    <n v="0.72"/>
    <n v="2307"/>
    <n v="2.23"/>
    <n v="676"/>
    <n v="0.65"/>
    <n v="0"/>
    <n v="0"/>
    <n v="102152"/>
    <n v="98.55"/>
    <n v="1500"/>
    <n v="1.45"/>
    <n v="103652"/>
    <n v="3.4818430903407555E-2"/>
    <n v="20.05"/>
    <n v="2.2257168216725194E-2"/>
    <n v="12.816666666666666"/>
    <n v="6.5218230231929922E-3"/>
    <n v="3.7555555555555555"/>
  </r>
  <r>
    <x v="151"/>
    <s v="PICH1Aco251"/>
    <x v="50"/>
    <s v="Pichidegua"/>
    <s v="color"/>
    <s v="Packing 1 Color"/>
    <s v="PICH1Aco2"/>
    <n v="2160"/>
    <n v="2.85"/>
    <n v="900"/>
    <n v="1.19"/>
    <n v="21260"/>
    <n v="28.01"/>
    <n v="40860"/>
    <n v="53.84"/>
    <n v="3600"/>
    <n v="4.74"/>
    <n v="0"/>
    <n v="0"/>
    <n v="0"/>
    <n v="0"/>
    <n v="3150"/>
    <n v="4.1500000000000004"/>
    <n v="2100"/>
    <n v="2.77"/>
    <n v="5250"/>
    <n v="6.92"/>
    <n v="1119"/>
    <n v="1.47"/>
    <n v="240"/>
    <n v="0.32"/>
    <n v="1359"/>
    <n v="1.79"/>
    <n v="509"/>
    <n v="0.67"/>
    <n v="0"/>
    <n v="0"/>
    <n v="73558"/>
    <n v="96.92"/>
    <n v="2340"/>
    <n v="3.08"/>
    <n v="75898"/>
    <n v="6.9171783182692556E-2"/>
    <n v="29.166666666666668"/>
    <n v="1.7905610161005558E-2"/>
    <n v="7.55"/>
    <n v="6.7063690742839074E-3"/>
    <n v="2.8277777777777779"/>
  </r>
  <r>
    <x v="151"/>
    <s v="PICH1Bco51"/>
    <x v="50"/>
    <s v="Pichidegua"/>
    <s v="color"/>
    <s v="Packing 1 Color"/>
    <s v="PICH1Bco"/>
    <n v="2760"/>
    <n v="8.81"/>
    <n v="5220"/>
    <n v="16.670000000000002"/>
    <n v="1800"/>
    <n v="5.75"/>
    <n v="17460"/>
    <n v="55.75"/>
    <n v="0"/>
    <n v="0"/>
    <n v="0"/>
    <n v="0"/>
    <n v="0"/>
    <n v="0"/>
    <n v="2712"/>
    <n v="8.66"/>
    <n v="540"/>
    <n v="1.72"/>
    <n v="3252"/>
    <n v="10.38"/>
    <n v="240"/>
    <n v="0.77"/>
    <n v="0"/>
    <n v="0"/>
    <n v="240"/>
    <n v="0.77"/>
    <n v="588"/>
    <n v="1.88"/>
    <n v="0"/>
    <n v="0"/>
    <n v="30780"/>
    <n v="98.28"/>
    <n v="540"/>
    <n v="1.72"/>
    <n v="31320"/>
    <n v="0.10383141762452107"/>
    <n v="18.066666666666666"/>
    <n v="7.6628352490421452E-3"/>
    <n v="1.3333333333333333"/>
    <n v="1.8773946360153258E-2"/>
    <n v="3.2666666666666666"/>
  </r>
  <r>
    <x v="151"/>
    <s v="PICH2BCO51"/>
    <x v="50"/>
    <s v="Pichidegua"/>
    <s v="color"/>
    <s v="Packing 1 Color"/>
    <s v="PICH2BCO"/>
    <n v="0"/>
    <n v="0"/>
    <n v="360"/>
    <n v="0.49"/>
    <n v="0"/>
    <n v="0"/>
    <n v="18180"/>
    <n v="24.68"/>
    <n v="53460"/>
    <n v="72.569999999999993"/>
    <n v="0"/>
    <n v="0"/>
    <n v="0"/>
    <n v="0"/>
    <n v="180"/>
    <n v="0.24"/>
    <n v="0"/>
    <n v="0"/>
    <n v="180"/>
    <n v="0.24"/>
    <n v="540"/>
    <n v="0.73"/>
    <n v="0"/>
    <n v="0"/>
    <n v="540"/>
    <n v="0.73"/>
    <n v="950"/>
    <n v="1.29"/>
    <n v="0"/>
    <n v="0"/>
    <n v="73670"/>
    <n v="100"/>
    <n v="0"/>
    <n v="0"/>
    <n v="73670"/>
    <n v="2.4433283561829783E-3"/>
    <n v="1"/>
    <n v="7.3299850685489346E-3"/>
    <n v="3"/>
    <n v="1.2895344102076829E-2"/>
    <n v="5.2777777777777777"/>
  </r>
  <r>
    <x v="151"/>
    <s v="PICH4Bco51"/>
    <x v="50"/>
    <s v="Pichidegua"/>
    <s v="color"/>
    <s v="Packing 4"/>
    <s v="PICH4Bco"/>
    <n v="1320"/>
    <n v="3.4"/>
    <n v="0"/>
    <n v="0"/>
    <n v="20700"/>
    <n v="53.35"/>
    <n v="6840"/>
    <n v="17.63"/>
    <n v="4500"/>
    <n v="11.6"/>
    <n v="0"/>
    <n v="0"/>
    <n v="0"/>
    <n v="0"/>
    <n v="3060"/>
    <n v="7.89"/>
    <n v="0"/>
    <n v="0"/>
    <n v="3060"/>
    <n v="7.89"/>
    <n v="1620"/>
    <n v="4.18"/>
    <n v="0"/>
    <n v="0"/>
    <n v="1620"/>
    <n v="4.18"/>
    <n v="760"/>
    <n v="1.96"/>
    <n v="0"/>
    <n v="0"/>
    <n v="38800"/>
    <n v="100"/>
    <n v="0"/>
    <n v="0"/>
    <n v="38800"/>
    <n v="7.8865979381443296E-2"/>
    <n v="17"/>
    <n v="4.1752577319587626E-2"/>
    <n v="9"/>
    <n v="1.9587628865979381E-2"/>
    <n v="4.2222222222222223"/>
  </r>
  <r>
    <x v="151"/>
    <s v="PICH5Aco51"/>
    <x v="50"/>
    <s v="Pichidegua"/>
    <s v="color"/>
    <s v="Packing 5"/>
    <s v="PICH5Aco"/>
    <n v="4440"/>
    <n v="6.31"/>
    <n v="23400"/>
    <n v="33.26"/>
    <n v="5580"/>
    <n v="7.93"/>
    <n v="30060"/>
    <n v="42.72"/>
    <n v="0"/>
    <n v="0"/>
    <n v="0"/>
    <n v="0"/>
    <n v="0"/>
    <n v="0"/>
    <n v="4860"/>
    <n v="6.91"/>
    <n v="0"/>
    <n v="0"/>
    <n v="4860"/>
    <n v="6.91"/>
    <n v="1440"/>
    <n v="2.0499999999999998"/>
    <n v="0"/>
    <n v="0"/>
    <n v="1440"/>
    <n v="2.0499999999999998"/>
    <n v="580"/>
    <n v="0.82"/>
    <n v="0"/>
    <n v="0"/>
    <n v="70360"/>
    <n v="100"/>
    <n v="0"/>
    <n v="0"/>
    <n v="70360"/>
    <n v="6.9073337123365552E-2"/>
    <n v="27"/>
    <n v="2.0466173962478681E-2"/>
    <n v="8"/>
    <n v="8.2433200682205804E-3"/>
    <n v="3.2222222222222223"/>
  </r>
  <r>
    <x v="151"/>
    <s v="PICH5Bco51"/>
    <x v="50"/>
    <s v="Pichidegua"/>
    <s v="color"/>
    <s v="Packing 5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1"/>
    <s v="PICH5Cco51"/>
    <x v="50"/>
    <s v="Pichidegua"/>
    <s v="color"/>
    <s v="Packing 5"/>
    <s v="PICH5Cco"/>
    <n v="4560"/>
    <n v="4.12"/>
    <n v="24120"/>
    <n v="21.81"/>
    <n v="12780"/>
    <n v="11.56"/>
    <n v="59940"/>
    <n v="54.21"/>
    <n v="1080"/>
    <n v="0.98"/>
    <n v="0"/>
    <n v="0"/>
    <n v="0"/>
    <n v="0"/>
    <n v="5400"/>
    <n v="4.88"/>
    <n v="0"/>
    <n v="0"/>
    <n v="5400"/>
    <n v="4.88"/>
    <n v="1980"/>
    <n v="1.79"/>
    <n v="0"/>
    <n v="0"/>
    <n v="1980"/>
    <n v="1.79"/>
    <n v="720"/>
    <n v="0.65"/>
    <n v="0"/>
    <n v="0"/>
    <n v="110580"/>
    <n v="100"/>
    <n v="0"/>
    <n v="0"/>
    <n v="110580"/>
    <n v="4.8833423765599564E-2"/>
    <n v="30"/>
    <n v="1.7905588714053174E-2"/>
    <n v="11"/>
    <n v="6.5111231687466084E-3"/>
    <n v="4"/>
  </r>
  <r>
    <x v="152"/>
    <s v="Lavado51"/>
    <x v="50"/>
    <m/>
    <m/>
    <m/>
    <s v="Lavado"/>
    <n v="6120"/>
    <n v="5.24"/>
    <n v="15300"/>
    <n v="13.1"/>
    <n v="48240"/>
    <n v="41.29"/>
    <n v="39600"/>
    <n v="33.9"/>
    <n v="7020"/>
    <n v="6.01"/>
    <n v="540"/>
    <n v="0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820"/>
    <n v="100"/>
    <n v="0"/>
    <n v="0"/>
    <n v="116820"/>
    <n v="0"/>
    <n v="0"/>
    <n v="0"/>
    <n v="0"/>
    <n v="0"/>
    <n v="0"/>
  </r>
  <r>
    <x v="153"/>
    <s v="CA3A52"/>
    <x v="51"/>
    <s v="Calera"/>
    <s v="color"/>
    <s v="Packing 1 Color"/>
    <s v="CA3A"/>
    <n v="1320"/>
    <n v="5.45"/>
    <n v="4680"/>
    <n v="19.309999999999999"/>
    <n v="10260"/>
    <n v="42.33"/>
    <n v="4500"/>
    <n v="18.559999999999999"/>
    <n v="180"/>
    <n v="0.74"/>
    <n v="180"/>
    <n v="0.74"/>
    <n v="0"/>
    <n v="0"/>
    <n v="1419"/>
    <n v="5.85"/>
    <n v="120"/>
    <n v="0.5"/>
    <n v="1539"/>
    <n v="6.35"/>
    <n v="543"/>
    <n v="2.2400000000000002"/>
    <n v="420"/>
    <n v="1.73"/>
    <n v="963"/>
    <n v="3.97"/>
    <n v="618"/>
    <n v="2.5499999999999998"/>
    <n v="0"/>
    <n v="0"/>
    <n v="23700"/>
    <n v="97.77"/>
    <n v="540"/>
    <n v="2.23"/>
    <n v="24240"/>
    <n v="6.3490099009900991E-2"/>
    <n v="8.5500000000000007"/>
    <n v="3.9727722772277228E-2"/>
    <n v="5.35"/>
    <n v="2.5495049504950493E-2"/>
    <n v="3.4333333333333331"/>
  </r>
  <r>
    <x v="153"/>
    <s v="CA3B52"/>
    <x v="51"/>
    <s v="Calera"/>
    <s v="color"/>
    <s v="Packing 1 Color"/>
    <s v="CA3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3"/>
    <s v="CA3BB52"/>
    <x v="51"/>
    <s v="Calera"/>
    <s v="blanco"/>
    <s v="Packing 1 Color"/>
    <s v="CA3BB"/>
    <n v="960"/>
    <n v="4.51"/>
    <n v="3780"/>
    <n v="17.77"/>
    <n v="9180"/>
    <n v="43.16"/>
    <n v="4320"/>
    <n v="20.309999999999999"/>
    <n v="180"/>
    <n v="0.85"/>
    <n v="0"/>
    <n v="0"/>
    <n v="0"/>
    <n v="0"/>
    <n v="1260"/>
    <n v="5.92"/>
    <n v="180"/>
    <n v="0.85"/>
    <n v="1440"/>
    <n v="6.77"/>
    <n v="540"/>
    <n v="2.54"/>
    <n v="330"/>
    <n v="1.55"/>
    <n v="870"/>
    <n v="4.09"/>
    <n v="540"/>
    <n v="2.54"/>
    <n v="0"/>
    <n v="0"/>
    <n v="20760"/>
    <n v="97.6"/>
    <n v="510"/>
    <n v="2.4"/>
    <n v="21270"/>
    <n v="6.7700987306064886E-2"/>
    <n v="8"/>
    <n v="4.0902679830747531E-2"/>
    <n v="4.833333333333333"/>
    <n v="2.5387870239774329E-2"/>
    <n v="3"/>
  </r>
  <r>
    <x v="153"/>
    <s v="CAP1A52"/>
    <x v="51"/>
    <s v="Calera"/>
    <s v="color"/>
    <s v="Packing 1 Color"/>
    <s v="CAP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3"/>
    <s v="CAP1B52"/>
    <x v="51"/>
    <s v="Calera"/>
    <s v="color"/>
    <s v="Packing 1 Color"/>
    <s v="CAP1B"/>
    <n v="720"/>
    <n v="2.54"/>
    <n v="0"/>
    <n v="0"/>
    <n v="3860"/>
    <n v="13.6"/>
    <n v="19440"/>
    <n v="68.5"/>
    <n v="2640"/>
    <n v="9.3000000000000007"/>
    <n v="0"/>
    <n v="0"/>
    <n v="0"/>
    <n v="0"/>
    <n v="1110"/>
    <n v="3.91"/>
    <n v="120"/>
    <n v="0.42"/>
    <n v="1230"/>
    <n v="4.33"/>
    <n v="249"/>
    <n v="0.88"/>
    <n v="0"/>
    <n v="0"/>
    <n v="249"/>
    <n v="0.88"/>
    <n v="241"/>
    <n v="0.85"/>
    <n v="0"/>
    <n v="0"/>
    <n v="28260"/>
    <n v="99.58"/>
    <n v="120"/>
    <n v="0.42"/>
    <n v="28380"/>
    <n v="4.3340380549682873E-2"/>
    <n v="6.833333333333333"/>
    <n v="8.7737843551797048E-3"/>
    <n v="1.3833333333333333"/>
    <n v="8.491895701198026E-3"/>
    <n v="1.3388888888888888"/>
  </r>
  <r>
    <x v="153"/>
    <s v="CAP1c52"/>
    <x v="51"/>
    <s v="Calera"/>
    <s v="color"/>
    <s v="Packing 1 Color"/>
    <s v="CAP1c"/>
    <n v="1680"/>
    <n v="6.76"/>
    <n v="5580"/>
    <n v="22.44"/>
    <n v="10800"/>
    <n v="43.43"/>
    <n v="3780"/>
    <n v="15.2"/>
    <n v="0"/>
    <n v="0"/>
    <n v="0"/>
    <n v="0"/>
    <n v="0"/>
    <n v="0"/>
    <n v="2454"/>
    <n v="9.8699999999999992"/>
    <n v="30"/>
    <n v="0.12"/>
    <n v="2484"/>
    <n v="9.99"/>
    <n v="291"/>
    <n v="1.17"/>
    <n v="0"/>
    <n v="0"/>
    <n v="291"/>
    <n v="1.17"/>
    <n v="255"/>
    <n v="1.03"/>
    <n v="0"/>
    <n v="0"/>
    <n v="24840"/>
    <n v="99.88"/>
    <n v="30"/>
    <n v="0.12"/>
    <n v="24870"/>
    <n v="9.9879372738238839E-2"/>
    <n v="13.8"/>
    <n v="1.1700844390832328E-2"/>
    <n v="1.6166666666666667"/>
    <n v="1.0253317249698432E-2"/>
    <n v="1.4166666666666667"/>
  </r>
  <r>
    <x v="154"/>
    <s v="PICH1A52"/>
    <x v="51"/>
    <s v="Pichidegua"/>
    <s v="blanco"/>
    <s v="Packing 1 Blanco"/>
    <s v="PICH1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4"/>
    <s v="PICH2A52"/>
    <x v="51"/>
    <s v="Pichidegua"/>
    <s v="color"/>
    <s v="Packing 1 Blanco"/>
    <s v="PICH2A"/>
    <n v="9240"/>
    <n v="5.35"/>
    <n v="43200"/>
    <n v="25"/>
    <n v="56700"/>
    <n v="32.82"/>
    <n v="50040"/>
    <n v="28.96"/>
    <n v="1620"/>
    <n v="0.94"/>
    <n v="0"/>
    <n v="0"/>
    <n v="0"/>
    <n v="0"/>
    <n v="7380"/>
    <n v="4.2699999999999996"/>
    <n v="0"/>
    <n v="0"/>
    <n v="7380"/>
    <n v="4.2699999999999996"/>
    <n v="3780"/>
    <n v="2.19"/>
    <n v="0"/>
    <n v="0"/>
    <n v="3780"/>
    <n v="2.19"/>
    <n v="820"/>
    <n v="0.47"/>
    <n v="0"/>
    <n v="0"/>
    <n v="172780"/>
    <n v="100"/>
    <n v="0"/>
    <n v="0"/>
    <n v="172780"/>
    <n v="4.2713276999652737E-2"/>
    <n v="41"/>
    <n v="2.1877532121773353E-2"/>
    <n v="21"/>
    <n v="4.7459196666280821E-3"/>
    <n v="4.5555555555555554"/>
  </r>
  <r>
    <x v="154"/>
    <s v="PICH3A52"/>
    <x v="51"/>
    <s v="Pichidegua"/>
    <s v="blanco"/>
    <s v="Packing 3"/>
    <s v="PICH3A"/>
    <n v="15960"/>
    <n v="7.01"/>
    <n v="34400"/>
    <n v="15.11"/>
    <n v="105100"/>
    <n v="46.16"/>
    <n v="45540"/>
    <n v="20"/>
    <n v="0"/>
    <n v="0"/>
    <n v="0"/>
    <n v="0"/>
    <n v="0"/>
    <n v="0"/>
    <n v="22200"/>
    <n v="9.75"/>
    <n v="0"/>
    <n v="0"/>
    <n v="22200"/>
    <n v="9.75"/>
    <n v="2700"/>
    <n v="1.19"/>
    <n v="0"/>
    <n v="0"/>
    <n v="2700"/>
    <n v="1.19"/>
    <n v="1780"/>
    <n v="0.78"/>
    <n v="0"/>
    <n v="0"/>
    <n v="227680"/>
    <n v="100"/>
    <n v="0"/>
    <n v="0"/>
    <n v="227680"/>
    <n v="9.7505270555165141E-2"/>
    <n v="123.33333333333333"/>
    <n v="1.185874912157414E-2"/>
    <n v="15"/>
    <n v="7.8179901616303588E-3"/>
    <n v="9.8888888888888893"/>
  </r>
  <r>
    <x v="154"/>
    <s v="PICH4A52"/>
    <x v="51"/>
    <s v="Pichidegua"/>
    <s v="blanco"/>
    <s v="Packing 4"/>
    <s v="PICH4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4"/>
    <s v="PICH5A52"/>
    <x v="51"/>
    <s v="Pichidegua"/>
    <s v="blanco"/>
    <s v="Packing 5"/>
    <s v="PICH5A"/>
    <n v="8280"/>
    <n v="2.4300000000000002"/>
    <n v="74380"/>
    <n v="21.85"/>
    <n v="175040"/>
    <n v="51.43"/>
    <n v="53460"/>
    <n v="15.71"/>
    <n v="1080"/>
    <n v="0.32"/>
    <n v="0"/>
    <n v="0"/>
    <n v="0"/>
    <n v="0"/>
    <n v="23220"/>
    <n v="6.82"/>
    <n v="0"/>
    <n v="0"/>
    <n v="23220"/>
    <n v="6.82"/>
    <n v="3420"/>
    <n v="1"/>
    <n v="0"/>
    <n v="0"/>
    <n v="3420"/>
    <n v="1"/>
    <n v="1460"/>
    <n v="0.43"/>
    <n v="0"/>
    <n v="0"/>
    <n v="340340"/>
    <n v="100"/>
    <n v="0"/>
    <n v="0"/>
    <n v="340340"/>
    <n v="6.8225891755303525E-2"/>
    <n v="129"/>
    <n v="1.0048774754657108E-2"/>
    <n v="19"/>
    <n v="4.2898278192395837E-3"/>
    <n v="8.1111111111111107"/>
  </r>
  <r>
    <x v="154"/>
    <s v="PICH1B52"/>
    <x v="51"/>
    <s v="Pichidegua"/>
    <s v="color"/>
    <s v="Packing 1 Blanco"/>
    <s v="PICH1B"/>
    <n v="2760"/>
    <n v="16.61"/>
    <n v="0"/>
    <n v="0"/>
    <n v="0"/>
    <n v="0"/>
    <n v="12060"/>
    <n v="72.56"/>
    <n v="0"/>
    <n v="0"/>
    <n v="0"/>
    <n v="0"/>
    <n v="0"/>
    <n v="0"/>
    <n v="1170"/>
    <n v="7.04"/>
    <n v="360"/>
    <n v="2.17"/>
    <n v="1530"/>
    <n v="9.2100000000000009"/>
    <n v="159"/>
    <n v="0.96"/>
    <n v="60"/>
    <n v="0.36"/>
    <n v="219"/>
    <n v="1.32"/>
    <n v="51"/>
    <n v="0.31"/>
    <n v="0"/>
    <n v="0"/>
    <n v="16200"/>
    <n v="97.47"/>
    <n v="420"/>
    <n v="2.5299999999999998"/>
    <n v="16620"/>
    <n v="9.2057761732851989E-2"/>
    <n v="8.5"/>
    <n v="1.3176895306859206E-2"/>
    <n v="1.2166666666666666"/>
    <n v="3.0685920577617327E-3"/>
    <n v="0.28333333333333333"/>
  </r>
  <r>
    <x v="154"/>
    <s v="PICH2B52"/>
    <x v="51"/>
    <s v="Pichidegua"/>
    <s v="blanco"/>
    <s v="Packing 1 Blanco"/>
    <s v="PICH2B"/>
    <n v="1680"/>
    <n v="1.39"/>
    <n v="360"/>
    <n v="0.3"/>
    <n v="3420"/>
    <n v="2.83"/>
    <n v="13680"/>
    <n v="11.31"/>
    <n v="94680"/>
    <n v="78.27"/>
    <n v="0"/>
    <n v="0"/>
    <n v="0"/>
    <n v="0"/>
    <n v="3240"/>
    <n v="2.68"/>
    <n v="0"/>
    <n v="0"/>
    <n v="3240"/>
    <n v="2.68"/>
    <n v="2880"/>
    <n v="2.38"/>
    <n v="0"/>
    <n v="0"/>
    <n v="2880"/>
    <n v="2.38"/>
    <n v="1020"/>
    <n v="0.84"/>
    <n v="0"/>
    <n v="0"/>
    <n v="120960"/>
    <n v="100"/>
    <n v="0"/>
    <n v="0"/>
    <n v="120960"/>
    <n v="2.6785714285714284E-2"/>
    <n v="18"/>
    <n v="2.3809523809523808E-2"/>
    <n v="16"/>
    <n v="8.4325396825396821E-3"/>
    <n v="5.666666666666667"/>
  </r>
  <r>
    <x v="154"/>
    <s v="PICH3B52"/>
    <x v="51"/>
    <s v="Pichidegua"/>
    <s v="blanco"/>
    <s v="Packing 3"/>
    <s v="PICH3B"/>
    <n v="4560"/>
    <n v="1.1100000000000001"/>
    <n v="54100"/>
    <n v="13.12"/>
    <n v="190840"/>
    <n v="46.27"/>
    <n v="138960"/>
    <n v="33.69"/>
    <n v="5580"/>
    <n v="1.35"/>
    <n v="0"/>
    <n v="0"/>
    <n v="0"/>
    <n v="0"/>
    <n v="16020"/>
    <n v="3.88"/>
    <n v="0"/>
    <n v="0"/>
    <n v="16020"/>
    <n v="3.88"/>
    <n v="1260"/>
    <n v="0.31"/>
    <n v="0"/>
    <n v="0"/>
    <n v="1260"/>
    <n v="0.31"/>
    <n v="1140"/>
    <n v="0.28000000000000003"/>
    <n v="0"/>
    <n v="0"/>
    <n v="412460"/>
    <n v="100"/>
    <n v="0"/>
    <n v="0"/>
    <n v="412460"/>
    <n v="3.8840129951995345E-2"/>
    <n v="89"/>
    <n v="3.0548416816176113E-3"/>
    <n v="7"/>
    <n v="2.7639043786064103E-3"/>
    <n v="6.333333333333333"/>
  </r>
  <r>
    <x v="154"/>
    <s v="PICH4B52"/>
    <x v="51"/>
    <s v="Pichidegua"/>
    <s v="blanco"/>
    <s v="Packing 4"/>
    <s v="PICH4B"/>
    <n v="960"/>
    <n v="0.74"/>
    <n v="10800"/>
    <n v="8.31"/>
    <n v="52380"/>
    <n v="40.299999999999997"/>
    <n v="47160"/>
    <n v="36.29"/>
    <n v="7740"/>
    <n v="5.96"/>
    <n v="0"/>
    <n v="0"/>
    <n v="0"/>
    <n v="0"/>
    <n v="7800"/>
    <n v="6"/>
    <n v="0"/>
    <n v="0"/>
    <n v="7800"/>
    <n v="6"/>
    <n v="2340"/>
    <n v="1.8"/>
    <n v="0"/>
    <n v="0"/>
    <n v="2340"/>
    <n v="1.8"/>
    <n v="780"/>
    <n v="0.6"/>
    <n v="0"/>
    <n v="0"/>
    <n v="129960"/>
    <n v="100"/>
    <n v="0"/>
    <n v="0"/>
    <n v="129960"/>
    <n v="6.001846722068329E-2"/>
    <n v="43.333333333333336"/>
    <n v="1.8005540166204988E-2"/>
    <n v="13"/>
    <n v="6.0018467220683287E-3"/>
    <n v="4.333333333333333"/>
  </r>
  <r>
    <x v="154"/>
    <s v="PICH5B52"/>
    <x v="51"/>
    <s v="Pichidegua"/>
    <s v="blanco"/>
    <s v="Packing 5"/>
    <s v="PICH5B"/>
    <n v="5400"/>
    <n v="1.06"/>
    <n v="2200"/>
    <n v="0.43"/>
    <n v="55360"/>
    <n v="10.91"/>
    <n v="344340"/>
    <n v="67.86"/>
    <n v="79200"/>
    <n v="15.61"/>
    <n v="0"/>
    <n v="0"/>
    <n v="0"/>
    <n v="0"/>
    <n v="16740"/>
    <n v="3.3"/>
    <n v="0"/>
    <n v="0"/>
    <n v="16740"/>
    <n v="3.3"/>
    <n v="3240"/>
    <n v="0.64"/>
    <n v="0"/>
    <n v="0"/>
    <n v="3240"/>
    <n v="0.64"/>
    <n v="960"/>
    <n v="0.19"/>
    <n v="0"/>
    <n v="0"/>
    <n v="507440"/>
    <n v="100"/>
    <n v="0"/>
    <n v="0"/>
    <n v="507440"/>
    <n v="3.2989121866624622E-2"/>
    <n v="93"/>
    <n v="6.3849913290241209E-3"/>
    <n v="18"/>
    <n v="1.8918492826738137E-3"/>
    <n v="5.333333333333333"/>
  </r>
  <r>
    <x v="154"/>
    <s v="PICH3C52"/>
    <x v="51"/>
    <s v="Pichidegua"/>
    <s v="blanco"/>
    <s v="Packing 3"/>
    <s v="PICH3C"/>
    <n v="2400"/>
    <n v="0.77"/>
    <n v="20240"/>
    <n v="6.51"/>
    <n v="150160"/>
    <n v="48.31"/>
    <n v="113940"/>
    <n v="36.659999999999997"/>
    <n v="5940"/>
    <n v="1.91"/>
    <n v="0"/>
    <n v="0"/>
    <n v="0"/>
    <n v="0"/>
    <n v="15600"/>
    <n v="5.0199999999999996"/>
    <n v="0"/>
    <n v="0"/>
    <n v="15600"/>
    <n v="5.0199999999999996"/>
    <n v="1260"/>
    <n v="0.41"/>
    <n v="0"/>
    <n v="0"/>
    <n v="1260"/>
    <n v="0.41"/>
    <n v="1280"/>
    <n v="0.41"/>
    <n v="0"/>
    <n v="0"/>
    <n v="310820"/>
    <n v="100"/>
    <n v="0"/>
    <n v="0"/>
    <n v="310820"/>
    <n v="5.0189820474872915E-2"/>
    <n v="86.666666666666671"/>
    <n v="4.053793192201274E-3"/>
    <n v="7"/>
    <n v="4.1181391158870082E-3"/>
    <n v="7.1111111111111107"/>
  </r>
  <r>
    <x v="154"/>
    <s v="PICH5C52"/>
    <x v="51"/>
    <s v="Pichidegua"/>
    <s v="blanco"/>
    <s v="Packing 5"/>
    <s v="PICH5C"/>
    <n v="5040"/>
    <n v="1.86"/>
    <n v="61740"/>
    <n v="22.79"/>
    <n v="122220"/>
    <n v="45.12"/>
    <n v="53100"/>
    <n v="19.600000000000001"/>
    <n v="4680"/>
    <n v="1.73"/>
    <n v="0"/>
    <n v="0"/>
    <n v="0"/>
    <n v="0"/>
    <n v="18540"/>
    <n v="6.84"/>
    <n v="0"/>
    <n v="0"/>
    <n v="18540"/>
    <n v="6.84"/>
    <n v="3960"/>
    <n v="1.46"/>
    <n v="0"/>
    <n v="0"/>
    <n v="3960"/>
    <n v="1.46"/>
    <n v="1600"/>
    <n v="0.59"/>
    <n v="0"/>
    <n v="0"/>
    <n v="270880"/>
    <n v="100"/>
    <n v="0"/>
    <n v="0"/>
    <n v="270880"/>
    <n v="6.8443591258121675E-2"/>
    <n v="103"/>
    <n v="1.461901949202599E-2"/>
    <n v="22"/>
    <n v="5.9066745422327229E-3"/>
    <n v="8.8888888888888893"/>
  </r>
  <r>
    <x v="154"/>
    <s v="PICH5D52"/>
    <x v="51"/>
    <s v="Pichidegua"/>
    <s v="blanco"/>
    <s v="Packing 5"/>
    <s v="PICH5D"/>
    <n v="240"/>
    <n v="0.6"/>
    <n v="3060"/>
    <n v="7.69"/>
    <n v="11340"/>
    <n v="28.51"/>
    <n v="13500"/>
    <n v="33.94"/>
    <n v="4140"/>
    <n v="10.41"/>
    <n v="0"/>
    <n v="0"/>
    <n v="0"/>
    <n v="0"/>
    <n v="6480"/>
    <n v="16.29"/>
    <n v="0"/>
    <n v="0"/>
    <n v="6480"/>
    <n v="16.29"/>
    <n v="720"/>
    <n v="1.81"/>
    <n v="0"/>
    <n v="0"/>
    <n v="720"/>
    <n v="1.81"/>
    <n v="300"/>
    <n v="0.75"/>
    <n v="0"/>
    <n v="0"/>
    <n v="39780"/>
    <n v="100"/>
    <n v="0"/>
    <n v="0"/>
    <n v="39780"/>
    <n v="0.16289592760180996"/>
    <n v="36"/>
    <n v="1.8099547511312219E-2"/>
    <n v="4"/>
    <n v="7.5414781297134239E-3"/>
    <n v="1.6666666666666667"/>
  </r>
  <r>
    <x v="154"/>
    <s v="PICH1Aco52"/>
    <x v="51"/>
    <s v="Pichidegua"/>
    <s v="color"/>
    <s v="Packing 1 Color"/>
    <s v="PICH1Aco"/>
    <n v="840"/>
    <n v="1.02"/>
    <n v="360"/>
    <n v="0.44"/>
    <n v="5200"/>
    <n v="6.32"/>
    <n v="60480"/>
    <n v="73.5"/>
    <n v="9900"/>
    <n v="12.03"/>
    <n v="0"/>
    <n v="0"/>
    <n v="0"/>
    <n v="0"/>
    <n v="3072"/>
    <n v="3.73"/>
    <n v="660"/>
    <n v="0.8"/>
    <n v="3732"/>
    <n v="4.54"/>
    <n v="618"/>
    <n v="0.75"/>
    <n v="630"/>
    <n v="0.77"/>
    <n v="1248"/>
    <n v="1.52"/>
    <n v="530"/>
    <n v="0.64"/>
    <n v="0"/>
    <n v="0"/>
    <n v="81000"/>
    <n v="98.43"/>
    <n v="1290"/>
    <n v="1.57"/>
    <n v="82290"/>
    <n v="4.5351804593510757E-2"/>
    <n v="20.733333333333334"/>
    <n v="1.5165876777251185E-2"/>
    <n v="6.9333333333333336"/>
    <n v="6.4406367723903266E-3"/>
    <n v="2.9444444444444446"/>
  </r>
  <r>
    <x v="154"/>
    <s v="PICH1Aco252"/>
    <x v="51"/>
    <s v="Pichidegua"/>
    <s v="color"/>
    <s v="Packing 1 Color"/>
    <s v="PICH1Aco2"/>
    <n v="2640"/>
    <n v="4.17"/>
    <n v="0"/>
    <n v="0"/>
    <n v="11960"/>
    <n v="18.89"/>
    <n v="43740"/>
    <n v="69.09"/>
    <n v="0"/>
    <n v="0"/>
    <n v="0"/>
    <n v="0"/>
    <n v="0"/>
    <n v="0"/>
    <n v="2079"/>
    <n v="3.28"/>
    <n v="1620"/>
    <n v="2.56"/>
    <n v="3699"/>
    <n v="5.84"/>
    <n v="480"/>
    <n v="0.76"/>
    <n v="510"/>
    <n v="0.81"/>
    <n v="990"/>
    <n v="1.56"/>
    <n v="281"/>
    <n v="0.44"/>
    <n v="0"/>
    <n v="0"/>
    <n v="61180"/>
    <n v="96.64"/>
    <n v="2130"/>
    <n v="3.36"/>
    <n v="63310"/>
    <n v="5.8426788816932557E-2"/>
    <n v="20.55"/>
    <n v="1.5637340072658348E-2"/>
    <n v="5.5"/>
    <n v="4.4384773337545411E-3"/>
    <n v="1.5611111111111111"/>
  </r>
  <r>
    <x v="154"/>
    <s v="PICH1Bco52"/>
    <x v="51"/>
    <s v="Pichidegua"/>
    <s v="color"/>
    <s v="Packing 1 Color"/>
    <s v="PICH1Bco"/>
    <n v="1920"/>
    <n v="13.85"/>
    <n v="0"/>
    <n v="0"/>
    <n v="0"/>
    <n v="0"/>
    <n v="9360"/>
    <n v="67.53"/>
    <n v="60"/>
    <n v="0.43"/>
    <n v="0"/>
    <n v="0"/>
    <n v="0"/>
    <n v="0"/>
    <n v="1260"/>
    <n v="9.09"/>
    <n v="540"/>
    <n v="3.9"/>
    <n v="1800"/>
    <n v="12.99"/>
    <n v="420"/>
    <n v="3.03"/>
    <n v="0"/>
    <n v="0"/>
    <n v="420"/>
    <n v="3.03"/>
    <n v="300"/>
    <n v="2.16"/>
    <n v="0"/>
    <n v="0"/>
    <n v="13320"/>
    <n v="96.1"/>
    <n v="540"/>
    <n v="3.9"/>
    <n v="13860"/>
    <n v="0.12987012987012986"/>
    <n v="10"/>
    <n v="3.0303030303030304E-2"/>
    <n v="2.3333333333333335"/>
    <n v="2.1645021645021644E-2"/>
    <n v="1.6666666666666667"/>
  </r>
  <r>
    <x v="154"/>
    <s v="PICH2BCO52"/>
    <x v="51"/>
    <s v="Pichidegua"/>
    <s v="color"/>
    <s v="Packing 1 Color"/>
    <s v="PICH2BCO"/>
    <n v="1320"/>
    <n v="1.27"/>
    <n v="540"/>
    <n v="0.52"/>
    <n v="540"/>
    <n v="0.52"/>
    <n v="48780"/>
    <n v="47.12"/>
    <n v="48600"/>
    <n v="46.94"/>
    <n v="0"/>
    <n v="0"/>
    <n v="0"/>
    <n v="0"/>
    <n v="1080"/>
    <n v="1.04"/>
    <n v="0"/>
    <n v="0"/>
    <n v="1080"/>
    <n v="1.04"/>
    <n v="1800"/>
    <n v="1.74"/>
    <n v="0"/>
    <n v="0"/>
    <n v="1800"/>
    <n v="1.74"/>
    <n v="870"/>
    <n v="0.84"/>
    <n v="0"/>
    <n v="0"/>
    <n v="103530"/>
    <n v="100"/>
    <n v="0"/>
    <n v="0"/>
    <n v="103530"/>
    <n v="1.0431758910460736E-2"/>
    <n v="6"/>
    <n v="1.7386264850767892E-2"/>
    <n v="10"/>
    <n v="8.4033613445378148E-3"/>
    <n v="4.833333333333333"/>
  </r>
  <r>
    <x v="154"/>
    <s v="PICH4Bco52"/>
    <x v="51"/>
    <s v="Pichidegua"/>
    <s v="color"/>
    <s v="Packing 4"/>
    <s v="PICH4Bco"/>
    <n v="1200"/>
    <n v="3.73"/>
    <n v="0"/>
    <n v="0"/>
    <n v="19080"/>
    <n v="59.25"/>
    <n v="5580"/>
    <n v="17.329999999999998"/>
    <n v="1980"/>
    <n v="6.15"/>
    <n v="0"/>
    <n v="0"/>
    <n v="0"/>
    <n v="0"/>
    <n v="2340"/>
    <n v="7.27"/>
    <n v="0"/>
    <n v="0"/>
    <n v="2340"/>
    <n v="7.27"/>
    <n v="1260"/>
    <n v="3.91"/>
    <n v="0"/>
    <n v="0"/>
    <n v="1260"/>
    <n v="3.91"/>
    <n v="760"/>
    <n v="2.36"/>
    <n v="0"/>
    <n v="0"/>
    <n v="32200"/>
    <n v="100"/>
    <n v="0"/>
    <n v="0"/>
    <n v="32200"/>
    <n v="7.2670807453416156E-2"/>
    <n v="13"/>
    <n v="3.9130434782608699E-2"/>
    <n v="7"/>
    <n v="2.3602484472049691E-2"/>
    <n v="4.2222222222222223"/>
  </r>
  <r>
    <x v="154"/>
    <s v="PICH5Aco52"/>
    <x v="51"/>
    <s v="Pichidegua"/>
    <s v="color"/>
    <s v="Packing 5"/>
    <s v="PICH5Aco"/>
    <n v="5160"/>
    <n v="5.82"/>
    <n v="29520"/>
    <n v="33.31"/>
    <n v="12240"/>
    <n v="13.81"/>
    <n v="33660"/>
    <n v="37.979999999999997"/>
    <n v="180"/>
    <n v="0.2"/>
    <n v="0"/>
    <n v="0"/>
    <n v="0"/>
    <n v="0"/>
    <n v="5580"/>
    <n v="6.3"/>
    <n v="0"/>
    <n v="0"/>
    <n v="5580"/>
    <n v="6.3"/>
    <n v="1620"/>
    <n v="1.83"/>
    <n v="0"/>
    <n v="0"/>
    <n v="1620"/>
    <n v="1.83"/>
    <n v="660"/>
    <n v="0.74"/>
    <n v="0"/>
    <n v="0"/>
    <n v="88620"/>
    <n v="100"/>
    <n v="0"/>
    <n v="0"/>
    <n v="88620"/>
    <n v="6.2965470548408939E-2"/>
    <n v="31"/>
    <n v="1.8280297901150981E-2"/>
    <n v="9"/>
    <n v="7.4475287745429924E-3"/>
    <n v="3.6666666666666665"/>
  </r>
  <r>
    <x v="154"/>
    <s v="PICH5Bco52"/>
    <x v="51"/>
    <s v="Pichidegua"/>
    <s v="color"/>
    <s v="Packing 5"/>
    <s v="PICH5B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DIV/0!"/>
    <n v="0"/>
    <e v="#DIV/0!"/>
    <n v="0"/>
    <e v="#DIV/0!"/>
    <n v="0"/>
  </r>
  <r>
    <x v="154"/>
    <s v="PICH5Cco52"/>
    <x v="51"/>
    <s v="Pichidegua"/>
    <s v="color"/>
    <s v="Packing 5"/>
    <s v="PICH5Cco"/>
    <n v="5280"/>
    <n v="4.2699999999999996"/>
    <n v="27540"/>
    <n v="22.28"/>
    <n v="13320"/>
    <n v="10.77"/>
    <n v="66600"/>
    <n v="53.87"/>
    <n v="1620"/>
    <n v="1.31"/>
    <n v="0"/>
    <n v="0"/>
    <n v="0"/>
    <n v="0"/>
    <n v="6660"/>
    <n v="5.39"/>
    <n v="0"/>
    <n v="0"/>
    <n v="6660"/>
    <n v="5.39"/>
    <n v="1800"/>
    <n v="1.46"/>
    <n v="0"/>
    <n v="0"/>
    <n v="1800"/>
    <n v="1.46"/>
    <n v="800"/>
    <n v="0.65"/>
    <n v="0"/>
    <n v="0"/>
    <n v="123620"/>
    <n v="100"/>
    <n v="0"/>
    <n v="0"/>
    <n v="123620"/>
    <n v="5.3874777544086719E-2"/>
    <n v="37"/>
    <n v="1.4560750687591004E-2"/>
    <n v="10"/>
    <n v="6.4714447500404462E-3"/>
    <n v="4.4444444444444446"/>
  </r>
  <r>
    <x v="155"/>
    <s v="Lavado52"/>
    <x v="51"/>
    <m/>
    <m/>
    <m/>
    <s v="Lavado"/>
    <n v="5160"/>
    <n v="4.01"/>
    <n v="15840"/>
    <n v="12.3"/>
    <n v="51300"/>
    <n v="39.82"/>
    <n v="46440"/>
    <n v="36.049999999999997"/>
    <n v="9360"/>
    <n v="7.27"/>
    <n v="720"/>
    <n v="0.560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820"/>
    <n v="100"/>
    <n v="0"/>
    <n v="0"/>
    <n v="12882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2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3:O27" firstHeaderRow="0" firstDataRow="1" firstDataCol="1" rowPageCount="1" colPageCount="1"/>
  <pivotFields count="65">
    <pivotField axis="axisRow" showAll="0">
      <items count="157">
        <item x="2"/>
        <item x="29"/>
        <item x="32"/>
        <item x="35"/>
        <item x="38"/>
        <item x="41"/>
        <item x="44"/>
        <item x="47"/>
        <item x="50"/>
        <item x="53"/>
        <item x="56"/>
        <item x="5"/>
        <item x="59"/>
        <item x="62"/>
        <item x="65"/>
        <item x="68"/>
        <item x="71"/>
        <item x="74"/>
        <item x="8"/>
        <item x="11"/>
        <item x="14"/>
        <item x="17"/>
        <item x="20"/>
        <item x="23"/>
        <item x="26"/>
        <item x="0"/>
        <item x="27"/>
        <item x="30"/>
        <item x="33"/>
        <item x="36"/>
        <item x="39"/>
        <item x="42"/>
        <item x="45"/>
        <item x="48"/>
        <item x="51"/>
        <item x="54"/>
        <item x="3"/>
        <item x="57"/>
        <item x="60"/>
        <item x="63"/>
        <item x="66"/>
        <item x="69"/>
        <item x="72"/>
        <item x="6"/>
        <item x="9"/>
        <item x="12"/>
        <item x="15"/>
        <item x="18"/>
        <item x="21"/>
        <item x="24"/>
        <item x="1"/>
        <item x="28"/>
        <item x="31"/>
        <item x="34"/>
        <item x="37"/>
        <item x="40"/>
        <item x="43"/>
        <item x="46"/>
        <item x="49"/>
        <item x="52"/>
        <item x="55"/>
        <item x="4"/>
        <item x="58"/>
        <item x="61"/>
        <item x="64"/>
        <item x="67"/>
        <item x="70"/>
        <item x="73"/>
        <item x="7"/>
        <item x="10"/>
        <item x="13"/>
        <item x="16"/>
        <item x="19"/>
        <item x="22"/>
        <item x="25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showAll="0"/>
    <pivotField axis="axisPage" multipleItemSelectionAllowed="1" showAll="0">
      <items count="5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x="51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4">
    <i>
      <x v="153"/>
    </i>
    <i>
      <x v="154"/>
    </i>
    <i>
      <x v="155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2" hier="-1"/>
  </pageFields>
  <dataFields count="14">
    <dataField name=" % J" fld="51" baseField="0" baseItem="76" numFmtId="164"/>
    <dataField name=" % S" fld="52" baseField="0" baseItem="76" numFmtId="164"/>
    <dataField name=" % X" fld="53" baseField="0" baseItem="76" numFmtId="164"/>
    <dataField name=" % 1ra" fld="54" baseField="0" baseItem="76" numFmtId="164"/>
    <dataField name=" % 2da" fld="55" baseField="0" baseItem="76" numFmtId="164"/>
    <dataField name=" %3ra" fld="56" baseField="0" baseItem="76" numFmtId="164"/>
    <dataField name=" %4ta" fld="57" baseField="0" baseItem="76" numFmtId="164"/>
    <dataField name=" %SM" fld="58" baseField="0" baseItem="76" numFmtId="164"/>
    <dataField name=" %SS" fld="59" baseField="0" baseItem="77" numFmtId="164"/>
    <dataField name=" %ST" fld="60" baseField="0" baseItem="76" numFmtId="164"/>
    <dataField name=" %TM" fld="61" baseField="0" baseItem="76" numFmtId="164"/>
    <dataField name=" %TS" fld="62" baseField="0" baseItem="76" numFmtId="164"/>
    <dataField name=" %TT" fld="63" baseField="0" baseItem="76" numFmtId="164"/>
    <dataField name=" %L" fld="64" baseField="0" baseItem="76" numFmtId="164"/>
  </dataField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3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4:D18" firstHeaderRow="0" firstDataRow="1" firstDataCol="1" rowPageCount="1" colPageCount="1"/>
  <pivotFields count="54">
    <pivotField axis="axisRow" showAll="0">
      <items count="159">
        <item x="2"/>
        <item x="29"/>
        <item x="32"/>
        <item x="35"/>
        <item x="38"/>
        <item x="41"/>
        <item x="44"/>
        <item x="47"/>
        <item x="50"/>
        <item x="53"/>
        <item x="56"/>
        <item x="5"/>
        <item x="59"/>
        <item x="62"/>
        <item x="65"/>
        <item x="68"/>
        <item x="71"/>
        <item x="74"/>
        <item x="8"/>
        <item x="11"/>
        <item x="14"/>
        <item x="17"/>
        <item x="20"/>
        <item x="23"/>
        <item x="26"/>
        <item x="0"/>
        <item x="27"/>
        <item x="30"/>
        <item x="33"/>
        <item x="36"/>
        <item x="39"/>
        <item x="42"/>
        <item x="45"/>
        <item x="48"/>
        <item x="51"/>
        <item x="54"/>
        <item x="3"/>
        <item x="57"/>
        <item x="60"/>
        <item x="63"/>
        <item x="66"/>
        <item x="69"/>
        <item x="72"/>
        <item x="6"/>
        <item x="9"/>
        <item x="12"/>
        <item x="15"/>
        <item x="18"/>
        <item x="21"/>
        <item x="24"/>
        <item x="1"/>
        <item x="28"/>
        <item x="31"/>
        <item x="34"/>
        <item x="37"/>
        <item x="40"/>
        <item x="43"/>
        <item x="46"/>
        <item x="49"/>
        <item x="52"/>
        <item x="55"/>
        <item x="4"/>
        <item x="58"/>
        <item x="61"/>
        <item x="64"/>
        <item x="67"/>
        <item x="70"/>
        <item x="73"/>
        <item x="7"/>
        <item x="10"/>
        <item x="13"/>
        <item x="16"/>
        <item x="19"/>
        <item x="22"/>
        <item x="25"/>
        <item x="156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m="1" x="157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showAll="0"/>
    <pivotField axis="axisPage" multipleItemSelectionAllowed="1" showAll="0">
      <items count="5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52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x="51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4">
    <i>
      <x v="155"/>
    </i>
    <i>
      <x v="156"/>
    </i>
    <i>
      <x v="15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a de Total Sucio" fld="51" baseField="0" baseItem="91" numFmtId="9"/>
    <dataField name="Suma de Total Trizado" fld="52" baseField="0" baseItem="91" numFmtId="9"/>
    <dataField name="Suma de Total Liquido" fld="53" baseField="0" baseItem="91" numFmtId="9"/>
  </dataFields>
  <formats count="1">
    <format dxfId="0">
      <pivotArea outline="0" collapsedLevelsAreSubtotals="1" fieldPosition="0"/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1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9" firstHeaderRow="0" firstDataRow="1" firstDataCol="1" rowPageCount="1" colPageCount="1"/>
  <pivotFields count="54">
    <pivotField showAll="0" defaultSubtotal="0"/>
    <pivotField showAll="0" defaultSubtotal="0"/>
    <pivotField axis="axisPage" multipleItemSelectionAllowed="1" showAll="0" defaultSubtotal="0">
      <items count="5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52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x="51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/>
    <pivotField numFmtId="165" showAll="0"/>
    <pivotField showAll="0"/>
    <pivotField numFmtId="165" showAll="0"/>
    <pivotField showAll="0"/>
    <pivotField numFmtId="166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 SUCIO PACKING" fld="48" baseField="3" baseItem="1" numFmtId="10"/>
    <dataField name=" TRIZADO PACKING" fld="49" baseField="3" baseItem="3" numFmtId="10"/>
    <dataField name=" LIQUIDO PACKING" fld="50" baseField="3" baseItem="0" numFmtId="10"/>
  </dataFields>
  <formats count="12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5" type="button" dataOnly="0" labelOnly="1" outline="0" axis="axisRow" fieldPosition="0"/>
    </format>
    <format dxfId="9">
      <pivotArea dataOnly="0" labelOnly="1" fieldPosition="0">
        <references count="1">
          <reference field="5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4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1:O35" firstHeaderRow="0" firstDataRow="1" firstDataCol="1" rowPageCount="1" colPageCount="1"/>
  <pivotFields count="65">
    <pivotField axis="axisRow" showAll="0">
      <items count="157">
        <item x="2"/>
        <item x="29"/>
        <item x="32"/>
        <item x="35"/>
        <item x="38"/>
        <item x="41"/>
        <item x="44"/>
        <item x="47"/>
        <item x="50"/>
        <item x="53"/>
        <item x="56"/>
        <item x="5"/>
        <item x="59"/>
        <item x="62"/>
        <item x="65"/>
        <item x="68"/>
        <item x="71"/>
        <item x="74"/>
        <item x="8"/>
        <item x="11"/>
        <item x="14"/>
        <item x="17"/>
        <item x="20"/>
        <item x="23"/>
        <item x="26"/>
        <item x="0"/>
        <item x="27"/>
        <item x="30"/>
        <item x="33"/>
        <item x="36"/>
        <item x="39"/>
        <item x="42"/>
        <item x="45"/>
        <item x="48"/>
        <item x="51"/>
        <item x="54"/>
        <item x="3"/>
        <item x="57"/>
        <item x="60"/>
        <item x="63"/>
        <item x="66"/>
        <item x="69"/>
        <item x="72"/>
        <item x="6"/>
        <item x="9"/>
        <item x="12"/>
        <item x="15"/>
        <item x="18"/>
        <item x="21"/>
        <item x="24"/>
        <item x="1"/>
        <item x="28"/>
        <item x="31"/>
        <item x="34"/>
        <item x="37"/>
        <item x="40"/>
        <item x="43"/>
        <item x="46"/>
        <item x="49"/>
        <item x="52"/>
        <item x="55"/>
        <item x="4"/>
        <item x="58"/>
        <item x="61"/>
        <item x="64"/>
        <item x="67"/>
        <item x="70"/>
        <item x="73"/>
        <item x="7"/>
        <item x="10"/>
        <item x="13"/>
        <item x="16"/>
        <item x="19"/>
        <item x="22"/>
        <item x="25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showAll="0"/>
    <pivotField axis="axisPage" multipleItemSelectionAllowed="1" showAll="0">
      <items count="5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x="51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4">
    <i>
      <x v="153"/>
    </i>
    <i>
      <x v="154"/>
    </i>
    <i>
      <x v="155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2" hier="-1"/>
  </pageFields>
  <dataFields count="14">
    <dataField name=" J" fld="7" baseField="0" baseItem="76"/>
    <dataField name=" SX" fld="9" baseField="0" baseItem="76"/>
    <dataField name=" X" fld="11" baseField="0" baseItem="76"/>
    <dataField name=" 1ra" fld="13" baseField="0" baseItem="76"/>
    <dataField name=" 2da" fld="15" baseField="0" baseItem="76"/>
    <dataField name=" 3ra" fld="17" baseField="0" baseItem="76"/>
    <dataField name=" 4ta" fld="19" baseField="0" baseItem="76"/>
    <dataField name=" SM" fld="21" baseField="0" baseItem="76" numFmtId="1"/>
    <dataField name=" SS" fld="23" baseField="0" baseItem="76"/>
    <dataField name=" ST" fld="25" baseField="0" baseItem="76"/>
    <dataField name=" TM" fld="27" baseField="0" baseItem="76"/>
    <dataField name=" TS" fld="29" baseField="0" baseItem="76"/>
    <dataField name=" TT" fld="31" baseField="0" baseItem="76" numFmtId="1"/>
    <dataField name=" LM" fld="33" baseField="0" baseItem="76"/>
  </dataField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/>
  <dimension ref="A1:AV1458"/>
  <sheetViews>
    <sheetView showGridLines="0" topLeftCell="C1" zoomScale="120" zoomScaleNormal="120" workbookViewId="0">
      <pane ySplit="2" topLeftCell="A1428" activePane="bottomLeft" state="frozen"/>
      <selection activeCell="N41" sqref="N41"/>
      <selection pane="bottomLeft" activeCell="J1462" sqref="J1462"/>
    </sheetView>
  </sheetViews>
  <sheetFormatPr baseColWidth="10" defaultColWidth="11.5703125" defaultRowHeight="12.75" x14ac:dyDescent="0.2"/>
  <cols>
    <col min="1" max="1" width="4.28515625" style="1" customWidth="1"/>
    <col min="2" max="2" width="11.5703125" style="1" bestFit="1" customWidth="1"/>
    <col min="3" max="3" width="6.28515625" style="1" customWidth="1"/>
    <col min="4" max="4" width="10.28515625" style="1" customWidth="1"/>
    <col min="5" max="5" width="7.28515625" style="1" customWidth="1"/>
    <col min="6" max="6" width="12.85546875" style="1" bestFit="1" customWidth="1"/>
    <col min="7" max="7" width="9.5703125" style="1" bestFit="1" customWidth="1"/>
    <col min="8" max="8" width="6.5703125" style="1" bestFit="1" customWidth="1"/>
    <col min="9" max="9" width="6.5703125" style="1" hidden="1" customWidth="1"/>
    <col min="10" max="10" width="7" style="1" customWidth="1"/>
    <col min="11" max="11" width="6.5703125" style="1" hidden="1" customWidth="1"/>
    <col min="12" max="12" width="7.5703125" style="1" bestFit="1" customWidth="1"/>
    <col min="13" max="13" width="7.5703125" style="1" hidden="1" customWidth="1"/>
    <col min="14" max="14" width="7.5703125" style="1" bestFit="1" customWidth="1"/>
    <col min="15" max="15" width="7.5703125" style="1" hidden="1" customWidth="1"/>
    <col min="16" max="16" width="7.42578125" style="1" bestFit="1" customWidth="1"/>
    <col min="17" max="17" width="7.42578125" style="1" hidden="1" customWidth="1"/>
    <col min="18" max="18" width="7" style="1" customWidth="1"/>
    <col min="19" max="19" width="6.5703125" style="1" hidden="1" customWidth="1"/>
    <col min="20" max="20" width="6.5703125" style="1" bestFit="1" customWidth="1"/>
    <col min="21" max="21" width="6.5703125" style="1" hidden="1" customWidth="1"/>
    <col min="22" max="22" width="6.5703125" style="1" bestFit="1" customWidth="1"/>
    <col min="23" max="23" width="6.5703125" style="1" hidden="1" customWidth="1"/>
    <col min="24" max="24" width="7.28515625" style="1" bestFit="1" customWidth="1"/>
    <col min="25" max="25" width="7.28515625" style="1" hidden="1" customWidth="1"/>
    <col min="26" max="26" width="6.5703125" style="1" bestFit="1" customWidth="1"/>
    <col min="27" max="27" width="6.5703125" style="1" hidden="1" customWidth="1"/>
    <col min="28" max="28" width="6.42578125" style="1" bestFit="1" customWidth="1"/>
    <col min="29" max="29" width="6.42578125" style="1" hidden="1" customWidth="1"/>
    <col min="30" max="30" width="6.28515625" style="1" customWidth="1"/>
    <col min="31" max="31" width="6.28515625" style="1" hidden="1" customWidth="1"/>
    <col min="32" max="32" width="6.140625" style="1" customWidth="1"/>
    <col min="33" max="33" width="6.140625" style="1" hidden="1" customWidth="1"/>
    <col min="34" max="34" width="5.5703125" style="1" bestFit="1" customWidth="1"/>
    <col min="35" max="37" width="5.5703125" style="1" hidden="1" customWidth="1"/>
    <col min="38" max="38" width="8.5703125" style="1" bestFit="1" customWidth="1"/>
    <col min="39" max="39" width="8.5703125" style="1" hidden="1" customWidth="1"/>
    <col min="40" max="40" width="9.7109375" style="1" bestFit="1" customWidth="1"/>
    <col min="41" max="41" width="9.7109375" style="1" hidden="1" customWidth="1"/>
    <col min="42" max="42" width="8.7109375" style="1" bestFit="1" customWidth="1"/>
    <col min="43" max="43" width="8.140625" style="3" bestFit="1" customWidth="1"/>
    <col min="44" max="44" width="8.28515625" style="1" customWidth="1"/>
    <col min="45" max="45" width="9.42578125" style="1" customWidth="1"/>
    <col min="46" max="46" width="8.42578125" style="1" customWidth="1"/>
    <col min="47" max="47" width="8" style="1" customWidth="1"/>
    <col min="48" max="48" width="8.42578125" style="1" customWidth="1"/>
    <col min="49" max="16384" width="11.5703125" style="1"/>
  </cols>
  <sheetData>
    <row r="1" spans="1:48" ht="10.15" customHeight="1" x14ac:dyDescent="0.2">
      <c r="A1" s="296">
        <v>0</v>
      </c>
      <c r="B1" s="296">
        <v>1</v>
      </c>
      <c r="C1" s="296">
        <v>2</v>
      </c>
      <c r="D1" s="296">
        <v>3</v>
      </c>
      <c r="E1" s="296">
        <v>4</v>
      </c>
      <c r="F1" s="296">
        <v>5</v>
      </c>
      <c r="G1" s="296">
        <v>6</v>
      </c>
      <c r="H1" s="296">
        <v>7</v>
      </c>
      <c r="I1" s="296">
        <v>8</v>
      </c>
      <c r="J1" s="296">
        <v>9</v>
      </c>
      <c r="K1" s="296">
        <v>10</v>
      </c>
      <c r="L1" s="296">
        <v>11</v>
      </c>
      <c r="M1" s="296">
        <v>12</v>
      </c>
      <c r="N1" s="296">
        <v>13</v>
      </c>
      <c r="O1" s="296">
        <v>14</v>
      </c>
      <c r="P1" s="296">
        <v>15</v>
      </c>
      <c r="Q1" s="296">
        <v>16</v>
      </c>
      <c r="R1" s="296">
        <v>17</v>
      </c>
      <c r="S1" s="296">
        <v>18</v>
      </c>
      <c r="T1" s="296">
        <v>19</v>
      </c>
      <c r="U1" s="296">
        <v>20</v>
      </c>
      <c r="V1" s="296">
        <v>21</v>
      </c>
      <c r="W1" s="296">
        <v>22</v>
      </c>
      <c r="X1" s="296">
        <v>23</v>
      </c>
      <c r="Y1" s="296">
        <v>24</v>
      </c>
      <c r="Z1" s="296">
        <v>25</v>
      </c>
      <c r="AA1" s="296">
        <v>26</v>
      </c>
      <c r="AB1" s="296">
        <v>27</v>
      </c>
      <c r="AC1" s="296">
        <v>28</v>
      </c>
      <c r="AD1" s="296">
        <v>29</v>
      </c>
      <c r="AE1" s="296">
        <v>30</v>
      </c>
      <c r="AF1" s="296">
        <v>31</v>
      </c>
      <c r="AG1" s="296">
        <v>32</v>
      </c>
      <c r="AH1" s="296">
        <v>33</v>
      </c>
      <c r="AI1" s="296">
        <v>34</v>
      </c>
      <c r="AJ1" s="296">
        <v>35</v>
      </c>
      <c r="AK1" s="296">
        <v>36</v>
      </c>
      <c r="AL1" s="296">
        <v>37</v>
      </c>
      <c r="AM1" s="296">
        <v>38</v>
      </c>
      <c r="AN1" s="296">
        <v>39</v>
      </c>
      <c r="AO1" s="296">
        <v>40</v>
      </c>
      <c r="AP1" s="296">
        <v>41</v>
      </c>
      <c r="AQ1" s="296">
        <v>42</v>
      </c>
      <c r="AR1" s="296">
        <v>43</v>
      </c>
      <c r="AS1" s="296">
        <v>44</v>
      </c>
      <c r="AT1" s="296">
        <v>45</v>
      </c>
      <c r="AU1" s="296">
        <v>46</v>
      </c>
      <c r="AV1" s="296">
        <v>47</v>
      </c>
    </row>
    <row r="2" spans="1:48" s="50" customFormat="1" ht="63.75" thickBot="1" x14ac:dyDescent="0.3">
      <c r="A2" s="75" t="s">
        <v>143</v>
      </c>
      <c r="B2" s="48" t="s">
        <v>64</v>
      </c>
      <c r="C2" s="48" t="s">
        <v>142</v>
      </c>
      <c r="D2" s="48" t="s">
        <v>57</v>
      </c>
      <c r="E2" s="48" t="s">
        <v>58</v>
      </c>
      <c r="F2" s="48" t="s">
        <v>67</v>
      </c>
      <c r="G2" s="49" t="s">
        <v>1</v>
      </c>
      <c r="H2" s="49" t="s">
        <v>2</v>
      </c>
      <c r="I2" s="49" t="s">
        <v>271</v>
      </c>
      <c r="J2" s="49" t="s">
        <v>3</v>
      </c>
      <c r="K2" s="49" t="s">
        <v>272</v>
      </c>
      <c r="L2" s="49" t="s">
        <v>4</v>
      </c>
      <c r="M2" s="49" t="s">
        <v>275</v>
      </c>
      <c r="N2" s="49" t="s">
        <v>5</v>
      </c>
      <c r="O2" s="49" t="s">
        <v>277</v>
      </c>
      <c r="P2" s="49" t="s">
        <v>6</v>
      </c>
      <c r="Q2" s="49" t="s">
        <v>278</v>
      </c>
      <c r="R2" s="49" t="s">
        <v>7</v>
      </c>
      <c r="S2" s="49" t="s">
        <v>279</v>
      </c>
      <c r="T2" s="49" t="s">
        <v>8</v>
      </c>
      <c r="U2" s="49" t="s">
        <v>274</v>
      </c>
      <c r="V2" s="49" t="s">
        <v>9</v>
      </c>
      <c r="W2" s="49" t="s">
        <v>280</v>
      </c>
      <c r="X2" s="49" t="s">
        <v>10</v>
      </c>
      <c r="Y2" s="49" t="s">
        <v>281</v>
      </c>
      <c r="Z2" s="49" t="s">
        <v>11</v>
      </c>
      <c r="AA2" s="49" t="s">
        <v>2</v>
      </c>
      <c r="AB2" s="49" t="s">
        <v>12</v>
      </c>
      <c r="AC2" s="49" t="s">
        <v>282</v>
      </c>
      <c r="AD2" s="49" t="s">
        <v>13</v>
      </c>
      <c r="AE2" s="49" t="s">
        <v>283</v>
      </c>
      <c r="AF2" s="49" t="s">
        <v>14</v>
      </c>
      <c r="AG2" s="49" t="s">
        <v>284</v>
      </c>
      <c r="AH2" s="49" t="s">
        <v>15</v>
      </c>
      <c r="AI2" s="49" t="s">
        <v>285</v>
      </c>
      <c r="AJ2" s="49" t="s">
        <v>286</v>
      </c>
      <c r="AK2" s="49" t="s">
        <v>276</v>
      </c>
      <c r="AL2" s="49" t="s">
        <v>16</v>
      </c>
      <c r="AM2" s="49" t="s">
        <v>287</v>
      </c>
      <c r="AN2" s="49" t="s">
        <v>17</v>
      </c>
      <c r="AO2" s="49" t="s">
        <v>273</v>
      </c>
      <c r="AP2" s="49" t="s">
        <v>18</v>
      </c>
      <c r="AQ2" s="156" t="s">
        <v>60</v>
      </c>
      <c r="AR2" s="157" t="s">
        <v>62</v>
      </c>
      <c r="AS2" s="157" t="s">
        <v>61</v>
      </c>
      <c r="AT2" s="157" t="s">
        <v>63</v>
      </c>
      <c r="AU2" s="157" t="s">
        <v>65</v>
      </c>
      <c r="AV2" s="157" t="s">
        <v>66</v>
      </c>
    </row>
    <row r="3" spans="1:48" x14ac:dyDescent="0.2">
      <c r="A3" s="4" t="str">
        <f t="shared" ref="A3:A34" si="0">+CONCATENATE(D3,C3)</f>
        <v>Calera1</v>
      </c>
      <c r="B3" s="34" t="str">
        <f t="shared" ref="B3:B34" si="1">+CONCATENATE(G3,C3)</f>
        <v>CA3A1</v>
      </c>
      <c r="C3" s="35">
        <v>1</v>
      </c>
      <c r="D3" s="36" t="s">
        <v>59</v>
      </c>
      <c r="E3" s="36" t="s">
        <v>56</v>
      </c>
      <c r="F3" s="36" t="s">
        <v>47</v>
      </c>
      <c r="G3" s="37" t="s">
        <v>20</v>
      </c>
      <c r="H3" s="51">
        <v>4440</v>
      </c>
      <c r="I3" s="51"/>
      <c r="J3" s="51">
        <v>14400</v>
      </c>
      <c r="K3" s="51"/>
      <c r="L3" s="51">
        <v>0</v>
      </c>
      <c r="M3" s="51"/>
      <c r="N3" s="51">
        <v>47700</v>
      </c>
      <c r="O3" s="51"/>
      <c r="P3" s="51">
        <v>540</v>
      </c>
      <c r="Q3" s="51"/>
      <c r="R3" s="51"/>
      <c r="S3" s="51"/>
      <c r="T3" s="51"/>
      <c r="U3" s="51"/>
      <c r="V3" s="51">
        <v>984</v>
      </c>
      <c r="W3" s="51"/>
      <c r="X3" s="51">
        <v>750</v>
      </c>
      <c r="Y3" s="51"/>
      <c r="Z3" s="51">
        <v>1734</v>
      </c>
      <c r="AA3" s="51"/>
      <c r="AB3" s="51">
        <v>714</v>
      </c>
      <c r="AC3" s="51"/>
      <c r="AD3" s="51">
        <v>900</v>
      </c>
      <c r="AE3" s="51"/>
      <c r="AF3" s="51">
        <v>1614</v>
      </c>
      <c r="AG3" s="51"/>
      <c r="AH3" s="51">
        <v>402</v>
      </c>
      <c r="AI3" s="51"/>
      <c r="AJ3" s="51"/>
      <c r="AK3" s="51"/>
      <c r="AL3" s="51">
        <v>69180</v>
      </c>
      <c r="AM3" s="51"/>
      <c r="AN3" s="51">
        <v>1650</v>
      </c>
      <c r="AO3" s="52"/>
      <c r="AP3" s="52">
        <v>70830</v>
      </c>
      <c r="AQ3" s="57">
        <f t="shared" ref="AQ3:AQ30" si="2">+Z3/AP3</f>
        <v>2.4481152054214316E-2</v>
      </c>
      <c r="AR3" s="58">
        <f t="shared" ref="AR3:AR30" si="3">+Z3/180</f>
        <v>9.6333333333333329</v>
      </c>
      <c r="AS3" s="59">
        <f t="shared" ref="AS3:AS30" si="4">+AF3/AP3</f>
        <v>2.2786954680220246E-2</v>
      </c>
      <c r="AT3" s="58">
        <f t="shared" ref="AT3:AT30" si="5">+AF3/180</f>
        <v>8.9666666666666668</v>
      </c>
      <c r="AU3" s="59">
        <f t="shared" ref="AU3:AU30" si="6">+AH3/AP3</f>
        <v>5.6755612028801354E-3</v>
      </c>
      <c r="AV3" s="60">
        <f t="shared" ref="AV3:AV30" si="7">+AH3/180</f>
        <v>2.2333333333333334</v>
      </c>
    </row>
    <row r="4" spans="1:48" x14ac:dyDescent="0.2">
      <c r="A4" s="4" t="str">
        <f t="shared" si="0"/>
        <v>Calera1</v>
      </c>
      <c r="B4" s="38" t="str">
        <f t="shared" si="1"/>
        <v>CA3B1</v>
      </c>
      <c r="C4" s="39">
        <v>1</v>
      </c>
      <c r="D4" s="40" t="s">
        <v>59</v>
      </c>
      <c r="E4" s="40" t="s">
        <v>56</v>
      </c>
      <c r="F4" s="40" t="s">
        <v>47</v>
      </c>
      <c r="G4" s="41" t="s">
        <v>54</v>
      </c>
      <c r="H4" s="53">
        <v>1200</v>
      </c>
      <c r="I4" s="53"/>
      <c r="J4" s="53">
        <v>11740</v>
      </c>
      <c r="K4" s="53"/>
      <c r="L4" s="53">
        <v>24600</v>
      </c>
      <c r="M4" s="53"/>
      <c r="N4" s="53">
        <v>30240</v>
      </c>
      <c r="O4" s="53"/>
      <c r="P4" s="53">
        <v>6840</v>
      </c>
      <c r="Q4" s="53"/>
      <c r="R4" s="53"/>
      <c r="S4" s="53"/>
      <c r="T4" s="53"/>
      <c r="U4" s="53"/>
      <c r="V4" s="53">
        <v>1869</v>
      </c>
      <c r="W4" s="53"/>
      <c r="X4" s="53">
        <v>930</v>
      </c>
      <c r="Y4" s="53"/>
      <c r="Z4" s="53">
        <v>2799</v>
      </c>
      <c r="AA4" s="53"/>
      <c r="AB4" s="53">
        <v>1098</v>
      </c>
      <c r="AC4" s="53"/>
      <c r="AD4" s="53">
        <v>810</v>
      </c>
      <c r="AE4" s="53"/>
      <c r="AF4" s="53">
        <v>1908</v>
      </c>
      <c r="AG4" s="53"/>
      <c r="AH4" s="53">
        <v>473</v>
      </c>
      <c r="AI4" s="53"/>
      <c r="AJ4" s="53"/>
      <c r="AK4" s="53"/>
      <c r="AL4" s="53">
        <v>78060</v>
      </c>
      <c r="AM4" s="53"/>
      <c r="AN4" s="53">
        <v>1740</v>
      </c>
      <c r="AO4" s="54"/>
      <c r="AP4" s="54">
        <v>79800</v>
      </c>
      <c r="AQ4" s="61">
        <f t="shared" si="2"/>
        <v>3.5075187969924815E-2</v>
      </c>
      <c r="AR4" s="62">
        <f t="shared" si="3"/>
        <v>15.55</v>
      </c>
      <c r="AS4" s="63">
        <f t="shared" si="4"/>
        <v>2.3909774436090225E-2</v>
      </c>
      <c r="AT4" s="62">
        <f t="shared" si="5"/>
        <v>10.6</v>
      </c>
      <c r="AU4" s="63">
        <f t="shared" si="6"/>
        <v>5.9273182957393479E-3</v>
      </c>
      <c r="AV4" s="64">
        <f t="shared" si="7"/>
        <v>2.6277777777777778</v>
      </c>
    </row>
    <row r="5" spans="1:48" x14ac:dyDescent="0.2">
      <c r="A5" s="4" t="str">
        <f t="shared" si="0"/>
        <v>Calera1</v>
      </c>
      <c r="B5" s="38" t="str">
        <f t="shared" si="1"/>
        <v>CA3BB1</v>
      </c>
      <c r="C5" s="39">
        <v>1</v>
      </c>
      <c r="D5" s="40" t="s">
        <v>59</v>
      </c>
      <c r="E5" s="40" t="s">
        <v>55</v>
      </c>
      <c r="F5" s="40" t="s">
        <v>47</v>
      </c>
      <c r="G5" s="41" t="s">
        <v>21</v>
      </c>
      <c r="H5" s="53">
        <v>720</v>
      </c>
      <c r="I5" s="53"/>
      <c r="J5" s="53">
        <v>1980</v>
      </c>
      <c r="K5" s="53"/>
      <c r="L5" s="53">
        <v>3780</v>
      </c>
      <c r="M5" s="53"/>
      <c r="N5" s="53">
        <v>540</v>
      </c>
      <c r="O5" s="53"/>
      <c r="P5" s="53">
        <v>0</v>
      </c>
      <c r="Q5" s="53"/>
      <c r="R5" s="53"/>
      <c r="S5" s="53"/>
      <c r="T5" s="53"/>
      <c r="U5" s="53"/>
      <c r="V5" s="53">
        <v>210</v>
      </c>
      <c r="W5" s="53"/>
      <c r="X5" s="53">
        <v>150</v>
      </c>
      <c r="Y5" s="53"/>
      <c r="Z5" s="53">
        <v>360</v>
      </c>
      <c r="AA5" s="53"/>
      <c r="AB5" s="53">
        <v>90</v>
      </c>
      <c r="AC5" s="53"/>
      <c r="AD5" s="53">
        <v>60</v>
      </c>
      <c r="AE5" s="53"/>
      <c r="AF5" s="53">
        <v>150</v>
      </c>
      <c r="AG5" s="53"/>
      <c r="AH5" s="53">
        <v>90</v>
      </c>
      <c r="AI5" s="53"/>
      <c r="AJ5" s="53"/>
      <c r="AK5" s="53"/>
      <c r="AL5" s="53">
        <v>7410</v>
      </c>
      <c r="AM5" s="53"/>
      <c r="AN5" s="53">
        <v>210</v>
      </c>
      <c r="AO5" s="54"/>
      <c r="AP5" s="54">
        <v>7620</v>
      </c>
      <c r="AQ5" s="61">
        <f t="shared" si="2"/>
        <v>4.7244094488188976E-2</v>
      </c>
      <c r="AR5" s="62">
        <f t="shared" si="3"/>
        <v>2</v>
      </c>
      <c r="AS5" s="63">
        <f t="shared" si="4"/>
        <v>1.968503937007874E-2</v>
      </c>
      <c r="AT5" s="62">
        <f t="shared" si="5"/>
        <v>0.83333333333333337</v>
      </c>
      <c r="AU5" s="63">
        <f t="shared" si="6"/>
        <v>1.1811023622047244E-2</v>
      </c>
      <c r="AV5" s="64">
        <f t="shared" si="7"/>
        <v>0.5</v>
      </c>
    </row>
    <row r="6" spans="1:48" x14ac:dyDescent="0.2">
      <c r="A6" s="4" t="str">
        <f t="shared" si="0"/>
        <v>Calera1</v>
      </c>
      <c r="B6" s="38" t="str">
        <f t="shared" si="1"/>
        <v>CAP1A1</v>
      </c>
      <c r="C6" s="39">
        <v>1</v>
      </c>
      <c r="D6" s="40" t="s">
        <v>59</v>
      </c>
      <c r="E6" s="40" t="s">
        <v>56</v>
      </c>
      <c r="F6" s="40" t="s">
        <v>47</v>
      </c>
      <c r="G6" s="41" t="s">
        <v>22</v>
      </c>
      <c r="H6" s="53">
        <v>0</v>
      </c>
      <c r="I6" s="53"/>
      <c r="J6" s="53">
        <v>0</v>
      </c>
      <c r="K6" s="53"/>
      <c r="L6" s="53">
        <v>0</v>
      </c>
      <c r="M6" s="53"/>
      <c r="N6" s="53">
        <v>16740</v>
      </c>
      <c r="O6" s="53"/>
      <c r="P6" s="53">
        <v>6120</v>
      </c>
      <c r="Q6" s="53"/>
      <c r="R6" s="53"/>
      <c r="S6" s="53"/>
      <c r="T6" s="53"/>
      <c r="U6" s="53"/>
      <c r="V6" s="53">
        <v>840</v>
      </c>
      <c r="W6" s="53"/>
      <c r="X6" s="53">
        <v>570</v>
      </c>
      <c r="Y6" s="53"/>
      <c r="Z6" s="53">
        <v>1410</v>
      </c>
      <c r="AA6" s="53"/>
      <c r="AB6" s="53">
        <v>60</v>
      </c>
      <c r="AC6" s="53"/>
      <c r="AD6" s="53">
        <v>0</v>
      </c>
      <c r="AE6" s="53"/>
      <c r="AF6" s="53">
        <v>60</v>
      </c>
      <c r="AG6" s="53"/>
      <c r="AH6" s="53">
        <v>270</v>
      </c>
      <c r="AI6" s="53"/>
      <c r="AJ6" s="53"/>
      <c r="AK6" s="53"/>
      <c r="AL6" s="53">
        <v>24030</v>
      </c>
      <c r="AM6" s="53"/>
      <c r="AN6" s="53">
        <v>570</v>
      </c>
      <c r="AO6" s="54"/>
      <c r="AP6" s="54">
        <v>24600</v>
      </c>
      <c r="AQ6" s="61">
        <f t="shared" si="2"/>
        <v>5.731707317073171E-2</v>
      </c>
      <c r="AR6" s="62">
        <f t="shared" si="3"/>
        <v>7.833333333333333</v>
      </c>
      <c r="AS6" s="63">
        <f t="shared" si="4"/>
        <v>2.4390243902439024E-3</v>
      </c>
      <c r="AT6" s="62">
        <f t="shared" si="5"/>
        <v>0.33333333333333331</v>
      </c>
      <c r="AU6" s="63">
        <f t="shared" si="6"/>
        <v>1.097560975609756E-2</v>
      </c>
      <c r="AV6" s="64">
        <f t="shared" si="7"/>
        <v>1.5</v>
      </c>
    </row>
    <row r="7" spans="1:48" x14ac:dyDescent="0.2">
      <c r="A7" s="4" t="str">
        <f t="shared" si="0"/>
        <v>Calera1</v>
      </c>
      <c r="B7" s="38" t="str">
        <f t="shared" si="1"/>
        <v>CAP1B1</v>
      </c>
      <c r="C7" s="39">
        <v>1</v>
      </c>
      <c r="D7" s="40" t="s">
        <v>59</v>
      </c>
      <c r="E7" s="40" t="s">
        <v>56</v>
      </c>
      <c r="F7" s="40" t="s">
        <v>47</v>
      </c>
      <c r="G7" s="41" t="s">
        <v>23</v>
      </c>
      <c r="H7" s="53">
        <v>240</v>
      </c>
      <c r="I7" s="53"/>
      <c r="J7" s="53">
        <v>0</v>
      </c>
      <c r="K7" s="53"/>
      <c r="L7" s="53">
        <v>9600</v>
      </c>
      <c r="M7" s="53"/>
      <c r="N7" s="53">
        <v>4860</v>
      </c>
      <c r="O7" s="53"/>
      <c r="P7" s="53">
        <v>360</v>
      </c>
      <c r="Q7" s="53"/>
      <c r="R7" s="53"/>
      <c r="S7" s="53"/>
      <c r="T7" s="53"/>
      <c r="U7" s="53"/>
      <c r="V7" s="53">
        <v>360</v>
      </c>
      <c r="W7" s="53"/>
      <c r="X7" s="53">
        <v>180</v>
      </c>
      <c r="Y7" s="53"/>
      <c r="Z7" s="53">
        <v>540</v>
      </c>
      <c r="AA7" s="53"/>
      <c r="AB7" s="53">
        <v>90</v>
      </c>
      <c r="AC7" s="53"/>
      <c r="AD7" s="53">
        <v>0</v>
      </c>
      <c r="AE7" s="53"/>
      <c r="AF7" s="53">
        <v>90</v>
      </c>
      <c r="AG7" s="53"/>
      <c r="AH7" s="53">
        <v>210</v>
      </c>
      <c r="AI7" s="53"/>
      <c r="AJ7" s="53"/>
      <c r="AK7" s="53"/>
      <c r="AL7" s="53">
        <v>15720</v>
      </c>
      <c r="AM7" s="53"/>
      <c r="AN7" s="53">
        <v>180</v>
      </c>
      <c r="AO7" s="54"/>
      <c r="AP7" s="54">
        <v>15900</v>
      </c>
      <c r="AQ7" s="61">
        <f t="shared" si="2"/>
        <v>3.3962264150943396E-2</v>
      </c>
      <c r="AR7" s="62">
        <f t="shared" si="3"/>
        <v>3</v>
      </c>
      <c r="AS7" s="63">
        <f t="shared" si="4"/>
        <v>5.6603773584905656E-3</v>
      </c>
      <c r="AT7" s="62">
        <f t="shared" si="5"/>
        <v>0.5</v>
      </c>
      <c r="AU7" s="63">
        <f t="shared" si="6"/>
        <v>1.3207547169811321E-2</v>
      </c>
      <c r="AV7" s="64">
        <f t="shared" si="7"/>
        <v>1.1666666666666667</v>
      </c>
    </row>
    <row r="8" spans="1:48" x14ac:dyDescent="0.2">
      <c r="A8" s="4" t="str">
        <f t="shared" si="0"/>
        <v>Calera1</v>
      </c>
      <c r="B8" s="38" t="str">
        <f t="shared" si="1"/>
        <v>CAP1c1</v>
      </c>
      <c r="C8" s="39">
        <v>1</v>
      </c>
      <c r="D8" s="40" t="s">
        <v>59</v>
      </c>
      <c r="E8" s="40" t="s">
        <v>56</v>
      </c>
      <c r="F8" s="40" t="s">
        <v>47</v>
      </c>
      <c r="G8" s="41" t="s">
        <v>24</v>
      </c>
      <c r="H8" s="53">
        <v>720</v>
      </c>
      <c r="I8" s="53"/>
      <c r="J8" s="53">
        <v>0</v>
      </c>
      <c r="K8" s="53"/>
      <c r="L8" s="53">
        <v>3500</v>
      </c>
      <c r="M8" s="53"/>
      <c r="N8" s="53">
        <v>14040</v>
      </c>
      <c r="O8" s="53"/>
      <c r="P8" s="53">
        <v>5940</v>
      </c>
      <c r="Q8" s="53"/>
      <c r="R8" s="53"/>
      <c r="S8" s="53"/>
      <c r="T8" s="53"/>
      <c r="U8" s="53"/>
      <c r="V8" s="53">
        <v>318</v>
      </c>
      <c r="W8" s="53"/>
      <c r="X8" s="53">
        <v>420</v>
      </c>
      <c r="Y8" s="53"/>
      <c r="Z8" s="53">
        <v>738</v>
      </c>
      <c r="AA8" s="53"/>
      <c r="AB8" s="53">
        <v>336</v>
      </c>
      <c r="AC8" s="53"/>
      <c r="AD8" s="53">
        <v>0</v>
      </c>
      <c r="AE8" s="53"/>
      <c r="AF8" s="53">
        <v>336</v>
      </c>
      <c r="AG8" s="53"/>
      <c r="AH8" s="53">
        <v>46</v>
      </c>
      <c r="AI8" s="53"/>
      <c r="AJ8" s="53"/>
      <c r="AK8" s="53"/>
      <c r="AL8" s="53">
        <v>24900</v>
      </c>
      <c r="AM8" s="53"/>
      <c r="AN8" s="53">
        <v>420</v>
      </c>
      <c r="AO8" s="54"/>
      <c r="AP8" s="54">
        <v>25320</v>
      </c>
      <c r="AQ8" s="65">
        <f t="shared" si="2"/>
        <v>2.914691943127962E-2</v>
      </c>
      <c r="AR8" s="66">
        <f t="shared" si="3"/>
        <v>4.0999999999999996</v>
      </c>
      <c r="AS8" s="67">
        <f t="shared" si="4"/>
        <v>1.3270142180094787E-2</v>
      </c>
      <c r="AT8" s="66">
        <f t="shared" si="5"/>
        <v>1.8666666666666667</v>
      </c>
      <c r="AU8" s="67">
        <f t="shared" si="6"/>
        <v>1.8167456556082149E-3</v>
      </c>
      <c r="AV8" s="68">
        <f t="shared" si="7"/>
        <v>0.25555555555555554</v>
      </c>
    </row>
    <row r="9" spans="1:48" x14ac:dyDescent="0.2">
      <c r="A9" s="4" t="str">
        <f t="shared" si="0"/>
        <v>Pichidegua1</v>
      </c>
      <c r="B9" s="38" t="str">
        <f t="shared" si="1"/>
        <v>PICH1A1</v>
      </c>
      <c r="C9" s="39">
        <v>1</v>
      </c>
      <c r="D9" s="40" t="s">
        <v>52</v>
      </c>
      <c r="E9" s="40"/>
      <c r="F9" s="40" t="s">
        <v>48</v>
      </c>
      <c r="G9" s="41" t="s">
        <v>25</v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4"/>
      <c r="AP9" s="54"/>
      <c r="AQ9" s="65">
        <v>0</v>
      </c>
      <c r="AR9" s="66">
        <f t="shared" si="3"/>
        <v>0</v>
      </c>
      <c r="AS9" s="67">
        <v>0</v>
      </c>
      <c r="AT9" s="66">
        <f t="shared" si="5"/>
        <v>0</v>
      </c>
      <c r="AU9" s="67">
        <v>0</v>
      </c>
      <c r="AV9" s="68">
        <f t="shared" si="7"/>
        <v>0</v>
      </c>
    </row>
    <row r="10" spans="1:48" x14ac:dyDescent="0.2">
      <c r="A10" s="4" t="str">
        <f t="shared" si="0"/>
        <v>Pichidegua1</v>
      </c>
      <c r="B10" s="38" t="str">
        <f t="shared" si="1"/>
        <v>PICH2A1</v>
      </c>
      <c r="C10" s="39">
        <v>1</v>
      </c>
      <c r="D10" s="40" t="s">
        <v>52</v>
      </c>
      <c r="E10" s="40" t="s">
        <v>56</v>
      </c>
      <c r="F10" s="40" t="s">
        <v>48</v>
      </c>
      <c r="G10" s="41" t="s">
        <v>26</v>
      </c>
      <c r="H10" s="53">
        <v>360</v>
      </c>
      <c r="I10" s="53"/>
      <c r="J10" s="53">
        <v>10980</v>
      </c>
      <c r="K10" s="53"/>
      <c r="L10" s="53">
        <v>81600</v>
      </c>
      <c r="M10" s="53"/>
      <c r="N10" s="53">
        <v>52920</v>
      </c>
      <c r="O10" s="53"/>
      <c r="P10" s="53">
        <v>37260</v>
      </c>
      <c r="Q10" s="53"/>
      <c r="R10" s="53">
        <v>0</v>
      </c>
      <c r="S10" s="53"/>
      <c r="T10" s="53"/>
      <c r="U10" s="53"/>
      <c r="V10" s="53">
        <v>4080</v>
      </c>
      <c r="W10" s="53"/>
      <c r="X10" s="53">
        <v>18450</v>
      </c>
      <c r="Y10" s="53"/>
      <c r="Z10" s="53">
        <v>22530</v>
      </c>
      <c r="AA10" s="53"/>
      <c r="AB10" s="53">
        <v>2979</v>
      </c>
      <c r="AC10" s="53"/>
      <c r="AD10" s="53">
        <v>2100</v>
      </c>
      <c r="AE10" s="53"/>
      <c r="AF10" s="53">
        <v>5079</v>
      </c>
      <c r="AG10" s="53"/>
      <c r="AH10" s="53">
        <v>1661</v>
      </c>
      <c r="AI10" s="53"/>
      <c r="AJ10" s="53"/>
      <c r="AK10" s="53"/>
      <c r="AL10" s="53">
        <v>191840</v>
      </c>
      <c r="AM10" s="53"/>
      <c r="AN10" s="53">
        <v>20550</v>
      </c>
      <c r="AO10" s="54"/>
      <c r="AP10" s="54">
        <v>212390</v>
      </c>
      <c r="AQ10" s="65">
        <f t="shared" si="2"/>
        <v>0.10607844060454824</v>
      </c>
      <c r="AR10" s="66">
        <f t="shared" si="3"/>
        <v>125.16666666666667</v>
      </c>
      <c r="AS10" s="67">
        <f t="shared" si="4"/>
        <v>2.3913555252130514E-2</v>
      </c>
      <c r="AT10" s="66">
        <f t="shared" si="5"/>
        <v>28.216666666666665</v>
      </c>
      <c r="AU10" s="67">
        <f t="shared" si="6"/>
        <v>7.8205188568200006E-3</v>
      </c>
      <c r="AV10" s="68">
        <f t="shared" si="7"/>
        <v>9.2277777777777779</v>
      </c>
    </row>
    <row r="11" spans="1:48" x14ac:dyDescent="0.2">
      <c r="A11" s="4" t="str">
        <f t="shared" si="0"/>
        <v>Pichidegua1</v>
      </c>
      <c r="B11" s="38" t="str">
        <f t="shared" si="1"/>
        <v>PICH3A1</v>
      </c>
      <c r="C11" s="39">
        <v>1</v>
      </c>
      <c r="D11" s="40" t="s">
        <v>52</v>
      </c>
      <c r="E11" s="40" t="s">
        <v>55</v>
      </c>
      <c r="F11" s="40" t="s">
        <v>49</v>
      </c>
      <c r="G11" s="41" t="s">
        <v>27</v>
      </c>
      <c r="H11" s="53">
        <v>3600</v>
      </c>
      <c r="I11" s="53"/>
      <c r="J11" s="53">
        <v>27540</v>
      </c>
      <c r="K11" s="53"/>
      <c r="L11" s="53">
        <v>204020</v>
      </c>
      <c r="M11" s="53"/>
      <c r="N11" s="53">
        <v>137340</v>
      </c>
      <c r="O11" s="53"/>
      <c r="P11" s="53">
        <v>6840</v>
      </c>
      <c r="Q11" s="53"/>
      <c r="R11" s="53">
        <v>0</v>
      </c>
      <c r="S11" s="53"/>
      <c r="T11" s="53"/>
      <c r="U11" s="53"/>
      <c r="V11" s="53">
        <v>23760</v>
      </c>
      <c r="W11" s="53"/>
      <c r="X11" s="53">
        <v>0</v>
      </c>
      <c r="Y11" s="53"/>
      <c r="Z11" s="53">
        <v>23760</v>
      </c>
      <c r="AA11" s="53"/>
      <c r="AB11" s="53">
        <v>1980</v>
      </c>
      <c r="AC11" s="53"/>
      <c r="AD11" s="53">
        <v>0</v>
      </c>
      <c r="AE11" s="53"/>
      <c r="AF11" s="53">
        <v>1980</v>
      </c>
      <c r="AG11" s="53"/>
      <c r="AH11" s="53">
        <v>300</v>
      </c>
      <c r="AI11" s="53"/>
      <c r="AJ11" s="53"/>
      <c r="AK11" s="53"/>
      <c r="AL11" s="53">
        <v>405380</v>
      </c>
      <c r="AM11" s="53"/>
      <c r="AN11" s="53">
        <v>0</v>
      </c>
      <c r="AO11" s="54"/>
      <c r="AP11" s="54">
        <v>405380</v>
      </c>
      <c r="AQ11" s="65">
        <f t="shared" si="2"/>
        <v>5.8611672998174554E-2</v>
      </c>
      <c r="AR11" s="66">
        <f t="shared" si="3"/>
        <v>132</v>
      </c>
      <c r="AS11" s="67">
        <f t="shared" si="4"/>
        <v>4.8843060831812125E-3</v>
      </c>
      <c r="AT11" s="66">
        <f t="shared" si="5"/>
        <v>11</v>
      </c>
      <c r="AU11" s="67">
        <f t="shared" si="6"/>
        <v>7.4004637623957764E-4</v>
      </c>
      <c r="AV11" s="68">
        <f t="shared" si="7"/>
        <v>1.6666666666666667</v>
      </c>
    </row>
    <row r="12" spans="1:48" x14ac:dyDescent="0.2">
      <c r="A12" s="4" t="str">
        <f t="shared" si="0"/>
        <v>Pichidegua1</v>
      </c>
      <c r="B12" s="38" t="str">
        <f t="shared" si="1"/>
        <v>PICH4A1</v>
      </c>
      <c r="C12" s="39">
        <v>1</v>
      </c>
      <c r="D12" s="40" t="s">
        <v>52</v>
      </c>
      <c r="E12" s="40" t="s">
        <v>55</v>
      </c>
      <c r="F12" s="40" t="s">
        <v>50</v>
      </c>
      <c r="G12" s="41" t="s">
        <v>28</v>
      </c>
      <c r="H12" s="53">
        <v>5880</v>
      </c>
      <c r="I12" s="53"/>
      <c r="J12" s="53">
        <v>32400</v>
      </c>
      <c r="K12" s="53"/>
      <c r="L12" s="53">
        <v>93420</v>
      </c>
      <c r="M12" s="53"/>
      <c r="N12" s="53">
        <v>36360</v>
      </c>
      <c r="O12" s="53"/>
      <c r="P12" s="53">
        <v>9000</v>
      </c>
      <c r="Q12" s="53"/>
      <c r="R12" s="53">
        <v>0</v>
      </c>
      <c r="S12" s="53"/>
      <c r="T12" s="53"/>
      <c r="U12" s="53"/>
      <c r="V12" s="53">
        <v>33480</v>
      </c>
      <c r="W12" s="53"/>
      <c r="X12" s="53">
        <v>0</v>
      </c>
      <c r="Y12" s="53"/>
      <c r="Z12" s="53">
        <v>33480</v>
      </c>
      <c r="AA12" s="53"/>
      <c r="AB12" s="53">
        <v>4500</v>
      </c>
      <c r="AC12" s="53"/>
      <c r="AD12" s="53">
        <v>0</v>
      </c>
      <c r="AE12" s="53"/>
      <c r="AF12" s="53">
        <v>4500</v>
      </c>
      <c r="AG12" s="53"/>
      <c r="AH12" s="53">
        <v>1100</v>
      </c>
      <c r="AI12" s="53"/>
      <c r="AJ12" s="53"/>
      <c r="AK12" s="53"/>
      <c r="AL12" s="53">
        <v>216140</v>
      </c>
      <c r="AM12" s="53"/>
      <c r="AN12" s="53">
        <v>0</v>
      </c>
      <c r="AO12" s="54"/>
      <c r="AP12" s="54">
        <v>216140</v>
      </c>
      <c r="AQ12" s="65">
        <f t="shared" si="2"/>
        <v>0.15489960210974368</v>
      </c>
      <c r="AR12" s="66">
        <f t="shared" si="3"/>
        <v>186</v>
      </c>
      <c r="AS12" s="67">
        <f t="shared" si="4"/>
        <v>2.0819838993245118E-2</v>
      </c>
      <c r="AT12" s="66">
        <f t="shared" si="5"/>
        <v>25</v>
      </c>
      <c r="AU12" s="67">
        <f t="shared" si="6"/>
        <v>5.0892939761265849E-3</v>
      </c>
      <c r="AV12" s="68">
        <f t="shared" si="7"/>
        <v>6.1111111111111107</v>
      </c>
    </row>
    <row r="13" spans="1:48" x14ac:dyDescent="0.2">
      <c r="A13" s="4" t="str">
        <f t="shared" si="0"/>
        <v>Pichidegua1</v>
      </c>
      <c r="B13" s="38" t="str">
        <f t="shared" si="1"/>
        <v>PICH5A1</v>
      </c>
      <c r="C13" s="39">
        <v>1</v>
      </c>
      <c r="D13" s="40" t="s">
        <v>52</v>
      </c>
      <c r="E13" s="40" t="s">
        <v>55</v>
      </c>
      <c r="F13" s="40" t="s">
        <v>51</v>
      </c>
      <c r="G13" s="41" t="s">
        <v>29</v>
      </c>
      <c r="H13" s="53">
        <v>9480</v>
      </c>
      <c r="I13" s="53"/>
      <c r="J13" s="53">
        <v>7380</v>
      </c>
      <c r="K13" s="53"/>
      <c r="L13" s="53">
        <v>7020</v>
      </c>
      <c r="M13" s="53"/>
      <c r="N13" s="53">
        <v>132480</v>
      </c>
      <c r="O13" s="53"/>
      <c r="P13" s="53">
        <v>145440</v>
      </c>
      <c r="Q13" s="53"/>
      <c r="R13" s="53">
        <v>8100</v>
      </c>
      <c r="S13" s="53"/>
      <c r="T13" s="53"/>
      <c r="U13" s="53"/>
      <c r="V13" s="53">
        <v>7200</v>
      </c>
      <c r="W13" s="53"/>
      <c r="X13" s="53">
        <v>0</v>
      </c>
      <c r="Y13" s="53"/>
      <c r="Z13" s="53">
        <v>7200</v>
      </c>
      <c r="AA13" s="53"/>
      <c r="AB13" s="53">
        <v>1800</v>
      </c>
      <c r="AC13" s="53"/>
      <c r="AD13" s="53">
        <v>0</v>
      </c>
      <c r="AE13" s="53"/>
      <c r="AF13" s="53">
        <v>1800</v>
      </c>
      <c r="AG13" s="53"/>
      <c r="AH13" s="53">
        <v>560</v>
      </c>
      <c r="AI13" s="53"/>
      <c r="AJ13" s="53"/>
      <c r="AK13" s="53"/>
      <c r="AL13" s="53">
        <v>319460</v>
      </c>
      <c r="AM13" s="53"/>
      <c r="AN13" s="53">
        <v>0</v>
      </c>
      <c r="AO13" s="54"/>
      <c r="AP13" s="54">
        <v>319460</v>
      </c>
      <c r="AQ13" s="65">
        <f t="shared" si="2"/>
        <v>2.2538032930570339E-2</v>
      </c>
      <c r="AR13" s="66">
        <f t="shared" si="3"/>
        <v>40</v>
      </c>
      <c r="AS13" s="67">
        <f t="shared" si="4"/>
        <v>5.6345082326425848E-3</v>
      </c>
      <c r="AT13" s="66">
        <f t="shared" si="5"/>
        <v>10</v>
      </c>
      <c r="AU13" s="67">
        <f t="shared" si="6"/>
        <v>1.7529581168221375E-3</v>
      </c>
      <c r="AV13" s="68">
        <f t="shared" si="7"/>
        <v>3.1111111111111112</v>
      </c>
    </row>
    <row r="14" spans="1:48" x14ac:dyDescent="0.2">
      <c r="A14" s="4" t="str">
        <f t="shared" si="0"/>
        <v>Pichidegua1</v>
      </c>
      <c r="B14" s="38" t="str">
        <f t="shared" si="1"/>
        <v>PICH1B1</v>
      </c>
      <c r="C14" s="39">
        <v>1</v>
      </c>
      <c r="D14" s="40" t="s">
        <v>52</v>
      </c>
      <c r="E14" s="40"/>
      <c r="F14" s="40" t="s">
        <v>48</v>
      </c>
      <c r="G14" s="41" t="s">
        <v>30</v>
      </c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4"/>
      <c r="AP14" s="54"/>
      <c r="AQ14" s="65">
        <v>0</v>
      </c>
      <c r="AR14" s="66">
        <f t="shared" si="3"/>
        <v>0</v>
      </c>
      <c r="AS14" s="67">
        <v>0</v>
      </c>
      <c r="AT14" s="66">
        <f t="shared" si="5"/>
        <v>0</v>
      </c>
      <c r="AU14" s="67">
        <v>0</v>
      </c>
      <c r="AV14" s="68">
        <f t="shared" si="7"/>
        <v>0</v>
      </c>
    </row>
    <row r="15" spans="1:48" x14ac:dyDescent="0.2">
      <c r="A15" s="4" t="str">
        <f t="shared" si="0"/>
        <v>Pichidegua1</v>
      </c>
      <c r="B15" s="38" t="str">
        <f t="shared" si="1"/>
        <v>PICH2B1</v>
      </c>
      <c r="C15" s="39">
        <v>1</v>
      </c>
      <c r="D15" s="40" t="s">
        <v>52</v>
      </c>
      <c r="E15" s="40" t="s">
        <v>55</v>
      </c>
      <c r="F15" s="40" t="s">
        <v>48</v>
      </c>
      <c r="G15" s="41" t="s">
        <v>31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4"/>
      <c r="AP15" s="54"/>
      <c r="AQ15" s="65">
        <v>0</v>
      </c>
      <c r="AR15" s="66">
        <f t="shared" si="3"/>
        <v>0</v>
      </c>
      <c r="AS15" s="67">
        <v>0</v>
      </c>
      <c r="AT15" s="66">
        <f t="shared" si="5"/>
        <v>0</v>
      </c>
      <c r="AU15" s="67">
        <v>0</v>
      </c>
      <c r="AV15" s="68">
        <f t="shared" si="7"/>
        <v>0</v>
      </c>
    </row>
    <row r="16" spans="1:48" x14ac:dyDescent="0.2">
      <c r="A16" s="4" t="str">
        <f t="shared" si="0"/>
        <v>Pichidegua1</v>
      </c>
      <c r="B16" s="38" t="str">
        <f t="shared" si="1"/>
        <v>PICH3B1</v>
      </c>
      <c r="C16" s="39">
        <v>1</v>
      </c>
      <c r="D16" s="40" t="s">
        <v>52</v>
      </c>
      <c r="E16" s="40" t="s">
        <v>55</v>
      </c>
      <c r="F16" s="40" t="s">
        <v>49</v>
      </c>
      <c r="G16" s="41" t="s">
        <v>32</v>
      </c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4"/>
      <c r="AP16" s="54"/>
      <c r="AQ16" s="65">
        <v>0</v>
      </c>
      <c r="AR16" s="66">
        <f t="shared" si="3"/>
        <v>0</v>
      </c>
      <c r="AS16" s="67">
        <v>0</v>
      </c>
      <c r="AT16" s="66">
        <f t="shared" si="5"/>
        <v>0</v>
      </c>
      <c r="AU16" s="67">
        <v>0</v>
      </c>
      <c r="AV16" s="68">
        <f t="shared" si="7"/>
        <v>0</v>
      </c>
    </row>
    <row r="17" spans="1:48" x14ac:dyDescent="0.2">
      <c r="A17" s="4" t="str">
        <f t="shared" si="0"/>
        <v>Pichidegua1</v>
      </c>
      <c r="B17" s="38" t="str">
        <f t="shared" si="1"/>
        <v>PICH4B1</v>
      </c>
      <c r="C17" s="39">
        <v>1</v>
      </c>
      <c r="D17" s="40" t="s">
        <v>52</v>
      </c>
      <c r="E17" s="40" t="s">
        <v>55</v>
      </c>
      <c r="F17" s="40" t="s">
        <v>50</v>
      </c>
      <c r="G17" s="41" t="s">
        <v>33</v>
      </c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4"/>
      <c r="AP17" s="54"/>
      <c r="AQ17" s="65">
        <v>0</v>
      </c>
      <c r="AR17" s="66">
        <f t="shared" si="3"/>
        <v>0</v>
      </c>
      <c r="AS17" s="67">
        <v>0</v>
      </c>
      <c r="AT17" s="66">
        <f t="shared" si="5"/>
        <v>0</v>
      </c>
      <c r="AU17" s="67">
        <v>0</v>
      </c>
      <c r="AV17" s="68">
        <f t="shared" si="7"/>
        <v>0</v>
      </c>
    </row>
    <row r="18" spans="1:48" x14ac:dyDescent="0.2">
      <c r="A18" s="4" t="str">
        <f t="shared" si="0"/>
        <v>Pichidegua1</v>
      </c>
      <c r="B18" s="38" t="str">
        <f t="shared" si="1"/>
        <v>PICH5B1</v>
      </c>
      <c r="C18" s="39">
        <v>1</v>
      </c>
      <c r="D18" s="40" t="s">
        <v>52</v>
      </c>
      <c r="E18" s="40" t="s">
        <v>55</v>
      </c>
      <c r="F18" s="40" t="s">
        <v>51</v>
      </c>
      <c r="G18" s="41" t="s">
        <v>34</v>
      </c>
      <c r="H18" s="53">
        <v>8520</v>
      </c>
      <c r="I18" s="53"/>
      <c r="J18" s="53">
        <v>59040</v>
      </c>
      <c r="K18" s="53"/>
      <c r="L18" s="53">
        <v>100980</v>
      </c>
      <c r="M18" s="53"/>
      <c r="N18" s="53">
        <v>33660</v>
      </c>
      <c r="O18" s="53"/>
      <c r="P18" s="53">
        <v>3780</v>
      </c>
      <c r="Q18" s="53"/>
      <c r="R18" s="53">
        <v>0</v>
      </c>
      <c r="S18" s="53"/>
      <c r="T18" s="53"/>
      <c r="U18" s="53"/>
      <c r="V18" s="53">
        <v>27360</v>
      </c>
      <c r="W18" s="53"/>
      <c r="X18" s="53">
        <v>0</v>
      </c>
      <c r="Y18" s="53"/>
      <c r="Z18" s="53">
        <v>27360</v>
      </c>
      <c r="AA18" s="53"/>
      <c r="AB18" s="53">
        <v>3780</v>
      </c>
      <c r="AC18" s="53"/>
      <c r="AD18" s="53">
        <v>0</v>
      </c>
      <c r="AE18" s="53"/>
      <c r="AF18" s="53">
        <v>3780</v>
      </c>
      <c r="AG18" s="53"/>
      <c r="AH18" s="53">
        <v>740</v>
      </c>
      <c r="AI18" s="53"/>
      <c r="AJ18" s="53"/>
      <c r="AK18" s="53"/>
      <c r="AL18" s="53">
        <v>237860</v>
      </c>
      <c r="AM18" s="53"/>
      <c r="AN18" s="53">
        <v>0</v>
      </c>
      <c r="AO18" s="54"/>
      <c r="AP18" s="54">
        <v>237860</v>
      </c>
      <c r="AQ18" s="65">
        <f t="shared" si="2"/>
        <v>0.11502564533759355</v>
      </c>
      <c r="AR18" s="66">
        <f t="shared" si="3"/>
        <v>152</v>
      </c>
      <c r="AS18" s="67">
        <f t="shared" si="4"/>
        <v>1.5891701000588582E-2</v>
      </c>
      <c r="AT18" s="66">
        <f t="shared" si="5"/>
        <v>21</v>
      </c>
      <c r="AU18" s="67">
        <f t="shared" si="6"/>
        <v>3.1110737408559658E-3</v>
      </c>
      <c r="AV18" s="68">
        <f t="shared" si="7"/>
        <v>4.1111111111111107</v>
      </c>
    </row>
    <row r="19" spans="1:48" x14ac:dyDescent="0.2">
      <c r="A19" s="4" t="str">
        <f t="shared" si="0"/>
        <v>Pichidegua1</v>
      </c>
      <c r="B19" s="38" t="str">
        <f t="shared" si="1"/>
        <v>PICH3C1</v>
      </c>
      <c r="C19" s="39">
        <v>1</v>
      </c>
      <c r="D19" s="40" t="s">
        <v>52</v>
      </c>
      <c r="E19" s="40" t="s">
        <v>55</v>
      </c>
      <c r="F19" s="40" t="s">
        <v>49</v>
      </c>
      <c r="G19" s="41" t="s">
        <v>53</v>
      </c>
      <c r="H19" s="53">
        <v>10680</v>
      </c>
      <c r="I19" s="53"/>
      <c r="J19" s="53">
        <v>45180</v>
      </c>
      <c r="K19" s="53"/>
      <c r="L19" s="53">
        <v>133580</v>
      </c>
      <c r="M19" s="53"/>
      <c r="N19" s="53">
        <v>48780</v>
      </c>
      <c r="O19" s="53"/>
      <c r="P19" s="53">
        <v>3240</v>
      </c>
      <c r="Q19" s="53"/>
      <c r="R19" s="53">
        <v>0</v>
      </c>
      <c r="S19" s="53"/>
      <c r="T19" s="53"/>
      <c r="U19" s="53"/>
      <c r="V19" s="53">
        <v>23400</v>
      </c>
      <c r="W19" s="53"/>
      <c r="X19" s="53">
        <v>0</v>
      </c>
      <c r="Y19" s="53"/>
      <c r="Z19" s="53">
        <v>23400</v>
      </c>
      <c r="AA19" s="53"/>
      <c r="AB19" s="53">
        <v>3780</v>
      </c>
      <c r="AC19" s="53"/>
      <c r="AD19" s="53">
        <v>0</v>
      </c>
      <c r="AE19" s="53"/>
      <c r="AF19" s="53">
        <v>3780</v>
      </c>
      <c r="AG19" s="53"/>
      <c r="AH19" s="53">
        <v>360</v>
      </c>
      <c r="AI19" s="53"/>
      <c r="AJ19" s="53"/>
      <c r="AK19" s="53"/>
      <c r="AL19" s="53">
        <v>269000</v>
      </c>
      <c r="AM19" s="53"/>
      <c r="AN19" s="53">
        <v>0</v>
      </c>
      <c r="AO19" s="54"/>
      <c r="AP19" s="54">
        <v>269000</v>
      </c>
      <c r="AQ19" s="65">
        <f t="shared" si="2"/>
        <v>8.6988847583643128E-2</v>
      </c>
      <c r="AR19" s="66">
        <f t="shared" si="3"/>
        <v>130</v>
      </c>
      <c r="AS19" s="67">
        <f t="shared" si="4"/>
        <v>1.4052044609665427E-2</v>
      </c>
      <c r="AT19" s="66">
        <f t="shared" si="5"/>
        <v>21</v>
      </c>
      <c r="AU19" s="67">
        <f t="shared" si="6"/>
        <v>1.3382899628252788E-3</v>
      </c>
      <c r="AV19" s="68">
        <f t="shared" si="7"/>
        <v>2</v>
      </c>
    </row>
    <row r="20" spans="1:48" x14ac:dyDescent="0.2">
      <c r="A20" s="4" t="str">
        <f t="shared" si="0"/>
        <v>Pichidegua1</v>
      </c>
      <c r="B20" s="38" t="str">
        <f t="shared" si="1"/>
        <v>PICH5C1</v>
      </c>
      <c r="C20" s="39">
        <v>1</v>
      </c>
      <c r="D20" s="40" t="s">
        <v>52</v>
      </c>
      <c r="E20" s="40" t="s">
        <v>55</v>
      </c>
      <c r="F20" s="40" t="s">
        <v>51</v>
      </c>
      <c r="G20" s="41" t="s">
        <v>35</v>
      </c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4"/>
      <c r="AP20" s="54"/>
      <c r="AQ20" s="65">
        <v>0</v>
      </c>
      <c r="AR20" s="66">
        <f t="shared" si="3"/>
        <v>0</v>
      </c>
      <c r="AS20" s="67">
        <v>0</v>
      </c>
      <c r="AT20" s="66">
        <f t="shared" si="5"/>
        <v>0</v>
      </c>
      <c r="AU20" s="67">
        <v>0</v>
      </c>
      <c r="AV20" s="68">
        <f t="shared" si="7"/>
        <v>0</v>
      </c>
    </row>
    <row r="21" spans="1:48" x14ac:dyDescent="0.2">
      <c r="A21" s="4" t="str">
        <f t="shared" si="0"/>
        <v>Pichidegua1</v>
      </c>
      <c r="B21" s="38" t="str">
        <f t="shared" si="1"/>
        <v>PICH5D1</v>
      </c>
      <c r="C21" s="39">
        <v>1</v>
      </c>
      <c r="D21" s="40" t="s">
        <v>52</v>
      </c>
      <c r="E21" s="40" t="s">
        <v>55</v>
      </c>
      <c r="F21" s="40" t="s">
        <v>51</v>
      </c>
      <c r="G21" s="41" t="s">
        <v>36</v>
      </c>
      <c r="H21" s="53">
        <v>5760</v>
      </c>
      <c r="I21" s="53"/>
      <c r="J21" s="53">
        <v>4500</v>
      </c>
      <c r="K21" s="53"/>
      <c r="L21" s="53">
        <v>97200</v>
      </c>
      <c r="M21" s="53"/>
      <c r="N21" s="53">
        <v>180000</v>
      </c>
      <c r="O21" s="53"/>
      <c r="P21" s="53">
        <v>21600</v>
      </c>
      <c r="Q21" s="53"/>
      <c r="R21" s="53">
        <v>0</v>
      </c>
      <c r="S21" s="53"/>
      <c r="T21" s="53"/>
      <c r="U21" s="53"/>
      <c r="V21" s="53">
        <v>18540</v>
      </c>
      <c r="W21" s="53"/>
      <c r="X21" s="53">
        <v>0</v>
      </c>
      <c r="Y21" s="53"/>
      <c r="Z21" s="53">
        <v>18540</v>
      </c>
      <c r="AA21" s="53"/>
      <c r="AB21" s="53">
        <v>2700</v>
      </c>
      <c r="AC21" s="53"/>
      <c r="AD21" s="53">
        <v>0</v>
      </c>
      <c r="AE21" s="53"/>
      <c r="AF21" s="53">
        <v>2700</v>
      </c>
      <c r="AG21" s="53"/>
      <c r="AH21" s="53">
        <v>620</v>
      </c>
      <c r="AI21" s="53"/>
      <c r="AJ21" s="53"/>
      <c r="AK21" s="53"/>
      <c r="AL21" s="53">
        <v>330920</v>
      </c>
      <c r="AM21" s="53"/>
      <c r="AN21" s="53">
        <v>0</v>
      </c>
      <c r="AO21" s="54"/>
      <c r="AP21" s="54">
        <v>330920</v>
      </c>
      <c r="AQ21" s="65">
        <f t="shared" si="2"/>
        <v>5.6025625528828719E-2</v>
      </c>
      <c r="AR21" s="66">
        <f t="shared" si="3"/>
        <v>103</v>
      </c>
      <c r="AS21" s="67">
        <f t="shared" si="4"/>
        <v>8.1590716789556386E-3</v>
      </c>
      <c r="AT21" s="66">
        <f t="shared" si="5"/>
        <v>15</v>
      </c>
      <c r="AU21" s="67">
        <f t="shared" si="6"/>
        <v>1.8735646077601836E-3</v>
      </c>
      <c r="AV21" s="68">
        <f t="shared" si="7"/>
        <v>3.4444444444444446</v>
      </c>
    </row>
    <row r="22" spans="1:48" x14ac:dyDescent="0.2">
      <c r="A22" s="4" t="str">
        <f t="shared" si="0"/>
        <v>Pichidegua1</v>
      </c>
      <c r="B22" s="38" t="str">
        <f t="shared" si="1"/>
        <v>PICH1Aco1</v>
      </c>
      <c r="C22" s="39">
        <v>1</v>
      </c>
      <c r="D22" s="40" t="s">
        <v>52</v>
      </c>
      <c r="E22" s="40" t="s">
        <v>56</v>
      </c>
      <c r="F22" s="40" t="s">
        <v>47</v>
      </c>
      <c r="G22" s="41" t="s">
        <v>37</v>
      </c>
      <c r="H22" s="53">
        <v>2160</v>
      </c>
      <c r="I22" s="53"/>
      <c r="J22" s="53">
        <v>900</v>
      </c>
      <c r="K22" s="53"/>
      <c r="L22" s="53">
        <v>6900</v>
      </c>
      <c r="M22" s="53"/>
      <c r="N22" s="53">
        <v>52380</v>
      </c>
      <c r="O22" s="53"/>
      <c r="P22" s="53">
        <v>5940</v>
      </c>
      <c r="Q22" s="53"/>
      <c r="R22" s="53">
        <v>0</v>
      </c>
      <c r="S22" s="53"/>
      <c r="T22" s="53"/>
      <c r="U22" s="53"/>
      <c r="V22" s="53">
        <v>2760</v>
      </c>
      <c r="W22" s="53"/>
      <c r="X22" s="53">
        <v>4680</v>
      </c>
      <c r="Y22" s="53"/>
      <c r="Z22" s="53">
        <v>7440</v>
      </c>
      <c r="AA22" s="53"/>
      <c r="AB22" s="53">
        <v>819</v>
      </c>
      <c r="AC22" s="53"/>
      <c r="AD22" s="53">
        <v>840</v>
      </c>
      <c r="AE22" s="53"/>
      <c r="AF22" s="53">
        <v>1659</v>
      </c>
      <c r="AG22" s="53"/>
      <c r="AH22" s="53">
        <v>561</v>
      </c>
      <c r="AI22" s="53"/>
      <c r="AJ22" s="53"/>
      <c r="AK22" s="53"/>
      <c r="AL22" s="53">
        <v>72420</v>
      </c>
      <c r="AM22" s="53"/>
      <c r="AN22" s="53">
        <v>5520</v>
      </c>
      <c r="AO22" s="54"/>
      <c r="AP22" s="54">
        <v>77940</v>
      </c>
      <c r="AQ22" s="65">
        <f t="shared" si="2"/>
        <v>9.5458044649730567E-2</v>
      </c>
      <c r="AR22" s="66">
        <f t="shared" si="3"/>
        <v>41.333333333333336</v>
      </c>
      <c r="AS22" s="67">
        <f t="shared" si="4"/>
        <v>2.1285604311008469E-2</v>
      </c>
      <c r="AT22" s="66">
        <f t="shared" si="5"/>
        <v>9.2166666666666668</v>
      </c>
      <c r="AU22" s="67">
        <f t="shared" si="6"/>
        <v>7.1978444957659735E-3</v>
      </c>
      <c r="AV22" s="68">
        <f t="shared" si="7"/>
        <v>3.1166666666666667</v>
      </c>
    </row>
    <row r="23" spans="1:48" x14ac:dyDescent="0.2">
      <c r="A23" s="4" t="str">
        <f t="shared" si="0"/>
        <v>Pichidegua1</v>
      </c>
      <c r="B23" s="38" t="str">
        <f t="shared" si="1"/>
        <v>PICH1Aco21</v>
      </c>
      <c r="C23" s="39">
        <v>1</v>
      </c>
      <c r="D23" s="40" t="s">
        <v>52</v>
      </c>
      <c r="E23" s="40" t="s">
        <v>56</v>
      </c>
      <c r="F23" s="40" t="s">
        <v>47</v>
      </c>
      <c r="G23" s="41" t="s">
        <v>38</v>
      </c>
      <c r="H23" s="53">
        <v>3720</v>
      </c>
      <c r="I23" s="53"/>
      <c r="J23" s="53">
        <v>14400</v>
      </c>
      <c r="K23" s="53"/>
      <c r="L23" s="53">
        <v>12420</v>
      </c>
      <c r="M23" s="53"/>
      <c r="N23" s="53">
        <v>25020</v>
      </c>
      <c r="O23" s="53"/>
      <c r="P23" s="53">
        <v>360</v>
      </c>
      <c r="Q23" s="53"/>
      <c r="R23" s="53">
        <v>0</v>
      </c>
      <c r="S23" s="53"/>
      <c r="T23" s="53"/>
      <c r="U23" s="53"/>
      <c r="V23" s="53">
        <v>1350</v>
      </c>
      <c r="W23" s="53"/>
      <c r="X23" s="53">
        <v>2580</v>
      </c>
      <c r="Y23" s="53"/>
      <c r="Z23" s="53">
        <v>3930</v>
      </c>
      <c r="AA23" s="53"/>
      <c r="AB23" s="53">
        <v>720</v>
      </c>
      <c r="AC23" s="53"/>
      <c r="AD23" s="53">
        <v>1440</v>
      </c>
      <c r="AE23" s="53"/>
      <c r="AF23" s="53">
        <v>2160</v>
      </c>
      <c r="AG23" s="53"/>
      <c r="AH23" s="53">
        <v>1050</v>
      </c>
      <c r="AI23" s="53"/>
      <c r="AJ23" s="53"/>
      <c r="AK23" s="53"/>
      <c r="AL23" s="53">
        <v>59040</v>
      </c>
      <c r="AM23" s="53"/>
      <c r="AN23" s="53">
        <v>4020</v>
      </c>
      <c r="AO23" s="54"/>
      <c r="AP23" s="54">
        <v>63060</v>
      </c>
      <c r="AQ23" s="65">
        <f t="shared" si="2"/>
        <v>6.2321598477640343E-2</v>
      </c>
      <c r="AR23" s="66">
        <f t="shared" si="3"/>
        <v>21.833333333333332</v>
      </c>
      <c r="AS23" s="67">
        <f t="shared" si="4"/>
        <v>3.4253092293054233E-2</v>
      </c>
      <c r="AT23" s="66">
        <f t="shared" si="5"/>
        <v>12</v>
      </c>
      <c r="AU23" s="67">
        <f t="shared" si="6"/>
        <v>1.665080875356803E-2</v>
      </c>
      <c r="AV23" s="68">
        <f t="shared" si="7"/>
        <v>5.833333333333333</v>
      </c>
    </row>
    <row r="24" spans="1:48" x14ac:dyDescent="0.2">
      <c r="A24" s="4" t="str">
        <f t="shared" si="0"/>
        <v>Pichidegua1</v>
      </c>
      <c r="B24" s="38" t="str">
        <f t="shared" si="1"/>
        <v>PICH1Bco1</v>
      </c>
      <c r="C24" s="39">
        <v>1</v>
      </c>
      <c r="D24" s="40" t="s">
        <v>52</v>
      </c>
      <c r="E24" s="40" t="s">
        <v>56</v>
      </c>
      <c r="F24" s="40" t="s">
        <v>47</v>
      </c>
      <c r="G24" s="41" t="s">
        <v>39</v>
      </c>
      <c r="H24" s="53">
        <v>600</v>
      </c>
      <c r="I24" s="53"/>
      <c r="J24" s="53">
        <v>180</v>
      </c>
      <c r="K24" s="53"/>
      <c r="L24" s="53">
        <v>3200</v>
      </c>
      <c r="M24" s="53"/>
      <c r="N24" s="53">
        <v>12780</v>
      </c>
      <c r="O24" s="53"/>
      <c r="P24" s="53">
        <v>10800</v>
      </c>
      <c r="Q24" s="53"/>
      <c r="R24" s="53">
        <v>0</v>
      </c>
      <c r="S24" s="53"/>
      <c r="T24" s="53"/>
      <c r="U24" s="53"/>
      <c r="V24" s="53">
        <v>498</v>
      </c>
      <c r="W24" s="53"/>
      <c r="X24" s="53">
        <v>330</v>
      </c>
      <c r="Y24" s="53"/>
      <c r="Z24" s="53">
        <v>828</v>
      </c>
      <c r="AA24" s="53"/>
      <c r="AB24" s="53">
        <v>255</v>
      </c>
      <c r="AC24" s="53"/>
      <c r="AD24" s="53">
        <v>60</v>
      </c>
      <c r="AE24" s="53"/>
      <c r="AF24" s="53">
        <v>315</v>
      </c>
      <c r="AG24" s="53"/>
      <c r="AH24" s="53">
        <v>127</v>
      </c>
      <c r="AI24" s="53"/>
      <c r="AJ24" s="53"/>
      <c r="AK24" s="53"/>
      <c r="AL24" s="53">
        <v>28440</v>
      </c>
      <c r="AM24" s="53"/>
      <c r="AN24" s="53">
        <v>390</v>
      </c>
      <c r="AO24" s="54"/>
      <c r="AP24" s="54">
        <v>28830</v>
      </c>
      <c r="AQ24" s="65">
        <f t="shared" si="2"/>
        <v>2.8720083246618105E-2</v>
      </c>
      <c r="AR24" s="66">
        <f t="shared" si="3"/>
        <v>4.5999999999999996</v>
      </c>
      <c r="AS24" s="67">
        <f t="shared" si="4"/>
        <v>1.0926118626430802E-2</v>
      </c>
      <c r="AT24" s="66">
        <f t="shared" si="5"/>
        <v>1.75</v>
      </c>
      <c r="AU24" s="67">
        <f t="shared" si="6"/>
        <v>4.4051335414498783E-3</v>
      </c>
      <c r="AV24" s="68">
        <f t="shared" si="7"/>
        <v>0.7055555555555556</v>
      </c>
    </row>
    <row r="25" spans="1:48" x14ac:dyDescent="0.2">
      <c r="A25" s="4" t="str">
        <f t="shared" si="0"/>
        <v>Pichidegua1</v>
      </c>
      <c r="B25" s="38" t="str">
        <f t="shared" si="1"/>
        <v>PICH2BCO1</v>
      </c>
      <c r="C25" s="39">
        <v>1</v>
      </c>
      <c r="D25" s="40" t="s">
        <v>52</v>
      </c>
      <c r="E25" s="42" t="s">
        <v>56</v>
      </c>
      <c r="F25" s="42" t="s">
        <v>47</v>
      </c>
      <c r="G25" s="43" t="s">
        <v>40</v>
      </c>
      <c r="H25" s="53">
        <v>10440</v>
      </c>
      <c r="I25" s="53"/>
      <c r="J25" s="53">
        <v>16560</v>
      </c>
      <c r="K25" s="53"/>
      <c r="L25" s="53">
        <v>23220</v>
      </c>
      <c r="M25" s="53"/>
      <c r="N25" s="53">
        <v>12420</v>
      </c>
      <c r="O25" s="53"/>
      <c r="P25" s="53">
        <v>540</v>
      </c>
      <c r="Q25" s="53"/>
      <c r="R25" s="53">
        <v>0</v>
      </c>
      <c r="S25" s="53"/>
      <c r="T25" s="53"/>
      <c r="U25" s="53"/>
      <c r="V25" s="53">
        <v>1548</v>
      </c>
      <c r="W25" s="53"/>
      <c r="X25" s="53">
        <v>1260</v>
      </c>
      <c r="Y25" s="53"/>
      <c r="Z25" s="53">
        <v>2808</v>
      </c>
      <c r="AA25" s="53"/>
      <c r="AB25" s="53">
        <v>1650</v>
      </c>
      <c r="AC25" s="53"/>
      <c r="AD25" s="53">
        <v>750</v>
      </c>
      <c r="AE25" s="53"/>
      <c r="AF25" s="53">
        <v>2400</v>
      </c>
      <c r="AG25" s="53"/>
      <c r="AH25" s="53">
        <v>2372</v>
      </c>
      <c r="AI25" s="53"/>
      <c r="AJ25" s="53"/>
      <c r="AK25" s="53"/>
      <c r="AL25" s="53">
        <v>68750</v>
      </c>
      <c r="AM25" s="53"/>
      <c r="AN25" s="53">
        <v>2010</v>
      </c>
      <c r="AO25" s="54"/>
      <c r="AP25" s="54">
        <v>70760</v>
      </c>
      <c r="AQ25" s="65">
        <f t="shared" si="2"/>
        <v>3.9683436970039572E-2</v>
      </c>
      <c r="AR25" s="66">
        <f t="shared" si="3"/>
        <v>15.6</v>
      </c>
      <c r="AS25" s="67">
        <f t="shared" si="4"/>
        <v>3.3917467495760314E-2</v>
      </c>
      <c r="AT25" s="66">
        <f t="shared" si="5"/>
        <v>13.333333333333334</v>
      </c>
      <c r="AU25" s="67">
        <f t="shared" si="6"/>
        <v>3.3521763708309782E-2</v>
      </c>
      <c r="AV25" s="68">
        <f t="shared" si="7"/>
        <v>13.177777777777777</v>
      </c>
    </row>
    <row r="26" spans="1:48" x14ac:dyDescent="0.2">
      <c r="A26" s="4" t="str">
        <f t="shared" si="0"/>
        <v>Pichidegua1</v>
      </c>
      <c r="B26" s="38" t="str">
        <f t="shared" si="1"/>
        <v>PICH4Bco1</v>
      </c>
      <c r="C26" s="39">
        <v>1</v>
      </c>
      <c r="D26" s="40" t="s">
        <v>52</v>
      </c>
      <c r="E26" s="40" t="s">
        <v>56</v>
      </c>
      <c r="F26" s="40" t="s">
        <v>50</v>
      </c>
      <c r="G26" s="41" t="s">
        <v>41</v>
      </c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4"/>
      <c r="AP26" s="54"/>
      <c r="AQ26" s="65">
        <v>0</v>
      </c>
      <c r="AR26" s="66">
        <f t="shared" si="3"/>
        <v>0</v>
      </c>
      <c r="AS26" s="67">
        <v>0</v>
      </c>
      <c r="AT26" s="66">
        <f t="shared" si="5"/>
        <v>0</v>
      </c>
      <c r="AU26" s="67">
        <v>0</v>
      </c>
      <c r="AV26" s="68">
        <f t="shared" si="7"/>
        <v>0</v>
      </c>
    </row>
    <row r="27" spans="1:48" x14ac:dyDescent="0.2">
      <c r="A27" s="4" t="str">
        <f t="shared" si="0"/>
        <v>Pichidegua1</v>
      </c>
      <c r="B27" s="38" t="str">
        <f t="shared" si="1"/>
        <v>PICH5Aco1</v>
      </c>
      <c r="C27" s="39">
        <v>1</v>
      </c>
      <c r="D27" s="40" t="s">
        <v>52</v>
      </c>
      <c r="E27" s="40" t="s">
        <v>56</v>
      </c>
      <c r="F27" s="40" t="s">
        <v>51</v>
      </c>
      <c r="G27" s="41" t="s">
        <v>42</v>
      </c>
      <c r="H27" s="53">
        <v>7200</v>
      </c>
      <c r="I27" s="53"/>
      <c r="J27" s="53">
        <v>12960</v>
      </c>
      <c r="K27" s="53"/>
      <c r="L27" s="53">
        <v>23760</v>
      </c>
      <c r="M27" s="53"/>
      <c r="N27" s="53">
        <v>58680</v>
      </c>
      <c r="O27" s="53"/>
      <c r="P27" s="53">
        <v>28260</v>
      </c>
      <c r="Q27" s="53"/>
      <c r="R27" s="53">
        <v>1260</v>
      </c>
      <c r="S27" s="53"/>
      <c r="T27" s="53"/>
      <c r="U27" s="53"/>
      <c r="V27" s="53">
        <v>4950</v>
      </c>
      <c r="W27" s="53"/>
      <c r="X27" s="53">
        <v>0</v>
      </c>
      <c r="Y27" s="53"/>
      <c r="Z27" s="53">
        <v>4950</v>
      </c>
      <c r="AA27" s="53"/>
      <c r="AB27" s="53">
        <v>2160</v>
      </c>
      <c r="AC27" s="53"/>
      <c r="AD27" s="53">
        <v>0</v>
      </c>
      <c r="AE27" s="53"/>
      <c r="AF27" s="53">
        <v>2160</v>
      </c>
      <c r="AG27" s="53"/>
      <c r="AH27" s="53">
        <v>500</v>
      </c>
      <c r="AI27" s="53"/>
      <c r="AJ27" s="53"/>
      <c r="AK27" s="53"/>
      <c r="AL27" s="53">
        <v>139730</v>
      </c>
      <c r="AM27" s="53"/>
      <c r="AN27" s="53">
        <v>0</v>
      </c>
      <c r="AO27" s="54"/>
      <c r="AP27" s="54">
        <v>139730</v>
      </c>
      <c r="AQ27" s="65">
        <f t="shared" si="2"/>
        <v>3.542546339368783E-2</v>
      </c>
      <c r="AR27" s="66">
        <f t="shared" si="3"/>
        <v>27.5</v>
      </c>
      <c r="AS27" s="67">
        <f t="shared" si="4"/>
        <v>1.5458384026336506E-2</v>
      </c>
      <c r="AT27" s="66">
        <f t="shared" si="5"/>
        <v>12</v>
      </c>
      <c r="AU27" s="67">
        <f t="shared" si="6"/>
        <v>3.5783296357260429E-3</v>
      </c>
      <c r="AV27" s="68">
        <f t="shared" si="7"/>
        <v>2.7777777777777777</v>
      </c>
    </row>
    <row r="28" spans="1:48" x14ac:dyDescent="0.2">
      <c r="A28" s="4" t="str">
        <f t="shared" si="0"/>
        <v>Pichidegua1</v>
      </c>
      <c r="B28" s="38" t="str">
        <f t="shared" si="1"/>
        <v>PICH5Bco1</v>
      </c>
      <c r="C28" s="39">
        <v>1</v>
      </c>
      <c r="D28" s="40" t="s">
        <v>52</v>
      </c>
      <c r="E28" s="40" t="s">
        <v>56</v>
      </c>
      <c r="F28" s="40" t="s">
        <v>51</v>
      </c>
      <c r="G28" s="41" t="s">
        <v>43</v>
      </c>
      <c r="H28" s="53">
        <v>3960</v>
      </c>
      <c r="I28" s="53"/>
      <c r="J28" s="53">
        <v>13860</v>
      </c>
      <c r="K28" s="53"/>
      <c r="L28" s="53">
        <v>15480</v>
      </c>
      <c r="M28" s="53"/>
      <c r="N28" s="53">
        <v>56160</v>
      </c>
      <c r="O28" s="53"/>
      <c r="P28" s="53">
        <v>0</v>
      </c>
      <c r="Q28" s="53"/>
      <c r="R28" s="53">
        <v>0</v>
      </c>
      <c r="S28" s="53"/>
      <c r="T28" s="53"/>
      <c r="U28" s="53"/>
      <c r="V28" s="53">
        <v>5490</v>
      </c>
      <c r="W28" s="53"/>
      <c r="X28" s="53">
        <v>0</v>
      </c>
      <c r="Y28" s="53"/>
      <c r="Z28" s="53">
        <v>5490</v>
      </c>
      <c r="AA28" s="53"/>
      <c r="AB28" s="53">
        <v>1800</v>
      </c>
      <c r="AC28" s="53"/>
      <c r="AD28" s="53">
        <v>0</v>
      </c>
      <c r="AE28" s="53"/>
      <c r="AF28" s="53">
        <v>1800</v>
      </c>
      <c r="AG28" s="53"/>
      <c r="AH28" s="53">
        <v>640</v>
      </c>
      <c r="AI28" s="53"/>
      <c r="AJ28" s="53"/>
      <c r="AK28" s="53"/>
      <c r="AL28" s="53">
        <v>97390</v>
      </c>
      <c r="AM28" s="53"/>
      <c r="AN28" s="53">
        <v>0</v>
      </c>
      <c r="AO28" s="54"/>
      <c r="AP28" s="54">
        <v>97390</v>
      </c>
      <c r="AQ28" s="65">
        <f t="shared" si="2"/>
        <v>5.6371290686928845E-2</v>
      </c>
      <c r="AR28" s="66">
        <f t="shared" si="3"/>
        <v>30.5</v>
      </c>
      <c r="AS28" s="67">
        <f t="shared" si="4"/>
        <v>1.8482390389156996E-2</v>
      </c>
      <c r="AT28" s="66">
        <f t="shared" si="5"/>
        <v>10</v>
      </c>
      <c r="AU28" s="67">
        <f t="shared" si="6"/>
        <v>6.5715165828113768E-3</v>
      </c>
      <c r="AV28" s="68">
        <f t="shared" si="7"/>
        <v>3.5555555555555554</v>
      </c>
    </row>
    <row r="29" spans="1:48" x14ac:dyDescent="0.2">
      <c r="A29" s="4" t="str">
        <f t="shared" si="0"/>
        <v>Pichidegua1</v>
      </c>
      <c r="B29" s="38" t="str">
        <f t="shared" si="1"/>
        <v>PICH5Cco1</v>
      </c>
      <c r="C29" s="39">
        <v>1</v>
      </c>
      <c r="D29" s="40" t="s">
        <v>52</v>
      </c>
      <c r="E29" s="40" t="s">
        <v>56</v>
      </c>
      <c r="F29" s="40" t="s">
        <v>51</v>
      </c>
      <c r="G29" s="41" t="s">
        <v>44</v>
      </c>
      <c r="H29" s="53">
        <v>0</v>
      </c>
      <c r="I29" s="53"/>
      <c r="J29" s="53">
        <v>0</v>
      </c>
      <c r="K29" s="53"/>
      <c r="L29" s="53">
        <v>0</v>
      </c>
      <c r="M29" s="53"/>
      <c r="N29" s="53">
        <v>0</v>
      </c>
      <c r="O29" s="53"/>
      <c r="P29" s="53">
        <v>0</v>
      </c>
      <c r="Q29" s="53"/>
      <c r="R29" s="53">
        <v>0</v>
      </c>
      <c r="S29" s="53"/>
      <c r="T29" s="53"/>
      <c r="U29" s="53"/>
      <c r="V29" s="53">
        <v>0</v>
      </c>
      <c r="W29" s="53"/>
      <c r="X29" s="53">
        <v>0</v>
      </c>
      <c r="Y29" s="53"/>
      <c r="Z29" s="53">
        <v>0</v>
      </c>
      <c r="AA29" s="53"/>
      <c r="AB29" s="53">
        <v>0</v>
      </c>
      <c r="AC29" s="53"/>
      <c r="AD29" s="53">
        <v>0</v>
      </c>
      <c r="AE29" s="53"/>
      <c r="AF29" s="53">
        <v>0</v>
      </c>
      <c r="AG29" s="53"/>
      <c r="AH29" s="53">
        <v>0</v>
      </c>
      <c r="AI29" s="53"/>
      <c r="AJ29" s="53"/>
      <c r="AK29" s="53"/>
      <c r="AL29" s="53">
        <v>0</v>
      </c>
      <c r="AM29" s="53"/>
      <c r="AN29" s="53">
        <v>0</v>
      </c>
      <c r="AO29" s="54"/>
      <c r="AP29" s="54">
        <v>0</v>
      </c>
      <c r="AQ29" s="65">
        <v>0</v>
      </c>
      <c r="AR29" s="66">
        <f t="shared" si="3"/>
        <v>0</v>
      </c>
      <c r="AS29" s="67">
        <v>0</v>
      </c>
      <c r="AT29" s="66">
        <f t="shared" si="5"/>
        <v>0</v>
      </c>
      <c r="AU29" s="67">
        <v>0</v>
      </c>
      <c r="AV29" s="68">
        <f t="shared" si="7"/>
        <v>0</v>
      </c>
    </row>
    <row r="30" spans="1:48" ht="13.5" thickBot="1" x14ac:dyDescent="0.25">
      <c r="A30" s="4" t="str">
        <f t="shared" si="0"/>
        <v>1</v>
      </c>
      <c r="B30" s="44" t="str">
        <f t="shared" si="1"/>
        <v>Lavado1</v>
      </c>
      <c r="C30" s="45">
        <v>1</v>
      </c>
      <c r="D30" s="46"/>
      <c r="E30" s="46"/>
      <c r="F30" s="46"/>
      <c r="G30" s="47" t="s">
        <v>46</v>
      </c>
      <c r="H30" s="55">
        <v>5040</v>
      </c>
      <c r="I30" s="55"/>
      <c r="J30" s="55">
        <v>14760</v>
      </c>
      <c r="K30" s="55"/>
      <c r="L30" s="55">
        <v>41040</v>
      </c>
      <c r="M30" s="55"/>
      <c r="N30" s="55">
        <v>34200</v>
      </c>
      <c r="O30" s="55"/>
      <c r="P30" s="55">
        <v>13680</v>
      </c>
      <c r="Q30" s="55"/>
      <c r="R30" s="55">
        <v>1800</v>
      </c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>
        <v>110520</v>
      </c>
      <c r="AM30" s="55"/>
      <c r="AN30" s="55"/>
      <c r="AO30" s="56"/>
      <c r="AP30" s="56">
        <v>110520</v>
      </c>
      <c r="AQ30" s="69">
        <f t="shared" si="2"/>
        <v>0</v>
      </c>
      <c r="AR30" s="70">
        <f t="shared" si="3"/>
        <v>0</v>
      </c>
      <c r="AS30" s="71">
        <f t="shared" si="4"/>
        <v>0</v>
      </c>
      <c r="AT30" s="70">
        <f t="shared" si="5"/>
        <v>0</v>
      </c>
      <c r="AU30" s="71">
        <f t="shared" si="6"/>
        <v>0</v>
      </c>
      <c r="AV30" s="72">
        <f t="shared" si="7"/>
        <v>0</v>
      </c>
    </row>
    <row r="31" spans="1:48" x14ac:dyDescent="0.2">
      <c r="A31" s="4" t="str">
        <f t="shared" si="0"/>
        <v>Calera2</v>
      </c>
      <c r="B31" s="34" t="str">
        <f t="shared" si="1"/>
        <v>CA3A2</v>
      </c>
      <c r="C31" s="35">
        <v>2</v>
      </c>
      <c r="D31" s="36" t="s">
        <v>59</v>
      </c>
      <c r="E31" s="36" t="s">
        <v>56</v>
      </c>
      <c r="F31" s="36" t="s">
        <v>47</v>
      </c>
      <c r="G31" s="37" t="s">
        <v>20</v>
      </c>
      <c r="H31" s="51">
        <v>3000</v>
      </c>
      <c r="I31" s="51"/>
      <c r="J31" s="51">
        <v>12060</v>
      </c>
      <c r="K31" s="51"/>
      <c r="L31" s="51">
        <v>15480</v>
      </c>
      <c r="M31" s="51"/>
      <c r="N31" s="51">
        <v>16920</v>
      </c>
      <c r="O31" s="51"/>
      <c r="P31" s="51">
        <v>360</v>
      </c>
      <c r="Q31" s="51"/>
      <c r="R31" s="51">
        <v>0</v>
      </c>
      <c r="S31" s="51"/>
      <c r="T31" s="51"/>
      <c r="U31" s="51"/>
      <c r="V31" s="51">
        <v>1320</v>
      </c>
      <c r="W31" s="51"/>
      <c r="X31" s="51">
        <v>630</v>
      </c>
      <c r="Y31" s="51"/>
      <c r="Z31" s="51">
        <v>1950</v>
      </c>
      <c r="AA31" s="51"/>
      <c r="AB31" s="51">
        <v>540</v>
      </c>
      <c r="AC31" s="51"/>
      <c r="AD31" s="51">
        <v>840</v>
      </c>
      <c r="AE31" s="51"/>
      <c r="AF31" s="51">
        <v>1380</v>
      </c>
      <c r="AG31" s="51"/>
      <c r="AH31" s="51">
        <v>80</v>
      </c>
      <c r="AI31" s="51"/>
      <c r="AJ31" s="51"/>
      <c r="AK31" s="51"/>
      <c r="AL31" s="51">
        <v>49760</v>
      </c>
      <c r="AM31" s="51"/>
      <c r="AN31" s="51">
        <v>1470</v>
      </c>
      <c r="AO31" s="52"/>
      <c r="AP31" s="52">
        <v>51230</v>
      </c>
      <c r="AQ31" s="57">
        <f t="shared" ref="AQ31:AQ69" si="8">+Z31/AP31</f>
        <v>3.8063634589107942E-2</v>
      </c>
      <c r="AR31" s="58">
        <f t="shared" ref="AR31:AR71" si="9">+Z31/180</f>
        <v>10.833333333333334</v>
      </c>
      <c r="AS31" s="59">
        <f t="shared" ref="AS31:AS69" si="10">+AF31/AP31</f>
        <v>2.6937341401522544E-2</v>
      </c>
      <c r="AT31" s="58">
        <f t="shared" ref="AT31:AT71" si="11">+AF31/180</f>
        <v>7.666666666666667</v>
      </c>
      <c r="AU31" s="59">
        <f t="shared" ref="AU31:AU69" si="12">+AH31/AP31</f>
        <v>1.5615850087839158E-3</v>
      </c>
      <c r="AV31" s="60">
        <f t="shared" ref="AV31:AV71" si="13">+AH31/180</f>
        <v>0.44444444444444442</v>
      </c>
    </row>
    <row r="32" spans="1:48" x14ac:dyDescent="0.2">
      <c r="A32" s="4" t="str">
        <f t="shared" si="0"/>
        <v>Calera2</v>
      </c>
      <c r="B32" s="38" t="str">
        <f t="shared" si="1"/>
        <v>CA3B2</v>
      </c>
      <c r="C32" s="39">
        <v>2</v>
      </c>
      <c r="D32" s="40" t="s">
        <v>59</v>
      </c>
      <c r="E32" s="40" t="s">
        <v>56</v>
      </c>
      <c r="F32" s="40" t="s">
        <v>47</v>
      </c>
      <c r="G32" s="41" t="s">
        <v>54</v>
      </c>
      <c r="H32" s="53">
        <v>600</v>
      </c>
      <c r="I32" s="53"/>
      <c r="J32" s="53">
        <v>6480</v>
      </c>
      <c r="K32" s="53"/>
      <c r="L32" s="53">
        <v>0</v>
      </c>
      <c r="M32" s="53"/>
      <c r="N32" s="53">
        <v>39060</v>
      </c>
      <c r="O32" s="53"/>
      <c r="P32" s="53">
        <v>2160</v>
      </c>
      <c r="Q32" s="53"/>
      <c r="R32" s="53">
        <v>0</v>
      </c>
      <c r="S32" s="53"/>
      <c r="T32" s="53"/>
      <c r="U32" s="53"/>
      <c r="V32" s="53">
        <v>2676</v>
      </c>
      <c r="W32" s="53"/>
      <c r="X32" s="53">
        <v>810</v>
      </c>
      <c r="Y32" s="53"/>
      <c r="Z32" s="53">
        <v>3486</v>
      </c>
      <c r="AA32" s="53"/>
      <c r="AB32" s="53">
        <v>702</v>
      </c>
      <c r="AC32" s="53"/>
      <c r="AD32" s="53">
        <v>840</v>
      </c>
      <c r="AE32" s="53"/>
      <c r="AF32" s="53">
        <v>1542</v>
      </c>
      <c r="AG32" s="53"/>
      <c r="AH32" s="53">
        <v>762</v>
      </c>
      <c r="AI32" s="53"/>
      <c r="AJ32" s="53"/>
      <c r="AK32" s="53"/>
      <c r="AL32" s="53">
        <v>52440</v>
      </c>
      <c r="AM32" s="53"/>
      <c r="AN32" s="53">
        <v>1650</v>
      </c>
      <c r="AO32" s="54"/>
      <c r="AP32" s="54">
        <v>54090</v>
      </c>
      <c r="AQ32" s="61">
        <f t="shared" si="8"/>
        <v>6.4448141985579591E-2</v>
      </c>
      <c r="AR32" s="62">
        <f t="shared" si="9"/>
        <v>19.366666666666667</v>
      </c>
      <c r="AS32" s="63">
        <f t="shared" si="10"/>
        <v>2.8508042151968942E-2</v>
      </c>
      <c r="AT32" s="62">
        <f t="shared" si="11"/>
        <v>8.5666666666666664</v>
      </c>
      <c r="AU32" s="63">
        <f t="shared" si="12"/>
        <v>1.408763172490294E-2</v>
      </c>
      <c r="AV32" s="64">
        <f t="shared" si="13"/>
        <v>4.2333333333333334</v>
      </c>
    </row>
    <row r="33" spans="1:48" x14ac:dyDescent="0.2">
      <c r="A33" s="4" t="str">
        <f t="shared" si="0"/>
        <v>Calera2</v>
      </c>
      <c r="B33" s="38" t="str">
        <f t="shared" si="1"/>
        <v>CA3BB2</v>
      </c>
      <c r="C33" s="39">
        <v>2</v>
      </c>
      <c r="D33" s="40" t="s">
        <v>59</v>
      </c>
      <c r="E33" s="40" t="s">
        <v>55</v>
      </c>
      <c r="F33" s="40" t="s">
        <v>47</v>
      </c>
      <c r="G33" s="41" t="s">
        <v>21</v>
      </c>
      <c r="H33" s="53">
        <v>480</v>
      </c>
      <c r="I33" s="53"/>
      <c r="J33" s="53">
        <v>1260</v>
      </c>
      <c r="K33" s="53"/>
      <c r="L33" s="53">
        <v>1080</v>
      </c>
      <c r="M33" s="53"/>
      <c r="N33" s="53">
        <v>900</v>
      </c>
      <c r="O33" s="53"/>
      <c r="P33" s="53">
        <v>0</v>
      </c>
      <c r="Q33" s="53"/>
      <c r="R33" s="53">
        <v>0</v>
      </c>
      <c r="S33" s="53"/>
      <c r="T33" s="53"/>
      <c r="U33" s="53"/>
      <c r="V33" s="53">
        <v>183</v>
      </c>
      <c r="W33" s="53"/>
      <c r="X33" s="53">
        <v>120</v>
      </c>
      <c r="Y33" s="53"/>
      <c r="Z33" s="53">
        <v>303</v>
      </c>
      <c r="AA33" s="53"/>
      <c r="AB33" s="53">
        <v>78</v>
      </c>
      <c r="AC33" s="53"/>
      <c r="AD33" s="53">
        <v>60</v>
      </c>
      <c r="AE33" s="53"/>
      <c r="AF33" s="53">
        <v>138</v>
      </c>
      <c r="AG33" s="53"/>
      <c r="AH33" s="53">
        <v>39</v>
      </c>
      <c r="AI33" s="53"/>
      <c r="AJ33" s="53"/>
      <c r="AK33" s="53"/>
      <c r="AL33" s="53">
        <v>4020</v>
      </c>
      <c r="AM33" s="53"/>
      <c r="AN33" s="53">
        <v>180</v>
      </c>
      <c r="AO33" s="54"/>
      <c r="AP33" s="54">
        <v>4200</v>
      </c>
      <c r="AQ33" s="61">
        <f t="shared" si="8"/>
        <v>7.2142857142857147E-2</v>
      </c>
      <c r="AR33" s="62">
        <f t="shared" si="9"/>
        <v>1.6833333333333333</v>
      </c>
      <c r="AS33" s="63">
        <f t="shared" si="10"/>
        <v>3.2857142857142856E-2</v>
      </c>
      <c r="AT33" s="62">
        <f t="shared" si="11"/>
        <v>0.76666666666666672</v>
      </c>
      <c r="AU33" s="63">
        <f t="shared" si="12"/>
        <v>9.285714285714286E-3</v>
      </c>
      <c r="AV33" s="64">
        <f t="shared" si="13"/>
        <v>0.21666666666666667</v>
      </c>
    </row>
    <row r="34" spans="1:48" x14ac:dyDescent="0.2">
      <c r="A34" s="4" t="str">
        <f t="shared" si="0"/>
        <v>Calera2</v>
      </c>
      <c r="B34" s="38" t="str">
        <f t="shared" si="1"/>
        <v>CAP1A2</v>
      </c>
      <c r="C34" s="39">
        <v>2</v>
      </c>
      <c r="D34" s="40" t="s">
        <v>59</v>
      </c>
      <c r="E34" s="40" t="s">
        <v>56</v>
      </c>
      <c r="F34" s="40" t="s">
        <v>47</v>
      </c>
      <c r="G34" s="41" t="s">
        <v>22</v>
      </c>
      <c r="H34" s="53">
        <v>840</v>
      </c>
      <c r="I34" s="53"/>
      <c r="J34" s="53">
        <v>0</v>
      </c>
      <c r="K34" s="53"/>
      <c r="L34" s="53">
        <v>4000</v>
      </c>
      <c r="M34" s="53"/>
      <c r="N34" s="53">
        <v>10980</v>
      </c>
      <c r="O34" s="53"/>
      <c r="P34" s="53">
        <v>5400</v>
      </c>
      <c r="Q34" s="53"/>
      <c r="R34" s="53">
        <v>0</v>
      </c>
      <c r="S34" s="53"/>
      <c r="T34" s="53"/>
      <c r="U34" s="53"/>
      <c r="V34" s="53">
        <v>1170</v>
      </c>
      <c r="W34" s="53"/>
      <c r="X34" s="53">
        <v>930</v>
      </c>
      <c r="Y34" s="53"/>
      <c r="Z34" s="53">
        <v>2100</v>
      </c>
      <c r="AA34" s="53"/>
      <c r="AB34" s="53">
        <v>228</v>
      </c>
      <c r="AC34" s="53"/>
      <c r="AD34" s="53">
        <v>0</v>
      </c>
      <c r="AE34" s="53"/>
      <c r="AF34" s="53">
        <v>228</v>
      </c>
      <c r="AG34" s="53"/>
      <c r="AH34" s="53">
        <v>602</v>
      </c>
      <c r="AI34" s="53"/>
      <c r="AJ34" s="53"/>
      <c r="AK34" s="53"/>
      <c r="AL34" s="53">
        <v>23220</v>
      </c>
      <c r="AM34" s="53"/>
      <c r="AN34" s="53">
        <v>930</v>
      </c>
      <c r="AO34" s="54"/>
      <c r="AP34" s="54">
        <v>24150</v>
      </c>
      <c r="AQ34" s="61">
        <f t="shared" si="8"/>
        <v>8.6956521739130432E-2</v>
      </c>
      <c r="AR34" s="62">
        <f t="shared" si="9"/>
        <v>11.666666666666666</v>
      </c>
      <c r="AS34" s="63">
        <f t="shared" si="10"/>
        <v>9.4409937888198757E-3</v>
      </c>
      <c r="AT34" s="62">
        <f t="shared" si="11"/>
        <v>1.2666666666666666</v>
      </c>
      <c r="AU34" s="63">
        <f t="shared" si="12"/>
        <v>2.4927536231884057E-2</v>
      </c>
      <c r="AV34" s="64">
        <f t="shared" si="13"/>
        <v>3.3444444444444446</v>
      </c>
    </row>
    <row r="35" spans="1:48" x14ac:dyDescent="0.2">
      <c r="A35" s="4" t="str">
        <f t="shared" ref="A35:A67" si="14">+CONCATENATE(D35,C35)</f>
        <v>Calera2</v>
      </c>
      <c r="B35" s="38" t="str">
        <f t="shared" ref="B35:B66" si="15">+CONCATENATE(G35,C35)</f>
        <v>CAP1B2</v>
      </c>
      <c r="C35" s="39">
        <v>2</v>
      </c>
      <c r="D35" s="40" t="s">
        <v>59</v>
      </c>
      <c r="E35" s="40" t="s">
        <v>56</v>
      </c>
      <c r="F35" s="40" t="s">
        <v>47</v>
      </c>
      <c r="G35" s="41" t="s">
        <v>23</v>
      </c>
      <c r="H35" s="53">
        <v>1200</v>
      </c>
      <c r="I35" s="53"/>
      <c r="J35" s="53">
        <v>900</v>
      </c>
      <c r="K35" s="53"/>
      <c r="L35" s="53">
        <v>12640</v>
      </c>
      <c r="M35" s="53"/>
      <c r="N35" s="53">
        <v>19080</v>
      </c>
      <c r="O35" s="53"/>
      <c r="P35" s="53">
        <v>1260</v>
      </c>
      <c r="Q35" s="53"/>
      <c r="R35" s="53">
        <v>0</v>
      </c>
      <c r="S35" s="53"/>
      <c r="T35" s="53"/>
      <c r="U35" s="53"/>
      <c r="V35" s="53">
        <v>954</v>
      </c>
      <c r="W35" s="53"/>
      <c r="X35" s="53">
        <v>270</v>
      </c>
      <c r="Y35" s="53"/>
      <c r="Z35" s="53">
        <v>1224</v>
      </c>
      <c r="AA35" s="53"/>
      <c r="AB35" s="53">
        <v>300</v>
      </c>
      <c r="AC35" s="53"/>
      <c r="AD35" s="53">
        <v>0</v>
      </c>
      <c r="AE35" s="53"/>
      <c r="AF35" s="53">
        <v>300</v>
      </c>
      <c r="AG35" s="53"/>
      <c r="AH35" s="53">
        <v>146</v>
      </c>
      <c r="AI35" s="53"/>
      <c r="AJ35" s="53"/>
      <c r="AK35" s="53"/>
      <c r="AL35" s="53">
        <v>36480</v>
      </c>
      <c r="AM35" s="53"/>
      <c r="AN35" s="53">
        <v>270</v>
      </c>
      <c r="AO35" s="54"/>
      <c r="AP35" s="54">
        <v>36750</v>
      </c>
      <c r="AQ35" s="61">
        <f t="shared" si="8"/>
        <v>3.330612244897959E-2</v>
      </c>
      <c r="AR35" s="62">
        <f t="shared" si="9"/>
        <v>6.8</v>
      </c>
      <c r="AS35" s="63">
        <f t="shared" si="10"/>
        <v>8.1632653061224497E-3</v>
      </c>
      <c r="AT35" s="62">
        <f t="shared" si="11"/>
        <v>1.6666666666666667</v>
      </c>
      <c r="AU35" s="63">
        <f t="shared" si="12"/>
        <v>3.9727891156462582E-3</v>
      </c>
      <c r="AV35" s="64">
        <f t="shared" si="13"/>
        <v>0.81111111111111112</v>
      </c>
    </row>
    <row r="36" spans="1:48" x14ac:dyDescent="0.2">
      <c r="A36" s="4" t="str">
        <f t="shared" si="14"/>
        <v>Calera2</v>
      </c>
      <c r="B36" s="38" t="str">
        <f t="shared" si="15"/>
        <v>CAP1c2</v>
      </c>
      <c r="C36" s="39">
        <v>2</v>
      </c>
      <c r="D36" s="40" t="s">
        <v>59</v>
      </c>
      <c r="E36" s="40" t="s">
        <v>56</v>
      </c>
      <c r="F36" s="40" t="s">
        <v>47</v>
      </c>
      <c r="G36" s="41" t="s">
        <v>24</v>
      </c>
      <c r="H36" s="53">
        <v>1680</v>
      </c>
      <c r="I36" s="53"/>
      <c r="J36" s="53">
        <v>360</v>
      </c>
      <c r="K36" s="53"/>
      <c r="L36" s="53">
        <v>8240</v>
      </c>
      <c r="M36" s="53"/>
      <c r="N36" s="53">
        <v>8820</v>
      </c>
      <c r="O36" s="53"/>
      <c r="P36" s="53">
        <v>5040</v>
      </c>
      <c r="Q36" s="53"/>
      <c r="R36" s="53">
        <v>180</v>
      </c>
      <c r="S36" s="53"/>
      <c r="T36" s="53"/>
      <c r="U36" s="53"/>
      <c r="V36" s="53">
        <v>1419</v>
      </c>
      <c r="W36" s="53"/>
      <c r="X36" s="53">
        <v>510</v>
      </c>
      <c r="Y36" s="53"/>
      <c r="Z36" s="53">
        <v>1929</v>
      </c>
      <c r="AA36" s="53"/>
      <c r="AB36" s="53">
        <v>309</v>
      </c>
      <c r="AC36" s="53"/>
      <c r="AD36" s="53">
        <v>0</v>
      </c>
      <c r="AE36" s="53"/>
      <c r="AF36" s="53">
        <v>309</v>
      </c>
      <c r="AG36" s="53"/>
      <c r="AH36" s="53">
        <v>0</v>
      </c>
      <c r="AI36" s="53"/>
      <c r="AJ36" s="53"/>
      <c r="AK36" s="53"/>
      <c r="AL36" s="53">
        <v>26048</v>
      </c>
      <c r="AM36" s="53"/>
      <c r="AN36" s="53">
        <v>510</v>
      </c>
      <c r="AO36" s="54"/>
      <c r="AP36" s="54">
        <v>26558</v>
      </c>
      <c r="AQ36" s="65">
        <f t="shared" si="8"/>
        <v>7.2633481436855191E-2</v>
      </c>
      <c r="AR36" s="66">
        <f t="shared" si="9"/>
        <v>10.716666666666667</v>
      </c>
      <c r="AS36" s="67">
        <f t="shared" si="10"/>
        <v>1.1634912267490022E-2</v>
      </c>
      <c r="AT36" s="66">
        <f t="shared" si="11"/>
        <v>1.7166666666666666</v>
      </c>
      <c r="AU36" s="67">
        <f t="shared" si="12"/>
        <v>0</v>
      </c>
      <c r="AV36" s="68">
        <f t="shared" si="13"/>
        <v>0</v>
      </c>
    </row>
    <row r="37" spans="1:48" x14ac:dyDescent="0.2">
      <c r="A37" s="4" t="str">
        <f t="shared" si="14"/>
        <v>Pichidegua2</v>
      </c>
      <c r="B37" s="38" t="str">
        <f t="shared" si="15"/>
        <v>PICH1A2</v>
      </c>
      <c r="C37" s="39">
        <v>2</v>
      </c>
      <c r="D37" s="40" t="s">
        <v>52</v>
      </c>
      <c r="E37" s="40"/>
      <c r="F37" s="40" t="s">
        <v>48</v>
      </c>
      <c r="G37" s="41" t="s">
        <v>25</v>
      </c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4"/>
      <c r="AP37" s="54"/>
      <c r="AQ37" s="65">
        <v>0</v>
      </c>
      <c r="AR37" s="66">
        <f t="shared" si="9"/>
        <v>0</v>
      </c>
      <c r="AS37" s="67">
        <v>0</v>
      </c>
      <c r="AT37" s="66">
        <f t="shared" si="11"/>
        <v>0</v>
      </c>
      <c r="AU37" s="67">
        <v>0</v>
      </c>
      <c r="AV37" s="68">
        <f t="shared" si="13"/>
        <v>0</v>
      </c>
    </row>
    <row r="38" spans="1:48" x14ac:dyDescent="0.2">
      <c r="A38" s="4" t="str">
        <f t="shared" si="14"/>
        <v>Pichidegua2</v>
      </c>
      <c r="B38" s="38" t="str">
        <f t="shared" si="15"/>
        <v>PICH2A2</v>
      </c>
      <c r="C38" s="39">
        <v>2</v>
      </c>
      <c r="D38" s="40" t="s">
        <v>52</v>
      </c>
      <c r="E38" s="40" t="s">
        <v>56</v>
      </c>
      <c r="F38" s="40" t="s">
        <v>48</v>
      </c>
      <c r="G38" s="41" t="s">
        <v>26</v>
      </c>
      <c r="H38" s="53">
        <v>2760</v>
      </c>
      <c r="I38" s="53"/>
      <c r="J38" s="53">
        <v>41520</v>
      </c>
      <c r="K38" s="53"/>
      <c r="L38" s="53">
        <v>243920</v>
      </c>
      <c r="M38" s="53"/>
      <c r="N38" s="53">
        <v>173700</v>
      </c>
      <c r="O38" s="53"/>
      <c r="P38" s="53">
        <v>9540</v>
      </c>
      <c r="Q38" s="53"/>
      <c r="R38" s="53">
        <v>0</v>
      </c>
      <c r="S38" s="53"/>
      <c r="T38" s="53">
        <v>0</v>
      </c>
      <c r="U38" s="53"/>
      <c r="V38" s="53">
        <v>22584</v>
      </c>
      <c r="W38" s="53"/>
      <c r="X38" s="53">
        <v>0</v>
      </c>
      <c r="Y38" s="53"/>
      <c r="Z38" s="53">
        <v>22584</v>
      </c>
      <c r="AA38" s="53"/>
      <c r="AB38" s="53">
        <v>6921</v>
      </c>
      <c r="AC38" s="53"/>
      <c r="AD38" s="53">
        <v>0</v>
      </c>
      <c r="AE38" s="53"/>
      <c r="AF38" s="53">
        <v>6921</v>
      </c>
      <c r="AG38" s="53"/>
      <c r="AH38" s="53">
        <v>1315</v>
      </c>
      <c r="AI38" s="53"/>
      <c r="AJ38" s="53"/>
      <c r="AK38" s="53"/>
      <c r="AL38" s="53">
        <v>502260</v>
      </c>
      <c r="AM38" s="53"/>
      <c r="AN38" s="53">
        <v>0</v>
      </c>
      <c r="AO38" s="54"/>
      <c r="AP38" s="54">
        <v>502260</v>
      </c>
      <c r="AQ38" s="65">
        <f t="shared" si="8"/>
        <v>4.4964759288018158E-2</v>
      </c>
      <c r="AR38" s="66">
        <f t="shared" si="9"/>
        <v>125.46666666666667</v>
      </c>
      <c r="AS38" s="67">
        <f t="shared" si="10"/>
        <v>1.3779715685103333E-2</v>
      </c>
      <c r="AT38" s="66">
        <f t="shared" si="11"/>
        <v>38.450000000000003</v>
      </c>
      <c r="AU38" s="67">
        <f t="shared" si="12"/>
        <v>2.6181658901764026E-3</v>
      </c>
      <c r="AV38" s="68">
        <f t="shared" si="13"/>
        <v>7.3055555555555554</v>
      </c>
    </row>
    <row r="39" spans="1:48" x14ac:dyDescent="0.2">
      <c r="A39" s="4" t="str">
        <f t="shared" si="14"/>
        <v>Pichidegua2</v>
      </c>
      <c r="B39" s="38" t="str">
        <f t="shared" si="15"/>
        <v>PICH3A2</v>
      </c>
      <c r="C39" s="39">
        <v>2</v>
      </c>
      <c r="D39" s="40" t="s">
        <v>52</v>
      </c>
      <c r="E39" s="40" t="s">
        <v>55</v>
      </c>
      <c r="F39" s="40" t="s">
        <v>49</v>
      </c>
      <c r="G39" s="41" t="s">
        <v>27</v>
      </c>
      <c r="H39" s="53">
        <v>2280</v>
      </c>
      <c r="I39" s="53"/>
      <c r="J39" s="53">
        <v>20520</v>
      </c>
      <c r="K39" s="53"/>
      <c r="L39" s="53">
        <v>159400</v>
      </c>
      <c r="M39" s="53"/>
      <c r="N39" s="53">
        <v>115380</v>
      </c>
      <c r="O39" s="53"/>
      <c r="P39" s="53">
        <v>6480</v>
      </c>
      <c r="Q39" s="53"/>
      <c r="R39" s="53">
        <v>0</v>
      </c>
      <c r="S39" s="53"/>
      <c r="T39" s="53">
        <v>0</v>
      </c>
      <c r="U39" s="53"/>
      <c r="V39" s="53">
        <v>20340</v>
      </c>
      <c r="W39" s="53"/>
      <c r="X39" s="53">
        <v>0</v>
      </c>
      <c r="Y39" s="53"/>
      <c r="Z39" s="53">
        <v>20340</v>
      </c>
      <c r="AA39" s="53"/>
      <c r="AB39" s="53">
        <v>2160</v>
      </c>
      <c r="AC39" s="53"/>
      <c r="AD39" s="53">
        <v>0</v>
      </c>
      <c r="AE39" s="53"/>
      <c r="AF39" s="53">
        <v>2160</v>
      </c>
      <c r="AG39" s="53"/>
      <c r="AH39" s="53">
        <v>280</v>
      </c>
      <c r="AI39" s="53"/>
      <c r="AJ39" s="53"/>
      <c r="AK39" s="53"/>
      <c r="AL39" s="53">
        <v>326840</v>
      </c>
      <c r="AM39" s="53"/>
      <c r="AN39" s="53">
        <v>0</v>
      </c>
      <c r="AO39" s="54"/>
      <c r="AP39" s="54">
        <v>326840</v>
      </c>
      <c r="AQ39" s="65">
        <f t="shared" si="8"/>
        <v>6.223228491004773E-2</v>
      </c>
      <c r="AR39" s="66">
        <f t="shared" si="9"/>
        <v>113</v>
      </c>
      <c r="AS39" s="67">
        <f t="shared" si="10"/>
        <v>6.608738220536042E-3</v>
      </c>
      <c r="AT39" s="66">
        <f t="shared" si="11"/>
        <v>12</v>
      </c>
      <c r="AU39" s="67">
        <f t="shared" si="12"/>
        <v>8.5668828784726467E-4</v>
      </c>
      <c r="AV39" s="68">
        <f t="shared" si="13"/>
        <v>1.5555555555555556</v>
      </c>
    </row>
    <row r="40" spans="1:48" x14ac:dyDescent="0.2">
      <c r="A40" s="4" t="str">
        <f t="shared" si="14"/>
        <v>Pichidegua2</v>
      </c>
      <c r="B40" s="38" t="str">
        <f t="shared" si="15"/>
        <v>PICH4A2</v>
      </c>
      <c r="C40" s="39">
        <v>2</v>
      </c>
      <c r="D40" s="40" t="s">
        <v>52</v>
      </c>
      <c r="E40" s="40" t="s">
        <v>55</v>
      </c>
      <c r="F40" s="40" t="s">
        <v>50</v>
      </c>
      <c r="G40" s="41" t="s">
        <v>28</v>
      </c>
      <c r="H40" s="53">
        <v>3000</v>
      </c>
      <c r="I40" s="53"/>
      <c r="J40" s="53">
        <v>15660</v>
      </c>
      <c r="K40" s="53"/>
      <c r="L40" s="53">
        <v>33300</v>
      </c>
      <c r="M40" s="53"/>
      <c r="N40" s="53">
        <v>13860</v>
      </c>
      <c r="O40" s="53"/>
      <c r="P40" s="53">
        <v>3060</v>
      </c>
      <c r="Q40" s="53"/>
      <c r="R40" s="53">
        <v>0</v>
      </c>
      <c r="S40" s="53"/>
      <c r="T40" s="53">
        <v>0</v>
      </c>
      <c r="U40" s="53"/>
      <c r="V40" s="53">
        <v>23940</v>
      </c>
      <c r="W40" s="53"/>
      <c r="X40" s="53">
        <v>0</v>
      </c>
      <c r="Y40" s="53"/>
      <c r="Z40" s="53">
        <v>23940</v>
      </c>
      <c r="AA40" s="53"/>
      <c r="AB40" s="53">
        <v>42120</v>
      </c>
      <c r="AC40" s="53"/>
      <c r="AD40" s="53">
        <v>0</v>
      </c>
      <c r="AE40" s="53"/>
      <c r="AF40" s="53">
        <v>42120</v>
      </c>
      <c r="AG40" s="53"/>
      <c r="AH40" s="53">
        <v>520</v>
      </c>
      <c r="AI40" s="53"/>
      <c r="AJ40" s="53"/>
      <c r="AK40" s="53"/>
      <c r="AL40" s="53">
        <v>135460</v>
      </c>
      <c r="AM40" s="53"/>
      <c r="AN40" s="53">
        <v>0</v>
      </c>
      <c r="AO40" s="54"/>
      <c r="AP40" s="54">
        <v>135460</v>
      </c>
      <c r="AQ40" s="65">
        <f t="shared" si="8"/>
        <v>0.17673113834342241</v>
      </c>
      <c r="AR40" s="66">
        <f t="shared" si="9"/>
        <v>133</v>
      </c>
      <c r="AS40" s="67">
        <f t="shared" si="10"/>
        <v>0.31094049904030713</v>
      </c>
      <c r="AT40" s="66">
        <f t="shared" si="11"/>
        <v>234</v>
      </c>
      <c r="AU40" s="67">
        <f t="shared" si="12"/>
        <v>3.838771593090211E-3</v>
      </c>
      <c r="AV40" s="68">
        <f t="shared" si="13"/>
        <v>2.8888888888888888</v>
      </c>
    </row>
    <row r="41" spans="1:48" x14ac:dyDescent="0.2">
      <c r="A41" s="4" t="str">
        <f t="shared" si="14"/>
        <v>Pichidegua2</v>
      </c>
      <c r="B41" s="38" t="str">
        <f t="shared" si="15"/>
        <v>PICH5A2</v>
      </c>
      <c r="C41" s="39">
        <v>2</v>
      </c>
      <c r="D41" s="40" t="s">
        <v>52</v>
      </c>
      <c r="E41" s="40" t="s">
        <v>55</v>
      </c>
      <c r="F41" s="40" t="s">
        <v>51</v>
      </c>
      <c r="G41" s="41" t="s">
        <v>29</v>
      </c>
      <c r="H41" s="53">
        <v>10440</v>
      </c>
      <c r="I41" s="53"/>
      <c r="J41" s="53">
        <v>6120</v>
      </c>
      <c r="K41" s="53"/>
      <c r="L41" s="53">
        <v>9000</v>
      </c>
      <c r="M41" s="53"/>
      <c r="N41" s="53">
        <v>157860</v>
      </c>
      <c r="O41" s="53"/>
      <c r="P41" s="53">
        <v>121680</v>
      </c>
      <c r="Q41" s="53"/>
      <c r="R41" s="53">
        <v>5040</v>
      </c>
      <c r="S41" s="53"/>
      <c r="T41" s="53">
        <v>0</v>
      </c>
      <c r="U41" s="53"/>
      <c r="V41" s="53">
        <v>8640</v>
      </c>
      <c r="W41" s="53"/>
      <c r="X41" s="53">
        <v>0</v>
      </c>
      <c r="Y41" s="53"/>
      <c r="Z41" s="53">
        <v>8640</v>
      </c>
      <c r="AA41" s="53"/>
      <c r="AB41" s="53">
        <v>2520</v>
      </c>
      <c r="AC41" s="53"/>
      <c r="AD41" s="53">
        <v>0</v>
      </c>
      <c r="AE41" s="53"/>
      <c r="AF41" s="53">
        <v>2520</v>
      </c>
      <c r="AG41" s="53"/>
      <c r="AH41" s="53">
        <v>620</v>
      </c>
      <c r="AI41" s="53"/>
      <c r="AJ41" s="53"/>
      <c r="AK41" s="53"/>
      <c r="AL41" s="53">
        <v>321920</v>
      </c>
      <c r="AM41" s="53"/>
      <c r="AN41" s="53">
        <v>0</v>
      </c>
      <c r="AO41" s="54"/>
      <c r="AP41" s="54">
        <v>321920</v>
      </c>
      <c r="AQ41" s="65">
        <f t="shared" si="8"/>
        <v>2.6838966202783299E-2</v>
      </c>
      <c r="AR41" s="66">
        <f t="shared" si="9"/>
        <v>48</v>
      </c>
      <c r="AS41" s="67">
        <f t="shared" si="10"/>
        <v>7.8280318091451286E-3</v>
      </c>
      <c r="AT41" s="66">
        <f t="shared" si="11"/>
        <v>14</v>
      </c>
      <c r="AU41" s="67">
        <f t="shared" si="12"/>
        <v>1.9259443339960239E-3</v>
      </c>
      <c r="AV41" s="68">
        <f t="shared" si="13"/>
        <v>3.4444444444444446</v>
      </c>
    </row>
    <row r="42" spans="1:48" x14ac:dyDescent="0.2">
      <c r="A42" s="4" t="str">
        <f t="shared" si="14"/>
        <v>Pichidegua2</v>
      </c>
      <c r="B42" s="38" t="str">
        <f t="shared" si="15"/>
        <v>PICH1B2</v>
      </c>
      <c r="C42" s="39">
        <v>2</v>
      </c>
      <c r="D42" s="40" t="s">
        <v>52</v>
      </c>
      <c r="E42" s="40"/>
      <c r="F42" s="40" t="s">
        <v>48</v>
      </c>
      <c r="G42" s="41" t="s">
        <v>30</v>
      </c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4"/>
      <c r="AP42" s="54"/>
      <c r="AQ42" s="65">
        <v>0</v>
      </c>
      <c r="AR42" s="66">
        <f t="shared" si="9"/>
        <v>0</v>
      </c>
      <c r="AS42" s="67">
        <v>0</v>
      </c>
      <c r="AT42" s="66">
        <f t="shared" si="11"/>
        <v>0</v>
      </c>
      <c r="AU42" s="67">
        <v>0</v>
      </c>
      <c r="AV42" s="68">
        <f t="shared" si="13"/>
        <v>0</v>
      </c>
    </row>
    <row r="43" spans="1:48" x14ac:dyDescent="0.2">
      <c r="A43" s="4" t="str">
        <f t="shared" si="14"/>
        <v>Pichidegua2</v>
      </c>
      <c r="B43" s="38" t="str">
        <f t="shared" si="15"/>
        <v>PICH2B2</v>
      </c>
      <c r="C43" s="39">
        <v>2</v>
      </c>
      <c r="D43" s="40" t="s">
        <v>52</v>
      </c>
      <c r="E43" s="40" t="s">
        <v>55</v>
      </c>
      <c r="F43" s="40" t="s">
        <v>48</v>
      </c>
      <c r="G43" s="41" t="s">
        <v>31</v>
      </c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4"/>
      <c r="AP43" s="54"/>
      <c r="AQ43" s="65">
        <v>0</v>
      </c>
      <c r="AR43" s="66">
        <f t="shared" si="9"/>
        <v>0</v>
      </c>
      <c r="AS43" s="67">
        <v>0</v>
      </c>
      <c r="AT43" s="66">
        <f t="shared" si="11"/>
        <v>0</v>
      </c>
      <c r="AU43" s="67">
        <v>0</v>
      </c>
      <c r="AV43" s="68">
        <f t="shared" si="13"/>
        <v>0</v>
      </c>
    </row>
    <row r="44" spans="1:48" x14ac:dyDescent="0.2">
      <c r="A44" s="4" t="str">
        <f t="shared" si="14"/>
        <v>Pichidegua2</v>
      </c>
      <c r="B44" s="38" t="str">
        <f t="shared" si="15"/>
        <v>PICH3B2</v>
      </c>
      <c r="C44" s="39">
        <v>2</v>
      </c>
      <c r="D44" s="40" t="s">
        <v>52</v>
      </c>
      <c r="E44" s="40" t="s">
        <v>55</v>
      </c>
      <c r="F44" s="40" t="s">
        <v>49</v>
      </c>
      <c r="G44" s="41" t="s">
        <v>32</v>
      </c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4"/>
      <c r="AP44" s="54"/>
      <c r="AQ44" s="65">
        <v>0</v>
      </c>
      <c r="AR44" s="66">
        <f t="shared" si="9"/>
        <v>0</v>
      </c>
      <c r="AS44" s="67">
        <v>0</v>
      </c>
      <c r="AT44" s="66">
        <f t="shared" si="11"/>
        <v>0</v>
      </c>
      <c r="AU44" s="67">
        <v>0</v>
      </c>
      <c r="AV44" s="68">
        <f t="shared" si="13"/>
        <v>0</v>
      </c>
    </row>
    <row r="45" spans="1:48" x14ac:dyDescent="0.2">
      <c r="A45" s="4" t="str">
        <f t="shared" si="14"/>
        <v>Pichidegua2</v>
      </c>
      <c r="B45" s="38" t="str">
        <f t="shared" si="15"/>
        <v>PICH4B2</v>
      </c>
      <c r="C45" s="39">
        <v>2</v>
      </c>
      <c r="D45" s="40" t="s">
        <v>52</v>
      </c>
      <c r="E45" s="40" t="s">
        <v>55</v>
      </c>
      <c r="F45" s="40" t="s">
        <v>50</v>
      </c>
      <c r="G45" s="41" t="s">
        <v>33</v>
      </c>
      <c r="H45" s="53">
        <v>2040</v>
      </c>
      <c r="I45" s="53"/>
      <c r="J45" s="53">
        <v>9800</v>
      </c>
      <c r="K45" s="53"/>
      <c r="L45" s="53">
        <v>16500</v>
      </c>
      <c r="M45" s="53"/>
      <c r="N45" s="53">
        <v>8640</v>
      </c>
      <c r="O45" s="53"/>
      <c r="P45" s="53">
        <v>1800</v>
      </c>
      <c r="Q45" s="53"/>
      <c r="R45" s="53">
        <v>0</v>
      </c>
      <c r="S45" s="53"/>
      <c r="T45" s="53"/>
      <c r="U45" s="53"/>
      <c r="V45" s="53">
        <v>10800</v>
      </c>
      <c r="W45" s="53"/>
      <c r="X45" s="53">
        <v>0</v>
      </c>
      <c r="Y45" s="53"/>
      <c r="Z45" s="53">
        <v>10800</v>
      </c>
      <c r="AA45" s="53"/>
      <c r="AB45" s="53">
        <v>1080</v>
      </c>
      <c r="AC45" s="53"/>
      <c r="AD45" s="53">
        <v>0</v>
      </c>
      <c r="AE45" s="53"/>
      <c r="AF45" s="53">
        <v>1080</v>
      </c>
      <c r="AG45" s="53"/>
      <c r="AH45" s="53">
        <v>340</v>
      </c>
      <c r="AI45" s="53"/>
      <c r="AJ45" s="53"/>
      <c r="AK45" s="53"/>
      <c r="AL45" s="53">
        <v>51000</v>
      </c>
      <c r="AM45" s="53"/>
      <c r="AN45" s="53">
        <v>0</v>
      </c>
      <c r="AO45" s="54"/>
      <c r="AP45" s="54">
        <v>51000</v>
      </c>
      <c r="AQ45" s="65">
        <f t="shared" si="8"/>
        <v>0.21176470588235294</v>
      </c>
      <c r="AR45" s="66">
        <f t="shared" si="9"/>
        <v>60</v>
      </c>
      <c r="AS45" s="67">
        <f t="shared" si="10"/>
        <v>2.1176470588235293E-2</v>
      </c>
      <c r="AT45" s="66">
        <f t="shared" si="11"/>
        <v>6</v>
      </c>
      <c r="AU45" s="67">
        <f t="shared" si="12"/>
        <v>6.6666666666666671E-3</v>
      </c>
      <c r="AV45" s="68">
        <f t="shared" si="13"/>
        <v>1.8888888888888888</v>
      </c>
    </row>
    <row r="46" spans="1:48" x14ac:dyDescent="0.2">
      <c r="A46" s="4" t="str">
        <f t="shared" si="14"/>
        <v>Pichidegua2</v>
      </c>
      <c r="B46" s="38" t="str">
        <f t="shared" si="15"/>
        <v>PICH5B2</v>
      </c>
      <c r="C46" s="39">
        <v>2</v>
      </c>
      <c r="D46" s="40" t="s">
        <v>52</v>
      </c>
      <c r="E46" s="40" t="s">
        <v>55</v>
      </c>
      <c r="F46" s="40" t="s">
        <v>51</v>
      </c>
      <c r="G46" s="41" t="s">
        <v>34</v>
      </c>
      <c r="H46" s="53">
        <v>8160</v>
      </c>
      <c r="I46" s="53"/>
      <c r="J46" s="53">
        <v>54360</v>
      </c>
      <c r="K46" s="53"/>
      <c r="L46" s="53">
        <v>87480</v>
      </c>
      <c r="M46" s="53"/>
      <c r="N46" s="53">
        <v>52740</v>
      </c>
      <c r="O46" s="53"/>
      <c r="P46" s="53">
        <v>4140</v>
      </c>
      <c r="Q46" s="53"/>
      <c r="R46" s="53">
        <v>0</v>
      </c>
      <c r="S46" s="53"/>
      <c r="T46" s="53">
        <v>0</v>
      </c>
      <c r="U46" s="53"/>
      <c r="V46" s="53">
        <v>24300</v>
      </c>
      <c r="W46" s="53"/>
      <c r="X46" s="53">
        <v>0</v>
      </c>
      <c r="Y46" s="53"/>
      <c r="Z46" s="53">
        <v>24300</v>
      </c>
      <c r="AA46" s="53"/>
      <c r="AB46" s="53">
        <v>4860</v>
      </c>
      <c r="AC46" s="53"/>
      <c r="AD46" s="53">
        <v>0</v>
      </c>
      <c r="AE46" s="53"/>
      <c r="AF46" s="53">
        <v>4860</v>
      </c>
      <c r="AG46" s="53"/>
      <c r="AH46" s="53">
        <v>700</v>
      </c>
      <c r="AI46" s="53"/>
      <c r="AJ46" s="53"/>
      <c r="AK46" s="53"/>
      <c r="AL46" s="53">
        <v>236740</v>
      </c>
      <c r="AM46" s="53"/>
      <c r="AN46" s="53">
        <v>0</v>
      </c>
      <c r="AO46" s="54"/>
      <c r="AP46" s="54">
        <v>236740</v>
      </c>
      <c r="AQ46" s="65">
        <f t="shared" si="8"/>
        <v>0.10264425107713103</v>
      </c>
      <c r="AR46" s="66">
        <f t="shared" si="9"/>
        <v>135</v>
      </c>
      <c r="AS46" s="67">
        <f t="shared" si="10"/>
        <v>2.0528850215426206E-2</v>
      </c>
      <c r="AT46" s="66">
        <f t="shared" si="11"/>
        <v>27</v>
      </c>
      <c r="AU46" s="67">
        <f t="shared" si="12"/>
        <v>2.9568302779420462E-3</v>
      </c>
      <c r="AV46" s="68">
        <f t="shared" si="13"/>
        <v>3.8888888888888888</v>
      </c>
    </row>
    <row r="47" spans="1:48" x14ac:dyDescent="0.2">
      <c r="A47" s="4" t="str">
        <f t="shared" si="14"/>
        <v>Pichidegua2</v>
      </c>
      <c r="B47" s="38" t="str">
        <f t="shared" si="15"/>
        <v>PICH3C2</v>
      </c>
      <c r="C47" s="39">
        <v>2</v>
      </c>
      <c r="D47" s="40" t="s">
        <v>52</v>
      </c>
      <c r="E47" s="40" t="s">
        <v>55</v>
      </c>
      <c r="F47" s="40" t="s">
        <v>49</v>
      </c>
      <c r="G47" s="41" t="s">
        <v>53</v>
      </c>
      <c r="H47" s="53">
        <v>8280</v>
      </c>
      <c r="I47" s="53"/>
      <c r="J47" s="53">
        <v>18540</v>
      </c>
      <c r="K47" s="53"/>
      <c r="L47" s="53">
        <v>114800</v>
      </c>
      <c r="M47" s="53"/>
      <c r="N47" s="53">
        <v>41220</v>
      </c>
      <c r="O47" s="53"/>
      <c r="P47" s="53">
        <v>2340</v>
      </c>
      <c r="Q47" s="53"/>
      <c r="R47" s="53">
        <v>0</v>
      </c>
      <c r="S47" s="53"/>
      <c r="T47" s="53">
        <v>0</v>
      </c>
      <c r="U47" s="53"/>
      <c r="V47" s="53">
        <v>27000</v>
      </c>
      <c r="W47" s="53"/>
      <c r="X47" s="53">
        <v>0</v>
      </c>
      <c r="Y47" s="53"/>
      <c r="Z47" s="53">
        <v>27000</v>
      </c>
      <c r="AA47" s="53"/>
      <c r="AB47" s="53">
        <v>4140</v>
      </c>
      <c r="AC47" s="53"/>
      <c r="AD47" s="53">
        <v>0</v>
      </c>
      <c r="AE47" s="53"/>
      <c r="AF47" s="53">
        <v>4140</v>
      </c>
      <c r="AG47" s="53"/>
      <c r="AH47" s="53">
        <v>420</v>
      </c>
      <c r="AI47" s="53"/>
      <c r="AJ47" s="53"/>
      <c r="AK47" s="53"/>
      <c r="AL47" s="53">
        <v>216740</v>
      </c>
      <c r="AM47" s="53"/>
      <c r="AN47" s="53">
        <v>0</v>
      </c>
      <c r="AO47" s="54"/>
      <c r="AP47" s="54">
        <v>216740</v>
      </c>
      <c r="AQ47" s="65">
        <f t="shared" si="8"/>
        <v>0.1245732213712282</v>
      </c>
      <c r="AR47" s="66">
        <f t="shared" si="9"/>
        <v>150</v>
      </c>
      <c r="AS47" s="67">
        <f t="shared" si="10"/>
        <v>1.9101227276921658E-2</v>
      </c>
      <c r="AT47" s="66">
        <f t="shared" si="11"/>
        <v>23</v>
      </c>
      <c r="AU47" s="67">
        <f t="shared" si="12"/>
        <v>1.9378056657746608E-3</v>
      </c>
      <c r="AV47" s="68">
        <f t="shared" si="13"/>
        <v>2.3333333333333335</v>
      </c>
    </row>
    <row r="48" spans="1:48" x14ac:dyDescent="0.2">
      <c r="A48" s="4" t="str">
        <f t="shared" si="14"/>
        <v>Pichidegua2</v>
      </c>
      <c r="B48" s="38" t="str">
        <f t="shared" si="15"/>
        <v>PICH5C2</v>
      </c>
      <c r="C48" s="39">
        <v>2</v>
      </c>
      <c r="D48" s="40" t="s">
        <v>52</v>
      </c>
      <c r="E48" s="40" t="s">
        <v>55</v>
      </c>
      <c r="F48" s="40" t="s">
        <v>51</v>
      </c>
      <c r="G48" s="41" t="s">
        <v>35</v>
      </c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4"/>
      <c r="AP48" s="54"/>
      <c r="AQ48" s="65">
        <v>0</v>
      </c>
      <c r="AR48" s="66">
        <f t="shared" si="9"/>
        <v>0</v>
      </c>
      <c r="AS48" s="67">
        <v>0</v>
      </c>
      <c r="AT48" s="66">
        <f t="shared" si="11"/>
        <v>0</v>
      </c>
      <c r="AU48" s="67">
        <v>0</v>
      </c>
      <c r="AV48" s="68">
        <f t="shared" si="13"/>
        <v>0</v>
      </c>
    </row>
    <row r="49" spans="1:48" x14ac:dyDescent="0.2">
      <c r="A49" s="4" t="str">
        <f t="shared" si="14"/>
        <v>Pichidegua2</v>
      </c>
      <c r="B49" s="38" t="str">
        <f t="shared" si="15"/>
        <v>PICH5D2</v>
      </c>
      <c r="C49" s="39">
        <v>2</v>
      </c>
      <c r="D49" s="40" t="s">
        <v>52</v>
      </c>
      <c r="E49" s="40" t="s">
        <v>55</v>
      </c>
      <c r="F49" s="40" t="s">
        <v>51</v>
      </c>
      <c r="G49" s="41" t="s">
        <v>36</v>
      </c>
      <c r="H49" s="53">
        <v>5400</v>
      </c>
      <c r="I49" s="53"/>
      <c r="J49" s="53">
        <v>5940</v>
      </c>
      <c r="K49" s="53"/>
      <c r="L49" s="53">
        <v>79920</v>
      </c>
      <c r="M49" s="53"/>
      <c r="N49" s="53">
        <v>204660</v>
      </c>
      <c r="O49" s="53"/>
      <c r="P49" s="53">
        <v>20880</v>
      </c>
      <c r="Q49" s="53"/>
      <c r="R49" s="53">
        <v>0</v>
      </c>
      <c r="S49" s="53"/>
      <c r="T49" s="53">
        <v>0</v>
      </c>
      <c r="U49" s="53"/>
      <c r="V49" s="53">
        <v>19980</v>
      </c>
      <c r="W49" s="53"/>
      <c r="X49" s="53">
        <v>0</v>
      </c>
      <c r="Y49" s="53"/>
      <c r="Z49" s="53">
        <v>19980</v>
      </c>
      <c r="AA49" s="53"/>
      <c r="AB49" s="53">
        <v>3600</v>
      </c>
      <c r="AC49" s="53"/>
      <c r="AD49" s="53">
        <v>0</v>
      </c>
      <c r="AE49" s="53"/>
      <c r="AF49" s="53">
        <v>3600</v>
      </c>
      <c r="AG49" s="53"/>
      <c r="AH49" s="53">
        <v>580</v>
      </c>
      <c r="AI49" s="53"/>
      <c r="AJ49" s="53"/>
      <c r="AK49" s="53"/>
      <c r="AL49" s="53">
        <v>340960</v>
      </c>
      <c r="AM49" s="53"/>
      <c r="AN49" s="53">
        <v>0</v>
      </c>
      <c r="AO49" s="54"/>
      <c r="AP49" s="54">
        <v>340960</v>
      </c>
      <c r="AQ49" s="65">
        <f t="shared" si="8"/>
        <v>5.8599249178789302E-2</v>
      </c>
      <c r="AR49" s="66">
        <f t="shared" si="9"/>
        <v>111</v>
      </c>
      <c r="AS49" s="67">
        <f t="shared" si="10"/>
        <v>1.0558423275457531E-2</v>
      </c>
      <c r="AT49" s="66">
        <f t="shared" si="11"/>
        <v>20</v>
      </c>
      <c r="AU49" s="67">
        <f t="shared" si="12"/>
        <v>1.70107930549038E-3</v>
      </c>
      <c r="AV49" s="68">
        <f t="shared" si="13"/>
        <v>3.2222222222222223</v>
      </c>
    </row>
    <row r="50" spans="1:48" x14ac:dyDescent="0.2">
      <c r="A50" s="4" t="str">
        <f t="shared" si="14"/>
        <v>Pichidegua2</v>
      </c>
      <c r="B50" s="38" t="str">
        <f t="shared" si="15"/>
        <v>PICH1Aco2</v>
      </c>
      <c r="C50" s="39">
        <v>2</v>
      </c>
      <c r="D50" s="40" t="s">
        <v>52</v>
      </c>
      <c r="E50" s="40" t="s">
        <v>56</v>
      </c>
      <c r="F50" s="40" t="s">
        <v>47</v>
      </c>
      <c r="G50" s="41" t="s">
        <v>37</v>
      </c>
      <c r="H50" s="53">
        <v>0</v>
      </c>
      <c r="I50" s="53"/>
      <c r="J50" s="53">
        <v>5220</v>
      </c>
      <c r="K50" s="53"/>
      <c r="L50" s="53">
        <v>0</v>
      </c>
      <c r="M50" s="53"/>
      <c r="N50" s="53">
        <v>28620</v>
      </c>
      <c r="O50" s="53"/>
      <c r="P50" s="53">
        <v>0</v>
      </c>
      <c r="Q50" s="53"/>
      <c r="R50" s="53">
        <v>0</v>
      </c>
      <c r="S50" s="53"/>
      <c r="T50" s="53">
        <v>0</v>
      </c>
      <c r="U50" s="53"/>
      <c r="V50" s="53">
        <v>1620</v>
      </c>
      <c r="W50" s="53"/>
      <c r="X50" s="53">
        <v>1710</v>
      </c>
      <c r="Y50" s="53"/>
      <c r="Z50" s="53">
        <v>3330</v>
      </c>
      <c r="AA50" s="53"/>
      <c r="AB50" s="53">
        <v>390</v>
      </c>
      <c r="AC50" s="53"/>
      <c r="AD50" s="53">
        <v>750</v>
      </c>
      <c r="AE50" s="53"/>
      <c r="AF50" s="53">
        <v>1140</v>
      </c>
      <c r="AG50" s="53"/>
      <c r="AH50" s="53">
        <v>370</v>
      </c>
      <c r="AI50" s="53"/>
      <c r="AJ50" s="53"/>
      <c r="AK50" s="53"/>
      <c r="AL50" s="53">
        <v>36220</v>
      </c>
      <c r="AM50" s="53"/>
      <c r="AN50" s="53">
        <v>2460</v>
      </c>
      <c r="AO50" s="54"/>
      <c r="AP50" s="54">
        <v>38680</v>
      </c>
      <c r="AQ50" s="65">
        <f t="shared" si="8"/>
        <v>8.6091003102378494E-2</v>
      </c>
      <c r="AR50" s="66">
        <f t="shared" si="9"/>
        <v>18.5</v>
      </c>
      <c r="AS50" s="67">
        <f t="shared" si="10"/>
        <v>2.9472595656670115E-2</v>
      </c>
      <c r="AT50" s="66">
        <f t="shared" si="11"/>
        <v>6.333333333333333</v>
      </c>
      <c r="AU50" s="67">
        <f t="shared" si="12"/>
        <v>9.5656670113753884E-3</v>
      </c>
      <c r="AV50" s="68">
        <f t="shared" si="13"/>
        <v>2.0555555555555554</v>
      </c>
    </row>
    <row r="51" spans="1:48" x14ac:dyDescent="0.2">
      <c r="A51" s="4" t="str">
        <f t="shared" si="14"/>
        <v>Pichidegua2</v>
      </c>
      <c r="B51" s="38" t="str">
        <f t="shared" si="15"/>
        <v>PICH1Aco22</v>
      </c>
      <c r="C51" s="39">
        <v>2</v>
      </c>
      <c r="D51" s="40" t="s">
        <v>52</v>
      </c>
      <c r="E51" s="40" t="s">
        <v>56</v>
      </c>
      <c r="F51" s="40" t="s">
        <v>47</v>
      </c>
      <c r="G51" s="41" t="s">
        <v>38</v>
      </c>
      <c r="H51" s="53">
        <v>5280</v>
      </c>
      <c r="I51" s="53"/>
      <c r="J51" s="53">
        <v>21060</v>
      </c>
      <c r="K51" s="53"/>
      <c r="L51" s="53">
        <v>24300</v>
      </c>
      <c r="M51" s="53"/>
      <c r="N51" s="53">
        <v>32580</v>
      </c>
      <c r="O51" s="53"/>
      <c r="P51" s="53">
        <v>540</v>
      </c>
      <c r="Q51" s="53"/>
      <c r="R51" s="53">
        <v>0</v>
      </c>
      <c r="S51" s="53"/>
      <c r="T51" s="53">
        <v>0</v>
      </c>
      <c r="U51" s="53"/>
      <c r="V51" s="53">
        <v>2982</v>
      </c>
      <c r="W51" s="53"/>
      <c r="X51" s="53">
        <v>3660</v>
      </c>
      <c r="Y51" s="53"/>
      <c r="Z51" s="53">
        <v>6642</v>
      </c>
      <c r="AA51" s="53"/>
      <c r="AB51" s="53">
        <v>1071</v>
      </c>
      <c r="AC51" s="53"/>
      <c r="AD51" s="53">
        <v>840</v>
      </c>
      <c r="AE51" s="53"/>
      <c r="AF51" s="53">
        <v>1911</v>
      </c>
      <c r="AG51" s="53"/>
      <c r="AH51" s="53">
        <v>1427</v>
      </c>
      <c r="AI51" s="53"/>
      <c r="AJ51" s="53"/>
      <c r="AK51" s="53"/>
      <c r="AL51" s="53">
        <v>89240</v>
      </c>
      <c r="AM51" s="53"/>
      <c r="AN51" s="53">
        <v>4500</v>
      </c>
      <c r="AO51" s="54"/>
      <c r="AP51" s="54">
        <v>93740</v>
      </c>
      <c r="AQ51" s="65">
        <f t="shared" si="8"/>
        <v>7.0855557926178786E-2</v>
      </c>
      <c r="AR51" s="66">
        <f t="shared" si="9"/>
        <v>36.9</v>
      </c>
      <c r="AS51" s="67">
        <f t="shared" si="10"/>
        <v>2.0386174525282696E-2</v>
      </c>
      <c r="AT51" s="66">
        <f t="shared" si="11"/>
        <v>10.616666666666667</v>
      </c>
      <c r="AU51" s="67">
        <f t="shared" si="12"/>
        <v>1.5222957115425645E-2</v>
      </c>
      <c r="AV51" s="68">
        <f t="shared" si="13"/>
        <v>7.927777777777778</v>
      </c>
    </row>
    <row r="52" spans="1:48" x14ac:dyDescent="0.2">
      <c r="A52" s="4" t="str">
        <f t="shared" si="14"/>
        <v>Pichidegua2</v>
      </c>
      <c r="B52" s="38" t="str">
        <f t="shared" si="15"/>
        <v>PICH1Bco2</v>
      </c>
      <c r="C52" s="39">
        <v>2</v>
      </c>
      <c r="D52" s="40" t="s">
        <v>52</v>
      </c>
      <c r="E52" s="40" t="s">
        <v>56</v>
      </c>
      <c r="F52" s="40" t="s">
        <v>47</v>
      </c>
      <c r="G52" s="41" t="s">
        <v>39</v>
      </c>
      <c r="H52" s="53">
        <v>3000</v>
      </c>
      <c r="I52" s="53"/>
      <c r="J52" s="53">
        <v>540</v>
      </c>
      <c r="K52" s="53"/>
      <c r="L52" s="53">
        <v>10380</v>
      </c>
      <c r="M52" s="53"/>
      <c r="N52" s="53">
        <v>31680</v>
      </c>
      <c r="O52" s="53"/>
      <c r="P52" s="53">
        <v>18360</v>
      </c>
      <c r="Q52" s="53"/>
      <c r="R52" s="53">
        <v>720</v>
      </c>
      <c r="S52" s="53"/>
      <c r="T52" s="53">
        <v>360</v>
      </c>
      <c r="U52" s="53"/>
      <c r="V52" s="53">
        <v>1377</v>
      </c>
      <c r="W52" s="53"/>
      <c r="X52" s="53">
        <v>810</v>
      </c>
      <c r="Y52" s="53"/>
      <c r="Z52" s="53">
        <v>2187</v>
      </c>
      <c r="AA52" s="53"/>
      <c r="AB52" s="53">
        <v>486</v>
      </c>
      <c r="AC52" s="53"/>
      <c r="AD52" s="53">
        <v>90</v>
      </c>
      <c r="AE52" s="53"/>
      <c r="AF52" s="53">
        <v>576</v>
      </c>
      <c r="AG52" s="53"/>
      <c r="AH52" s="53">
        <v>237</v>
      </c>
      <c r="AI52" s="53"/>
      <c r="AJ52" s="53"/>
      <c r="AK52" s="53"/>
      <c r="AL52" s="53">
        <v>67140</v>
      </c>
      <c r="AM52" s="53"/>
      <c r="AN52" s="53">
        <v>900</v>
      </c>
      <c r="AO52" s="54"/>
      <c r="AP52" s="54">
        <v>68040</v>
      </c>
      <c r="AQ52" s="65">
        <f t="shared" si="8"/>
        <v>3.214285714285714E-2</v>
      </c>
      <c r="AR52" s="66">
        <f t="shared" si="9"/>
        <v>12.15</v>
      </c>
      <c r="AS52" s="67">
        <f t="shared" si="10"/>
        <v>8.4656084656084662E-3</v>
      </c>
      <c r="AT52" s="66">
        <f t="shared" si="11"/>
        <v>3.2</v>
      </c>
      <c r="AU52" s="67">
        <f t="shared" si="12"/>
        <v>3.4832451499118167E-3</v>
      </c>
      <c r="AV52" s="68">
        <f t="shared" si="13"/>
        <v>1.3166666666666667</v>
      </c>
    </row>
    <row r="53" spans="1:48" x14ac:dyDescent="0.2">
      <c r="A53" s="4" t="str">
        <f t="shared" si="14"/>
        <v>Pichidegua2</v>
      </c>
      <c r="B53" s="38" t="str">
        <f t="shared" si="15"/>
        <v>PICH2BCO2</v>
      </c>
      <c r="C53" s="39">
        <v>2</v>
      </c>
      <c r="D53" s="40" t="s">
        <v>52</v>
      </c>
      <c r="E53" s="42" t="s">
        <v>56</v>
      </c>
      <c r="F53" s="42" t="s">
        <v>47</v>
      </c>
      <c r="G53" s="43" t="s">
        <v>40</v>
      </c>
      <c r="H53" s="53">
        <v>12240</v>
      </c>
      <c r="I53" s="53"/>
      <c r="J53" s="53">
        <v>28260</v>
      </c>
      <c r="K53" s="53"/>
      <c r="L53" s="53">
        <v>47160</v>
      </c>
      <c r="M53" s="53"/>
      <c r="N53" s="53">
        <v>19080</v>
      </c>
      <c r="O53" s="53"/>
      <c r="P53" s="53">
        <v>1980</v>
      </c>
      <c r="Q53" s="53"/>
      <c r="R53" s="53">
        <v>0</v>
      </c>
      <c r="S53" s="53"/>
      <c r="T53" s="53">
        <v>0</v>
      </c>
      <c r="U53" s="53"/>
      <c r="V53" s="53">
        <v>1611</v>
      </c>
      <c r="W53" s="53"/>
      <c r="X53" s="53">
        <v>690</v>
      </c>
      <c r="Y53" s="53"/>
      <c r="Z53" s="53">
        <v>2301</v>
      </c>
      <c r="AA53" s="53"/>
      <c r="AB53" s="53">
        <v>1311</v>
      </c>
      <c r="AC53" s="53"/>
      <c r="AD53" s="53">
        <v>600</v>
      </c>
      <c r="AE53" s="53"/>
      <c r="AF53" s="53">
        <v>1911</v>
      </c>
      <c r="AG53" s="53"/>
      <c r="AH53" s="53">
        <v>2378</v>
      </c>
      <c r="AI53" s="53"/>
      <c r="AJ53" s="53"/>
      <c r="AK53" s="53"/>
      <c r="AL53" s="53">
        <v>114020</v>
      </c>
      <c r="AM53" s="53"/>
      <c r="AN53" s="53">
        <v>1290</v>
      </c>
      <c r="AO53" s="54"/>
      <c r="AP53" s="54">
        <v>115310</v>
      </c>
      <c r="AQ53" s="65">
        <f t="shared" si="8"/>
        <v>1.9954904171364148E-2</v>
      </c>
      <c r="AR53" s="66">
        <f t="shared" si="9"/>
        <v>12.783333333333333</v>
      </c>
      <c r="AS53" s="67">
        <f t="shared" si="10"/>
        <v>1.6572717023675309E-2</v>
      </c>
      <c r="AT53" s="66">
        <f t="shared" si="11"/>
        <v>10.616666666666667</v>
      </c>
      <c r="AU53" s="67">
        <f t="shared" si="12"/>
        <v>2.0622669326164252E-2</v>
      </c>
      <c r="AV53" s="68">
        <f t="shared" si="13"/>
        <v>13.21111111111111</v>
      </c>
    </row>
    <row r="54" spans="1:48" x14ac:dyDescent="0.2">
      <c r="A54" s="4" t="str">
        <f t="shared" si="14"/>
        <v>Pichidegua2</v>
      </c>
      <c r="B54" s="38" t="str">
        <f t="shared" si="15"/>
        <v>PICH4Bco2</v>
      </c>
      <c r="C54" s="39">
        <v>2</v>
      </c>
      <c r="D54" s="40" t="s">
        <v>52</v>
      </c>
      <c r="E54" s="40" t="s">
        <v>56</v>
      </c>
      <c r="F54" s="40" t="s">
        <v>50</v>
      </c>
      <c r="G54" s="41" t="s">
        <v>41</v>
      </c>
      <c r="H54" s="53">
        <v>1440</v>
      </c>
      <c r="I54" s="53"/>
      <c r="J54" s="53">
        <v>4500</v>
      </c>
      <c r="K54" s="53"/>
      <c r="L54" s="53">
        <v>8820</v>
      </c>
      <c r="M54" s="53"/>
      <c r="N54" s="53">
        <v>4320</v>
      </c>
      <c r="O54" s="53"/>
      <c r="P54" s="53">
        <v>0</v>
      </c>
      <c r="Q54" s="53"/>
      <c r="R54" s="53">
        <v>0</v>
      </c>
      <c r="S54" s="53"/>
      <c r="T54" s="53"/>
      <c r="U54" s="53"/>
      <c r="V54" s="53">
        <v>3060</v>
      </c>
      <c r="W54" s="53"/>
      <c r="X54" s="53">
        <v>0</v>
      </c>
      <c r="Y54" s="53"/>
      <c r="Z54" s="53">
        <v>3060</v>
      </c>
      <c r="AA54" s="53"/>
      <c r="AB54" s="53">
        <v>1800</v>
      </c>
      <c r="AC54" s="53"/>
      <c r="AD54" s="53">
        <v>0</v>
      </c>
      <c r="AE54" s="53"/>
      <c r="AF54" s="53">
        <v>1800</v>
      </c>
      <c r="AG54" s="53"/>
      <c r="AH54" s="53">
        <v>40</v>
      </c>
      <c r="AI54" s="53"/>
      <c r="AJ54" s="53"/>
      <c r="AK54" s="53"/>
      <c r="AL54" s="53">
        <v>23980</v>
      </c>
      <c r="AM54" s="53"/>
      <c r="AN54" s="53">
        <v>0</v>
      </c>
      <c r="AO54" s="54"/>
      <c r="AP54" s="54">
        <v>23980</v>
      </c>
      <c r="AQ54" s="65">
        <f t="shared" si="8"/>
        <v>0.12760633861551293</v>
      </c>
      <c r="AR54" s="66">
        <f t="shared" si="9"/>
        <v>17</v>
      </c>
      <c r="AS54" s="67">
        <f t="shared" si="10"/>
        <v>7.5062552126772306E-2</v>
      </c>
      <c r="AT54" s="66">
        <f t="shared" si="11"/>
        <v>10</v>
      </c>
      <c r="AU54" s="67">
        <f t="shared" si="12"/>
        <v>1.6680567139282735E-3</v>
      </c>
      <c r="AV54" s="68">
        <f t="shared" si="13"/>
        <v>0.22222222222222221</v>
      </c>
    </row>
    <row r="55" spans="1:48" x14ac:dyDescent="0.2">
      <c r="A55" s="4" t="str">
        <f t="shared" si="14"/>
        <v>Pichidegua2</v>
      </c>
      <c r="B55" s="38" t="str">
        <f t="shared" si="15"/>
        <v>PICH5Aco2</v>
      </c>
      <c r="C55" s="39">
        <v>2</v>
      </c>
      <c r="D55" s="40" t="s">
        <v>52</v>
      </c>
      <c r="E55" s="40" t="s">
        <v>56</v>
      </c>
      <c r="F55" s="40" t="s">
        <v>51</v>
      </c>
      <c r="G55" s="41" t="s">
        <v>42</v>
      </c>
      <c r="H55" s="53">
        <v>4560</v>
      </c>
      <c r="I55" s="53"/>
      <c r="J55" s="53">
        <v>10260</v>
      </c>
      <c r="K55" s="53"/>
      <c r="L55" s="53">
        <v>19620</v>
      </c>
      <c r="M55" s="53"/>
      <c r="N55" s="53">
        <v>76140</v>
      </c>
      <c r="O55" s="53"/>
      <c r="P55" s="53">
        <v>18360</v>
      </c>
      <c r="Q55" s="53"/>
      <c r="R55" s="53">
        <v>540</v>
      </c>
      <c r="S55" s="53"/>
      <c r="T55" s="53">
        <v>0</v>
      </c>
      <c r="U55" s="53"/>
      <c r="V55" s="53">
        <v>5400</v>
      </c>
      <c r="W55" s="53"/>
      <c r="X55" s="53">
        <v>0</v>
      </c>
      <c r="Y55" s="53"/>
      <c r="Z55" s="53">
        <v>5400</v>
      </c>
      <c r="AA55" s="53"/>
      <c r="AB55" s="53">
        <v>1980</v>
      </c>
      <c r="AC55" s="53"/>
      <c r="AD55" s="53">
        <v>0</v>
      </c>
      <c r="AE55" s="53"/>
      <c r="AF55" s="53">
        <v>1980</v>
      </c>
      <c r="AG55" s="53"/>
      <c r="AH55" s="53">
        <v>280</v>
      </c>
      <c r="AI55" s="53"/>
      <c r="AJ55" s="53"/>
      <c r="AK55" s="53"/>
      <c r="AL55" s="53">
        <v>137140</v>
      </c>
      <c r="AM55" s="53"/>
      <c r="AN55" s="53">
        <v>0</v>
      </c>
      <c r="AO55" s="54"/>
      <c r="AP55" s="54">
        <v>137140</v>
      </c>
      <c r="AQ55" s="65">
        <f t="shared" si="8"/>
        <v>3.9375820329590201E-2</v>
      </c>
      <c r="AR55" s="66">
        <f t="shared" si="9"/>
        <v>30</v>
      </c>
      <c r="AS55" s="67">
        <f t="shared" si="10"/>
        <v>1.4437800787516407E-2</v>
      </c>
      <c r="AT55" s="66">
        <f t="shared" si="11"/>
        <v>11</v>
      </c>
      <c r="AU55" s="67">
        <f t="shared" si="12"/>
        <v>2.0417092022750475E-3</v>
      </c>
      <c r="AV55" s="68">
        <f t="shared" si="13"/>
        <v>1.5555555555555556</v>
      </c>
    </row>
    <row r="56" spans="1:48" x14ac:dyDescent="0.2">
      <c r="A56" s="4" t="str">
        <f t="shared" si="14"/>
        <v>Pichidegua2</v>
      </c>
      <c r="B56" s="38" t="str">
        <f t="shared" si="15"/>
        <v>PICH5Bco2</v>
      </c>
      <c r="C56" s="39">
        <v>2</v>
      </c>
      <c r="D56" s="40" t="s">
        <v>52</v>
      </c>
      <c r="E56" s="40" t="s">
        <v>56</v>
      </c>
      <c r="F56" s="40" t="s">
        <v>51</v>
      </c>
      <c r="G56" s="41" t="s">
        <v>43</v>
      </c>
      <c r="H56" s="53">
        <v>3840</v>
      </c>
      <c r="I56" s="53"/>
      <c r="J56" s="53">
        <v>9540</v>
      </c>
      <c r="K56" s="53"/>
      <c r="L56" s="53">
        <v>16380</v>
      </c>
      <c r="M56" s="53"/>
      <c r="N56" s="53">
        <v>56700</v>
      </c>
      <c r="O56" s="53"/>
      <c r="P56" s="53">
        <v>4860</v>
      </c>
      <c r="Q56" s="53"/>
      <c r="R56" s="53">
        <v>0</v>
      </c>
      <c r="S56" s="53"/>
      <c r="T56" s="53">
        <v>0</v>
      </c>
      <c r="U56" s="53"/>
      <c r="V56" s="53">
        <v>5040</v>
      </c>
      <c r="W56" s="53"/>
      <c r="X56" s="53">
        <v>0</v>
      </c>
      <c r="Y56" s="53"/>
      <c r="Z56" s="53">
        <v>5040</v>
      </c>
      <c r="AA56" s="53"/>
      <c r="AB56" s="53">
        <v>1800</v>
      </c>
      <c r="AC56" s="53"/>
      <c r="AD56" s="53">
        <v>0</v>
      </c>
      <c r="AE56" s="53"/>
      <c r="AF56" s="53">
        <v>1800</v>
      </c>
      <c r="AG56" s="53"/>
      <c r="AH56" s="53">
        <v>320</v>
      </c>
      <c r="AI56" s="53"/>
      <c r="AJ56" s="53"/>
      <c r="AK56" s="53"/>
      <c r="AL56" s="53">
        <v>98480</v>
      </c>
      <c r="AM56" s="53"/>
      <c r="AN56" s="53">
        <v>0</v>
      </c>
      <c r="AO56" s="54"/>
      <c r="AP56" s="54">
        <v>98480</v>
      </c>
      <c r="AQ56" s="65">
        <f t="shared" si="8"/>
        <v>5.1177904142973192E-2</v>
      </c>
      <c r="AR56" s="66">
        <f t="shared" si="9"/>
        <v>28</v>
      </c>
      <c r="AS56" s="67">
        <f t="shared" si="10"/>
        <v>1.8277822908204712E-2</v>
      </c>
      <c r="AT56" s="66">
        <f t="shared" si="11"/>
        <v>10</v>
      </c>
      <c r="AU56" s="67">
        <f t="shared" si="12"/>
        <v>3.249390739236393E-3</v>
      </c>
      <c r="AV56" s="68">
        <f t="shared" si="13"/>
        <v>1.7777777777777777</v>
      </c>
    </row>
    <row r="57" spans="1:48" x14ac:dyDescent="0.2">
      <c r="A57" s="4" t="str">
        <f t="shared" si="14"/>
        <v>Pichidegua2</v>
      </c>
      <c r="B57" s="38" t="str">
        <f t="shared" si="15"/>
        <v>PICH5Cco2</v>
      </c>
      <c r="C57" s="39">
        <v>2</v>
      </c>
      <c r="D57" s="40" t="s">
        <v>52</v>
      </c>
      <c r="E57" s="40" t="s">
        <v>56</v>
      </c>
      <c r="F57" s="40" t="s">
        <v>51</v>
      </c>
      <c r="G57" s="41" t="s">
        <v>44</v>
      </c>
      <c r="H57" s="53">
        <v>0</v>
      </c>
      <c r="I57" s="53"/>
      <c r="J57" s="53">
        <v>0</v>
      </c>
      <c r="K57" s="53"/>
      <c r="L57" s="53">
        <v>0</v>
      </c>
      <c r="M57" s="53"/>
      <c r="N57" s="53">
        <v>0</v>
      </c>
      <c r="O57" s="53"/>
      <c r="P57" s="53">
        <v>0</v>
      </c>
      <c r="Q57" s="53"/>
      <c r="R57" s="53">
        <v>0</v>
      </c>
      <c r="S57" s="53"/>
      <c r="T57" s="53">
        <v>0</v>
      </c>
      <c r="U57" s="53"/>
      <c r="V57" s="53">
        <v>0</v>
      </c>
      <c r="W57" s="53"/>
      <c r="X57" s="53">
        <v>0</v>
      </c>
      <c r="Y57" s="53"/>
      <c r="Z57" s="53">
        <v>0</v>
      </c>
      <c r="AA57" s="53"/>
      <c r="AB57" s="53">
        <v>0</v>
      </c>
      <c r="AC57" s="53"/>
      <c r="AD57" s="53">
        <v>0</v>
      </c>
      <c r="AE57" s="53"/>
      <c r="AF57" s="53">
        <v>0</v>
      </c>
      <c r="AG57" s="53"/>
      <c r="AH57" s="53">
        <v>0</v>
      </c>
      <c r="AI57" s="53"/>
      <c r="AJ57" s="53"/>
      <c r="AK57" s="53"/>
      <c r="AL57" s="53">
        <v>0</v>
      </c>
      <c r="AM57" s="53"/>
      <c r="AN57" s="53">
        <v>0</v>
      </c>
      <c r="AO57" s="54"/>
      <c r="AP57" s="54">
        <v>0</v>
      </c>
      <c r="AQ57" s="65">
        <v>0</v>
      </c>
      <c r="AR57" s="66">
        <f t="shared" si="9"/>
        <v>0</v>
      </c>
      <c r="AS57" s="67">
        <v>0</v>
      </c>
      <c r="AT57" s="66">
        <f t="shared" si="11"/>
        <v>0</v>
      </c>
      <c r="AU57" s="67">
        <v>0</v>
      </c>
      <c r="AV57" s="68">
        <f t="shared" si="13"/>
        <v>0</v>
      </c>
    </row>
    <row r="58" spans="1:48" ht="13.5" thickBot="1" x14ac:dyDescent="0.25">
      <c r="A58" s="4" t="str">
        <f t="shared" si="14"/>
        <v>2</v>
      </c>
      <c r="B58" s="44" t="str">
        <f t="shared" si="15"/>
        <v>Lavado2</v>
      </c>
      <c r="C58" s="45">
        <v>2</v>
      </c>
      <c r="D58" s="46"/>
      <c r="E58" s="46"/>
      <c r="F58" s="46"/>
      <c r="G58" s="47" t="s">
        <v>46</v>
      </c>
      <c r="H58" s="55">
        <v>6600</v>
      </c>
      <c r="I58" s="55"/>
      <c r="J58" s="55">
        <v>27360</v>
      </c>
      <c r="K58" s="55"/>
      <c r="L58" s="55">
        <v>93600</v>
      </c>
      <c r="M58" s="55"/>
      <c r="N58" s="55">
        <v>82620</v>
      </c>
      <c r="O58" s="55"/>
      <c r="P58" s="55">
        <v>15660</v>
      </c>
      <c r="Q58" s="55"/>
      <c r="R58" s="55">
        <v>1620</v>
      </c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>
        <v>227460</v>
      </c>
      <c r="AM58" s="55"/>
      <c r="AN58" s="55"/>
      <c r="AO58" s="56"/>
      <c r="AP58" s="56">
        <v>227460</v>
      </c>
      <c r="AQ58" s="69">
        <f t="shared" si="8"/>
        <v>0</v>
      </c>
      <c r="AR58" s="70">
        <f t="shared" si="9"/>
        <v>0</v>
      </c>
      <c r="AS58" s="71">
        <f t="shared" si="10"/>
        <v>0</v>
      </c>
      <c r="AT58" s="70">
        <f t="shared" si="11"/>
        <v>0</v>
      </c>
      <c r="AU58" s="71">
        <f t="shared" si="12"/>
        <v>0</v>
      </c>
      <c r="AV58" s="72">
        <f t="shared" si="13"/>
        <v>0</v>
      </c>
    </row>
    <row r="59" spans="1:48" x14ac:dyDescent="0.2">
      <c r="A59" s="4" t="str">
        <f t="shared" si="14"/>
        <v>Calera3</v>
      </c>
      <c r="B59" s="34" t="str">
        <f t="shared" si="15"/>
        <v>CA3A3</v>
      </c>
      <c r="C59" s="35">
        <v>3</v>
      </c>
      <c r="D59" s="36" t="s">
        <v>59</v>
      </c>
      <c r="E59" s="36" t="s">
        <v>56</v>
      </c>
      <c r="F59" s="36" t="s">
        <v>47</v>
      </c>
      <c r="G59" s="37" t="s">
        <v>20</v>
      </c>
      <c r="H59" s="51">
        <v>3000</v>
      </c>
      <c r="I59" s="51"/>
      <c r="J59" s="51">
        <v>14220</v>
      </c>
      <c r="K59" s="51"/>
      <c r="L59" s="51">
        <v>0</v>
      </c>
      <c r="M59" s="51"/>
      <c r="N59" s="51">
        <v>45180</v>
      </c>
      <c r="O59" s="51"/>
      <c r="P59" s="51">
        <v>360</v>
      </c>
      <c r="Q59" s="51"/>
      <c r="R59" s="51">
        <v>0</v>
      </c>
      <c r="S59" s="51"/>
      <c r="T59" s="51"/>
      <c r="U59" s="51"/>
      <c r="V59" s="51">
        <v>1527</v>
      </c>
      <c r="W59" s="51"/>
      <c r="X59" s="51">
        <v>450</v>
      </c>
      <c r="Y59" s="51"/>
      <c r="Z59" s="51">
        <v>1977</v>
      </c>
      <c r="AA59" s="51"/>
      <c r="AB59" s="51">
        <v>891</v>
      </c>
      <c r="AC59" s="51"/>
      <c r="AD59" s="51">
        <v>840</v>
      </c>
      <c r="AE59" s="51"/>
      <c r="AF59" s="51">
        <v>1431</v>
      </c>
      <c r="AG59" s="51"/>
      <c r="AH59" s="51">
        <v>80</v>
      </c>
      <c r="AI59" s="51"/>
      <c r="AJ59" s="51"/>
      <c r="AK59" s="51"/>
      <c r="AL59" s="51">
        <v>65214</v>
      </c>
      <c r="AM59" s="51"/>
      <c r="AN59" s="51">
        <v>990</v>
      </c>
      <c r="AO59" s="52"/>
      <c r="AP59" s="52">
        <v>66204</v>
      </c>
      <c r="AQ59" s="57">
        <f t="shared" si="8"/>
        <v>2.9862243973173826E-2</v>
      </c>
      <c r="AR59" s="58">
        <f t="shared" si="9"/>
        <v>10.983333333333333</v>
      </c>
      <c r="AS59" s="59">
        <f t="shared" si="10"/>
        <v>2.1615008156606851E-2</v>
      </c>
      <c r="AT59" s="58">
        <f t="shared" si="11"/>
        <v>7.95</v>
      </c>
      <c r="AU59" s="59">
        <f t="shared" si="12"/>
        <v>1.2083862002295934E-3</v>
      </c>
      <c r="AV59" s="60">
        <f t="shared" si="13"/>
        <v>0.44444444444444442</v>
      </c>
    </row>
    <row r="60" spans="1:48" x14ac:dyDescent="0.2">
      <c r="A60" s="4" t="str">
        <f t="shared" si="14"/>
        <v>Calera3</v>
      </c>
      <c r="B60" s="38" t="str">
        <f t="shared" si="15"/>
        <v>CA3B3</v>
      </c>
      <c r="C60" s="39">
        <v>3</v>
      </c>
      <c r="D60" s="40" t="s">
        <v>59</v>
      </c>
      <c r="E60" s="40" t="s">
        <v>56</v>
      </c>
      <c r="F60" s="40" t="s">
        <v>47</v>
      </c>
      <c r="G60" s="41" t="s">
        <v>54</v>
      </c>
      <c r="H60" s="53">
        <v>840</v>
      </c>
      <c r="I60" s="53"/>
      <c r="J60" s="53">
        <v>8640</v>
      </c>
      <c r="K60" s="53"/>
      <c r="L60" s="53">
        <v>0</v>
      </c>
      <c r="M60" s="53"/>
      <c r="N60" s="53">
        <v>38700</v>
      </c>
      <c r="O60" s="53"/>
      <c r="P60" s="53">
        <v>16380</v>
      </c>
      <c r="Q60" s="53"/>
      <c r="R60" s="53">
        <v>0</v>
      </c>
      <c r="S60" s="53"/>
      <c r="T60" s="53"/>
      <c r="U60" s="53"/>
      <c r="V60" s="53">
        <v>2217</v>
      </c>
      <c r="W60" s="53"/>
      <c r="X60" s="53">
        <v>450</v>
      </c>
      <c r="Y60" s="53"/>
      <c r="Z60" s="53">
        <v>2667</v>
      </c>
      <c r="AA60" s="53"/>
      <c r="AB60" s="53">
        <v>1221</v>
      </c>
      <c r="AC60" s="53"/>
      <c r="AD60" s="53">
        <v>840</v>
      </c>
      <c r="AE60" s="53"/>
      <c r="AF60" s="53">
        <v>1791</v>
      </c>
      <c r="AG60" s="53"/>
      <c r="AH60" s="53">
        <v>762</v>
      </c>
      <c r="AI60" s="53"/>
      <c r="AJ60" s="53"/>
      <c r="AK60" s="53"/>
      <c r="AL60" s="53">
        <v>68700</v>
      </c>
      <c r="AM60" s="53"/>
      <c r="AN60" s="53">
        <v>1020</v>
      </c>
      <c r="AO60" s="54"/>
      <c r="AP60" s="54">
        <v>69720</v>
      </c>
      <c r="AQ60" s="61">
        <f t="shared" si="8"/>
        <v>3.8253012048192772E-2</v>
      </c>
      <c r="AR60" s="62">
        <f t="shared" si="9"/>
        <v>14.816666666666666</v>
      </c>
      <c r="AS60" s="63">
        <f t="shared" si="10"/>
        <v>2.5688468158347678E-2</v>
      </c>
      <c r="AT60" s="62">
        <f t="shared" si="11"/>
        <v>9.9499999999999993</v>
      </c>
      <c r="AU60" s="63">
        <f t="shared" si="12"/>
        <v>1.0929432013769363E-2</v>
      </c>
      <c r="AV60" s="64">
        <f t="shared" si="13"/>
        <v>4.2333333333333334</v>
      </c>
    </row>
    <row r="61" spans="1:48" x14ac:dyDescent="0.2">
      <c r="A61" s="4" t="str">
        <f t="shared" si="14"/>
        <v>Calera3</v>
      </c>
      <c r="B61" s="38" t="str">
        <f t="shared" si="15"/>
        <v>CA3BB3</v>
      </c>
      <c r="C61" s="39">
        <v>3</v>
      </c>
      <c r="D61" s="40" t="s">
        <v>59</v>
      </c>
      <c r="E61" s="40" t="s">
        <v>55</v>
      </c>
      <c r="F61" s="40" t="s">
        <v>47</v>
      </c>
      <c r="G61" s="41" t="s">
        <v>21</v>
      </c>
      <c r="H61" s="53">
        <v>480</v>
      </c>
      <c r="I61" s="53"/>
      <c r="J61" s="53">
        <v>1260</v>
      </c>
      <c r="K61" s="53"/>
      <c r="L61" s="53">
        <v>2700</v>
      </c>
      <c r="M61" s="53"/>
      <c r="N61" s="53">
        <v>720</v>
      </c>
      <c r="O61" s="53"/>
      <c r="P61" s="53">
        <v>0</v>
      </c>
      <c r="Q61" s="53"/>
      <c r="R61" s="53">
        <v>0</v>
      </c>
      <c r="S61" s="53"/>
      <c r="T61" s="53"/>
      <c r="U61" s="53"/>
      <c r="V61" s="53">
        <v>186</v>
      </c>
      <c r="W61" s="53"/>
      <c r="X61" s="53">
        <v>90</v>
      </c>
      <c r="Y61" s="53"/>
      <c r="Z61" s="53">
        <v>276</v>
      </c>
      <c r="AA61" s="53"/>
      <c r="AB61" s="53">
        <v>129</v>
      </c>
      <c r="AC61" s="53"/>
      <c r="AD61" s="53">
        <v>60</v>
      </c>
      <c r="AE61" s="53"/>
      <c r="AF61" s="53">
        <v>189</v>
      </c>
      <c r="AG61" s="53"/>
      <c r="AH61" s="53">
        <v>39</v>
      </c>
      <c r="AI61" s="53"/>
      <c r="AJ61" s="53"/>
      <c r="AK61" s="53"/>
      <c r="AL61" s="53">
        <v>5550</v>
      </c>
      <c r="AM61" s="53"/>
      <c r="AN61" s="53">
        <v>150</v>
      </c>
      <c r="AO61" s="54"/>
      <c r="AP61" s="54">
        <v>5700</v>
      </c>
      <c r="AQ61" s="61">
        <f t="shared" si="8"/>
        <v>4.8421052631578948E-2</v>
      </c>
      <c r="AR61" s="62">
        <f t="shared" si="9"/>
        <v>1.5333333333333334</v>
      </c>
      <c r="AS61" s="63">
        <f t="shared" si="10"/>
        <v>3.3157894736842108E-2</v>
      </c>
      <c r="AT61" s="62">
        <f t="shared" si="11"/>
        <v>1.05</v>
      </c>
      <c r="AU61" s="63">
        <f t="shared" si="12"/>
        <v>6.842105263157895E-3</v>
      </c>
      <c r="AV61" s="64">
        <f t="shared" si="13"/>
        <v>0.21666666666666667</v>
      </c>
    </row>
    <row r="62" spans="1:48" x14ac:dyDescent="0.2">
      <c r="A62" s="4" t="str">
        <f t="shared" si="14"/>
        <v>Calera3</v>
      </c>
      <c r="B62" s="38" t="str">
        <f t="shared" si="15"/>
        <v>CAP1A3</v>
      </c>
      <c r="C62" s="39">
        <v>3</v>
      </c>
      <c r="D62" s="40" t="s">
        <v>59</v>
      </c>
      <c r="E62" s="40" t="s">
        <v>56</v>
      </c>
      <c r="F62" s="40" t="s">
        <v>47</v>
      </c>
      <c r="G62" s="41" t="s">
        <v>22</v>
      </c>
      <c r="H62" s="53">
        <v>1080</v>
      </c>
      <c r="I62" s="53"/>
      <c r="J62" s="53">
        <v>0</v>
      </c>
      <c r="K62" s="53"/>
      <c r="L62" s="53">
        <v>5400</v>
      </c>
      <c r="M62" s="53"/>
      <c r="N62" s="53">
        <v>16920</v>
      </c>
      <c r="O62" s="53"/>
      <c r="P62" s="53">
        <v>5220</v>
      </c>
      <c r="Q62" s="53"/>
      <c r="R62" s="53">
        <v>0</v>
      </c>
      <c r="S62" s="53"/>
      <c r="T62" s="53"/>
      <c r="U62" s="53"/>
      <c r="V62" s="53">
        <v>1419</v>
      </c>
      <c r="W62" s="53"/>
      <c r="X62" s="53">
        <v>570</v>
      </c>
      <c r="Y62" s="53"/>
      <c r="Z62" s="53">
        <v>1989</v>
      </c>
      <c r="AA62" s="53"/>
      <c r="AB62" s="53">
        <v>210</v>
      </c>
      <c r="AC62" s="53"/>
      <c r="AD62" s="53">
        <v>0</v>
      </c>
      <c r="AE62" s="53"/>
      <c r="AF62" s="53">
        <v>210</v>
      </c>
      <c r="AG62" s="53"/>
      <c r="AH62" s="53">
        <v>602</v>
      </c>
      <c r="AI62" s="53"/>
      <c r="AJ62" s="53"/>
      <c r="AK62" s="53"/>
      <c r="AL62" s="53">
        <v>30480</v>
      </c>
      <c r="AM62" s="53"/>
      <c r="AN62" s="53">
        <v>570</v>
      </c>
      <c r="AO62" s="54"/>
      <c r="AP62" s="54">
        <v>31050</v>
      </c>
      <c r="AQ62" s="61">
        <f t="shared" si="8"/>
        <v>6.4057971014492759E-2</v>
      </c>
      <c r="AR62" s="62">
        <f t="shared" si="9"/>
        <v>11.05</v>
      </c>
      <c r="AS62" s="63">
        <f t="shared" si="10"/>
        <v>6.7632850241545897E-3</v>
      </c>
      <c r="AT62" s="62">
        <f t="shared" si="11"/>
        <v>1.1666666666666667</v>
      </c>
      <c r="AU62" s="63">
        <f t="shared" si="12"/>
        <v>1.9388083735909823E-2</v>
      </c>
      <c r="AV62" s="64">
        <f t="shared" si="13"/>
        <v>3.3444444444444446</v>
      </c>
    </row>
    <row r="63" spans="1:48" x14ac:dyDescent="0.2">
      <c r="A63" s="4" t="str">
        <f t="shared" si="14"/>
        <v>Calera3</v>
      </c>
      <c r="B63" s="38" t="str">
        <f t="shared" si="15"/>
        <v>CAP1B3</v>
      </c>
      <c r="C63" s="39">
        <v>3</v>
      </c>
      <c r="D63" s="40" t="s">
        <v>59</v>
      </c>
      <c r="E63" s="40" t="s">
        <v>56</v>
      </c>
      <c r="F63" s="40" t="s">
        <v>47</v>
      </c>
      <c r="G63" s="41" t="s">
        <v>23</v>
      </c>
      <c r="H63" s="53">
        <v>1080</v>
      </c>
      <c r="I63" s="53"/>
      <c r="J63" s="53">
        <v>2520</v>
      </c>
      <c r="K63" s="53"/>
      <c r="L63" s="53">
        <v>540</v>
      </c>
      <c r="M63" s="53"/>
      <c r="N63" s="53">
        <v>20160</v>
      </c>
      <c r="O63" s="53"/>
      <c r="P63" s="53">
        <v>540</v>
      </c>
      <c r="Q63" s="53"/>
      <c r="R63" s="53">
        <v>0</v>
      </c>
      <c r="S63" s="53"/>
      <c r="T63" s="53"/>
      <c r="U63" s="53"/>
      <c r="V63" s="53">
        <v>1206</v>
      </c>
      <c r="W63" s="53"/>
      <c r="X63" s="53">
        <v>180</v>
      </c>
      <c r="Y63" s="53"/>
      <c r="Z63" s="53">
        <v>1386</v>
      </c>
      <c r="AA63" s="53"/>
      <c r="AB63" s="53">
        <v>183</v>
      </c>
      <c r="AC63" s="53"/>
      <c r="AD63" s="53">
        <v>0</v>
      </c>
      <c r="AE63" s="53"/>
      <c r="AF63" s="53">
        <v>183</v>
      </c>
      <c r="AG63" s="53"/>
      <c r="AH63" s="53">
        <v>146</v>
      </c>
      <c r="AI63" s="53"/>
      <c r="AJ63" s="53"/>
      <c r="AK63" s="53"/>
      <c r="AL63" s="53">
        <v>26730</v>
      </c>
      <c r="AM63" s="53"/>
      <c r="AN63" s="53">
        <v>180</v>
      </c>
      <c r="AO63" s="54"/>
      <c r="AP63" s="54">
        <v>26910</v>
      </c>
      <c r="AQ63" s="61">
        <f t="shared" si="8"/>
        <v>5.150501672240803E-2</v>
      </c>
      <c r="AR63" s="62">
        <f t="shared" si="9"/>
        <v>7.7</v>
      </c>
      <c r="AS63" s="63">
        <f t="shared" si="10"/>
        <v>6.8004459308807132E-3</v>
      </c>
      <c r="AT63" s="62">
        <f t="shared" si="11"/>
        <v>1.0166666666666666</v>
      </c>
      <c r="AU63" s="63">
        <f t="shared" si="12"/>
        <v>5.4254923820141214E-3</v>
      </c>
      <c r="AV63" s="64">
        <f t="shared" si="13"/>
        <v>0.81111111111111112</v>
      </c>
    </row>
    <row r="64" spans="1:48" x14ac:dyDescent="0.2">
      <c r="A64" s="4" t="str">
        <f t="shared" si="14"/>
        <v>Calera3</v>
      </c>
      <c r="B64" s="38" t="str">
        <f t="shared" si="15"/>
        <v>CAP1c3</v>
      </c>
      <c r="C64" s="39">
        <v>3</v>
      </c>
      <c r="D64" s="40" t="s">
        <v>59</v>
      </c>
      <c r="E64" s="40" t="s">
        <v>56</v>
      </c>
      <c r="F64" s="40" t="s">
        <v>47</v>
      </c>
      <c r="G64" s="41" t="s">
        <v>24</v>
      </c>
      <c r="H64" s="53">
        <v>720</v>
      </c>
      <c r="I64" s="53"/>
      <c r="J64" s="53">
        <v>0</v>
      </c>
      <c r="K64" s="53"/>
      <c r="L64" s="53">
        <v>4360</v>
      </c>
      <c r="M64" s="53"/>
      <c r="N64" s="53">
        <v>15300</v>
      </c>
      <c r="O64" s="53"/>
      <c r="P64" s="53">
        <v>5400</v>
      </c>
      <c r="Q64" s="53"/>
      <c r="R64" s="53">
        <v>180</v>
      </c>
      <c r="S64" s="53"/>
      <c r="T64" s="53"/>
      <c r="U64" s="53"/>
      <c r="V64" s="53">
        <v>1503</v>
      </c>
      <c r="W64" s="53"/>
      <c r="X64" s="53">
        <v>330</v>
      </c>
      <c r="Y64" s="53"/>
      <c r="Z64" s="53">
        <v>1833</v>
      </c>
      <c r="AA64" s="53"/>
      <c r="AB64" s="53">
        <v>105</v>
      </c>
      <c r="AC64" s="53"/>
      <c r="AD64" s="53">
        <v>0</v>
      </c>
      <c r="AE64" s="53"/>
      <c r="AF64" s="53">
        <v>105</v>
      </c>
      <c r="AG64" s="53"/>
      <c r="AH64" s="53">
        <v>0</v>
      </c>
      <c r="AI64" s="53"/>
      <c r="AJ64" s="53"/>
      <c r="AK64" s="53"/>
      <c r="AL64" s="53">
        <v>28042</v>
      </c>
      <c r="AM64" s="53"/>
      <c r="AN64" s="53">
        <v>330</v>
      </c>
      <c r="AO64" s="54"/>
      <c r="AP64" s="54">
        <v>28372</v>
      </c>
      <c r="AQ64" s="65">
        <f t="shared" si="8"/>
        <v>6.4605949527703363E-2</v>
      </c>
      <c r="AR64" s="66">
        <f t="shared" si="9"/>
        <v>10.183333333333334</v>
      </c>
      <c r="AS64" s="67">
        <f t="shared" si="10"/>
        <v>3.7008318060059212E-3</v>
      </c>
      <c r="AT64" s="66">
        <f t="shared" si="11"/>
        <v>0.58333333333333337</v>
      </c>
      <c r="AU64" s="67">
        <f t="shared" si="12"/>
        <v>0</v>
      </c>
      <c r="AV64" s="68">
        <f t="shared" si="13"/>
        <v>0</v>
      </c>
    </row>
    <row r="65" spans="1:48" x14ac:dyDescent="0.2">
      <c r="A65" s="4" t="str">
        <f t="shared" si="14"/>
        <v>Pichidegua3</v>
      </c>
      <c r="B65" s="38" t="str">
        <f t="shared" si="15"/>
        <v>PICH1A3</v>
      </c>
      <c r="C65" s="39">
        <v>3</v>
      </c>
      <c r="D65" s="40" t="s">
        <v>52</v>
      </c>
      <c r="E65" s="40"/>
      <c r="F65" s="40" t="s">
        <v>48</v>
      </c>
      <c r="G65" s="41" t="s">
        <v>25</v>
      </c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4"/>
      <c r="AP65" s="54"/>
      <c r="AQ65" s="65">
        <v>0</v>
      </c>
      <c r="AR65" s="66">
        <f t="shared" si="9"/>
        <v>0</v>
      </c>
      <c r="AS65" s="67">
        <v>0</v>
      </c>
      <c r="AT65" s="66">
        <f t="shared" si="11"/>
        <v>0</v>
      </c>
      <c r="AU65" s="67">
        <v>0</v>
      </c>
      <c r="AV65" s="68">
        <f t="shared" si="13"/>
        <v>0</v>
      </c>
    </row>
    <row r="66" spans="1:48" x14ac:dyDescent="0.2">
      <c r="A66" s="4" t="str">
        <f t="shared" si="14"/>
        <v>Pichidegua3</v>
      </c>
      <c r="B66" s="38" t="str">
        <f t="shared" si="15"/>
        <v>PICH2A3</v>
      </c>
      <c r="C66" s="39">
        <v>3</v>
      </c>
      <c r="D66" s="40" t="s">
        <v>52</v>
      </c>
      <c r="E66" s="40" t="s">
        <v>56</v>
      </c>
      <c r="F66" s="40" t="s">
        <v>48</v>
      </c>
      <c r="G66" s="41" t="s">
        <v>26</v>
      </c>
      <c r="H66" s="53">
        <v>2640</v>
      </c>
      <c r="I66" s="53"/>
      <c r="J66" s="53">
        <v>47520</v>
      </c>
      <c r="K66" s="53"/>
      <c r="L66" s="53">
        <v>200520</v>
      </c>
      <c r="M66" s="53"/>
      <c r="N66" s="53">
        <v>114120</v>
      </c>
      <c r="O66" s="53"/>
      <c r="P66" s="53">
        <v>8640</v>
      </c>
      <c r="Q66" s="53"/>
      <c r="R66" s="53">
        <v>0</v>
      </c>
      <c r="S66" s="53"/>
      <c r="T66" s="53"/>
      <c r="U66" s="53"/>
      <c r="V66" s="53">
        <v>25380</v>
      </c>
      <c r="W66" s="53"/>
      <c r="X66" s="53">
        <v>0</v>
      </c>
      <c r="Y66" s="53"/>
      <c r="Z66" s="53">
        <v>25380</v>
      </c>
      <c r="AA66" s="53"/>
      <c r="AB66" s="53">
        <v>5760</v>
      </c>
      <c r="AC66" s="53"/>
      <c r="AD66" s="53">
        <v>0</v>
      </c>
      <c r="AE66" s="53"/>
      <c r="AF66" s="53">
        <v>5760</v>
      </c>
      <c r="AG66" s="53"/>
      <c r="AH66" s="53">
        <v>860</v>
      </c>
      <c r="AI66" s="53"/>
      <c r="AJ66" s="53"/>
      <c r="AK66" s="53"/>
      <c r="AL66" s="53">
        <v>405440</v>
      </c>
      <c r="AM66" s="53"/>
      <c r="AN66" s="53">
        <v>0</v>
      </c>
      <c r="AO66" s="54"/>
      <c r="AP66" s="54">
        <v>405440</v>
      </c>
      <c r="AQ66" s="65">
        <f t="shared" si="8"/>
        <v>6.2598658247829522E-2</v>
      </c>
      <c r="AR66" s="66">
        <f t="shared" si="9"/>
        <v>141</v>
      </c>
      <c r="AS66" s="67">
        <f t="shared" si="10"/>
        <v>1.4206787687450671E-2</v>
      </c>
      <c r="AT66" s="66">
        <f t="shared" si="11"/>
        <v>32</v>
      </c>
      <c r="AU66" s="67">
        <f t="shared" si="12"/>
        <v>2.1211523283346488E-3</v>
      </c>
      <c r="AV66" s="68">
        <f t="shared" si="13"/>
        <v>4.7777777777777777</v>
      </c>
    </row>
    <row r="67" spans="1:48" x14ac:dyDescent="0.2">
      <c r="A67" s="4" t="str">
        <f t="shared" si="14"/>
        <v>Pichidegua3</v>
      </c>
      <c r="B67" s="38" t="str">
        <f t="shared" ref="B67" si="16">+CONCATENATE(G67,C67)</f>
        <v>PICH3A3</v>
      </c>
      <c r="C67" s="39">
        <v>3</v>
      </c>
      <c r="D67" s="40" t="s">
        <v>52</v>
      </c>
      <c r="E67" s="40" t="s">
        <v>55</v>
      </c>
      <c r="F67" s="40" t="s">
        <v>49</v>
      </c>
      <c r="G67" s="41" t="s">
        <v>27</v>
      </c>
      <c r="H67" s="53">
        <v>2040</v>
      </c>
      <c r="I67" s="53"/>
      <c r="J67" s="53">
        <v>16740</v>
      </c>
      <c r="K67" s="53"/>
      <c r="L67" s="53">
        <v>145980</v>
      </c>
      <c r="M67" s="53"/>
      <c r="N67" s="53">
        <v>128520</v>
      </c>
      <c r="O67" s="53"/>
      <c r="P67" s="53">
        <v>7740</v>
      </c>
      <c r="Q67" s="53"/>
      <c r="R67" s="53">
        <v>0</v>
      </c>
      <c r="S67" s="53"/>
      <c r="T67" s="53"/>
      <c r="U67" s="53"/>
      <c r="V67" s="53">
        <v>20340</v>
      </c>
      <c r="W67" s="53"/>
      <c r="X67" s="53">
        <v>0</v>
      </c>
      <c r="Y67" s="53"/>
      <c r="Z67" s="53">
        <v>20340</v>
      </c>
      <c r="AA67" s="53"/>
      <c r="AB67" s="53">
        <v>1980</v>
      </c>
      <c r="AC67" s="53"/>
      <c r="AD67" s="53">
        <v>0</v>
      </c>
      <c r="AE67" s="53"/>
      <c r="AF67" s="53">
        <v>1980</v>
      </c>
      <c r="AG67" s="53"/>
      <c r="AH67" s="53">
        <v>300</v>
      </c>
      <c r="AI67" s="53"/>
      <c r="AJ67" s="53"/>
      <c r="AK67" s="53"/>
      <c r="AL67" s="53">
        <v>323640</v>
      </c>
      <c r="AM67" s="53"/>
      <c r="AN67" s="53">
        <v>0</v>
      </c>
      <c r="AO67" s="54"/>
      <c r="AP67" s="54">
        <v>323640</v>
      </c>
      <c r="AQ67" s="65">
        <f t="shared" si="8"/>
        <v>6.2847608453837592E-2</v>
      </c>
      <c r="AR67" s="66">
        <f t="shared" si="9"/>
        <v>113</v>
      </c>
      <c r="AS67" s="67">
        <f t="shared" si="10"/>
        <v>6.1179087875417133E-3</v>
      </c>
      <c r="AT67" s="66">
        <f t="shared" si="11"/>
        <v>11</v>
      </c>
      <c r="AU67" s="67">
        <f t="shared" si="12"/>
        <v>9.2695587690025958E-4</v>
      </c>
      <c r="AV67" s="68">
        <f t="shared" si="13"/>
        <v>1.6666666666666667</v>
      </c>
    </row>
    <row r="68" spans="1:48" x14ac:dyDescent="0.2">
      <c r="A68" s="4" t="str">
        <f t="shared" ref="A68:A131" si="17">+CONCATENATE(D68,C68)</f>
        <v>Pichidegua3</v>
      </c>
      <c r="B68" s="38" t="str">
        <f t="shared" ref="B68:B131" si="18">+CONCATENATE(G68,C68)</f>
        <v>PICH4A3</v>
      </c>
      <c r="C68" s="39">
        <v>3</v>
      </c>
      <c r="D68" s="40" t="s">
        <v>52</v>
      </c>
      <c r="E68" s="40" t="s">
        <v>55</v>
      </c>
      <c r="F68" s="40" t="s">
        <v>50</v>
      </c>
      <c r="G68" s="41" t="s">
        <v>28</v>
      </c>
      <c r="H68" s="53">
        <v>0</v>
      </c>
      <c r="I68" s="53"/>
      <c r="J68" s="53">
        <v>0</v>
      </c>
      <c r="K68" s="53"/>
      <c r="L68" s="53">
        <v>0</v>
      </c>
      <c r="M68" s="53"/>
      <c r="N68" s="53">
        <v>0</v>
      </c>
      <c r="O68" s="53"/>
      <c r="P68" s="53">
        <v>0</v>
      </c>
      <c r="Q68" s="53"/>
      <c r="R68" s="53">
        <v>0</v>
      </c>
      <c r="S68" s="53"/>
      <c r="T68" s="53"/>
      <c r="U68" s="53"/>
      <c r="V68" s="53">
        <v>0</v>
      </c>
      <c r="W68" s="53"/>
      <c r="X68" s="53">
        <v>0</v>
      </c>
      <c r="Y68" s="53"/>
      <c r="Z68" s="53">
        <v>0</v>
      </c>
      <c r="AA68" s="53"/>
      <c r="AB68" s="53">
        <v>1980</v>
      </c>
      <c r="AC68" s="53"/>
      <c r="AD68" s="53">
        <v>0</v>
      </c>
      <c r="AE68" s="53"/>
      <c r="AF68" s="53">
        <v>1980</v>
      </c>
      <c r="AG68" s="53"/>
      <c r="AH68" s="53">
        <v>0</v>
      </c>
      <c r="AI68" s="53"/>
      <c r="AJ68" s="53"/>
      <c r="AK68" s="53"/>
      <c r="AL68" s="53">
        <v>1980</v>
      </c>
      <c r="AM68" s="53"/>
      <c r="AN68" s="53">
        <v>0</v>
      </c>
      <c r="AO68" s="54"/>
      <c r="AP68" s="54">
        <v>1980</v>
      </c>
      <c r="AQ68" s="65">
        <f t="shared" si="8"/>
        <v>0</v>
      </c>
      <c r="AR68" s="66">
        <f t="shared" si="9"/>
        <v>0</v>
      </c>
      <c r="AS68" s="67">
        <f t="shared" si="10"/>
        <v>1</v>
      </c>
      <c r="AT68" s="66">
        <f t="shared" si="11"/>
        <v>11</v>
      </c>
      <c r="AU68" s="67">
        <f t="shared" si="12"/>
        <v>0</v>
      </c>
      <c r="AV68" s="68">
        <f t="shared" si="13"/>
        <v>0</v>
      </c>
    </row>
    <row r="69" spans="1:48" x14ac:dyDescent="0.2">
      <c r="A69" s="4" t="str">
        <f t="shared" si="17"/>
        <v>Pichidegua3</v>
      </c>
      <c r="B69" s="38" t="str">
        <f t="shared" si="18"/>
        <v>PICH5A3</v>
      </c>
      <c r="C69" s="39">
        <v>3</v>
      </c>
      <c r="D69" s="40" t="s">
        <v>52</v>
      </c>
      <c r="E69" s="40" t="s">
        <v>55</v>
      </c>
      <c r="F69" s="40" t="s">
        <v>51</v>
      </c>
      <c r="G69" s="41" t="s">
        <v>29</v>
      </c>
      <c r="H69" s="53">
        <v>10560</v>
      </c>
      <c r="I69" s="53"/>
      <c r="J69" s="53">
        <v>3600</v>
      </c>
      <c r="K69" s="53"/>
      <c r="L69" s="53">
        <v>18540</v>
      </c>
      <c r="M69" s="53"/>
      <c r="N69" s="53">
        <v>188280</v>
      </c>
      <c r="O69" s="53"/>
      <c r="P69" s="53">
        <v>89820</v>
      </c>
      <c r="Q69" s="53"/>
      <c r="R69" s="53">
        <v>2340</v>
      </c>
      <c r="S69" s="53"/>
      <c r="T69" s="53"/>
      <c r="U69" s="53"/>
      <c r="V69" s="53">
        <v>8280</v>
      </c>
      <c r="W69" s="53"/>
      <c r="X69" s="53">
        <v>0</v>
      </c>
      <c r="Y69" s="53"/>
      <c r="Z69" s="53">
        <v>8280</v>
      </c>
      <c r="AA69" s="53"/>
      <c r="AB69" s="53">
        <v>1260</v>
      </c>
      <c r="AC69" s="53"/>
      <c r="AD69" s="53">
        <v>0</v>
      </c>
      <c r="AE69" s="53"/>
      <c r="AF69" s="53">
        <v>1260</v>
      </c>
      <c r="AG69" s="53"/>
      <c r="AH69" s="53">
        <v>620</v>
      </c>
      <c r="AI69" s="53"/>
      <c r="AJ69" s="53"/>
      <c r="AK69" s="53"/>
      <c r="AL69" s="53">
        <v>323300</v>
      </c>
      <c r="AM69" s="53"/>
      <c r="AN69" s="53">
        <v>0</v>
      </c>
      <c r="AO69" s="54"/>
      <c r="AP69" s="54">
        <v>323300</v>
      </c>
      <c r="AQ69" s="65">
        <f t="shared" si="8"/>
        <v>2.5610887720383543E-2</v>
      </c>
      <c r="AR69" s="66">
        <f t="shared" si="9"/>
        <v>46</v>
      </c>
      <c r="AS69" s="67">
        <f t="shared" si="10"/>
        <v>3.8973090009279308E-3</v>
      </c>
      <c r="AT69" s="66">
        <f t="shared" si="11"/>
        <v>7</v>
      </c>
      <c r="AU69" s="67">
        <f t="shared" si="12"/>
        <v>1.9177234766470769E-3</v>
      </c>
      <c r="AV69" s="68">
        <f t="shared" si="13"/>
        <v>3.4444444444444446</v>
      </c>
    </row>
    <row r="70" spans="1:48" x14ac:dyDescent="0.2">
      <c r="A70" s="4" t="str">
        <f t="shared" si="17"/>
        <v>Pichidegua3</v>
      </c>
      <c r="B70" s="38" t="str">
        <f t="shared" si="18"/>
        <v>PICH1B3</v>
      </c>
      <c r="C70" s="39">
        <v>3</v>
      </c>
      <c r="D70" s="40" t="s">
        <v>52</v>
      </c>
      <c r="E70" s="40"/>
      <c r="F70" s="40" t="s">
        <v>48</v>
      </c>
      <c r="G70" s="41" t="s">
        <v>30</v>
      </c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4"/>
      <c r="AP70" s="54"/>
      <c r="AQ70" s="65">
        <v>0</v>
      </c>
      <c r="AR70" s="66">
        <f t="shared" si="9"/>
        <v>0</v>
      </c>
      <c r="AS70" s="67">
        <v>0</v>
      </c>
      <c r="AT70" s="66">
        <f t="shared" si="11"/>
        <v>0</v>
      </c>
      <c r="AU70" s="67">
        <v>0</v>
      </c>
      <c r="AV70" s="68">
        <f t="shared" si="13"/>
        <v>0</v>
      </c>
    </row>
    <row r="71" spans="1:48" x14ac:dyDescent="0.2">
      <c r="A71" s="4" t="str">
        <f t="shared" si="17"/>
        <v>Pichidegua3</v>
      </c>
      <c r="B71" s="38" t="str">
        <f t="shared" si="18"/>
        <v>PICH2B3</v>
      </c>
      <c r="C71" s="39">
        <v>3</v>
      </c>
      <c r="D71" s="40" t="s">
        <v>52</v>
      </c>
      <c r="E71" s="40" t="s">
        <v>55</v>
      </c>
      <c r="F71" s="40" t="s">
        <v>48</v>
      </c>
      <c r="G71" s="41" t="s">
        <v>31</v>
      </c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4"/>
      <c r="AP71" s="54"/>
      <c r="AQ71" s="65">
        <v>0</v>
      </c>
      <c r="AR71" s="66">
        <f t="shared" si="9"/>
        <v>0</v>
      </c>
      <c r="AS71" s="67">
        <v>0</v>
      </c>
      <c r="AT71" s="66">
        <f t="shared" si="11"/>
        <v>0</v>
      </c>
      <c r="AU71" s="67">
        <v>0</v>
      </c>
      <c r="AV71" s="68">
        <f t="shared" si="13"/>
        <v>0</v>
      </c>
    </row>
    <row r="72" spans="1:48" x14ac:dyDescent="0.2">
      <c r="A72" s="4" t="str">
        <f t="shared" si="17"/>
        <v>Pichidegua3</v>
      </c>
      <c r="B72" s="38" t="str">
        <f t="shared" si="18"/>
        <v>PICH3B3</v>
      </c>
      <c r="C72" s="39">
        <v>3</v>
      </c>
      <c r="D72" s="40" t="s">
        <v>52</v>
      </c>
      <c r="E72" s="40" t="s">
        <v>55</v>
      </c>
      <c r="F72" s="40" t="s">
        <v>49</v>
      </c>
      <c r="G72" s="41" t="s">
        <v>32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4"/>
      <c r="AP72" s="54"/>
      <c r="AQ72" s="65">
        <v>0</v>
      </c>
      <c r="AR72" s="66">
        <f t="shared" ref="AR72:AR135" si="19">+Z72/180</f>
        <v>0</v>
      </c>
      <c r="AS72" s="67">
        <v>0</v>
      </c>
      <c r="AT72" s="66">
        <f t="shared" ref="AT72:AT135" si="20">+AF72/180</f>
        <v>0</v>
      </c>
      <c r="AU72" s="67">
        <v>0</v>
      </c>
      <c r="AV72" s="68">
        <f t="shared" ref="AV72:AV135" si="21">+AH72/180</f>
        <v>0</v>
      </c>
    </row>
    <row r="73" spans="1:48" x14ac:dyDescent="0.2">
      <c r="A73" s="4" t="str">
        <f t="shared" si="17"/>
        <v>Pichidegua3</v>
      </c>
      <c r="B73" s="38" t="str">
        <f t="shared" si="18"/>
        <v>PICH4B3</v>
      </c>
      <c r="C73" s="39">
        <v>3</v>
      </c>
      <c r="D73" s="40" t="s">
        <v>52</v>
      </c>
      <c r="E73" s="40" t="s">
        <v>55</v>
      </c>
      <c r="F73" s="40" t="s">
        <v>50</v>
      </c>
      <c r="G73" s="41" t="s">
        <v>33</v>
      </c>
      <c r="H73" s="53">
        <v>8040</v>
      </c>
      <c r="I73" s="53"/>
      <c r="J73" s="53">
        <v>27480</v>
      </c>
      <c r="K73" s="53"/>
      <c r="L73" s="53">
        <v>48280</v>
      </c>
      <c r="M73" s="53"/>
      <c r="N73" s="53">
        <v>22140</v>
      </c>
      <c r="O73" s="53"/>
      <c r="P73" s="53">
        <v>6480</v>
      </c>
      <c r="Q73" s="53"/>
      <c r="R73" s="53">
        <v>0</v>
      </c>
      <c r="S73" s="53"/>
      <c r="T73" s="53"/>
      <c r="U73" s="53"/>
      <c r="V73" s="53">
        <v>21780</v>
      </c>
      <c r="W73" s="53"/>
      <c r="X73" s="53">
        <v>0</v>
      </c>
      <c r="Y73" s="53"/>
      <c r="Z73" s="53">
        <v>21780</v>
      </c>
      <c r="AA73" s="53"/>
      <c r="AB73" s="53">
        <v>3420</v>
      </c>
      <c r="AC73" s="53"/>
      <c r="AD73" s="53">
        <v>0</v>
      </c>
      <c r="AE73" s="53"/>
      <c r="AF73" s="53">
        <v>3420</v>
      </c>
      <c r="AG73" s="53"/>
      <c r="AH73" s="53">
        <v>625</v>
      </c>
      <c r="AI73" s="53"/>
      <c r="AJ73" s="53"/>
      <c r="AK73" s="53"/>
      <c r="AL73" s="53">
        <v>138245</v>
      </c>
      <c r="AM73" s="53"/>
      <c r="AN73" s="53">
        <v>0</v>
      </c>
      <c r="AO73" s="54"/>
      <c r="AP73" s="54">
        <v>138245</v>
      </c>
      <c r="AQ73" s="65">
        <f t="shared" ref="AQ73:AQ135" si="22">+Z73/AP73</f>
        <v>0.15754638504105031</v>
      </c>
      <c r="AR73" s="66">
        <f t="shared" si="19"/>
        <v>121</v>
      </c>
      <c r="AS73" s="67">
        <f t="shared" ref="AS73:AS135" si="23">+AF73/AP73</f>
        <v>2.4738688560164923E-2</v>
      </c>
      <c r="AT73" s="66">
        <f t="shared" si="20"/>
        <v>19</v>
      </c>
      <c r="AU73" s="67">
        <f t="shared" ref="AU73:AU135" si="24">+AH73/AP73</f>
        <v>4.5209591666968063E-3</v>
      </c>
      <c r="AV73" s="68">
        <f t="shared" si="21"/>
        <v>3.4722222222222223</v>
      </c>
    </row>
    <row r="74" spans="1:48" x14ac:dyDescent="0.2">
      <c r="A74" s="4" t="str">
        <f t="shared" si="17"/>
        <v>Pichidegua3</v>
      </c>
      <c r="B74" s="38" t="str">
        <f t="shared" si="18"/>
        <v>PICH5B3</v>
      </c>
      <c r="C74" s="39">
        <v>3</v>
      </c>
      <c r="D74" s="40" t="s">
        <v>52</v>
      </c>
      <c r="E74" s="40" t="s">
        <v>55</v>
      </c>
      <c r="F74" s="40" t="s">
        <v>51</v>
      </c>
      <c r="G74" s="41" t="s">
        <v>34</v>
      </c>
      <c r="H74" s="53">
        <v>7320</v>
      </c>
      <c r="I74" s="53"/>
      <c r="J74" s="53">
        <v>47340</v>
      </c>
      <c r="K74" s="53"/>
      <c r="L74" s="53">
        <v>96660</v>
      </c>
      <c r="M74" s="53"/>
      <c r="N74" s="53">
        <v>36360</v>
      </c>
      <c r="O74" s="53"/>
      <c r="P74" s="53">
        <v>5040</v>
      </c>
      <c r="Q74" s="53"/>
      <c r="R74" s="53">
        <v>0</v>
      </c>
      <c r="S74" s="53"/>
      <c r="T74" s="53"/>
      <c r="U74" s="53"/>
      <c r="V74" s="53">
        <v>27180</v>
      </c>
      <c r="W74" s="53"/>
      <c r="X74" s="53">
        <v>0</v>
      </c>
      <c r="Y74" s="53"/>
      <c r="Z74" s="53">
        <v>27180</v>
      </c>
      <c r="AA74" s="53"/>
      <c r="AB74" s="53">
        <v>5400</v>
      </c>
      <c r="AC74" s="53"/>
      <c r="AD74" s="53">
        <v>0</v>
      </c>
      <c r="AE74" s="53"/>
      <c r="AF74" s="53">
        <v>5400</v>
      </c>
      <c r="AG74" s="53"/>
      <c r="AH74" s="53">
        <v>740</v>
      </c>
      <c r="AI74" s="53"/>
      <c r="AJ74" s="53"/>
      <c r="AK74" s="53"/>
      <c r="AL74" s="53">
        <v>226040</v>
      </c>
      <c r="AM74" s="53"/>
      <c r="AN74" s="53">
        <v>0</v>
      </c>
      <c r="AO74" s="54"/>
      <c r="AP74" s="54">
        <v>226040</v>
      </c>
      <c r="AQ74" s="65">
        <f t="shared" si="22"/>
        <v>0.12024420456556362</v>
      </c>
      <c r="AR74" s="66">
        <f t="shared" si="19"/>
        <v>151</v>
      </c>
      <c r="AS74" s="67">
        <f t="shared" si="23"/>
        <v>2.3889577066006015E-2</v>
      </c>
      <c r="AT74" s="66">
        <f t="shared" si="20"/>
        <v>30</v>
      </c>
      <c r="AU74" s="67">
        <f t="shared" si="24"/>
        <v>3.273756857193417E-3</v>
      </c>
      <c r="AV74" s="68">
        <f t="shared" si="21"/>
        <v>4.1111111111111107</v>
      </c>
    </row>
    <row r="75" spans="1:48" x14ac:dyDescent="0.2">
      <c r="A75" s="4" t="str">
        <f t="shared" si="17"/>
        <v>Pichidegua3</v>
      </c>
      <c r="B75" s="38" t="str">
        <f t="shared" si="18"/>
        <v>PICH3C3</v>
      </c>
      <c r="C75" s="39">
        <v>3</v>
      </c>
      <c r="D75" s="40" t="s">
        <v>52</v>
      </c>
      <c r="E75" s="40" t="s">
        <v>55</v>
      </c>
      <c r="F75" s="40" t="s">
        <v>49</v>
      </c>
      <c r="G75" s="41" t="s">
        <v>53</v>
      </c>
      <c r="H75" s="53">
        <v>8880</v>
      </c>
      <c r="I75" s="53"/>
      <c r="J75" s="53">
        <v>24660</v>
      </c>
      <c r="K75" s="53"/>
      <c r="L75" s="53">
        <v>116460</v>
      </c>
      <c r="M75" s="53"/>
      <c r="N75" s="53">
        <v>38340</v>
      </c>
      <c r="O75" s="53"/>
      <c r="P75" s="53">
        <v>1260</v>
      </c>
      <c r="Q75" s="53"/>
      <c r="R75" s="53">
        <v>0</v>
      </c>
      <c r="S75" s="53"/>
      <c r="T75" s="53"/>
      <c r="U75" s="53"/>
      <c r="V75" s="53">
        <v>23760</v>
      </c>
      <c r="W75" s="53"/>
      <c r="X75" s="53">
        <v>0</v>
      </c>
      <c r="Y75" s="53"/>
      <c r="Z75" s="53">
        <v>23760</v>
      </c>
      <c r="AA75" s="53"/>
      <c r="AB75" s="53">
        <v>3600</v>
      </c>
      <c r="AC75" s="53"/>
      <c r="AD75" s="53">
        <v>0</v>
      </c>
      <c r="AE75" s="53"/>
      <c r="AF75" s="53">
        <v>3600</v>
      </c>
      <c r="AG75" s="53"/>
      <c r="AH75" s="53">
        <v>400</v>
      </c>
      <c r="AI75" s="53"/>
      <c r="AJ75" s="53"/>
      <c r="AK75" s="53"/>
      <c r="AL75" s="53">
        <v>217360</v>
      </c>
      <c r="AM75" s="53"/>
      <c r="AN75" s="53">
        <v>0</v>
      </c>
      <c r="AO75" s="54"/>
      <c r="AP75" s="54">
        <v>217360</v>
      </c>
      <c r="AQ75" s="65">
        <f t="shared" si="22"/>
        <v>0.10931174089068826</v>
      </c>
      <c r="AR75" s="66">
        <f t="shared" si="19"/>
        <v>132</v>
      </c>
      <c r="AS75" s="67">
        <f t="shared" si="23"/>
        <v>1.6562384983437616E-2</v>
      </c>
      <c r="AT75" s="66">
        <f t="shared" si="20"/>
        <v>20</v>
      </c>
      <c r="AU75" s="67">
        <f t="shared" si="24"/>
        <v>1.8402649981597351E-3</v>
      </c>
      <c r="AV75" s="68">
        <f t="shared" si="21"/>
        <v>2.2222222222222223</v>
      </c>
    </row>
    <row r="76" spans="1:48" x14ac:dyDescent="0.2">
      <c r="A76" s="4" t="str">
        <f t="shared" si="17"/>
        <v>Pichidegua3</v>
      </c>
      <c r="B76" s="38" t="str">
        <f t="shared" si="18"/>
        <v>PICH5C3</v>
      </c>
      <c r="C76" s="39">
        <v>3</v>
      </c>
      <c r="D76" s="40" t="s">
        <v>52</v>
      </c>
      <c r="E76" s="40" t="s">
        <v>55</v>
      </c>
      <c r="F76" s="40" t="s">
        <v>51</v>
      </c>
      <c r="G76" s="41" t="s">
        <v>35</v>
      </c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4"/>
      <c r="AP76" s="54"/>
      <c r="AQ76" s="65">
        <v>0</v>
      </c>
      <c r="AR76" s="66">
        <f t="shared" si="19"/>
        <v>0</v>
      </c>
      <c r="AS76" s="67">
        <v>0</v>
      </c>
      <c r="AT76" s="66">
        <f t="shared" si="20"/>
        <v>0</v>
      </c>
      <c r="AU76" s="67">
        <v>0</v>
      </c>
      <c r="AV76" s="68">
        <f t="shared" si="21"/>
        <v>0</v>
      </c>
    </row>
    <row r="77" spans="1:48" x14ac:dyDescent="0.2">
      <c r="A77" s="4" t="str">
        <f t="shared" si="17"/>
        <v>Pichidegua3</v>
      </c>
      <c r="B77" s="38" t="str">
        <f t="shared" si="18"/>
        <v>PICH5D3</v>
      </c>
      <c r="C77" s="39">
        <v>3</v>
      </c>
      <c r="D77" s="40" t="s">
        <v>52</v>
      </c>
      <c r="E77" s="40" t="s">
        <v>55</v>
      </c>
      <c r="F77" s="40" t="s">
        <v>51</v>
      </c>
      <c r="G77" s="41" t="s">
        <v>36</v>
      </c>
      <c r="H77" s="53">
        <v>4800</v>
      </c>
      <c r="I77" s="53"/>
      <c r="J77" s="53">
        <v>9180</v>
      </c>
      <c r="K77" s="53"/>
      <c r="L77" s="53">
        <v>93960</v>
      </c>
      <c r="M77" s="53"/>
      <c r="N77" s="53">
        <v>208800</v>
      </c>
      <c r="O77" s="53"/>
      <c r="P77" s="53">
        <v>24660</v>
      </c>
      <c r="Q77" s="53"/>
      <c r="R77" s="53">
        <v>0</v>
      </c>
      <c r="S77" s="53"/>
      <c r="T77" s="53"/>
      <c r="U77" s="53"/>
      <c r="V77" s="53">
        <v>21240</v>
      </c>
      <c r="W77" s="53"/>
      <c r="X77" s="53">
        <v>0</v>
      </c>
      <c r="Y77" s="53"/>
      <c r="Z77" s="53">
        <v>21240</v>
      </c>
      <c r="AA77" s="53"/>
      <c r="AB77" s="53">
        <v>3240</v>
      </c>
      <c r="AC77" s="53"/>
      <c r="AD77" s="53">
        <v>0</v>
      </c>
      <c r="AE77" s="53"/>
      <c r="AF77" s="53">
        <v>3240</v>
      </c>
      <c r="AG77" s="53"/>
      <c r="AH77" s="53">
        <v>700</v>
      </c>
      <c r="AI77" s="53"/>
      <c r="AJ77" s="53"/>
      <c r="AK77" s="53"/>
      <c r="AL77" s="53">
        <v>366580</v>
      </c>
      <c r="AM77" s="53"/>
      <c r="AN77" s="53">
        <v>0</v>
      </c>
      <c r="AO77" s="54"/>
      <c r="AP77" s="54">
        <v>366580</v>
      </c>
      <c r="AQ77" s="65">
        <f t="shared" si="22"/>
        <v>5.7940967865131761E-2</v>
      </c>
      <c r="AR77" s="66">
        <f t="shared" si="19"/>
        <v>118</v>
      </c>
      <c r="AS77" s="67">
        <f t="shared" si="23"/>
        <v>8.8384527251895908E-3</v>
      </c>
      <c r="AT77" s="66">
        <f t="shared" si="20"/>
        <v>18</v>
      </c>
      <c r="AU77" s="67">
        <f t="shared" si="24"/>
        <v>1.9095422554421954E-3</v>
      </c>
      <c r="AV77" s="68">
        <f t="shared" si="21"/>
        <v>3.8888888888888888</v>
      </c>
    </row>
    <row r="78" spans="1:48" x14ac:dyDescent="0.2">
      <c r="A78" s="4" t="str">
        <f t="shared" si="17"/>
        <v>Pichidegua3</v>
      </c>
      <c r="B78" s="38" t="str">
        <f t="shared" si="18"/>
        <v>PICH1Aco3</v>
      </c>
      <c r="C78" s="39">
        <v>3</v>
      </c>
      <c r="D78" s="40" t="s">
        <v>52</v>
      </c>
      <c r="E78" s="40" t="s">
        <v>56</v>
      </c>
      <c r="F78" s="40" t="s">
        <v>47</v>
      </c>
      <c r="G78" s="41" t="s">
        <v>37</v>
      </c>
      <c r="H78" s="53">
        <v>1320</v>
      </c>
      <c r="I78" s="53"/>
      <c r="J78" s="53">
        <v>7740</v>
      </c>
      <c r="K78" s="53"/>
      <c r="L78" s="53">
        <v>14660</v>
      </c>
      <c r="M78" s="53"/>
      <c r="N78" s="53">
        <v>24300</v>
      </c>
      <c r="O78" s="53"/>
      <c r="P78" s="53">
        <v>720</v>
      </c>
      <c r="Q78" s="53"/>
      <c r="R78" s="53">
        <v>0</v>
      </c>
      <c r="S78" s="53"/>
      <c r="T78" s="53"/>
      <c r="U78" s="53"/>
      <c r="V78" s="53">
        <v>2931</v>
      </c>
      <c r="W78" s="53"/>
      <c r="X78" s="53">
        <v>0</v>
      </c>
      <c r="Y78" s="53"/>
      <c r="Z78" s="53">
        <v>2931</v>
      </c>
      <c r="AA78" s="53"/>
      <c r="AB78" s="53">
        <v>1086</v>
      </c>
      <c r="AC78" s="53"/>
      <c r="AD78" s="53">
        <v>0</v>
      </c>
      <c r="AE78" s="53"/>
      <c r="AF78" s="53">
        <v>1086</v>
      </c>
      <c r="AG78" s="53"/>
      <c r="AH78" s="53">
        <v>703</v>
      </c>
      <c r="AI78" s="53"/>
      <c r="AJ78" s="53"/>
      <c r="AK78" s="53"/>
      <c r="AL78" s="53">
        <v>53460</v>
      </c>
      <c r="AM78" s="53"/>
      <c r="AN78" s="53">
        <v>2460</v>
      </c>
      <c r="AO78" s="54"/>
      <c r="AP78" s="54">
        <v>53460</v>
      </c>
      <c r="AQ78" s="65">
        <f t="shared" si="22"/>
        <v>5.4826038159371496E-2</v>
      </c>
      <c r="AR78" s="66">
        <f t="shared" si="19"/>
        <v>16.283333333333335</v>
      </c>
      <c r="AS78" s="67">
        <f t="shared" si="23"/>
        <v>2.0314253647586981E-2</v>
      </c>
      <c r="AT78" s="66">
        <f t="shared" si="20"/>
        <v>6.0333333333333332</v>
      </c>
      <c r="AU78" s="67">
        <f t="shared" si="24"/>
        <v>1.3150018705574262E-2</v>
      </c>
      <c r="AV78" s="68">
        <f t="shared" si="21"/>
        <v>3.9055555555555554</v>
      </c>
    </row>
    <row r="79" spans="1:48" x14ac:dyDescent="0.2">
      <c r="A79" s="4" t="str">
        <f t="shared" si="17"/>
        <v>Pichidegua3</v>
      </c>
      <c r="B79" s="38" t="str">
        <f t="shared" si="18"/>
        <v>PICH1Aco23</v>
      </c>
      <c r="C79" s="39">
        <v>3</v>
      </c>
      <c r="D79" s="40" t="s">
        <v>52</v>
      </c>
      <c r="E79" s="40" t="s">
        <v>56</v>
      </c>
      <c r="F79" s="40" t="s">
        <v>47</v>
      </c>
      <c r="G79" s="41" t="s">
        <v>38</v>
      </c>
      <c r="H79" s="53">
        <v>3960</v>
      </c>
      <c r="I79" s="53"/>
      <c r="J79" s="53">
        <v>16020</v>
      </c>
      <c r="K79" s="53"/>
      <c r="L79" s="53">
        <v>32940</v>
      </c>
      <c r="M79" s="53"/>
      <c r="N79" s="53">
        <v>11880</v>
      </c>
      <c r="O79" s="53"/>
      <c r="P79" s="53">
        <v>540</v>
      </c>
      <c r="Q79" s="53"/>
      <c r="R79" s="53">
        <v>0</v>
      </c>
      <c r="S79" s="53"/>
      <c r="T79" s="53"/>
      <c r="U79" s="53"/>
      <c r="V79" s="53">
        <v>6120</v>
      </c>
      <c r="W79" s="53"/>
      <c r="X79" s="53">
        <v>3150</v>
      </c>
      <c r="Y79" s="53"/>
      <c r="Z79" s="53">
        <v>9270</v>
      </c>
      <c r="AA79" s="53"/>
      <c r="AB79" s="53">
        <v>1353</v>
      </c>
      <c r="AC79" s="53"/>
      <c r="AD79" s="53">
        <v>960</v>
      </c>
      <c r="AE79" s="53"/>
      <c r="AF79" s="53">
        <v>2313</v>
      </c>
      <c r="AG79" s="53"/>
      <c r="AH79" s="53">
        <v>3027</v>
      </c>
      <c r="AI79" s="53"/>
      <c r="AJ79" s="53"/>
      <c r="AK79" s="53"/>
      <c r="AL79" s="53">
        <v>75840</v>
      </c>
      <c r="AM79" s="53"/>
      <c r="AN79" s="53">
        <v>4500</v>
      </c>
      <c r="AO79" s="54"/>
      <c r="AP79" s="54">
        <v>79950</v>
      </c>
      <c r="AQ79" s="65">
        <f t="shared" si="22"/>
        <v>0.11594746716697936</v>
      </c>
      <c r="AR79" s="66">
        <f t="shared" si="19"/>
        <v>51.5</v>
      </c>
      <c r="AS79" s="67">
        <f t="shared" si="23"/>
        <v>2.8930581613508442E-2</v>
      </c>
      <c r="AT79" s="66">
        <f t="shared" si="20"/>
        <v>12.85</v>
      </c>
      <c r="AU79" s="67">
        <f t="shared" si="24"/>
        <v>3.7861163227016888E-2</v>
      </c>
      <c r="AV79" s="68">
        <f t="shared" si="21"/>
        <v>16.816666666666666</v>
      </c>
    </row>
    <row r="80" spans="1:48" x14ac:dyDescent="0.2">
      <c r="A80" s="4" t="str">
        <f t="shared" si="17"/>
        <v>Pichidegua3</v>
      </c>
      <c r="B80" s="38" t="str">
        <f t="shared" si="18"/>
        <v>PICH1Bco3</v>
      </c>
      <c r="C80" s="39">
        <v>3</v>
      </c>
      <c r="D80" s="40" t="s">
        <v>52</v>
      </c>
      <c r="E80" s="40" t="s">
        <v>56</v>
      </c>
      <c r="F80" s="40" t="s">
        <v>47</v>
      </c>
      <c r="G80" s="41" t="s">
        <v>39</v>
      </c>
      <c r="H80" s="53">
        <v>1200</v>
      </c>
      <c r="I80" s="53"/>
      <c r="J80" s="53">
        <v>0</v>
      </c>
      <c r="K80" s="53"/>
      <c r="L80" s="53">
        <v>5700</v>
      </c>
      <c r="M80" s="53"/>
      <c r="N80" s="53">
        <v>21780</v>
      </c>
      <c r="O80" s="53"/>
      <c r="P80" s="53">
        <v>11160</v>
      </c>
      <c r="Q80" s="53"/>
      <c r="R80" s="53">
        <v>720</v>
      </c>
      <c r="S80" s="53"/>
      <c r="T80" s="53"/>
      <c r="U80" s="53"/>
      <c r="V80" s="53">
        <v>1029</v>
      </c>
      <c r="W80" s="53"/>
      <c r="X80" s="53">
        <v>600</v>
      </c>
      <c r="Y80" s="53"/>
      <c r="Z80" s="53">
        <v>1629</v>
      </c>
      <c r="AA80" s="53"/>
      <c r="AB80" s="53">
        <v>180</v>
      </c>
      <c r="AC80" s="53"/>
      <c r="AD80" s="53">
        <v>30</v>
      </c>
      <c r="AE80" s="53"/>
      <c r="AF80" s="53">
        <v>210</v>
      </c>
      <c r="AG80" s="53"/>
      <c r="AH80" s="53">
        <v>81</v>
      </c>
      <c r="AI80" s="53"/>
      <c r="AJ80" s="53"/>
      <c r="AK80" s="53"/>
      <c r="AL80" s="53">
        <v>41850</v>
      </c>
      <c r="AM80" s="53"/>
      <c r="AN80" s="53">
        <v>900</v>
      </c>
      <c r="AO80" s="54"/>
      <c r="AP80" s="54">
        <v>42480</v>
      </c>
      <c r="AQ80" s="65">
        <f t="shared" si="22"/>
        <v>3.8347457627118643E-2</v>
      </c>
      <c r="AR80" s="66">
        <f t="shared" si="19"/>
        <v>9.0500000000000007</v>
      </c>
      <c r="AS80" s="67">
        <f t="shared" si="23"/>
        <v>4.9435028248587575E-3</v>
      </c>
      <c r="AT80" s="66">
        <f t="shared" si="20"/>
        <v>1.1666666666666667</v>
      </c>
      <c r="AU80" s="67">
        <f t="shared" si="24"/>
        <v>1.9067796610169492E-3</v>
      </c>
      <c r="AV80" s="68">
        <f t="shared" si="21"/>
        <v>0.45</v>
      </c>
    </row>
    <row r="81" spans="1:48" x14ac:dyDescent="0.2">
      <c r="A81" s="4" t="str">
        <f t="shared" si="17"/>
        <v>Pichidegua3</v>
      </c>
      <c r="B81" s="38" t="str">
        <f t="shared" si="18"/>
        <v>PICH2BCO3</v>
      </c>
      <c r="C81" s="39">
        <v>3</v>
      </c>
      <c r="D81" s="40" t="s">
        <v>52</v>
      </c>
      <c r="E81" s="42" t="s">
        <v>56</v>
      </c>
      <c r="F81" s="42" t="s">
        <v>47</v>
      </c>
      <c r="G81" s="43" t="s">
        <v>40</v>
      </c>
      <c r="H81" s="53">
        <v>8040</v>
      </c>
      <c r="I81" s="53"/>
      <c r="J81" s="53">
        <v>13680</v>
      </c>
      <c r="K81" s="53"/>
      <c r="L81" s="53">
        <v>29340</v>
      </c>
      <c r="M81" s="53"/>
      <c r="N81" s="53">
        <v>12600</v>
      </c>
      <c r="O81" s="53"/>
      <c r="P81" s="53">
        <v>720</v>
      </c>
      <c r="Q81" s="53"/>
      <c r="R81" s="53">
        <v>0</v>
      </c>
      <c r="S81" s="53"/>
      <c r="T81" s="53"/>
      <c r="U81" s="53"/>
      <c r="V81" s="53">
        <v>2925</v>
      </c>
      <c r="W81" s="53"/>
      <c r="X81" s="53">
        <v>960</v>
      </c>
      <c r="Y81" s="53"/>
      <c r="Z81" s="53">
        <v>3885</v>
      </c>
      <c r="AA81" s="53"/>
      <c r="AB81" s="53">
        <v>1758</v>
      </c>
      <c r="AC81" s="53"/>
      <c r="AD81" s="53">
        <v>630</v>
      </c>
      <c r="AE81" s="53"/>
      <c r="AF81" s="53">
        <v>2388</v>
      </c>
      <c r="AG81" s="53"/>
      <c r="AH81" s="53">
        <v>2115</v>
      </c>
      <c r="AI81" s="53"/>
      <c r="AJ81" s="53"/>
      <c r="AK81" s="53"/>
      <c r="AL81" s="53">
        <v>71178</v>
      </c>
      <c r="AM81" s="53"/>
      <c r="AN81" s="53">
        <v>1290</v>
      </c>
      <c r="AO81" s="54"/>
      <c r="AP81" s="54">
        <v>72768</v>
      </c>
      <c r="AQ81" s="65">
        <f t="shared" si="22"/>
        <v>5.3388852242744061E-2</v>
      </c>
      <c r="AR81" s="66">
        <f t="shared" si="19"/>
        <v>21.583333333333332</v>
      </c>
      <c r="AS81" s="67">
        <f t="shared" si="23"/>
        <v>3.2816622691292874E-2</v>
      </c>
      <c r="AT81" s="66">
        <f t="shared" si="20"/>
        <v>13.266666666666667</v>
      </c>
      <c r="AU81" s="67">
        <f t="shared" si="24"/>
        <v>2.9064973614775724E-2</v>
      </c>
      <c r="AV81" s="68">
        <f t="shared" si="21"/>
        <v>11.75</v>
      </c>
    </row>
    <row r="82" spans="1:48" x14ac:dyDescent="0.2">
      <c r="A82" s="4" t="str">
        <f t="shared" si="17"/>
        <v>Pichidegua3</v>
      </c>
      <c r="B82" s="38" t="str">
        <f t="shared" si="18"/>
        <v>PICH4Bco3</v>
      </c>
      <c r="C82" s="39">
        <v>3</v>
      </c>
      <c r="D82" s="40" t="s">
        <v>52</v>
      </c>
      <c r="E82" s="40" t="s">
        <v>56</v>
      </c>
      <c r="F82" s="40" t="s">
        <v>50</v>
      </c>
      <c r="G82" s="41" t="s">
        <v>41</v>
      </c>
      <c r="H82" s="53">
        <v>5640</v>
      </c>
      <c r="I82" s="53"/>
      <c r="J82" s="53">
        <v>12780</v>
      </c>
      <c r="K82" s="53"/>
      <c r="L82" s="53">
        <v>16740</v>
      </c>
      <c r="M82" s="53"/>
      <c r="N82" s="53">
        <v>6480</v>
      </c>
      <c r="O82" s="53"/>
      <c r="P82" s="53">
        <v>0</v>
      </c>
      <c r="Q82" s="53"/>
      <c r="R82" s="53">
        <v>0</v>
      </c>
      <c r="S82" s="53"/>
      <c r="T82" s="53"/>
      <c r="U82" s="53"/>
      <c r="V82" s="53">
        <v>4680</v>
      </c>
      <c r="W82" s="53"/>
      <c r="X82" s="53">
        <v>0</v>
      </c>
      <c r="Y82" s="53"/>
      <c r="Z82" s="53">
        <v>4680</v>
      </c>
      <c r="AA82" s="53"/>
      <c r="AB82" s="53">
        <v>2340</v>
      </c>
      <c r="AC82" s="53"/>
      <c r="AD82" s="53">
        <v>0</v>
      </c>
      <c r="AE82" s="53"/>
      <c r="AF82" s="53">
        <v>2340</v>
      </c>
      <c r="AG82" s="53"/>
      <c r="AH82" s="53">
        <v>240</v>
      </c>
      <c r="AI82" s="53"/>
      <c r="AJ82" s="53"/>
      <c r="AK82" s="53"/>
      <c r="AL82" s="53">
        <v>48900</v>
      </c>
      <c r="AM82" s="53"/>
      <c r="AN82" s="53">
        <v>0</v>
      </c>
      <c r="AO82" s="54"/>
      <c r="AP82" s="54">
        <v>48900</v>
      </c>
      <c r="AQ82" s="65">
        <f t="shared" si="22"/>
        <v>9.5705521472392641E-2</v>
      </c>
      <c r="AR82" s="66">
        <f t="shared" si="19"/>
        <v>26</v>
      </c>
      <c r="AS82" s="67">
        <f t="shared" si="23"/>
        <v>4.785276073619632E-2</v>
      </c>
      <c r="AT82" s="66">
        <f t="shared" si="20"/>
        <v>13</v>
      </c>
      <c r="AU82" s="67">
        <f t="shared" si="24"/>
        <v>4.9079754601226997E-3</v>
      </c>
      <c r="AV82" s="68">
        <f t="shared" si="21"/>
        <v>1.3333333333333333</v>
      </c>
    </row>
    <row r="83" spans="1:48" x14ac:dyDescent="0.2">
      <c r="A83" s="4" t="str">
        <f t="shared" si="17"/>
        <v>Pichidegua3</v>
      </c>
      <c r="B83" s="38" t="str">
        <f t="shared" si="18"/>
        <v>PICH5Aco3</v>
      </c>
      <c r="C83" s="39">
        <v>3</v>
      </c>
      <c r="D83" s="40" t="s">
        <v>52</v>
      </c>
      <c r="E83" s="40" t="s">
        <v>56</v>
      </c>
      <c r="F83" s="40" t="s">
        <v>51</v>
      </c>
      <c r="G83" s="41" t="s">
        <v>42</v>
      </c>
      <c r="H83" s="53">
        <v>3840</v>
      </c>
      <c r="I83" s="53"/>
      <c r="J83" s="53">
        <v>9360</v>
      </c>
      <c r="K83" s="53"/>
      <c r="L83" s="53">
        <v>14580</v>
      </c>
      <c r="M83" s="53"/>
      <c r="N83" s="53">
        <v>104580</v>
      </c>
      <c r="O83" s="53"/>
      <c r="P83" s="53">
        <v>16020</v>
      </c>
      <c r="Q83" s="53"/>
      <c r="R83" s="53">
        <v>1980</v>
      </c>
      <c r="S83" s="53"/>
      <c r="T83" s="53"/>
      <c r="U83" s="53"/>
      <c r="V83" s="53">
        <v>4680</v>
      </c>
      <c r="W83" s="53"/>
      <c r="X83" s="53">
        <v>0</v>
      </c>
      <c r="Y83" s="53"/>
      <c r="Z83" s="53">
        <v>4680</v>
      </c>
      <c r="AA83" s="53"/>
      <c r="AB83" s="53">
        <v>2340</v>
      </c>
      <c r="AC83" s="53"/>
      <c r="AD83" s="53">
        <v>0</v>
      </c>
      <c r="AE83" s="53"/>
      <c r="AF83" s="53">
        <v>2340</v>
      </c>
      <c r="AG83" s="53"/>
      <c r="AH83" s="53">
        <v>600</v>
      </c>
      <c r="AI83" s="53"/>
      <c r="AJ83" s="53"/>
      <c r="AK83" s="53"/>
      <c r="AL83" s="53">
        <v>157980</v>
      </c>
      <c r="AM83" s="53"/>
      <c r="AN83" s="53">
        <v>0</v>
      </c>
      <c r="AO83" s="54"/>
      <c r="AP83" s="54">
        <v>157980</v>
      </c>
      <c r="AQ83" s="65">
        <f t="shared" si="22"/>
        <v>2.9624003038359287E-2</v>
      </c>
      <c r="AR83" s="66">
        <f t="shared" si="19"/>
        <v>26</v>
      </c>
      <c r="AS83" s="67">
        <f t="shared" si="23"/>
        <v>1.4812001519179644E-2</v>
      </c>
      <c r="AT83" s="66">
        <f t="shared" si="20"/>
        <v>13</v>
      </c>
      <c r="AU83" s="67">
        <f t="shared" si="24"/>
        <v>3.7979491074819596E-3</v>
      </c>
      <c r="AV83" s="68">
        <f t="shared" si="21"/>
        <v>3.3333333333333335</v>
      </c>
    </row>
    <row r="84" spans="1:48" x14ac:dyDescent="0.2">
      <c r="A84" s="4" t="str">
        <f t="shared" si="17"/>
        <v>Pichidegua3</v>
      </c>
      <c r="B84" s="38" t="str">
        <f t="shared" si="18"/>
        <v>PICH5Bco3</v>
      </c>
      <c r="C84" s="39">
        <v>3</v>
      </c>
      <c r="D84" s="40" t="s">
        <v>52</v>
      </c>
      <c r="E84" s="40" t="s">
        <v>56</v>
      </c>
      <c r="F84" s="40" t="s">
        <v>51</v>
      </c>
      <c r="G84" s="41" t="s">
        <v>43</v>
      </c>
      <c r="H84" s="53">
        <v>4800</v>
      </c>
      <c r="I84" s="53"/>
      <c r="J84" s="53">
        <v>10440</v>
      </c>
      <c r="K84" s="53"/>
      <c r="L84" s="53">
        <v>18720</v>
      </c>
      <c r="M84" s="53"/>
      <c r="N84" s="53">
        <v>65340</v>
      </c>
      <c r="O84" s="53"/>
      <c r="P84" s="53">
        <v>0</v>
      </c>
      <c r="Q84" s="53"/>
      <c r="R84" s="53">
        <v>0</v>
      </c>
      <c r="S84" s="53"/>
      <c r="T84" s="53"/>
      <c r="U84" s="53"/>
      <c r="V84" s="53">
        <v>5400</v>
      </c>
      <c r="W84" s="53"/>
      <c r="X84" s="53">
        <v>0</v>
      </c>
      <c r="Y84" s="53"/>
      <c r="Z84" s="53">
        <v>5400</v>
      </c>
      <c r="AA84" s="53"/>
      <c r="AB84" s="53">
        <v>3060</v>
      </c>
      <c r="AC84" s="53"/>
      <c r="AD84" s="53">
        <v>0</v>
      </c>
      <c r="AE84" s="53"/>
      <c r="AF84" s="53">
        <v>3060</v>
      </c>
      <c r="AG84" s="53"/>
      <c r="AH84" s="53">
        <v>720</v>
      </c>
      <c r="AI84" s="53"/>
      <c r="AJ84" s="53"/>
      <c r="AK84" s="53"/>
      <c r="AL84" s="53">
        <v>108480</v>
      </c>
      <c r="AM84" s="53"/>
      <c r="AN84" s="53">
        <v>0</v>
      </c>
      <c r="AO84" s="54"/>
      <c r="AP84" s="54">
        <v>108480</v>
      </c>
      <c r="AQ84" s="65">
        <f t="shared" si="22"/>
        <v>4.9778761061946904E-2</v>
      </c>
      <c r="AR84" s="66">
        <f t="shared" si="19"/>
        <v>30</v>
      </c>
      <c r="AS84" s="67">
        <f t="shared" si="23"/>
        <v>2.820796460176991E-2</v>
      </c>
      <c r="AT84" s="66">
        <f t="shared" si="20"/>
        <v>17</v>
      </c>
      <c r="AU84" s="67">
        <f t="shared" si="24"/>
        <v>6.6371681415929203E-3</v>
      </c>
      <c r="AV84" s="68">
        <f t="shared" si="21"/>
        <v>4</v>
      </c>
    </row>
    <row r="85" spans="1:48" x14ac:dyDescent="0.2">
      <c r="A85" s="4" t="str">
        <f t="shared" si="17"/>
        <v>Pichidegua3</v>
      </c>
      <c r="B85" s="38" t="str">
        <f t="shared" si="18"/>
        <v>PICH5Cco3</v>
      </c>
      <c r="C85" s="39">
        <v>3</v>
      </c>
      <c r="D85" s="40" t="s">
        <v>52</v>
      </c>
      <c r="E85" s="40" t="s">
        <v>56</v>
      </c>
      <c r="F85" s="40" t="s">
        <v>51</v>
      </c>
      <c r="G85" s="41" t="s">
        <v>44</v>
      </c>
      <c r="H85" s="53">
        <v>0</v>
      </c>
      <c r="I85" s="53"/>
      <c r="J85" s="53">
        <v>0</v>
      </c>
      <c r="K85" s="53"/>
      <c r="L85" s="53">
        <v>0</v>
      </c>
      <c r="M85" s="53"/>
      <c r="N85" s="53">
        <v>0</v>
      </c>
      <c r="O85" s="53"/>
      <c r="P85" s="53">
        <v>0</v>
      </c>
      <c r="Q85" s="53"/>
      <c r="R85" s="53">
        <v>0</v>
      </c>
      <c r="S85" s="53"/>
      <c r="T85" s="53"/>
      <c r="U85" s="53"/>
      <c r="V85" s="53">
        <v>0</v>
      </c>
      <c r="W85" s="53"/>
      <c r="X85" s="53">
        <v>0</v>
      </c>
      <c r="Y85" s="53"/>
      <c r="Z85" s="53">
        <v>0</v>
      </c>
      <c r="AA85" s="53"/>
      <c r="AB85" s="53">
        <v>0</v>
      </c>
      <c r="AC85" s="53"/>
      <c r="AD85" s="53">
        <v>0</v>
      </c>
      <c r="AE85" s="53"/>
      <c r="AF85" s="53">
        <v>0</v>
      </c>
      <c r="AG85" s="53"/>
      <c r="AH85" s="53">
        <v>0</v>
      </c>
      <c r="AI85" s="53"/>
      <c r="AJ85" s="53"/>
      <c r="AK85" s="53"/>
      <c r="AL85" s="53">
        <v>0</v>
      </c>
      <c r="AM85" s="53"/>
      <c r="AN85" s="53">
        <v>0</v>
      </c>
      <c r="AO85" s="54"/>
      <c r="AP85" s="54">
        <v>0</v>
      </c>
      <c r="AQ85" s="65">
        <v>0</v>
      </c>
      <c r="AR85" s="66">
        <f t="shared" si="19"/>
        <v>0</v>
      </c>
      <c r="AS85" s="67">
        <v>0</v>
      </c>
      <c r="AT85" s="66">
        <f t="shared" si="20"/>
        <v>0</v>
      </c>
      <c r="AU85" s="67">
        <v>0</v>
      </c>
      <c r="AV85" s="68">
        <f t="shared" si="21"/>
        <v>0</v>
      </c>
    </row>
    <row r="86" spans="1:48" ht="13.5" thickBot="1" x14ac:dyDescent="0.25">
      <c r="A86" s="4" t="str">
        <f t="shared" si="17"/>
        <v>3</v>
      </c>
      <c r="B86" s="44" t="str">
        <f t="shared" si="18"/>
        <v>Lavado3</v>
      </c>
      <c r="C86" s="45">
        <v>3</v>
      </c>
      <c r="D86" s="46"/>
      <c r="E86" s="46"/>
      <c r="F86" s="46"/>
      <c r="G86" s="47" t="s">
        <v>46</v>
      </c>
      <c r="H86" s="55">
        <v>5400</v>
      </c>
      <c r="I86" s="55"/>
      <c r="J86" s="55">
        <v>21240</v>
      </c>
      <c r="K86" s="55"/>
      <c r="L86" s="55">
        <v>72720</v>
      </c>
      <c r="M86" s="55"/>
      <c r="N86" s="55">
        <v>63360</v>
      </c>
      <c r="O86" s="55"/>
      <c r="P86" s="55">
        <v>14040</v>
      </c>
      <c r="Q86" s="55"/>
      <c r="R86" s="55">
        <v>900</v>
      </c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>
        <v>177660</v>
      </c>
      <c r="AM86" s="55"/>
      <c r="AN86" s="55"/>
      <c r="AO86" s="56"/>
      <c r="AP86" s="56">
        <v>177660</v>
      </c>
      <c r="AQ86" s="69">
        <f t="shared" si="22"/>
        <v>0</v>
      </c>
      <c r="AR86" s="70">
        <f t="shared" si="19"/>
        <v>0</v>
      </c>
      <c r="AS86" s="71">
        <f t="shared" si="23"/>
        <v>0</v>
      </c>
      <c r="AT86" s="70">
        <f t="shared" si="20"/>
        <v>0</v>
      </c>
      <c r="AU86" s="71">
        <f t="shared" si="24"/>
        <v>0</v>
      </c>
      <c r="AV86" s="72">
        <f t="shared" si="21"/>
        <v>0</v>
      </c>
    </row>
    <row r="87" spans="1:48" x14ac:dyDescent="0.2">
      <c r="A87" s="4" t="str">
        <f t="shared" si="17"/>
        <v>Calera4</v>
      </c>
      <c r="B87" s="34" t="str">
        <f t="shared" si="18"/>
        <v>CA3A4</v>
      </c>
      <c r="C87" s="35">
        <v>4</v>
      </c>
      <c r="D87" s="36" t="s">
        <v>59</v>
      </c>
      <c r="E87" s="36" t="s">
        <v>56</v>
      </c>
      <c r="F87" s="36" t="s">
        <v>47</v>
      </c>
      <c r="G87" s="37" t="s">
        <v>20</v>
      </c>
      <c r="H87" s="51">
        <v>4320</v>
      </c>
      <c r="I87" s="51"/>
      <c r="J87" s="51">
        <v>19440</v>
      </c>
      <c r="K87" s="51"/>
      <c r="L87" s="51">
        <v>12600</v>
      </c>
      <c r="M87" s="51"/>
      <c r="N87" s="51">
        <v>51120</v>
      </c>
      <c r="O87" s="51"/>
      <c r="P87" s="51">
        <v>360</v>
      </c>
      <c r="Q87" s="51"/>
      <c r="R87" s="51">
        <v>180</v>
      </c>
      <c r="S87" s="51"/>
      <c r="T87" s="51"/>
      <c r="U87" s="51"/>
      <c r="V87" s="51">
        <v>1848</v>
      </c>
      <c r="W87" s="51"/>
      <c r="X87" s="51">
        <v>780</v>
      </c>
      <c r="Y87" s="51"/>
      <c r="Z87" s="51">
        <v>2628</v>
      </c>
      <c r="AA87" s="51"/>
      <c r="AB87" s="51">
        <v>987</v>
      </c>
      <c r="AC87" s="51"/>
      <c r="AD87" s="51">
        <v>780</v>
      </c>
      <c r="AE87" s="51"/>
      <c r="AF87" s="51">
        <v>1767</v>
      </c>
      <c r="AG87" s="51"/>
      <c r="AH87" s="51">
        <v>555</v>
      </c>
      <c r="AI87" s="51"/>
      <c r="AJ87" s="51"/>
      <c r="AK87" s="51"/>
      <c r="AL87" s="51">
        <v>91410</v>
      </c>
      <c r="AM87" s="51"/>
      <c r="AN87" s="51">
        <v>1560</v>
      </c>
      <c r="AO87" s="52"/>
      <c r="AP87" s="52">
        <v>92970</v>
      </c>
      <c r="AQ87" s="57">
        <f t="shared" si="22"/>
        <v>2.8267182962245885E-2</v>
      </c>
      <c r="AR87" s="58">
        <f t="shared" si="19"/>
        <v>14.6</v>
      </c>
      <c r="AS87" s="59">
        <f t="shared" si="23"/>
        <v>1.9006131010003226E-2</v>
      </c>
      <c r="AT87" s="58">
        <f t="shared" si="20"/>
        <v>9.8166666666666664</v>
      </c>
      <c r="AU87" s="59">
        <f t="shared" si="24"/>
        <v>5.969667634720878E-3</v>
      </c>
      <c r="AV87" s="60">
        <f t="shared" si="21"/>
        <v>3.0833333333333335</v>
      </c>
    </row>
    <row r="88" spans="1:48" x14ac:dyDescent="0.2">
      <c r="A88" s="4" t="str">
        <f t="shared" si="17"/>
        <v>Calera4</v>
      </c>
      <c r="B88" s="38" t="str">
        <f t="shared" si="18"/>
        <v>CA3B4</v>
      </c>
      <c r="C88" s="39">
        <v>4</v>
      </c>
      <c r="D88" s="40" t="s">
        <v>59</v>
      </c>
      <c r="E88" s="40" t="s">
        <v>56</v>
      </c>
      <c r="F88" s="40" t="s">
        <v>47</v>
      </c>
      <c r="G88" s="41" t="s">
        <v>54</v>
      </c>
      <c r="H88" s="53">
        <v>480</v>
      </c>
      <c r="I88" s="53"/>
      <c r="J88" s="53">
        <v>900</v>
      </c>
      <c r="K88" s="53"/>
      <c r="L88" s="53">
        <v>1800</v>
      </c>
      <c r="M88" s="53"/>
      <c r="N88" s="53">
        <v>720</v>
      </c>
      <c r="O88" s="53"/>
      <c r="P88" s="53">
        <v>0</v>
      </c>
      <c r="Q88" s="53"/>
      <c r="R88" s="53">
        <v>0</v>
      </c>
      <c r="S88" s="53"/>
      <c r="T88" s="53"/>
      <c r="U88" s="53"/>
      <c r="V88" s="53">
        <v>156</v>
      </c>
      <c r="W88" s="53"/>
      <c r="X88" s="53">
        <v>120</v>
      </c>
      <c r="Y88" s="53"/>
      <c r="Z88" s="53">
        <v>276</v>
      </c>
      <c r="AA88" s="53"/>
      <c r="AB88" s="53">
        <v>69</v>
      </c>
      <c r="AC88" s="53"/>
      <c r="AD88" s="53">
        <v>90</v>
      </c>
      <c r="AE88" s="53"/>
      <c r="AF88" s="53">
        <v>159</v>
      </c>
      <c r="AG88" s="53"/>
      <c r="AH88" s="53">
        <v>45</v>
      </c>
      <c r="AI88" s="53"/>
      <c r="AJ88" s="53"/>
      <c r="AK88" s="53"/>
      <c r="AL88" s="53">
        <v>4170</v>
      </c>
      <c r="AM88" s="53"/>
      <c r="AN88" s="53">
        <v>210</v>
      </c>
      <c r="AO88" s="54"/>
      <c r="AP88" s="54">
        <v>4380</v>
      </c>
      <c r="AQ88" s="61">
        <f t="shared" si="22"/>
        <v>6.3013698630136991E-2</v>
      </c>
      <c r="AR88" s="62">
        <f t="shared" si="19"/>
        <v>1.5333333333333334</v>
      </c>
      <c r="AS88" s="63">
        <f t="shared" si="23"/>
        <v>3.6301369863013695E-2</v>
      </c>
      <c r="AT88" s="62">
        <f t="shared" si="20"/>
        <v>0.8833333333333333</v>
      </c>
      <c r="AU88" s="63">
        <f t="shared" si="24"/>
        <v>1.0273972602739725E-2</v>
      </c>
      <c r="AV88" s="64">
        <f t="shared" si="21"/>
        <v>0.25</v>
      </c>
    </row>
    <row r="89" spans="1:48" x14ac:dyDescent="0.2">
      <c r="A89" s="4" t="str">
        <f t="shared" si="17"/>
        <v>Calera4</v>
      </c>
      <c r="B89" s="38" t="str">
        <f t="shared" si="18"/>
        <v>CA3BB4</v>
      </c>
      <c r="C89" s="39">
        <v>4</v>
      </c>
      <c r="D89" s="40" t="s">
        <v>59</v>
      </c>
      <c r="E89" s="40" t="s">
        <v>55</v>
      </c>
      <c r="F89" s="40" t="s">
        <v>47</v>
      </c>
      <c r="G89" s="41" t="s">
        <v>21</v>
      </c>
      <c r="H89" s="53">
        <v>840</v>
      </c>
      <c r="I89" s="53"/>
      <c r="J89" s="53">
        <v>6300</v>
      </c>
      <c r="K89" s="53"/>
      <c r="L89" s="53">
        <v>6480</v>
      </c>
      <c r="M89" s="53"/>
      <c r="N89" s="53">
        <v>22680</v>
      </c>
      <c r="O89" s="53"/>
      <c r="P89" s="53">
        <v>11520</v>
      </c>
      <c r="Q89" s="53"/>
      <c r="R89" s="53">
        <v>0</v>
      </c>
      <c r="S89" s="53"/>
      <c r="T89" s="53"/>
      <c r="U89" s="53"/>
      <c r="V89" s="53">
        <v>945</v>
      </c>
      <c r="W89" s="53"/>
      <c r="X89" s="53">
        <v>120</v>
      </c>
      <c r="Y89" s="53"/>
      <c r="Z89" s="53">
        <v>1065</v>
      </c>
      <c r="AA89" s="53"/>
      <c r="AB89" s="53">
        <v>1014</v>
      </c>
      <c r="AC89" s="53"/>
      <c r="AD89" s="53">
        <v>330</v>
      </c>
      <c r="AE89" s="53"/>
      <c r="AF89" s="53">
        <v>1344</v>
      </c>
      <c r="AG89" s="53"/>
      <c r="AH89" s="53">
        <v>1131</v>
      </c>
      <c r="AI89" s="53"/>
      <c r="AJ89" s="53"/>
      <c r="AK89" s="53"/>
      <c r="AL89" s="53">
        <v>50910</v>
      </c>
      <c r="AM89" s="53"/>
      <c r="AN89" s="53">
        <v>450</v>
      </c>
      <c r="AO89" s="54"/>
      <c r="AP89" s="54">
        <v>51360</v>
      </c>
      <c r="AQ89" s="61">
        <f t="shared" si="22"/>
        <v>2.0735981308411214E-2</v>
      </c>
      <c r="AR89" s="62">
        <f t="shared" si="19"/>
        <v>5.916666666666667</v>
      </c>
      <c r="AS89" s="63">
        <f t="shared" si="23"/>
        <v>2.6168224299065422E-2</v>
      </c>
      <c r="AT89" s="62">
        <f t="shared" si="20"/>
        <v>7.4666666666666668</v>
      </c>
      <c r="AU89" s="63">
        <f t="shared" si="24"/>
        <v>2.2021028037383178E-2</v>
      </c>
      <c r="AV89" s="64">
        <f t="shared" si="21"/>
        <v>6.2833333333333332</v>
      </c>
    </row>
    <row r="90" spans="1:48" x14ac:dyDescent="0.2">
      <c r="A90" s="4" t="str">
        <f t="shared" si="17"/>
        <v>Calera4</v>
      </c>
      <c r="B90" s="38" t="str">
        <f t="shared" si="18"/>
        <v>CAP1A4</v>
      </c>
      <c r="C90" s="39">
        <v>4</v>
      </c>
      <c r="D90" s="40" t="s">
        <v>59</v>
      </c>
      <c r="E90" s="40" t="s">
        <v>56</v>
      </c>
      <c r="F90" s="40" t="s">
        <v>47</v>
      </c>
      <c r="G90" s="41" t="s">
        <v>22</v>
      </c>
      <c r="H90" s="53">
        <v>240</v>
      </c>
      <c r="I90" s="53"/>
      <c r="J90" s="53">
        <v>180</v>
      </c>
      <c r="K90" s="53"/>
      <c r="L90" s="53">
        <v>2400</v>
      </c>
      <c r="M90" s="53"/>
      <c r="N90" s="53">
        <v>13320</v>
      </c>
      <c r="O90" s="53"/>
      <c r="P90" s="53">
        <v>4320</v>
      </c>
      <c r="Q90" s="53"/>
      <c r="R90" s="53">
        <v>180</v>
      </c>
      <c r="S90" s="53"/>
      <c r="T90" s="53"/>
      <c r="U90" s="53"/>
      <c r="V90" s="53">
        <v>390</v>
      </c>
      <c r="W90" s="53"/>
      <c r="X90" s="53">
        <v>630</v>
      </c>
      <c r="Y90" s="53"/>
      <c r="Z90" s="53">
        <v>1020</v>
      </c>
      <c r="AA90" s="53"/>
      <c r="AB90" s="53">
        <v>150</v>
      </c>
      <c r="AC90" s="53"/>
      <c r="AD90" s="53">
        <v>0</v>
      </c>
      <c r="AE90" s="53"/>
      <c r="AF90" s="53">
        <v>150</v>
      </c>
      <c r="AG90" s="53"/>
      <c r="AH90" s="53">
        <v>390</v>
      </c>
      <c r="AI90" s="53"/>
      <c r="AJ90" s="53"/>
      <c r="AK90" s="53"/>
      <c r="AL90" s="53">
        <v>21570</v>
      </c>
      <c r="AM90" s="53"/>
      <c r="AN90" s="53">
        <v>630</v>
      </c>
      <c r="AO90" s="54"/>
      <c r="AP90" s="54">
        <v>22200</v>
      </c>
      <c r="AQ90" s="61">
        <f t="shared" si="22"/>
        <v>4.5945945945945948E-2</v>
      </c>
      <c r="AR90" s="62">
        <f t="shared" si="19"/>
        <v>5.666666666666667</v>
      </c>
      <c r="AS90" s="63">
        <f t="shared" si="23"/>
        <v>6.7567567567567571E-3</v>
      </c>
      <c r="AT90" s="62">
        <f t="shared" si="20"/>
        <v>0.83333333333333337</v>
      </c>
      <c r="AU90" s="63">
        <f t="shared" si="24"/>
        <v>1.7567567567567569E-2</v>
      </c>
      <c r="AV90" s="64">
        <f t="shared" si="21"/>
        <v>2.1666666666666665</v>
      </c>
    </row>
    <row r="91" spans="1:48" x14ac:dyDescent="0.2">
      <c r="A91" s="4" t="str">
        <f t="shared" si="17"/>
        <v>Calera4</v>
      </c>
      <c r="B91" s="38" t="str">
        <f t="shared" si="18"/>
        <v>CAP1B4</v>
      </c>
      <c r="C91" s="39">
        <v>4</v>
      </c>
      <c r="D91" s="40" t="s">
        <v>59</v>
      </c>
      <c r="E91" s="40" t="s">
        <v>56</v>
      </c>
      <c r="F91" s="40" t="s">
        <v>47</v>
      </c>
      <c r="G91" s="41" t="s">
        <v>23</v>
      </c>
      <c r="H91" s="53">
        <v>720</v>
      </c>
      <c r="I91" s="53"/>
      <c r="J91" s="53">
        <v>3600</v>
      </c>
      <c r="K91" s="53"/>
      <c r="L91" s="53">
        <v>2700</v>
      </c>
      <c r="M91" s="53"/>
      <c r="N91" s="53">
        <v>13500</v>
      </c>
      <c r="O91" s="53"/>
      <c r="P91" s="53">
        <v>180</v>
      </c>
      <c r="Q91" s="53"/>
      <c r="R91" s="53">
        <v>360</v>
      </c>
      <c r="S91" s="53"/>
      <c r="T91" s="53"/>
      <c r="U91" s="53"/>
      <c r="V91" s="53">
        <v>630</v>
      </c>
      <c r="W91" s="53"/>
      <c r="X91" s="53">
        <v>270</v>
      </c>
      <c r="Y91" s="53"/>
      <c r="Z91" s="53">
        <v>900</v>
      </c>
      <c r="AA91" s="53"/>
      <c r="AB91" s="53">
        <v>210</v>
      </c>
      <c r="AC91" s="53"/>
      <c r="AD91" s="53">
        <v>0</v>
      </c>
      <c r="AE91" s="53"/>
      <c r="AF91" s="53">
        <v>210</v>
      </c>
      <c r="AG91" s="53"/>
      <c r="AH91" s="53">
        <v>240</v>
      </c>
      <c r="AI91" s="53"/>
      <c r="AJ91" s="53"/>
      <c r="AK91" s="53"/>
      <c r="AL91" s="53">
        <v>22140</v>
      </c>
      <c r="AM91" s="53"/>
      <c r="AN91" s="53">
        <v>270</v>
      </c>
      <c r="AO91" s="54"/>
      <c r="AP91" s="54">
        <v>22410</v>
      </c>
      <c r="AQ91" s="61">
        <f t="shared" si="22"/>
        <v>4.0160642570281124E-2</v>
      </c>
      <c r="AR91" s="62">
        <f t="shared" si="19"/>
        <v>5</v>
      </c>
      <c r="AS91" s="63">
        <f t="shared" si="23"/>
        <v>9.3708165997322627E-3</v>
      </c>
      <c r="AT91" s="62">
        <f t="shared" si="20"/>
        <v>1.1666666666666667</v>
      </c>
      <c r="AU91" s="63">
        <f t="shared" si="24"/>
        <v>1.0709504685408299E-2</v>
      </c>
      <c r="AV91" s="64">
        <f t="shared" si="21"/>
        <v>1.3333333333333333</v>
      </c>
    </row>
    <row r="92" spans="1:48" x14ac:dyDescent="0.2">
      <c r="A92" s="4" t="str">
        <f t="shared" si="17"/>
        <v>Calera4</v>
      </c>
      <c r="B92" s="38" t="str">
        <f t="shared" si="18"/>
        <v>CAP1c4</v>
      </c>
      <c r="C92" s="39">
        <v>4</v>
      </c>
      <c r="D92" s="40" t="s">
        <v>59</v>
      </c>
      <c r="E92" s="40" t="s">
        <v>56</v>
      </c>
      <c r="F92" s="40" t="s">
        <v>47</v>
      </c>
      <c r="G92" s="41" t="s">
        <v>24</v>
      </c>
      <c r="H92" s="53">
        <v>840</v>
      </c>
      <c r="I92" s="53"/>
      <c r="J92" s="53">
        <v>0</v>
      </c>
      <c r="K92" s="53"/>
      <c r="L92" s="53">
        <v>3200</v>
      </c>
      <c r="M92" s="53"/>
      <c r="N92" s="53">
        <v>22500</v>
      </c>
      <c r="O92" s="53"/>
      <c r="P92" s="53">
        <v>5580</v>
      </c>
      <c r="Q92" s="53"/>
      <c r="R92" s="53">
        <v>0</v>
      </c>
      <c r="S92" s="53"/>
      <c r="T92" s="53"/>
      <c r="U92" s="53"/>
      <c r="V92" s="53">
        <v>315</v>
      </c>
      <c r="W92" s="53"/>
      <c r="X92" s="53">
        <v>570</v>
      </c>
      <c r="Y92" s="53"/>
      <c r="Z92" s="53">
        <v>885</v>
      </c>
      <c r="AA92" s="53"/>
      <c r="AB92" s="53">
        <v>153</v>
      </c>
      <c r="AC92" s="53"/>
      <c r="AD92" s="53">
        <v>0</v>
      </c>
      <c r="AE92" s="53"/>
      <c r="AF92" s="53">
        <v>153</v>
      </c>
      <c r="AG92" s="53"/>
      <c r="AH92" s="53">
        <v>102</v>
      </c>
      <c r="AI92" s="53"/>
      <c r="AJ92" s="53"/>
      <c r="AK92" s="53"/>
      <c r="AL92" s="53">
        <v>32690</v>
      </c>
      <c r="AM92" s="53"/>
      <c r="AN92" s="53">
        <v>570</v>
      </c>
      <c r="AO92" s="54"/>
      <c r="AP92" s="54">
        <v>33260</v>
      </c>
      <c r="AQ92" s="65">
        <f t="shared" si="22"/>
        <v>2.6608538785327721E-2</v>
      </c>
      <c r="AR92" s="66">
        <f t="shared" si="19"/>
        <v>4.916666666666667</v>
      </c>
      <c r="AS92" s="67">
        <f t="shared" si="23"/>
        <v>4.6001202645820803E-3</v>
      </c>
      <c r="AT92" s="66">
        <f t="shared" si="20"/>
        <v>0.85</v>
      </c>
      <c r="AU92" s="67">
        <f t="shared" si="24"/>
        <v>3.0667468430547202E-3</v>
      </c>
      <c r="AV92" s="68">
        <f t="shared" si="21"/>
        <v>0.56666666666666665</v>
      </c>
    </row>
    <row r="93" spans="1:48" x14ac:dyDescent="0.2">
      <c r="A93" s="4" t="str">
        <f t="shared" si="17"/>
        <v>Pichidegua4</v>
      </c>
      <c r="B93" s="38" t="str">
        <f t="shared" si="18"/>
        <v>PICH1A4</v>
      </c>
      <c r="C93" s="39">
        <v>4</v>
      </c>
      <c r="D93" s="40" t="s">
        <v>52</v>
      </c>
      <c r="E93" s="40"/>
      <c r="F93" s="40" t="s">
        <v>48</v>
      </c>
      <c r="G93" s="41" t="s">
        <v>25</v>
      </c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4"/>
      <c r="AP93" s="54"/>
      <c r="AQ93" s="65">
        <v>0</v>
      </c>
      <c r="AR93" s="66">
        <f t="shared" si="19"/>
        <v>0</v>
      </c>
      <c r="AS93" s="67">
        <v>0</v>
      </c>
      <c r="AT93" s="66">
        <f t="shared" si="20"/>
        <v>0</v>
      </c>
      <c r="AU93" s="67">
        <v>0</v>
      </c>
      <c r="AV93" s="68">
        <f t="shared" si="21"/>
        <v>0</v>
      </c>
    </row>
    <row r="94" spans="1:48" x14ac:dyDescent="0.2">
      <c r="A94" s="4" t="str">
        <f t="shared" si="17"/>
        <v>Pichidegua4</v>
      </c>
      <c r="B94" s="38" t="str">
        <f t="shared" si="18"/>
        <v>PICH2A4</v>
      </c>
      <c r="C94" s="39">
        <v>4</v>
      </c>
      <c r="D94" s="40" t="s">
        <v>52</v>
      </c>
      <c r="E94" s="40" t="s">
        <v>56</v>
      </c>
      <c r="F94" s="40" t="s">
        <v>48</v>
      </c>
      <c r="G94" s="41" t="s">
        <v>26</v>
      </c>
      <c r="H94" s="53">
        <v>1800</v>
      </c>
      <c r="I94" s="53"/>
      <c r="J94" s="53">
        <v>42120</v>
      </c>
      <c r="K94" s="53"/>
      <c r="L94" s="53">
        <v>179940</v>
      </c>
      <c r="M94" s="53"/>
      <c r="N94" s="53">
        <v>93420</v>
      </c>
      <c r="O94" s="53"/>
      <c r="P94" s="53">
        <v>5040</v>
      </c>
      <c r="Q94" s="53"/>
      <c r="R94" s="53">
        <v>0</v>
      </c>
      <c r="S94" s="53"/>
      <c r="T94" s="53"/>
      <c r="U94" s="53"/>
      <c r="V94" s="53">
        <v>17460</v>
      </c>
      <c r="W94" s="53"/>
      <c r="X94" s="53">
        <v>0</v>
      </c>
      <c r="Y94" s="53"/>
      <c r="Z94" s="53">
        <v>17460</v>
      </c>
      <c r="AA94" s="53"/>
      <c r="AB94" s="53">
        <v>4140</v>
      </c>
      <c r="AC94" s="53"/>
      <c r="AD94" s="53">
        <v>0</v>
      </c>
      <c r="AE94" s="53"/>
      <c r="AF94" s="53">
        <v>4140</v>
      </c>
      <c r="AG94" s="53"/>
      <c r="AH94" s="53">
        <v>640</v>
      </c>
      <c r="AI94" s="53"/>
      <c r="AJ94" s="53"/>
      <c r="AK94" s="53"/>
      <c r="AL94" s="53">
        <v>344560</v>
      </c>
      <c r="AM94" s="53"/>
      <c r="AN94" s="53">
        <v>0</v>
      </c>
      <c r="AO94" s="54"/>
      <c r="AP94" s="54">
        <v>344560</v>
      </c>
      <c r="AQ94" s="65">
        <f t="shared" si="22"/>
        <v>5.0673322498258649E-2</v>
      </c>
      <c r="AR94" s="66">
        <f t="shared" si="19"/>
        <v>97</v>
      </c>
      <c r="AS94" s="67">
        <f t="shared" si="23"/>
        <v>1.2015323891339679E-2</v>
      </c>
      <c r="AT94" s="66">
        <f t="shared" si="20"/>
        <v>23</v>
      </c>
      <c r="AU94" s="67">
        <f t="shared" si="24"/>
        <v>1.8574413745066172E-3</v>
      </c>
      <c r="AV94" s="68">
        <f t="shared" si="21"/>
        <v>3.5555555555555554</v>
      </c>
    </row>
    <row r="95" spans="1:48" x14ac:dyDescent="0.2">
      <c r="A95" s="4" t="str">
        <f t="shared" si="17"/>
        <v>Pichidegua4</v>
      </c>
      <c r="B95" s="38" t="str">
        <f t="shared" si="18"/>
        <v>PICH3A4</v>
      </c>
      <c r="C95" s="39">
        <v>4</v>
      </c>
      <c r="D95" s="40" t="s">
        <v>52</v>
      </c>
      <c r="E95" s="40" t="s">
        <v>55</v>
      </c>
      <c r="F95" s="40" t="s">
        <v>49</v>
      </c>
      <c r="G95" s="41" t="s">
        <v>27</v>
      </c>
      <c r="H95" s="53">
        <v>1680</v>
      </c>
      <c r="I95" s="53"/>
      <c r="J95" s="53">
        <v>16020</v>
      </c>
      <c r="K95" s="53"/>
      <c r="L95" s="53">
        <v>149920</v>
      </c>
      <c r="M95" s="53"/>
      <c r="N95" s="53">
        <v>132300</v>
      </c>
      <c r="O95" s="53"/>
      <c r="P95" s="53">
        <v>9720</v>
      </c>
      <c r="Q95" s="53"/>
      <c r="R95" s="53">
        <v>0</v>
      </c>
      <c r="S95" s="53"/>
      <c r="T95" s="53"/>
      <c r="U95" s="53"/>
      <c r="V95" s="53">
        <v>16020</v>
      </c>
      <c r="W95" s="53"/>
      <c r="X95" s="53">
        <v>0</v>
      </c>
      <c r="Y95" s="53"/>
      <c r="Z95" s="53">
        <v>16020</v>
      </c>
      <c r="AA95" s="53"/>
      <c r="AB95" s="53">
        <v>1980</v>
      </c>
      <c r="AC95" s="53"/>
      <c r="AD95" s="53">
        <v>0</v>
      </c>
      <c r="AE95" s="53"/>
      <c r="AF95" s="53">
        <v>1980</v>
      </c>
      <c r="AG95" s="53"/>
      <c r="AH95" s="53">
        <v>300</v>
      </c>
      <c r="AI95" s="53"/>
      <c r="AJ95" s="53"/>
      <c r="AK95" s="53"/>
      <c r="AL95" s="53">
        <v>327940</v>
      </c>
      <c r="AM95" s="53"/>
      <c r="AN95" s="53">
        <v>0</v>
      </c>
      <c r="AO95" s="54"/>
      <c r="AP95" s="54">
        <v>327940</v>
      </c>
      <c r="AQ95" s="65">
        <f t="shared" si="22"/>
        <v>4.8850399463316457E-2</v>
      </c>
      <c r="AR95" s="66">
        <f t="shared" si="19"/>
        <v>89</v>
      </c>
      <c r="AS95" s="67">
        <f t="shared" si="23"/>
        <v>6.0376898213087759E-3</v>
      </c>
      <c r="AT95" s="66">
        <f t="shared" si="20"/>
        <v>11</v>
      </c>
      <c r="AU95" s="67">
        <f t="shared" si="24"/>
        <v>9.1480148807708724E-4</v>
      </c>
      <c r="AV95" s="68">
        <f t="shared" si="21"/>
        <v>1.6666666666666667</v>
      </c>
    </row>
    <row r="96" spans="1:48" x14ac:dyDescent="0.2">
      <c r="A96" s="4" t="str">
        <f t="shared" si="17"/>
        <v>Pichidegua4</v>
      </c>
      <c r="B96" s="38" t="str">
        <f t="shared" si="18"/>
        <v>PICH4A4</v>
      </c>
      <c r="C96" s="39">
        <v>4</v>
      </c>
      <c r="D96" s="40" t="s">
        <v>52</v>
      </c>
      <c r="E96" s="40" t="s">
        <v>55</v>
      </c>
      <c r="F96" s="40" t="s">
        <v>50</v>
      </c>
      <c r="G96" s="41" t="s">
        <v>28</v>
      </c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4"/>
      <c r="AP96" s="54"/>
      <c r="AQ96" s="65">
        <v>0</v>
      </c>
      <c r="AR96" s="66">
        <f t="shared" si="19"/>
        <v>0</v>
      </c>
      <c r="AS96" s="67">
        <v>0</v>
      </c>
      <c r="AT96" s="66">
        <f t="shared" si="20"/>
        <v>0</v>
      </c>
      <c r="AU96" s="67">
        <v>0</v>
      </c>
      <c r="AV96" s="68">
        <f t="shared" si="21"/>
        <v>0</v>
      </c>
    </row>
    <row r="97" spans="1:48" x14ac:dyDescent="0.2">
      <c r="A97" s="4" t="str">
        <f t="shared" si="17"/>
        <v>Pichidegua4</v>
      </c>
      <c r="B97" s="38" t="str">
        <f t="shared" si="18"/>
        <v>PICH5A4</v>
      </c>
      <c r="C97" s="39">
        <v>4</v>
      </c>
      <c r="D97" s="40" t="s">
        <v>52</v>
      </c>
      <c r="E97" s="40" t="s">
        <v>55</v>
      </c>
      <c r="F97" s="40" t="s">
        <v>51</v>
      </c>
      <c r="G97" s="41" t="s">
        <v>29</v>
      </c>
      <c r="H97" s="53">
        <v>10560</v>
      </c>
      <c r="I97" s="53"/>
      <c r="J97" s="53">
        <v>2340</v>
      </c>
      <c r="K97" s="53"/>
      <c r="L97" s="53">
        <v>29160</v>
      </c>
      <c r="M97" s="53"/>
      <c r="N97" s="53">
        <v>192060</v>
      </c>
      <c r="O97" s="53"/>
      <c r="P97" s="53">
        <v>74520</v>
      </c>
      <c r="Q97" s="53"/>
      <c r="R97" s="53">
        <v>1260</v>
      </c>
      <c r="S97" s="53"/>
      <c r="T97" s="53"/>
      <c r="U97" s="53"/>
      <c r="V97" s="53">
        <v>8280</v>
      </c>
      <c r="W97" s="53"/>
      <c r="X97" s="53">
        <v>0</v>
      </c>
      <c r="Y97" s="53"/>
      <c r="Z97" s="53">
        <v>8280</v>
      </c>
      <c r="AA97" s="53"/>
      <c r="AB97" s="53">
        <v>1260</v>
      </c>
      <c r="AC97" s="53"/>
      <c r="AD97" s="53">
        <v>0</v>
      </c>
      <c r="AE97" s="53"/>
      <c r="AF97" s="53">
        <v>1260</v>
      </c>
      <c r="AG97" s="53"/>
      <c r="AH97" s="53">
        <v>580</v>
      </c>
      <c r="AI97" s="53"/>
      <c r="AJ97" s="53"/>
      <c r="AK97" s="53"/>
      <c r="AL97" s="53">
        <v>320020</v>
      </c>
      <c r="AM97" s="53"/>
      <c r="AN97" s="53">
        <v>0</v>
      </c>
      <c r="AO97" s="54"/>
      <c r="AP97" s="54">
        <v>320020</v>
      </c>
      <c r="AQ97" s="65">
        <f t="shared" si="22"/>
        <v>2.5873382913567902E-2</v>
      </c>
      <c r="AR97" s="66">
        <f t="shared" si="19"/>
        <v>46</v>
      </c>
      <c r="AS97" s="67">
        <f t="shared" si="23"/>
        <v>3.9372539216298982E-3</v>
      </c>
      <c r="AT97" s="66">
        <f t="shared" si="20"/>
        <v>7</v>
      </c>
      <c r="AU97" s="67">
        <f t="shared" si="24"/>
        <v>1.8123867258296356E-3</v>
      </c>
      <c r="AV97" s="68">
        <f t="shared" si="21"/>
        <v>3.2222222222222223</v>
      </c>
    </row>
    <row r="98" spans="1:48" x14ac:dyDescent="0.2">
      <c r="A98" s="4" t="str">
        <f t="shared" si="17"/>
        <v>Pichidegua4</v>
      </c>
      <c r="B98" s="38" t="str">
        <f t="shared" si="18"/>
        <v>PICH1B4</v>
      </c>
      <c r="C98" s="39">
        <v>4</v>
      </c>
      <c r="D98" s="40" t="s">
        <v>52</v>
      </c>
      <c r="E98" s="40"/>
      <c r="F98" s="40" t="s">
        <v>48</v>
      </c>
      <c r="G98" s="41" t="s">
        <v>30</v>
      </c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4"/>
      <c r="AP98" s="54"/>
      <c r="AQ98" s="65">
        <v>0</v>
      </c>
      <c r="AR98" s="66">
        <f t="shared" si="19"/>
        <v>0</v>
      </c>
      <c r="AS98" s="67">
        <v>0</v>
      </c>
      <c r="AT98" s="66">
        <f t="shared" si="20"/>
        <v>0</v>
      </c>
      <c r="AU98" s="67">
        <v>0</v>
      </c>
      <c r="AV98" s="68">
        <f t="shared" si="21"/>
        <v>0</v>
      </c>
    </row>
    <row r="99" spans="1:48" x14ac:dyDescent="0.2">
      <c r="A99" s="4" t="str">
        <f t="shared" si="17"/>
        <v>Pichidegua4</v>
      </c>
      <c r="B99" s="38" t="str">
        <f t="shared" si="18"/>
        <v>PICH2B4</v>
      </c>
      <c r="C99" s="39">
        <v>4</v>
      </c>
      <c r="D99" s="40" t="s">
        <v>52</v>
      </c>
      <c r="E99" s="40" t="s">
        <v>55</v>
      </c>
      <c r="F99" s="40" t="s">
        <v>48</v>
      </c>
      <c r="G99" s="41" t="s">
        <v>31</v>
      </c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4"/>
      <c r="AP99" s="54"/>
      <c r="AQ99" s="65">
        <v>0</v>
      </c>
      <c r="AR99" s="66">
        <f t="shared" si="19"/>
        <v>0</v>
      </c>
      <c r="AS99" s="67">
        <v>0</v>
      </c>
      <c r="AT99" s="66">
        <f t="shared" si="20"/>
        <v>0</v>
      </c>
      <c r="AU99" s="67">
        <v>0</v>
      </c>
      <c r="AV99" s="68">
        <f t="shared" si="21"/>
        <v>0</v>
      </c>
    </row>
    <row r="100" spans="1:48" x14ac:dyDescent="0.2">
      <c r="A100" s="4" t="str">
        <f t="shared" si="17"/>
        <v>Pichidegua4</v>
      </c>
      <c r="B100" s="38" t="str">
        <f t="shared" si="18"/>
        <v>PICH3B4</v>
      </c>
      <c r="C100" s="39">
        <v>4</v>
      </c>
      <c r="D100" s="40" t="s">
        <v>52</v>
      </c>
      <c r="E100" s="40" t="s">
        <v>55</v>
      </c>
      <c r="F100" s="40" t="s">
        <v>49</v>
      </c>
      <c r="G100" s="41" t="s">
        <v>32</v>
      </c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4"/>
      <c r="AP100" s="54"/>
      <c r="AQ100" s="65">
        <v>0</v>
      </c>
      <c r="AR100" s="66">
        <f t="shared" si="19"/>
        <v>0</v>
      </c>
      <c r="AS100" s="67">
        <v>0</v>
      </c>
      <c r="AT100" s="66">
        <f t="shared" si="20"/>
        <v>0</v>
      </c>
      <c r="AU100" s="67">
        <v>0</v>
      </c>
      <c r="AV100" s="68">
        <f t="shared" si="21"/>
        <v>0</v>
      </c>
    </row>
    <row r="101" spans="1:48" x14ac:dyDescent="0.2">
      <c r="A101" s="4" t="str">
        <f t="shared" si="17"/>
        <v>Pichidegua4</v>
      </c>
      <c r="B101" s="38" t="str">
        <f t="shared" si="18"/>
        <v>PICH4B4</v>
      </c>
      <c r="C101" s="39">
        <v>4</v>
      </c>
      <c r="D101" s="40" t="s">
        <v>52</v>
      </c>
      <c r="E101" s="40" t="s">
        <v>55</v>
      </c>
      <c r="F101" s="40" t="s">
        <v>50</v>
      </c>
      <c r="G101" s="41" t="s">
        <v>33</v>
      </c>
      <c r="H101" s="53">
        <v>11400</v>
      </c>
      <c r="I101" s="53"/>
      <c r="J101" s="53">
        <v>30780</v>
      </c>
      <c r="K101" s="53"/>
      <c r="L101" s="53">
        <v>49860</v>
      </c>
      <c r="M101" s="53"/>
      <c r="N101" s="53">
        <v>19080</v>
      </c>
      <c r="O101" s="53"/>
      <c r="P101" s="53">
        <v>5580</v>
      </c>
      <c r="Q101" s="53"/>
      <c r="R101" s="53">
        <v>0</v>
      </c>
      <c r="S101" s="53"/>
      <c r="T101" s="53"/>
      <c r="U101" s="53"/>
      <c r="V101" s="53">
        <v>19800</v>
      </c>
      <c r="W101" s="53"/>
      <c r="X101" s="53">
        <v>0</v>
      </c>
      <c r="Y101" s="53"/>
      <c r="Z101" s="53">
        <v>19800</v>
      </c>
      <c r="AA101" s="53"/>
      <c r="AB101" s="53">
        <v>3780</v>
      </c>
      <c r="AC101" s="53"/>
      <c r="AD101" s="53">
        <v>0</v>
      </c>
      <c r="AE101" s="53"/>
      <c r="AF101" s="53">
        <v>3780</v>
      </c>
      <c r="AG101" s="53"/>
      <c r="AH101" s="53">
        <v>740</v>
      </c>
      <c r="AI101" s="53"/>
      <c r="AJ101" s="53"/>
      <c r="AK101" s="53"/>
      <c r="AL101" s="53">
        <v>141020</v>
      </c>
      <c r="AM101" s="53"/>
      <c r="AN101" s="53">
        <v>0</v>
      </c>
      <c r="AO101" s="54"/>
      <c r="AP101" s="54">
        <v>141020</v>
      </c>
      <c r="AQ101" s="65">
        <f t="shared" si="22"/>
        <v>0.14040561622464898</v>
      </c>
      <c r="AR101" s="66">
        <f t="shared" si="19"/>
        <v>110</v>
      </c>
      <c r="AS101" s="67">
        <f t="shared" si="23"/>
        <v>2.6804708551978442E-2</v>
      </c>
      <c r="AT101" s="66">
        <f t="shared" si="20"/>
        <v>21</v>
      </c>
      <c r="AU101" s="67">
        <f t="shared" si="24"/>
        <v>5.24748262657779E-3</v>
      </c>
      <c r="AV101" s="68">
        <f t="shared" si="21"/>
        <v>4.1111111111111107</v>
      </c>
    </row>
    <row r="102" spans="1:48" x14ac:dyDescent="0.2">
      <c r="A102" s="4" t="str">
        <f t="shared" si="17"/>
        <v>Pichidegua4</v>
      </c>
      <c r="B102" s="38" t="str">
        <f t="shared" si="18"/>
        <v>PICH5B4</v>
      </c>
      <c r="C102" s="39">
        <v>4</v>
      </c>
      <c r="D102" s="40" t="s">
        <v>52</v>
      </c>
      <c r="E102" s="40" t="s">
        <v>55</v>
      </c>
      <c r="F102" s="40" t="s">
        <v>51</v>
      </c>
      <c r="G102" s="41" t="s">
        <v>34</v>
      </c>
      <c r="H102" s="53">
        <v>7080</v>
      </c>
      <c r="I102" s="53"/>
      <c r="J102" s="53">
        <v>44280</v>
      </c>
      <c r="K102" s="53"/>
      <c r="L102" s="53">
        <v>94140</v>
      </c>
      <c r="M102" s="53"/>
      <c r="N102" s="53">
        <v>39420</v>
      </c>
      <c r="O102" s="53"/>
      <c r="P102" s="53">
        <v>4500</v>
      </c>
      <c r="Q102" s="53"/>
      <c r="R102" s="53">
        <v>0</v>
      </c>
      <c r="S102" s="53"/>
      <c r="T102" s="53"/>
      <c r="U102" s="53"/>
      <c r="V102" s="53">
        <v>24480</v>
      </c>
      <c r="W102" s="53"/>
      <c r="X102" s="53">
        <v>0</v>
      </c>
      <c r="Y102" s="53"/>
      <c r="Z102" s="53">
        <v>24480</v>
      </c>
      <c r="AA102" s="53"/>
      <c r="AB102" s="53">
        <v>4140</v>
      </c>
      <c r="AC102" s="53"/>
      <c r="AD102" s="53">
        <v>0</v>
      </c>
      <c r="AE102" s="53"/>
      <c r="AF102" s="53">
        <v>4140</v>
      </c>
      <c r="AG102" s="53"/>
      <c r="AH102" s="53">
        <v>780</v>
      </c>
      <c r="AI102" s="53"/>
      <c r="AJ102" s="53"/>
      <c r="AK102" s="53"/>
      <c r="AL102" s="53">
        <v>218820</v>
      </c>
      <c r="AM102" s="53"/>
      <c r="AN102" s="53">
        <v>0</v>
      </c>
      <c r="AO102" s="54"/>
      <c r="AP102" s="54">
        <v>218820</v>
      </c>
      <c r="AQ102" s="65">
        <f t="shared" si="22"/>
        <v>0.11187277214148615</v>
      </c>
      <c r="AR102" s="66">
        <f t="shared" si="19"/>
        <v>136</v>
      </c>
      <c r="AS102" s="67">
        <f t="shared" si="23"/>
        <v>1.8919659994516041E-2</v>
      </c>
      <c r="AT102" s="66">
        <f t="shared" si="20"/>
        <v>23</v>
      </c>
      <c r="AU102" s="67">
        <f t="shared" si="24"/>
        <v>3.564573622155196E-3</v>
      </c>
      <c r="AV102" s="68">
        <f t="shared" si="21"/>
        <v>4.333333333333333</v>
      </c>
    </row>
    <row r="103" spans="1:48" x14ac:dyDescent="0.2">
      <c r="A103" s="4" t="str">
        <f t="shared" si="17"/>
        <v>Pichidegua4</v>
      </c>
      <c r="B103" s="38" t="str">
        <f t="shared" si="18"/>
        <v>PICH3C4</v>
      </c>
      <c r="C103" s="39">
        <v>4</v>
      </c>
      <c r="D103" s="40" t="s">
        <v>52</v>
      </c>
      <c r="E103" s="40" t="s">
        <v>55</v>
      </c>
      <c r="F103" s="40" t="s">
        <v>49</v>
      </c>
      <c r="G103" s="41" t="s">
        <v>53</v>
      </c>
      <c r="H103" s="53">
        <v>8760</v>
      </c>
      <c r="I103" s="53"/>
      <c r="J103" s="53">
        <v>27900</v>
      </c>
      <c r="K103" s="53"/>
      <c r="L103" s="53">
        <v>119960</v>
      </c>
      <c r="M103" s="53"/>
      <c r="N103" s="53">
        <v>37620</v>
      </c>
      <c r="O103" s="53"/>
      <c r="P103" s="53">
        <v>1620</v>
      </c>
      <c r="Q103" s="53"/>
      <c r="R103" s="53">
        <v>0</v>
      </c>
      <c r="S103" s="53"/>
      <c r="T103" s="53"/>
      <c r="U103" s="53"/>
      <c r="V103" s="53">
        <v>19440</v>
      </c>
      <c r="W103" s="53"/>
      <c r="X103" s="53">
        <v>0</v>
      </c>
      <c r="Y103" s="53"/>
      <c r="Z103" s="53">
        <v>19440</v>
      </c>
      <c r="AA103" s="53"/>
      <c r="AB103" s="53">
        <v>4320</v>
      </c>
      <c r="AC103" s="53"/>
      <c r="AD103" s="53">
        <v>0</v>
      </c>
      <c r="AE103" s="53"/>
      <c r="AF103" s="53">
        <v>4320</v>
      </c>
      <c r="AG103" s="53"/>
      <c r="AH103" s="53">
        <v>400</v>
      </c>
      <c r="AI103" s="53"/>
      <c r="AJ103" s="53"/>
      <c r="AK103" s="53"/>
      <c r="AL103" s="53">
        <v>220020</v>
      </c>
      <c r="AM103" s="53"/>
      <c r="AN103" s="53">
        <v>0</v>
      </c>
      <c r="AO103" s="54"/>
      <c r="AP103" s="54">
        <v>220020</v>
      </c>
      <c r="AQ103" s="65">
        <f t="shared" si="22"/>
        <v>8.8355604035996724E-2</v>
      </c>
      <c r="AR103" s="66">
        <f t="shared" si="19"/>
        <v>108</v>
      </c>
      <c r="AS103" s="67">
        <f t="shared" si="23"/>
        <v>1.9634578674665941E-2</v>
      </c>
      <c r="AT103" s="66">
        <f t="shared" si="20"/>
        <v>24</v>
      </c>
      <c r="AU103" s="67">
        <f t="shared" si="24"/>
        <v>1.81801654395055E-3</v>
      </c>
      <c r="AV103" s="68">
        <f t="shared" si="21"/>
        <v>2.2222222222222223</v>
      </c>
    </row>
    <row r="104" spans="1:48" x14ac:dyDescent="0.2">
      <c r="A104" s="4" t="str">
        <f t="shared" si="17"/>
        <v>Pichidegua4</v>
      </c>
      <c r="B104" s="38" t="str">
        <f t="shared" si="18"/>
        <v>PICH5C4</v>
      </c>
      <c r="C104" s="39">
        <v>4</v>
      </c>
      <c r="D104" s="40" t="s">
        <v>52</v>
      </c>
      <c r="E104" s="40" t="s">
        <v>55</v>
      </c>
      <c r="F104" s="40" t="s">
        <v>51</v>
      </c>
      <c r="G104" s="41" t="s">
        <v>35</v>
      </c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4"/>
      <c r="AP104" s="54"/>
      <c r="AQ104" s="65">
        <v>0</v>
      </c>
      <c r="AR104" s="66">
        <f t="shared" si="19"/>
        <v>0</v>
      </c>
      <c r="AS104" s="67">
        <v>0</v>
      </c>
      <c r="AT104" s="66">
        <f t="shared" si="20"/>
        <v>0</v>
      </c>
      <c r="AU104" s="67">
        <v>0</v>
      </c>
      <c r="AV104" s="68">
        <f t="shared" si="21"/>
        <v>0</v>
      </c>
    </row>
    <row r="105" spans="1:48" x14ac:dyDescent="0.2">
      <c r="A105" s="4" t="str">
        <f t="shared" si="17"/>
        <v>Pichidegua4</v>
      </c>
      <c r="B105" s="38" t="str">
        <f t="shared" si="18"/>
        <v>PICH5D4</v>
      </c>
      <c r="C105" s="39">
        <v>4</v>
      </c>
      <c r="D105" s="40" t="s">
        <v>52</v>
      </c>
      <c r="E105" s="40" t="s">
        <v>55</v>
      </c>
      <c r="F105" s="40" t="s">
        <v>51</v>
      </c>
      <c r="G105" s="41" t="s">
        <v>36</v>
      </c>
      <c r="H105" s="53">
        <v>3480</v>
      </c>
      <c r="I105" s="53"/>
      <c r="J105" s="53">
        <v>6840</v>
      </c>
      <c r="K105" s="53"/>
      <c r="L105" s="53">
        <v>104220</v>
      </c>
      <c r="M105" s="53"/>
      <c r="N105" s="53">
        <v>176400</v>
      </c>
      <c r="O105" s="53"/>
      <c r="P105" s="53">
        <v>15300</v>
      </c>
      <c r="Q105" s="53"/>
      <c r="R105" s="53">
        <v>0</v>
      </c>
      <c r="S105" s="53"/>
      <c r="T105" s="53"/>
      <c r="U105" s="53"/>
      <c r="V105" s="53">
        <v>22680</v>
      </c>
      <c r="W105" s="53"/>
      <c r="X105" s="53">
        <v>0</v>
      </c>
      <c r="Y105" s="53"/>
      <c r="Z105" s="53">
        <v>22680</v>
      </c>
      <c r="AA105" s="53"/>
      <c r="AB105" s="53">
        <v>2880</v>
      </c>
      <c r="AC105" s="53"/>
      <c r="AD105" s="53">
        <v>0</v>
      </c>
      <c r="AE105" s="53"/>
      <c r="AF105" s="53">
        <v>2880</v>
      </c>
      <c r="AG105" s="53"/>
      <c r="AH105" s="53">
        <v>660</v>
      </c>
      <c r="AI105" s="53"/>
      <c r="AJ105" s="53"/>
      <c r="AK105" s="53"/>
      <c r="AL105" s="53">
        <v>332460</v>
      </c>
      <c r="AM105" s="53"/>
      <c r="AN105" s="53">
        <v>0</v>
      </c>
      <c r="AO105" s="54"/>
      <c r="AP105" s="54">
        <v>332460</v>
      </c>
      <c r="AQ105" s="65">
        <f t="shared" si="22"/>
        <v>6.8218733080671362E-2</v>
      </c>
      <c r="AR105" s="66">
        <f t="shared" si="19"/>
        <v>126</v>
      </c>
      <c r="AS105" s="67">
        <f t="shared" si="23"/>
        <v>8.6626962642122364E-3</v>
      </c>
      <c r="AT105" s="66">
        <f t="shared" si="20"/>
        <v>16</v>
      </c>
      <c r="AU105" s="67">
        <f t="shared" si="24"/>
        <v>1.9852012272153041E-3</v>
      </c>
      <c r="AV105" s="68">
        <f t="shared" si="21"/>
        <v>3.6666666666666665</v>
      </c>
    </row>
    <row r="106" spans="1:48" x14ac:dyDescent="0.2">
      <c r="A106" s="4" t="str">
        <f t="shared" si="17"/>
        <v>Pichidegua4</v>
      </c>
      <c r="B106" s="38" t="str">
        <f t="shared" si="18"/>
        <v>PICH1Aco4</v>
      </c>
      <c r="C106" s="39">
        <v>4</v>
      </c>
      <c r="D106" s="40" t="s">
        <v>52</v>
      </c>
      <c r="E106" s="40" t="s">
        <v>56</v>
      </c>
      <c r="F106" s="40" t="s">
        <v>47</v>
      </c>
      <c r="G106" s="41" t="s">
        <v>37</v>
      </c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4"/>
      <c r="AP106" s="54"/>
      <c r="AQ106" s="65">
        <v>0</v>
      </c>
      <c r="AR106" s="66">
        <f t="shared" si="19"/>
        <v>0</v>
      </c>
      <c r="AS106" s="67">
        <v>0</v>
      </c>
      <c r="AT106" s="66">
        <f t="shared" si="20"/>
        <v>0</v>
      </c>
      <c r="AU106" s="67">
        <v>0</v>
      </c>
      <c r="AV106" s="68">
        <f t="shared" si="21"/>
        <v>0</v>
      </c>
    </row>
    <row r="107" spans="1:48" x14ac:dyDescent="0.2">
      <c r="A107" s="4" t="str">
        <f t="shared" si="17"/>
        <v>Pichidegua4</v>
      </c>
      <c r="B107" s="38" t="str">
        <f t="shared" si="18"/>
        <v>PICH1Aco24</v>
      </c>
      <c r="C107" s="39">
        <v>4</v>
      </c>
      <c r="D107" s="40" t="s">
        <v>52</v>
      </c>
      <c r="E107" s="40" t="s">
        <v>56</v>
      </c>
      <c r="F107" s="40" t="s">
        <v>47</v>
      </c>
      <c r="G107" s="41" t="s">
        <v>38</v>
      </c>
      <c r="H107" s="53">
        <v>7680</v>
      </c>
      <c r="I107" s="53"/>
      <c r="J107" s="53">
        <v>26640</v>
      </c>
      <c r="K107" s="53"/>
      <c r="L107" s="53">
        <v>63180</v>
      </c>
      <c r="M107" s="53"/>
      <c r="N107" s="53">
        <v>25380</v>
      </c>
      <c r="O107" s="53"/>
      <c r="P107" s="53">
        <v>720</v>
      </c>
      <c r="Q107" s="53"/>
      <c r="R107" s="53">
        <v>0</v>
      </c>
      <c r="S107" s="53"/>
      <c r="T107" s="53"/>
      <c r="U107" s="53"/>
      <c r="V107" s="53">
        <v>6240</v>
      </c>
      <c r="W107" s="53"/>
      <c r="X107" s="53">
        <v>4620</v>
      </c>
      <c r="Y107" s="53"/>
      <c r="Z107" s="53">
        <v>10860</v>
      </c>
      <c r="AA107" s="53"/>
      <c r="AB107" s="53">
        <v>1818</v>
      </c>
      <c r="AC107" s="53"/>
      <c r="AD107" s="53">
        <v>1110</v>
      </c>
      <c r="AE107" s="53"/>
      <c r="AF107" s="53">
        <v>2928</v>
      </c>
      <c r="AG107" s="53"/>
      <c r="AH107" s="53">
        <v>3542</v>
      </c>
      <c r="AI107" s="53"/>
      <c r="AJ107" s="53"/>
      <c r="AK107" s="53"/>
      <c r="AL107" s="53">
        <v>135200</v>
      </c>
      <c r="AM107" s="53"/>
      <c r="AN107" s="53">
        <v>5730</v>
      </c>
      <c r="AO107" s="54"/>
      <c r="AP107" s="54">
        <v>140930</v>
      </c>
      <c r="AQ107" s="65">
        <f t="shared" si="22"/>
        <v>7.7059533101539776E-2</v>
      </c>
      <c r="AR107" s="66">
        <f t="shared" si="19"/>
        <v>60.333333333333336</v>
      </c>
      <c r="AS107" s="67">
        <f t="shared" si="23"/>
        <v>2.0776271908039452E-2</v>
      </c>
      <c r="AT107" s="66">
        <f t="shared" si="20"/>
        <v>16.266666666666666</v>
      </c>
      <c r="AU107" s="67">
        <f t="shared" si="24"/>
        <v>2.5133044774001276E-2</v>
      </c>
      <c r="AV107" s="68">
        <f t="shared" si="21"/>
        <v>19.677777777777777</v>
      </c>
    </row>
    <row r="108" spans="1:48" x14ac:dyDescent="0.2">
      <c r="A108" s="4" t="str">
        <f t="shared" si="17"/>
        <v>Pichidegua4</v>
      </c>
      <c r="B108" s="38" t="str">
        <f t="shared" si="18"/>
        <v>PICH1Bco4</v>
      </c>
      <c r="C108" s="39">
        <v>4</v>
      </c>
      <c r="D108" s="40" t="s">
        <v>52</v>
      </c>
      <c r="E108" s="40" t="s">
        <v>56</v>
      </c>
      <c r="F108" s="40" t="s">
        <v>47</v>
      </c>
      <c r="G108" s="41" t="s">
        <v>39</v>
      </c>
      <c r="H108" s="53">
        <v>480</v>
      </c>
      <c r="I108" s="53"/>
      <c r="J108" s="53">
        <v>540</v>
      </c>
      <c r="K108" s="53"/>
      <c r="L108" s="53">
        <v>7100</v>
      </c>
      <c r="M108" s="53"/>
      <c r="N108" s="53">
        <v>27540</v>
      </c>
      <c r="O108" s="53"/>
      <c r="P108" s="53">
        <v>17280</v>
      </c>
      <c r="Q108" s="53"/>
      <c r="R108" s="53">
        <v>1080</v>
      </c>
      <c r="S108" s="53"/>
      <c r="T108" s="53"/>
      <c r="U108" s="53"/>
      <c r="V108" s="53">
        <v>1020</v>
      </c>
      <c r="W108" s="53"/>
      <c r="X108" s="53">
        <v>930</v>
      </c>
      <c r="Y108" s="53"/>
      <c r="Z108" s="53">
        <v>1950</v>
      </c>
      <c r="AA108" s="53"/>
      <c r="AB108" s="53">
        <v>381</v>
      </c>
      <c r="AC108" s="53"/>
      <c r="AD108" s="53">
        <v>60</v>
      </c>
      <c r="AE108" s="53"/>
      <c r="AF108" s="53">
        <v>441</v>
      </c>
      <c r="AG108" s="53"/>
      <c r="AH108" s="53">
        <v>327</v>
      </c>
      <c r="AI108" s="53"/>
      <c r="AJ108" s="53"/>
      <c r="AK108" s="53"/>
      <c r="AL108" s="53">
        <v>55748</v>
      </c>
      <c r="AM108" s="53"/>
      <c r="AN108" s="53">
        <v>990</v>
      </c>
      <c r="AO108" s="54"/>
      <c r="AP108" s="54">
        <v>56738</v>
      </c>
      <c r="AQ108" s="65">
        <f t="shared" si="22"/>
        <v>3.4368500828368995E-2</v>
      </c>
      <c r="AR108" s="66">
        <f t="shared" si="19"/>
        <v>10.833333333333334</v>
      </c>
      <c r="AS108" s="67">
        <f t="shared" si="23"/>
        <v>7.7725686488772953E-3</v>
      </c>
      <c r="AT108" s="66">
        <f t="shared" si="20"/>
        <v>2.4500000000000002</v>
      </c>
      <c r="AU108" s="67">
        <f t="shared" si="24"/>
        <v>5.7633332158341854E-3</v>
      </c>
      <c r="AV108" s="68">
        <f t="shared" si="21"/>
        <v>1.8166666666666667</v>
      </c>
    </row>
    <row r="109" spans="1:48" x14ac:dyDescent="0.2">
      <c r="A109" s="4" t="str">
        <f t="shared" si="17"/>
        <v>Pichidegua4</v>
      </c>
      <c r="B109" s="38" t="str">
        <f t="shared" si="18"/>
        <v>PICH2BCO4</v>
      </c>
      <c r="C109" s="39">
        <v>4</v>
      </c>
      <c r="D109" s="40" t="s">
        <v>52</v>
      </c>
      <c r="E109" s="42" t="s">
        <v>56</v>
      </c>
      <c r="F109" s="42" t="s">
        <v>47</v>
      </c>
      <c r="G109" s="43" t="s">
        <v>40</v>
      </c>
      <c r="H109" s="53">
        <v>8400</v>
      </c>
      <c r="I109" s="53"/>
      <c r="J109" s="53">
        <v>21960</v>
      </c>
      <c r="K109" s="53"/>
      <c r="L109" s="53">
        <v>42840</v>
      </c>
      <c r="M109" s="53"/>
      <c r="N109" s="53">
        <v>17280</v>
      </c>
      <c r="O109" s="53"/>
      <c r="P109" s="53">
        <v>1080</v>
      </c>
      <c r="Q109" s="53"/>
      <c r="R109" s="53">
        <v>0</v>
      </c>
      <c r="S109" s="53"/>
      <c r="T109" s="53"/>
      <c r="U109" s="53"/>
      <c r="V109" s="53">
        <v>1671</v>
      </c>
      <c r="W109" s="53"/>
      <c r="X109" s="53">
        <v>930</v>
      </c>
      <c r="Y109" s="53"/>
      <c r="Z109" s="53">
        <v>2601</v>
      </c>
      <c r="AA109" s="53"/>
      <c r="AB109" s="53">
        <v>1020</v>
      </c>
      <c r="AC109" s="53"/>
      <c r="AD109" s="53">
        <v>540</v>
      </c>
      <c r="AE109" s="53"/>
      <c r="AF109" s="53">
        <v>1560</v>
      </c>
      <c r="AG109" s="53"/>
      <c r="AH109" s="53">
        <v>2529</v>
      </c>
      <c r="AI109" s="53"/>
      <c r="AJ109" s="53"/>
      <c r="AK109" s="53"/>
      <c r="AL109" s="53">
        <v>96780</v>
      </c>
      <c r="AM109" s="53"/>
      <c r="AN109" s="53">
        <v>1470</v>
      </c>
      <c r="AO109" s="54"/>
      <c r="AP109" s="54">
        <v>98250</v>
      </c>
      <c r="AQ109" s="65">
        <f t="shared" si="22"/>
        <v>2.6473282442748092E-2</v>
      </c>
      <c r="AR109" s="66">
        <f t="shared" si="19"/>
        <v>14.45</v>
      </c>
      <c r="AS109" s="67">
        <f t="shared" si="23"/>
        <v>1.5877862595419848E-2</v>
      </c>
      <c r="AT109" s="66">
        <f t="shared" si="20"/>
        <v>8.6666666666666661</v>
      </c>
      <c r="AU109" s="67">
        <f t="shared" si="24"/>
        <v>2.5740458015267177E-2</v>
      </c>
      <c r="AV109" s="68">
        <f t="shared" si="21"/>
        <v>14.05</v>
      </c>
    </row>
    <row r="110" spans="1:48" x14ac:dyDescent="0.2">
      <c r="A110" s="4" t="str">
        <f t="shared" si="17"/>
        <v>Pichidegua4</v>
      </c>
      <c r="B110" s="38" t="str">
        <f t="shared" si="18"/>
        <v>PICH4Bco4</v>
      </c>
      <c r="C110" s="39">
        <v>4</v>
      </c>
      <c r="D110" s="40" t="s">
        <v>52</v>
      </c>
      <c r="E110" s="40" t="s">
        <v>56</v>
      </c>
      <c r="F110" s="40" t="s">
        <v>50</v>
      </c>
      <c r="G110" s="41" t="s">
        <v>41</v>
      </c>
      <c r="H110" s="53">
        <v>7920</v>
      </c>
      <c r="I110" s="53"/>
      <c r="J110" s="53">
        <v>15480</v>
      </c>
      <c r="K110" s="53"/>
      <c r="L110" s="53">
        <v>20880</v>
      </c>
      <c r="M110" s="53"/>
      <c r="N110" s="53">
        <v>6120</v>
      </c>
      <c r="O110" s="53"/>
      <c r="P110" s="53">
        <v>0</v>
      </c>
      <c r="Q110" s="53"/>
      <c r="R110" s="53">
        <v>0</v>
      </c>
      <c r="S110" s="53"/>
      <c r="T110" s="53"/>
      <c r="U110" s="53"/>
      <c r="V110" s="53">
        <v>4680</v>
      </c>
      <c r="W110" s="53"/>
      <c r="X110" s="53">
        <v>0</v>
      </c>
      <c r="Y110" s="53"/>
      <c r="Z110" s="53">
        <v>4680</v>
      </c>
      <c r="AA110" s="53"/>
      <c r="AB110" s="53">
        <v>3600</v>
      </c>
      <c r="AC110" s="53"/>
      <c r="AD110" s="53">
        <v>0</v>
      </c>
      <c r="AE110" s="53"/>
      <c r="AF110" s="53">
        <v>3600</v>
      </c>
      <c r="AG110" s="53"/>
      <c r="AH110" s="53">
        <v>480</v>
      </c>
      <c r="AI110" s="53"/>
      <c r="AJ110" s="53"/>
      <c r="AK110" s="53"/>
      <c r="AL110" s="53">
        <v>59160</v>
      </c>
      <c r="AM110" s="53"/>
      <c r="AN110" s="53">
        <v>0</v>
      </c>
      <c r="AO110" s="54"/>
      <c r="AP110" s="54">
        <v>59160</v>
      </c>
      <c r="AQ110" s="65">
        <f t="shared" si="22"/>
        <v>7.9107505070993914E-2</v>
      </c>
      <c r="AR110" s="66">
        <f t="shared" si="19"/>
        <v>26</v>
      </c>
      <c r="AS110" s="67">
        <f t="shared" si="23"/>
        <v>6.0851926977687626E-2</v>
      </c>
      <c r="AT110" s="66">
        <f t="shared" si="20"/>
        <v>20</v>
      </c>
      <c r="AU110" s="67">
        <f t="shared" si="24"/>
        <v>8.1135902636916835E-3</v>
      </c>
      <c r="AV110" s="68">
        <f t="shared" si="21"/>
        <v>2.6666666666666665</v>
      </c>
    </row>
    <row r="111" spans="1:48" x14ac:dyDescent="0.2">
      <c r="A111" s="4" t="str">
        <f t="shared" si="17"/>
        <v>Pichidegua4</v>
      </c>
      <c r="B111" s="38" t="str">
        <f t="shared" si="18"/>
        <v>PICH5Aco4</v>
      </c>
      <c r="C111" s="39">
        <v>4</v>
      </c>
      <c r="D111" s="40" t="s">
        <v>52</v>
      </c>
      <c r="E111" s="40" t="s">
        <v>56</v>
      </c>
      <c r="F111" s="40" t="s">
        <v>51</v>
      </c>
      <c r="G111" s="41" t="s">
        <v>42</v>
      </c>
      <c r="H111" s="53">
        <v>3480</v>
      </c>
      <c r="I111" s="53"/>
      <c r="J111" s="53">
        <v>9540</v>
      </c>
      <c r="K111" s="53"/>
      <c r="L111" s="53">
        <v>4680</v>
      </c>
      <c r="M111" s="53"/>
      <c r="N111" s="53">
        <v>100440</v>
      </c>
      <c r="O111" s="53"/>
      <c r="P111" s="53">
        <v>11160</v>
      </c>
      <c r="Q111" s="53"/>
      <c r="R111" s="53">
        <v>0</v>
      </c>
      <c r="S111" s="53"/>
      <c r="T111" s="53"/>
      <c r="U111" s="53"/>
      <c r="V111" s="53">
        <v>5940</v>
      </c>
      <c r="W111" s="53"/>
      <c r="X111" s="53">
        <v>0</v>
      </c>
      <c r="Y111" s="53"/>
      <c r="Z111" s="53">
        <v>5940</v>
      </c>
      <c r="AA111" s="53"/>
      <c r="AB111" s="53">
        <v>1620</v>
      </c>
      <c r="AC111" s="53"/>
      <c r="AD111" s="53">
        <v>0</v>
      </c>
      <c r="AE111" s="53"/>
      <c r="AF111" s="53">
        <v>1620</v>
      </c>
      <c r="AG111" s="53"/>
      <c r="AH111" s="53">
        <v>500</v>
      </c>
      <c r="AI111" s="53"/>
      <c r="AJ111" s="53"/>
      <c r="AK111" s="53"/>
      <c r="AL111" s="53">
        <v>137360</v>
      </c>
      <c r="AM111" s="53"/>
      <c r="AN111" s="53">
        <v>0</v>
      </c>
      <c r="AO111" s="54"/>
      <c r="AP111" s="54">
        <v>137360</v>
      </c>
      <c r="AQ111" s="65">
        <f t="shared" si="22"/>
        <v>4.3244030285381478E-2</v>
      </c>
      <c r="AR111" s="66">
        <f t="shared" si="19"/>
        <v>33</v>
      </c>
      <c r="AS111" s="67">
        <f t="shared" si="23"/>
        <v>1.1793826441467677E-2</v>
      </c>
      <c r="AT111" s="66">
        <f t="shared" si="20"/>
        <v>9</v>
      </c>
      <c r="AU111" s="67">
        <f t="shared" si="24"/>
        <v>3.6400698893418754E-3</v>
      </c>
      <c r="AV111" s="68">
        <f t="shared" si="21"/>
        <v>2.7777777777777777</v>
      </c>
    </row>
    <row r="112" spans="1:48" x14ac:dyDescent="0.2">
      <c r="A112" s="4" t="str">
        <f t="shared" si="17"/>
        <v>Pichidegua4</v>
      </c>
      <c r="B112" s="38" t="str">
        <f t="shared" si="18"/>
        <v>PICH5Bco4</v>
      </c>
      <c r="C112" s="39">
        <v>4</v>
      </c>
      <c r="D112" s="40" t="s">
        <v>52</v>
      </c>
      <c r="E112" s="40" t="s">
        <v>56</v>
      </c>
      <c r="F112" s="40" t="s">
        <v>51</v>
      </c>
      <c r="G112" s="41" t="s">
        <v>43</v>
      </c>
      <c r="H112" s="53">
        <v>3480</v>
      </c>
      <c r="I112" s="53"/>
      <c r="J112" s="53">
        <v>11700</v>
      </c>
      <c r="K112" s="53"/>
      <c r="L112" s="53">
        <v>10260</v>
      </c>
      <c r="M112" s="53"/>
      <c r="N112" s="53">
        <v>59580</v>
      </c>
      <c r="O112" s="53"/>
      <c r="P112" s="53">
        <v>0</v>
      </c>
      <c r="Q112" s="53"/>
      <c r="R112" s="53">
        <v>0</v>
      </c>
      <c r="S112" s="53"/>
      <c r="T112" s="53"/>
      <c r="U112" s="53"/>
      <c r="V112" s="53">
        <v>7380</v>
      </c>
      <c r="W112" s="53"/>
      <c r="X112" s="53">
        <v>0</v>
      </c>
      <c r="Y112" s="53"/>
      <c r="Z112" s="53">
        <v>7380</v>
      </c>
      <c r="AA112" s="53"/>
      <c r="AB112" s="53">
        <v>1980</v>
      </c>
      <c r="AC112" s="53"/>
      <c r="AD112" s="53">
        <v>0</v>
      </c>
      <c r="AE112" s="53"/>
      <c r="AF112" s="53">
        <v>1980</v>
      </c>
      <c r="AG112" s="53"/>
      <c r="AH112" s="53">
        <v>620</v>
      </c>
      <c r="AI112" s="53"/>
      <c r="AJ112" s="53"/>
      <c r="AK112" s="53"/>
      <c r="AL112" s="53">
        <v>95000</v>
      </c>
      <c r="AM112" s="53"/>
      <c r="AN112" s="53">
        <v>0</v>
      </c>
      <c r="AO112" s="54"/>
      <c r="AP112" s="54">
        <v>95000</v>
      </c>
      <c r="AQ112" s="65">
        <f t="shared" si="22"/>
        <v>7.7684210526315786E-2</v>
      </c>
      <c r="AR112" s="66">
        <f t="shared" si="19"/>
        <v>41</v>
      </c>
      <c r="AS112" s="67">
        <f t="shared" si="23"/>
        <v>2.0842105263157894E-2</v>
      </c>
      <c r="AT112" s="66">
        <f t="shared" si="20"/>
        <v>11</v>
      </c>
      <c r="AU112" s="67">
        <f t="shared" si="24"/>
        <v>6.5263157894736839E-3</v>
      </c>
      <c r="AV112" s="68">
        <f t="shared" si="21"/>
        <v>3.4444444444444446</v>
      </c>
    </row>
    <row r="113" spans="1:48" x14ac:dyDescent="0.2">
      <c r="A113" s="4" t="str">
        <f t="shared" si="17"/>
        <v>Pichidegua4</v>
      </c>
      <c r="B113" s="38" t="str">
        <f t="shared" si="18"/>
        <v>PICH5Cco4</v>
      </c>
      <c r="C113" s="39">
        <v>4</v>
      </c>
      <c r="D113" s="40" t="s">
        <v>52</v>
      </c>
      <c r="E113" s="40" t="s">
        <v>56</v>
      </c>
      <c r="F113" s="40" t="s">
        <v>51</v>
      </c>
      <c r="G113" s="41" t="s">
        <v>44</v>
      </c>
      <c r="H113" s="53">
        <v>0</v>
      </c>
      <c r="I113" s="53"/>
      <c r="J113" s="53">
        <v>0</v>
      </c>
      <c r="K113" s="53"/>
      <c r="L113" s="53">
        <v>0</v>
      </c>
      <c r="M113" s="53"/>
      <c r="N113" s="53">
        <v>0</v>
      </c>
      <c r="O113" s="53"/>
      <c r="P113" s="53">
        <v>0</v>
      </c>
      <c r="Q113" s="53"/>
      <c r="R113" s="53">
        <v>0</v>
      </c>
      <c r="S113" s="53"/>
      <c r="T113" s="53"/>
      <c r="U113" s="53"/>
      <c r="V113" s="53">
        <v>0</v>
      </c>
      <c r="W113" s="53"/>
      <c r="X113" s="53">
        <v>0</v>
      </c>
      <c r="Y113" s="53"/>
      <c r="Z113" s="53">
        <v>0</v>
      </c>
      <c r="AA113" s="53"/>
      <c r="AB113" s="53">
        <v>0</v>
      </c>
      <c r="AC113" s="53"/>
      <c r="AD113" s="53">
        <v>0</v>
      </c>
      <c r="AE113" s="53"/>
      <c r="AF113" s="53">
        <v>0</v>
      </c>
      <c r="AG113" s="53"/>
      <c r="AH113" s="53">
        <v>0</v>
      </c>
      <c r="AI113" s="53"/>
      <c r="AJ113" s="53"/>
      <c r="AK113" s="53"/>
      <c r="AL113" s="53">
        <v>0</v>
      </c>
      <c r="AM113" s="53"/>
      <c r="AN113" s="53">
        <v>0</v>
      </c>
      <c r="AO113" s="54"/>
      <c r="AP113" s="54">
        <v>0</v>
      </c>
      <c r="AQ113" s="65">
        <v>0</v>
      </c>
      <c r="AR113" s="66">
        <f t="shared" si="19"/>
        <v>0</v>
      </c>
      <c r="AS113" s="67">
        <v>0</v>
      </c>
      <c r="AT113" s="66">
        <f t="shared" si="20"/>
        <v>0</v>
      </c>
      <c r="AU113" s="67">
        <v>0</v>
      </c>
      <c r="AV113" s="68">
        <f t="shared" si="21"/>
        <v>0</v>
      </c>
    </row>
    <row r="114" spans="1:48" ht="13.5" thickBot="1" x14ac:dyDescent="0.25">
      <c r="A114" s="4" t="str">
        <f t="shared" si="17"/>
        <v>4</v>
      </c>
      <c r="B114" s="44" t="str">
        <f t="shared" si="18"/>
        <v>Lavado4</v>
      </c>
      <c r="C114" s="45">
        <v>4</v>
      </c>
      <c r="D114" s="46"/>
      <c r="E114" s="46"/>
      <c r="F114" s="46"/>
      <c r="G114" s="47" t="s">
        <v>46</v>
      </c>
      <c r="H114" s="55">
        <v>6720</v>
      </c>
      <c r="I114" s="55"/>
      <c r="J114" s="55">
        <v>24480</v>
      </c>
      <c r="K114" s="55"/>
      <c r="L114" s="55">
        <v>79740</v>
      </c>
      <c r="M114" s="55"/>
      <c r="N114" s="55">
        <v>71640</v>
      </c>
      <c r="O114" s="55"/>
      <c r="P114" s="55">
        <v>12960</v>
      </c>
      <c r="Q114" s="55"/>
      <c r="R114" s="55">
        <v>1080</v>
      </c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>
        <v>196620</v>
      </c>
      <c r="AM114" s="55"/>
      <c r="AN114" s="55"/>
      <c r="AO114" s="56"/>
      <c r="AP114" s="56">
        <v>196620</v>
      </c>
      <c r="AQ114" s="69">
        <f t="shared" si="22"/>
        <v>0</v>
      </c>
      <c r="AR114" s="70">
        <f t="shared" si="19"/>
        <v>0</v>
      </c>
      <c r="AS114" s="71">
        <f t="shared" si="23"/>
        <v>0</v>
      </c>
      <c r="AT114" s="70">
        <f t="shared" si="20"/>
        <v>0</v>
      </c>
      <c r="AU114" s="71">
        <f t="shared" si="24"/>
        <v>0</v>
      </c>
      <c r="AV114" s="72">
        <f t="shared" si="21"/>
        <v>0</v>
      </c>
    </row>
    <row r="115" spans="1:48" x14ac:dyDescent="0.2">
      <c r="A115" s="4" t="str">
        <f t="shared" si="17"/>
        <v>Calera5</v>
      </c>
      <c r="B115" s="34" t="str">
        <f t="shared" si="18"/>
        <v>CA3A5</v>
      </c>
      <c r="C115" s="35">
        <v>5</v>
      </c>
      <c r="D115" s="36" t="s">
        <v>59</v>
      </c>
      <c r="E115" s="36" t="s">
        <v>56</v>
      </c>
      <c r="F115" s="36" t="s">
        <v>47</v>
      </c>
      <c r="G115" s="37" t="s">
        <v>20</v>
      </c>
      <c r="H115" s="51">
        <v>2640</v>
      </c>
      <c r="I115" s="51"/>
      <c r="J115" s="51">
        <v>11520</v>
      </c>
      <c r="K115" s="51"/>
      <c r="L115" s="51">
        <v>12420</v>
      </c>
      <c r="M115" s="51"/>
      <c r="N115" s="51">
        <v>28440</v>
      </c>
      <c r="O115" s="51"/>
      <c r="P115" s="51">
        <v>180</v>
      </c>
      <c r="Q115" s="51"/>
      <c r="R115" s="51">
        <v>0</v>
      </c>
      <c r="S115" s="51"/>
      <c r="T115" s="51">
        <v>0</v>
      </c>
      <c r="U115" s="51"/>
      <c r="V115" s="51">
        <v>1446</v>
      </c>
      <c r="W115" s="51"/>
      <c r="X115" s="51">
        <v>510</v>
      </c>
      <c r="Y115" s="51"/>
      <c r="Z115" s="51">
        <v>1956</v>
      </c>
      <c r="AA115" s="51"/>
      <c r="AB115" s="51">
        <v>633</v>
      </c>
      <c r="AC115" s="51"/>
      <c r="AD115" s="51">
        <v>690</v>
      </c>
      <c r="AE115" s="51"/>
      <c r="AF115" s="51">
        <v>1323</v>
      </c>
      <c r="AG115" s="51"/>
      <c r="AH115" s="51">
        <v>621</v>
      </c>
      <c r="AI115" s="51"/>
      <c r="AJ115" s="51"/>
      <c r="AK115" s="51"/>
      <c r="AL115" s="51">
        <v>57900</v>
      </c>
      <c r="AM115" s="51"/>
      <c r="AN115" s="51">
        <v>1200</v>
      </c>
      <c r="AO115" s="52"/>
      <c r="AP115" s="52">
        <v>59100</v>
      </c>
      <c r="AQ115" s="57">
        <f t="shared" si="22"/>
        <v>3.3096446700507612E-2</v>
      </c>
      <c r="AR115" s="58">
        <f t="shared" si="19"/>
        <v>10.866666666666667</v>
      </c>
      <c r="AS115" s="59">
        <f t="shared" si="23"/>
        <v>2.2385786802030457E-2</v>
      </c>
      <c r="AT115" s="58">
        <f t="shared" si="20"/>
        <v>7.35</v>
      </c>
      <c r="AU115" s="59">
        <f t="shared" si="24"/>
        <v>1.050761421319797E-2</v>
      </c>
      <c r="AV115" s="60">
        <f t="shared" si="21"/>
        <v>3.45</v>
      </c>
    </row>
    <row r="116" spans="1:48" x14ac:dyDescent="0.2">
      <c r="A116" s="4" t="str">
        <f t="shared" si="17"/>
        <v>Calera5</v>
      </c>
      <c r="B116" s="38" t="str">
        <f t="shared" si="18"/>
        <v>CA3B5</v>
      </c>
      <c r="C116" s="39">
        <v>5</v>
      </c>
      <c r="D116" s="40" t="s">
        <v>59</v>
      </c>
      <c r="E116" s="40" t="s">
        <v>56</v>
      </c>
      <c r="F116" s="40" t="s">
        <v>47</v>
      </c>
      <c r="G116" s="41" t="s">
        <v>54</v>
      </c>
      <c r="H116" s="53">
        <v>1440</v>
      </c>
      <c r="I116" s="53"/>
      <c r="J116" s="53">
        <v>12060</v>
      </c>
      <c r="K116" s="53"/>
      <c r="L116" s="53">
        <v>11160</v>
      </c>
      <c r="M116" s="53"/>
      <c r="N116" s="53">
        <v>47880</v>
      </c>
      <c r="O116" s="53"/>
      <c r="P116" s="53">
        <v>3780</v>
      </c>
      <c r="Q116" s="53"/>
      <c r="R116" s="53">
        <v>0</v>
      </c>
      <c r="S116" s="53"/>
      <c r="T116" s="53">
        <v>180</v>
      </c>
      <c r="U116" s="53"/>
      <c r="V116" s="53">
        <v>2379</v>
      </c>
      <c r="W116" s="53"/>
      <c r="X116" s="53">
        <v>240</v>
      </c>
      <c r="Y116" s="53"/>
      <c r="Z116" s="53">
        <v>2619</v>
      </c>
      <c r="AA116" s="53"/>
      <c r="AB116" s="53">
        <v>1122</v>
      </c>
      <c r="AC116" s="53"/>
      <c r="AD116" s="53">
        <v>420</v>
      </c>
      <c r="AE116" s="53"/>
      <c r="AF116" s="53">
        <v>1542</v>
      </c>
      <c r="AG116" s="53"/>
      <c r="AH116" s="53">
        <v>279</v>
      </c>
      <c r="AI116" s="53"/>
      <c r="AJ116" s="53"/>
      <c r="AK116" s="53"/>
      <c r="AL116" s="53">
        <v>80280</v>
      </c>
      <c r="AM116" s="53"/>
      <c r="AN116" s="53">
        <v>660</v>
      </c>
      <c r="AO116" s="54"/>
      <c r="AP116" s="54">
        <v>80940</v>
      </c>
      <c r="AQ116" s="61">
        <f t="shared" si="22"/>
        <v>3.2357301704966639E-2</v>
      </c>
      <c r="AR116" s="62">
        <f t="shared" si="19"/>
        <v>14.55</v>
      </c>
      <c r="AS116" s="63">
        <f t="shared" si="23"/>
        <v>1.9051148999258711E-2</v>
      </c>
      <c r="AT116" s="62">
        <f t="shared" si="20"/>
        <v>8.5666666666666664</v>
      </c>
      <c r="AU116" s="63">
        <f t="shared" si="24"/>
        <v>3.446997776130467E-3</v>
      </c>
      <c r="AV116" s="64">
        <f t="shared" si="21"/>
        <v>1.55</v>
      </c>
    </row>
    <row r="117" spans="1:48" x14ac:dyDescent="0.2">
      <c r="A117" s="4" t="str">
        <f t="shared" si="17"/>
        <v>Calera5</v>
      </c>
      <c r="B117" s="38" t="str">
        <f t="shared" si="18"/>
        <v>CA3BB5</v>
      </c>
      <c r="C117" s="39">
        <v>5</v>
      </c>
      <c r="D117" s="40" t="s">
        <v>59</v>
      </c>
      <c r="E117" s="40" t="s">
        <v>55</v>
      </c>
      <c r="F117" s="40" t="s">
        <v>47</v>
      </c>
      <c r="G117" s="41" t="s">
        <v>21</v>
      </c>
      <c r="H117" s="53">
        <v>240</v>
      </c>
      <c r="I117" s="53"/>
      <c r="J117" s="53">
        <v>2880</v>
      </c>
      <c r="K117" s="53"/>
      <c r="L117" s="53">
        <v>2160</v>
      </c>
      <c r="M117" s="53"/>
      <c r="N117" s="53">
        <v>720</v>
      </c>
      <c r="O117" s="53"/>
      <c r="P117" s="53">
        <v>180</v>
      </c>
      <c r="Q117" s="53"/>
      <c r="R117" s="53">
        <v>0</v>
      </c>
      <c r="S117" s="53"/>
      <c r="T117" s="53">
        <v>0</v>
      </c>
      <c r="U117" s="53"/>
      <c r="V117" s="53">
        <v>300</v>
      </c>
      <c r="W117" s="53"/>
      <c r="X117" s="53">
        <v>90</v>
      </c>
      <c r="Y117" s="53"/>
      <c r="Z117" s="53">
        <v>390</v>
      </c>
      <c r="AA117" s="53"/>
      <c r="AB117" s="53">
        <v>96</v>
      </c>
      <c r="AC117" s="53"/>
      <c r="AD117" s="53">
        <v>0</v>
      </c>
      <c r="AE117" s="53"/>
      <c r="AF117" s="53">
        <v>96</v>
      </c>
      <c r="AG117" s="53"/>
      <c r="AH117" s="53">
        <v>264</v>
      </c>
      <c r="AI117" s="53"/>
      <c r="AJ117" s="53"/>
      <c r="AK117" s="53"/>
      <c r="AL117" s="53">
        <v>6840</v>
      </c>
      <c r="AM117" s="53"/>
      <c r="AN117" s="53">
        <v>90</v>
      </c>
      <c r="AO117" s="54"/>
      <c r="AP117" s="54">
        <v>6930</v>
      </c>
      <c r="AQ117" s="61">
        <f t="shared" si="22"/>
        <v>5.627705627705628E-2</v>
      </c>
      <c r="AR117" s="62">
        <f t="shared" si="19"/>
        <v>2.1666666666666665</v>
      </c>
      <c r="AS117" s="63">
        <f t="shared" si="23"/>
        <v>1.3852813852813853E-2</v>
      </c>
      <c r="AT117" s="62">
        <f t="shared" si="20"/>
        <v>0.53333333333333333</v>
      </c>
      <c r="AU117" s="63">
        <f t="shared" si="24"/>
        <v>3.8095238095238099E-2</v>
      </c>
      <c r="AV117" s="64">
        <f t="shared" si="21"/>
        <v>1.4666666666666666</v>
      </c>
    </row>
    <row r="118" spans="1:48" x14ac:dyDescent="0.2">
      <c r="A118" s="4" t="str">
        <f t="shared" si="17"/>
        <v>Calera5</v>
      </c>
      <c r="B118" s="38" t="str">
        <f t="shared" si="18"/>
        <v>CAP1A5</v>
      </c>
      <c r="C118" s="39">
        <v>5</v>
      </c>
      <c r="D118" s="40" t="s">
        <v>59</v>
      </c>
      <c r="E118" s="40" t="s">
        <v>56</v>
      </c>
      <c r="F118" s="40" t="s">
        <v>47</v>
      </c>
      <c r="G118" s="41" t="s">
        <v>22</v>
      </c>
      <c r="H118" s="53">
        <v>480</v>
      </c>
      <c r="I118" s="53"/>
      <c r="J118" s="53">
        <v>360</v>
      </c>
      <c r="K118" s="53"/>
      <c r="L118" s="53">
        <v>2920</v>
      </c>
      <c r="M118" s="53"/>
      <c r="N118" s="53">
        <v>21240</v>
      </c>
      <c r="O118" s="53"/>
      <c r="P118" s="53">
        <v>4680</v>
      </c>
      <c r="Q118" s="53"/>
      <c r="R118" s="53">
        <v>180</v>
      </c>
      <c r="S118" s="53"/>
      <c r="T118" s="53">
        <v>0</v>
      </c>
      <c r="U118" s="53"/>
      <c r="V118" s="53">
        <v>345</v>
      </c>
      <c r="W118" s="53"/>
      <c r="X118" s="53">
        <v>420</v>
      </c>
      <c r="Y118" s="53"/>
      <c r="Z118" s="53">
        <v>765</v>
      </c>
      <c r="AA118" s="53"/>
      <c r="AB118" s="53">
        <v>108</v>
      </c>
      <c r="AC118" s="53"/>
      <c r="AD118" s="53">
        <v>0</v>
      </c>
      <c r="AE118" s="53"/>
      <c r="AF118" s="53">
        <v>108</v>
      </c>
      <c r="AG118" s="53"/>
      <c r="AH118" s="53">
        <v>197</v>
      </c>
      <c r="AI118" s="53"/>
      <c r="AJ118" s="53"/>
      <c r="AK118" s="53"/>
      <c r="AL118" s="53">
        <v>30510</v>
      </c>
      <c r="AM118" s="53"/>
      <c r="AN118" s="53">
        <v>420</v>
      </c>
      <c r="AO118" s="54"/>
      <c r="AP118" s="54">
        <v>30930</v>
      </c>
      <c r="AQ118" s="61">
        <f t="shared" si="22"/>
        <v>2.4733268671193017E-2</v>
      </c>
      <c r="AR118" s="62">
        <f t="shared" si="19"/>
        <v>4.25</v>
      </c>
      <c r="AS118" s="63">
        <f t="shared" si="23"/>
        <v>3.4917555771096023E-3</v>
      </c>
      <c r="AT118" s="62">
        <f t="shared" si="20"/>
        <v>0.6</v>
      </c>
      <c r="AU118" s="63">
        <f t="shared" si="24"/>
        <v>6.3692208212091823E-3</v>
      </c>
      <c r="AV118" s="64">
        <f t="shared" si="21"/>
        <v>1.0944444444444446</v>
      </c>
    </row>
    <row r="119" spans="1:48" x14ac:dyDescent="0.2">
      <c r="A119" s="4" t="str">
        <f t="shared" si="17"/>
        <v>Calera5</v>
      </c>
      <c r="B119" s="38" t="str">
        <f t="shared" si="18"/>
        <v>CAP1B5</v>
      </c>
      <c r="C119" s="39">
        <v>5</v>
      </c>
      <c r="D119" s="40" t="s">
        <v>59</v>
      </c>
      <c r="E119" s="40" t="s">
        <v>56</v>
      </c>
      <c r="F119" s="40" t="s">
        <v>47</v>
      </c>
      <c r="G119" s="41" t="s">
        <v>23</v>
      </c>
      <c r="H119" s="53">
        <v>1440</v>
      </c>
      <c r="I119" s="53"/>
      <c r="J119" s="53">
        <v>4140</v>
      </c>
      <c r="K119" s="53"/>
      <c r="L119" s="53">
        <v>1800</v>
      </c>
      <c r="M119" s="53"/>
      <c r="N119" s="53">
        <v>22860</v>
      </c>
      <c r="O119" s="53"/>
      <c r="P119" s="53">
        <v>180</v>
      </c>
      <c r="Q119" s="53"/>
      <c r="R119" s="53">
        <v>0</v>
      </c>
      <c r="S119" s="53"/>
      <c r="T119" s="53">
        <v>0</v>
      </c>
      <c r="U119" s="53"/>
      <c r="V119" s="53">
        <v>636</v>
      </c>
      <c r="W119" s="53"/>
      <c r="X119" s="53">
        <v>120</v>
      </c>
      <c r="Y119" s="53"/>
      <c r="Z119" s="53">
        <v>756</v>
      </c>
      <c r="AA119" s="53"/>
      <c r="AB119" s="53">
        <v>288</v>
      </c>
      <c r="AC119" s="53"/>
      <c r="AD119" s="53">
        <v>0</v>
      </c>
      <c r="AE119" s="53"/>
      <c r="AF119" s="53">
        <v>288</v>
      </c>
      <c r="AG119" s="53"/>
      <c r="AH119" s="53">
        <v>186</v>
      </c>
      <c r="AI119" s="53"/>
      <c r="AJ119" s="53"/>
      <c r="AK119" s="53"/>
      <c r="AL119" s="53">
        <v>31530</v>
      </c>
      <c r="AM119" s="53"/>
      <c r="AN119" s="53">
        <v>120</v>
      </c>
      <c r="AO119" s="54"/>
      <c r="AP119" s="54">
        <v>31650</v>
      </c>
      <c r="AQ119" s="61">
        <f t="shared" si="22"/>
        <v>2.3886255924170617E-2</v>
      </c>
      <c r="AR119" s="62">
        <f t="shared" si="19"/>
        <v>4.2</v>
      </c>
      <c r="AS119" s="63">
        <f t="shared" si="23"/>
        <v>9.0995260663507115E-3</v>
      </c>
      <c r="AT119" s="62">
        <f t="shared" si="20"/>
        <v>1.6</v>
      </c>
      <c r="AU119" s="63">
        <f t="shared" si="24"/>
        <v>5.8767772511848339E-3</v>
      </c>
      <c r="AV119" s="64">
        <f t="shared" si="21"/>
        <v>1.0333333333333334</v>
      </c>
    </row>
    <row r="120" spans="1:48" x14ac:dyDescent="0.2">
      <c r="A120" s="4" t="str">
        <f t="shared" si="17"/>
        <v>Calera5</v>
      </c>
      <c r="B120" s="38" t="str">
        <f t="shared" si="18"/>
        <v>CAP1c5</v>
      </c>
      <c r="C120" s="39">
        <v>5</v>
      </c>
      <c r="D120" s="40" t="s">
        <v>59</v>
      </c>
      <c r="E120" s="40" t="s">
        <v>56</v>
      </c>
      <c r="F120" s="40" t="s">
        <v>47</v>
      </c>
      <c r="G120" s="41" t="s">
        <v>24</v>
      </c>
      <c r="H120" s="53">
        <v>600</v>
      </c>
      <c r="I120" s="53"/>
      <c r="J120" s="53">
        <v>1080</v>
      </c>
      <c r="K120" s="53"/>
      <c r="L120" s="53">
        <v>3480</v>
      </c>
      <c r="M120" s="53"/>
      <c r="N120" s="53">
        <v>18000</v>
      </c>
      <c r="O120" s="53"/>
      <c r="P120" s="53">
        <v>2340</v>
      </c>
      <c r="Q120" s="53"/>
      <c r="R120" s="53">
        <v>180</v>
      </c>
      <c r="S120" s="53"/>
      <c r="T120" s="53">
        <v>0</v>
      </c>
      <c r="U120" s="53"/>
      <c r="V120" s="53">
        <v>939</v>
      </c>
      <c r="W120" s="53"/>
      <c r="X120" s="53">
        <v>240</v>
      </c>
      <c r="Y120" s="53"/>
      <c r="Z120" s="53">
        <v>1179</v>
      </c>
      <c r="AA120" s="53"/>
      <c r="AB120" s="53">
        <v>90</v>
      </c>
      <c r="AC120" s="53"/>
      <c r="AD120" s="53">
        <v>0</v>
      </c>
      <c r="AE120" s="53"/>
      <c r="AF120" s="53">
        <v>90</v>
      </c>
      <c r="AG120" s="53"/>
      <c r="AH120" s="53">
        <v>351</v>
      </c>
      <c r="AI120" s="53"/>
      <c r="AJ120" s="53"/>
      <c r="AK120" s="53"/>
      <c r="AL120" s="53">
        <v>27060</v>
      </c>
      <c r="AM120" s="53"/>
      <c r="AN120" s="53">
        <v>240</v>
      </c>
      <c r="AO120" s="54"/>
      <c r="AP120" s="54">
        <v>27300</v>
      </c>
      <c r="AQ120" s="65">
        <f t="shared" si="22"/>
        <v>4.3186813186813187E-2</v>
      </c>
      <c r="AR120" s="66">
        <f t="shared" si="19"/>
        <v>6.55</v>
      </c>
      <c r="AS120" s="67">
        <f t="shared" si="23"/>
        <v>3.2967032967032967E-3</v>
      </c>
      <c r="AT120" s="66">
        <f t="shared" si="20"/>
        <v>0.5</v>
      </c>
      <c r="AU120" s="67">
        <f t="shared" si="24"/>
        <v>1.2857142857142857E-2</v>
      </c>
      <c r="AV120" s="68">
        <f t="shared" si="21"/>
        <v>1.95</v>
      </c>
    </row>
    <row r="121" spans="1:48" x14ac:dyDescent="0.2">
      <c r="A121" s="4" t="str">
        <f t="shared" si="17"/>
        <v>Pichidegua5</v>
      </c>
      <c r="B121" s="38" t="str">
        <f t="shared" si="18"/>
        <v>PICH1A5</v>
      </c>
      <c r="C121" s="39">
        <v>5</v>
      </c>
      <c r="D121" s="40" t="s">
        <v>52</v>
      </c>
      <c r="E121" s="40"/>
      <c r="F121" s="40" t="s">
        <v>48</v>
      </c>
      <c r="G121" s="41" t="s">
        <v>25</v>
      </c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4"/>
      <c r="AP121" s="54"/>
      <c r="AQ121" s="65">
        <v>0</v>
      </c>
      <c r="AR121" s="66">
        <f t="shared" si="19"/>
        <v>0</v>
      </c>
      <c r="AS121" s="67">
        <v>0</v>
      </c>
      <c r="AT121" s="66">
        <f t="shared" si="20"/>
        <v>0</v>
      </c>
      <c r="AU121" s="67">
        <v>0</v>
      </c>
      <c r="AV121" s="68">
        <f t="shared" si="21"/>
        <v>0</v>
      </c>
    </row>
    <row r="122" spans="1:48" x14ac:dyDescent="0.2">
      <c r="A122" s="4" t="str">
        <f t="shared" si="17"/>
        <v>Pichidegua5</v>
      </c>
      <c r="B122" s="38" t="str">
        <f t="shared" si="18"/>
        <v>PICH2A5</v>
      </c>
      <c r="C122" s="39">
        <v>5</v>
      </c>
      <c r="D122" s="40" t="s">
        <v>52</v>
      </c>
      <c r="E122" s="40" t="s">
        <v>56</v>
      </c>
      <c r="F122" s="40" t="s">
        <v>48</v>
      </c>
      <c r="G122" s="41" t="s">
        <v>26</v>
      </c>
      <c r="H122" s="53">
        <v>2520</v>
      </c>
      <c r="I122" s="53"/>
      <c r="J122" s="53">
        <v>42120</v>
      </c>
      <c r="K122" s="53"/>
      <c r="L122" s="53">
        <v>177960</v>
      </c>
      <c r="M122" s="53"/>
      <c r="N122" s="53">
        <v>95400</v>
      </c>
      <c r="O122" s="53"/>
      <c r="P122" s="53">
        <v>7740</v>
      </c>
      <c r="Q122" s="53"/>
      <c r="R122" s="53">
        <v>0</v>
      </c>
      <c r="S122" s="53"/>
      <c r="T122" s="53"/>
      <c r="U122" s="53"/>
      <c r="V122" s="53">
        <v>16200</v>
      </c>
      <c r="W122" s="53"/>
      <c r="X122" s="53">
        <v>0</v>
      </c>
      <c r="Y122" s="53"/>
      <c r="Z122" s="53">
        <v>16200</v>
      </c>
      <c r="AA122" s="53"/>
      <c r="AB122" s="53">
        <v>3330</v>
      </c>
      <c r="AC122" s="53"/>
      <c r="AD122" s="53">
        <v>0</v>
      </c>
      <c r="AE122" s="53"/>
      <c r="AF122" s="53">
        <v>3330</v>
      </c>
      <c r="AG122" s="53"/>
      <c r="AH122" s="53">
        <v>550</v>
      </c>
      <c r="AI122" s="53"/>
      <c r="AJ122" s="53"/>
      <c r="AK122" s="53"/>
      <c r="AL122" s="53">
        <v>312340</v>
      </c>
      <c r="AM122" s="53"/>
      <c r="AN122" s="53">
        <v>0</v>
      </c>
      <c r="AO122" s="54"/>
      <c r="AP122" s="54">
        <v>312340</v>
      </c>
      <c r="AQ122" s="65">
        <f t="shared" si="22"/>
        <v>5.1866555676506373E-2</v>
      </c>
      <c r="AR122" s="66">
        <f t="shared" si="19"/>
        <v>90</v>
      </c>
      <c r="AS122" s="67">
        <f t="shared" si="23"/>
        <v>1.0661458666837421E-2</v>
      </c>
      <c r="AT122" s="66">
        <f t="shared" si="20"/>
        <v>18.5</v>
      </c>
      <c r="AU122" s="67">
        <f t="shared" si="24"/>
        <v>1.7609015816097843E-3</v>
      </c>
      <c r="AV122" s="68">
        <f t="shared" si="21"/>
        <v>3.0555555555555554</v>
      </c>
    </row>
    <row r="123" spans="1:48" x14ac:dyDescent="0.2">
      <c r="A123" s="4" t="str">
        <f t="shared" si="17"/>
        <v>Pichidegua5</v>
      </c>
      <c r="B123" s="38" t="str">
        <f t="shared" si="18"/>
        <v>PICH3A5</v>
      </c>
      <c r="C123" s="39">
        <v>5</v>
      </c>
      <c r="D123" s="40" t="s">
        <v>52</v>
      </c>
      <c r="E123" s="40" t="s">
        <v>55</v>
      </c>
      <c r="F123" s="40" t="s">
        <v>49</v>
      </c>
      <c r="G123" s="41" t="s">
        <v>27</v>
      </c>
      <c r="H123" s="53">
        <v>2040</v>
      </c>
      <c r="I123" s="53"/>
      <c r="J123" s="53">
        <v>16020</v>
      </c>
      <c r="K123" s="53"/>
      <c r="L123" s="53">
        <v>163140</v>
      </c>
      <c r="M123" s="53"/>
      <c r="N123" s="53">
        <v>118440</v>
      </c>
      <c r="O123" s="53"/>
      <c r="P123" s="53">
        <v>7020</v>
      </c>
      <c r="Q123" s="53"/>
      <c r="R123" s="53">
        <v>0</v>
      </c>
      <c r="S123" s="53"/>
      <c r="T123" s="53"/>
      <c r="U123" s="53"/>
      <c r="V123" s="53">
        <v>14400</v>
      </c>
      <c r="W123" s="53"/>
      <c r="X123" s="53">
        <v>0</v>
      </c>
      <c r="Y123" s="53"/>
      <c r="Z123" s="53">
        <v>14400</v>
      </c>
      <c r="AA123" s="53"/>
      <c r="AB123" s="53">
        <v>1980</v>
      </c>
      <c r="AC123" s="53"/>
      <c r="AD123" s="53">
        <v>0</v>
      </c>
      <c r="AE123" s="53"/>
      <c r="AF123" s="53">
        <v>1980</v>
      </c>
      <c r="AG123" s="53"/>
      <c r="AH123" s="53">
        <v>340</v>
      </c>
      <c r="AI123" s="53"/>
      <c r="AJ123" s="53"/>
      <c r="AK123" s="53"/>
      <c r="AL123" s="53">
        <v>328600</v>
      </c>
      <c r="AM123" s="53"/>
      <c r="AN123" s="53">
        <v>0</v>
      </c>
      <c r="AO123" s="54"/>
      <c r="AP123" s="54">
        <v>328600</v>
      </c>
      <c r="AQ123" s="65">
        <f t="shared" si="22"/>
        <v>4.3822276323797933E-2</v>
      </c>
      <c r="AR123" s="66">
        <f t="shared" si="19"/>
        <v>80</v>
      </c>
      <c r="AS123" s="67">
        <f t="shared" si="23"/>
        <v>6.0255629945222154E-3</v>
      </c>
      <c r="AT123" s="66">
        <f t="shared" si="20"/>
        <v>11</v>
      </c>
      <c r="AU123" s="67">
        <f t="shared" si="24"/>
        <v>1.0346926354230068E-3</v>
      </c>
      <c r="AV123" s="68">
        <f t="shared" si="21"/>
        <v>1.8888888888888888</v>
      </c>
    </row>
    <row r="124" spans="1:48" x14ac:dyDescent="0.2">
      <c r="A124" s="4" t="str">
        <f t="shared" si="17"/>
        <v>Pichidegua5</v>
      </c>
      <c r="B124" s="38" t="str">
        <f t="shared" si="18"/>
        <v>PICH4A5</v>
      </c>
      <c r="C124" s="39">
        <v>5</v>
      </c>
      <c r="D124" s="40" t="s">
        <v>52</v>
      </c>
      <c r="E124" s="40" t="s">
        <v>55</v>
      </c>
      <c r="F124" s="40" t="s">
        <v>50</v>
      </c>
      <c r="G124" s="41" t="s">
        <v>28</v>
      </c>
      <c r="H124" s="53">
        <v>960</v>
      </c>
      <c r="I124" s="53"/>
      <c r="J124" s="53"/>
      <c r="K124" s="53"/>
      <c r="L124" s="53">
        <v>21960</v>
      </c>
      <c r="M124" s="53"/>
      <c r="N124" s="53">
        <v>14040</v>
      </c>
      <c r="O124" s="53"/>
      <c r="P124" s="53">
        <v>3960</v>
      </c>
      <c r="Q124" s="53"/>
      <c r="R124" s="53">
        <v>0</v>
      </c>
      <c r="S124" s="53"/>
      <c r="T124" s="53"/>
      <c r="U124" s="53"/>
      <c r="V124" s="53">
        <v>6480</v>
      </c>
      <c r="W124" s="53"/>
      <c r="X124" s="53">
        <v>0</v>
      </c>
      <c r="Y124" s="53"/>
      <c r="Z124" s="53">
        <v>6480</v>
      </c>
      <c r="AA124" s="53"/>
      <c r="AB124" s="53">
        <v>720</v>
      </c>
      <c r="AC124" s="53"/>
      <c r="AD124" s="53">
        <v>0</v>
      </c>
      <c r="AE124" s="53"/>
      <c r="AF124" s="53">
        <v>720</v>
      </c>
      <c r="AG124" s="53"/>
      <c r="AH124" s="53">
        <v>200</v>
      </c>
      <c r="AI124" s="53"/>
      <c r="AJ124" s="53"/>
      <c r="AK124" s="53"/>
      <c r="AL124" s="53">
        <v>54800</v>
      </c>
      <c r="AM124" s="53"/>
      <c r="AN124" s="53">
        <v>0</v>
      </c>
      <c r="AO124" s="54"/>
      <c r="AP124" s="54">
        <v>54800</v>
      </c>
      <c r="AQ124" s="65">
        <f t="shared" si="22"/>
        <v>0.11824817518248175</v>
      </c>
      <c r="AR124" s="66">
        <f t="shared" si="19"/>
        <v>36</v>
      </c>
      <c r="AS124" s="67">
        <f t="shared" si="23"/>
        <v>1.3138686131386862E-2</v>
      </c>
      <c r="AT124" s="66">
        <f t="shared" si="20"/>
        <v>4</v>
      </c>
      <c r="AU124" s="67">
        <f t="shared" si="24"/>
        <v>3.6496350364963502E-3</v>
      </c>
      <c r="AV124" s="68">
        <f t="shared" si="21"/>
        <v>1.1111111111111112</v>
      </c>
    </row>
    <row r="125" spans="1:48" x14ac:dyDescent="0.2">
      <c r="A125" s="4" t="str">
        <f t="shared" si="17"/>
        <v>Pichidegua5</v>
      </c>
      <c r="B125" s="38" t="str">
        <f t="shared" si="18"/>
        <v>PICH5A5</v>
      </c>
      <c r="C125" s="39">
        <v>5</v>
      </c>
      <c r="D125" s="40" t="s">
        <v>52</v>
      </c>
      <c r="E125" s="40" t="s">
        <v>55</v>
      </c>
      <c r="F125" s="40" t="s">
        <v>51</v>
      </c>
      <c r="G125" s="41" t="s">
        <v>29</v>
      </c>
      <c r="H125" s="53">
        <v>11040</v>
      </c>
      <c r="I125" s="53"/>
      <c r="J125" s="53">
        <v>2340</v>
      </c>
      <c r="K125" s="53"/>
      <c r="L125" s="53">
        <v>43920</v>
      </c>
      <c r="M125" s="53"/>
      <c r="N125" s="53">
        <v>198720</v>
      </c>
      <c r="O125" s="53"/>
      <c r="P125" s="53">
        <v>70200</v>
      </c>
      <c r="Q125" s="53"/>
      <c r="R125" s="53">
        <v>180</v>
      </c>
      <c r="S125" s="53"/>
      <c r="T125" s="53"/>
      <c r="U125" s="53"/>
      <c r="V125" s="53">
        <v>6300</v>
      </c>
      <c r="W125" s="53"/>
      <c r="X125" s="53">
        <v>0</v>
      </c>
      <c r="Y125" s="53"/>
      <c r="Z125" s="53">
        <v>6300</v>
      </c>
      <c r="AA125" s="53"/>
      <c r="AB125" s="53">
        <v>1440</v>
      </c>
      <c r="AC125" s="53"/>
      <c r="AD125" s="53">
        <v>0</v>
      </c>
      <c r="AE125" s="53"/>
      <c r="AF125" s="53">
        <v>1440</v>
      </c>
      <c r="AG125" s="53"/>
      <c r="AH125" s="53">
        <v>700</v>
      </c>
      <c r="AI125" s="53"/>
      <c r="AJ125" s="53"/>
      <c r="AK125" s="53"/>
      <c r="AL125" s="53">
        <v>335020</v>
      </c>
      <c r="AM125" s="53"/>
      <c r="AN125" s="53">
        <v>0</v>
      </c>
      <c r="AO125" s="54"/>
      <c r="AP125" s="54">
        <v>335020</v>
      </c>
      <c r="AQ125" s="65">
        <f t="shared" si="22"/>
        <v>1.8804847471792729E-2</v>
      </c>
      <c r="AR125" s="66">
        <f t="shared" si="19"/>
        <v>35</v>
      </c>
      <c r="AS125" s="67">
        <f t="shared" si="23"/>
        <v>4.2982508506954811E-3</v>
      </c>
      <c r="AT125" s="66">
        <f t="shared" si="20"/>
        <v>8</v>
      </c>
      <c r="AU125" s="67">
        <f t="shared" si="24"/>
        <v>2.0894274968658588E-3</v>
      </c>
      <c r="AV125" s="68">
        <f t="shared" si="21"/>
        <v>3.8888888888888888</v>
      </c>
    </row>
    <row r="126" spans="1:48" x14ac:dyDescent="0.2">
      <c r="A126" s="4" t="str">
        <f t="shared" si="17"/>
        <v>Pichidegua5</v>
      </c>
      <c r="B126" s="38" t="str">
        <f t="shared" si="18"/>
        <v>PICH1B5</v>
      </c>
      <c r="C126" s="39">
        <v>5</v>
      </c>
      <c r="D126" s="40" t="s">
        <v>52</v>
      </c>
      <c r="E126" s="40"/>
      <c r="F126" s="40" t="s">
        <v>48</v>
      </c>
      <c r="G126" s="41" t="s">
        <v>30</v>
      </c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4"/>
      <c r="AP126" s="54"/>
      <c r="AQ126" s="65">
        <v>0</v>
      </c>
      <c r="AR126" s="66">
        <f t="shared" si="19"/>
        <v>0</v>
      </c>
      <c r="AS126" s="67">
        <v>0</v>
      </c>
      <c r="AT126" s="66">
        <f t="shared" si="20"/>
        <v>0</v>
      </c>
      <c r="AU126" s="67">
        <v>0</v>
      </c>
      <c r="AV126" s="68">
        <f t="shared" si="21"/>
        <v>0</v>
      </c>
    </row>
    <row r="127" spans="1:48" x14ac:dyDescent="0.2">
      <c r="A127" s="4" t="str">
        <f t="shared" si="17"/>
        <v>Pichidegua5</v>
      </c>
      <c r="B127" s="38" t="str">
        <f t="shared" si="18"/>
        <v>PICH2B5</v>
      </c>
      <c r="C127" s="39">
        <v>5</v>
      </c>
      <c r="D127" s="40" t="s">
        <v>52</v>
      </c>
      <c r="E127" s="40" t="s">
        <v>55</v>
      </c>
      <c r="F127" s="40" t="s">
        <v>48</v>
      </c>
      <c r="G127" s="41" t="s">
        <v>31</v>
      </c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4"/>
      <c r="AP127" s="54"/>
      <c r="AQ127" s="65">
        <v>0</v>
      </c>
      <c r="AR127" s="66">
        <f t="shared" si="19"/>
        <v>0</v>
      </c>
      <c r="AS127" s="67">
        <v>0</v>
      </c>
      <c r="AT127" s="66">
        <f t="shared" si="20"/>
        <v>0</v>
      </c>
      <c r="AU127" s="67">
        <v>0</v>
      </c>
      <c r="AV127" s="68">
        <f t="shared" si="21"/>
        <v>0</v>
      </c>
    </row>
    <row r="128" spans="1:48" x14ac:dyDescent="0.2">
      <c r="A128" s="4" t="str">
        <f t="shared" si="17"/>
        <v>Pichidegua5</v>
      </c>
      <c r="B128" s="38" t="str">
        <f t="shared" si="18"/>
        <v>PICH3B5</v>
      </c>
      <c r="C128" s="39">
        <v>5</v>
      </c>
      <c r="D128" s="40" t="s">
        <v>52</v>
      </c>
      <c r="E128" s="40" t="s">
        <v>55</v>
      </c>
      <c r="F128" s="40" t="s">
        <v>49</v>
      </c>
      <c r="G128" s="41" t="s">
        <v>32</v>
      </c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4"/>
      <c r="AP128" s="54"/>
      <c r="AQ128" s="65">
        <v>0</v>
      </c>
      <c r="AR128" s="66">
        <f t="shared" si="19"/>
        <v>0</v>
      </c>
      <c r="AS128" s="67">
        <v>0</v>
      </c>
      <c r="AT128" s="66">
        <f t="shared" si="20"/>
        <v>0</v>
      </c>
      <c r="AU128" s="67">
        <v>0</v>
      </c>
      <c r="AV128" s="68">
        <f t="shared" si="21"/>
        <v>0</v>
      </c>
    </row>
    <row r="129" spans="1:48" x14ac:dyDescent="0.2">
      <c r="A129" s="4" t="str">
        <f t="shared" si="17"/>
        <v>Pichidegua5</v>
      </c>
      <c r="B129" s="38" t="str">
        <f t="shared" si="18"/>
        <v>PICH4B5</v>
      </c>
      <c r="C129" s="39">
        <v>5</v>
      </c>
      <c r="D129" s="40" t="s">
        <v>52</v>
      </c>
      <c r="E129" s="40" t="s">
        <v>55</v>
      </c>
      <c r="F129" s="40" t="s">
        <v>50</v>
      </c>
      <c r="G129" s="41" t="s">
        <v>33</v>
      </c>
      <c r="H129" s="53">
        <v>9120</v>
      </c>
      <c r="I129" s="53"/>
      <c r="J129" s="53">
        <v>30780</v>
      </c>
      <c r="K129" s="53"/>
      <c r="L129" s="53">
        <v>44820</v>
      </c>
      <c r="M129" s="53"/>
      <c r="N129" s="53">
        <v>16380</v>
      </c>
      <c r="O129" s="53"/>
      <c r="P129" s="53">
        <v>4320</v>
      </c>
      <c r="Q129" s="53"/>
      <c r="R129" s="53">
        <v>0</v>
      </c>
      <c r="S129" s="53"/>
      <c r="T129" s="53"/>
      <c r="U129" s="53"/>
      <c r="V129" s="53">
        <v>19800</v>
      </c>
      <c r="W129" s="53"/>
      <c r="X129" s="53">
        <v>0</v>
      </c>
      <c r="Y129" s="53"/>
      <c r="Z129" s="53">
        <v>19800</v>
      </c>
      <c r="AA129" s="53"/>
      <c r="AB129" s="53">
        <v>3780</v>
      </c>
      <c r="AC129" s="53"/>
      <c r="AD129" s="53">
        <v>0</v>
      </c>
      <c r="AE129" s="53"/>
      <c r="AF129" s="53">
        <v>3780</v>
      </c>
      <c r="AG129" s="53"/>
      <c r="AH129" s="53">
        <v>860</v>
      </c>
      <c r="AI129" s="53"/>
      <c r="AJ129" s="53"/>
      <c r="AK129" s="53"/>
      <c r="AL129" s="53">
        <v>124100</v>
      </c>
      <c r="AM129" s="53"/>
      <c r="AN129" s="53">
        <v>0</v>
      </c>
      <c r="AO129" s="54"/>
      <c r="AP129" s="54">
        <v>124100</v>
      </c>
      <c r="AQ129" s="65">
        <f t="shared" si="22"/>
        <v>0.15954875100725222</v>
      </c>
      <c r="AR129" s="66">
        <f t="shared" si="19"/>
        <v>110</v>
      </c>
      <c r="AS129" s="67">
        <f t="shared" si="23"/>
        <v>3.0459307010475424E-2</v>
      </c>
      <c r="AT129" s="66">
        <f t="shared" si="20"/>
        <v>21</v>
      </c>
      <c r="AU129" s="67">
        <f t="shared" si="24"/>
        <v>6.9298952457695403E-3</v>
      </c>
      <c r="AV129" s="68">
        <f t="shared" si="21"/>
        <v>4.7777777777777777</v>
      </c>
    </row>
    <row r="130" spans="1:48" x14ac:dyDescent="0.2">
      <c r="A130" s="4" t="str">
        <f t="shared" si="17"/>
        <v>Pichidegua5</v>
      </c>
      <c r="B130" s="38" t="str">
        <f t="shared" si="18"/>
        <v>PICH5B5</v>
      </c>
      <c r="C130" s="39">
        <v>5</v>
      </c>
      <c r="D130" s="40" t="s">
        <v>52</v>
      </c>
      <c r="E130" s="40" t="s">
        <v>55</v>
      </c>
      <c r="F130" s="40" t="s">
        <v>51</v>
      </c>
      <c r="G130" s="41" t="s">
        <v>34</v>
      </c>
      <c r="H130" s="53">
        <v>7440</v>
      </c>
      <c r="I130" s="53"/>
      <c r="J130" s="53">
        <v>44280</v>
      </c>
      <c r="K130" s="53"/>
      <c r="L130" s="53">
        <v>100440</v>
      </c>
      <c r="M130" s="53"/>
      <c r="N130" s="53">
        <v>40290</v>
      </c>
      <c r="O130" s="53"/>
      <c r="P130" s="53">
        <v>4320</v>
      </c>
      <c r="Q130" s="53"/>
      <c r="R130" s="53">
        <v>0</v>
      </c>
      <c r="S130" s="53"/>
      <c r="T130" s="53"/>
      <c r="U130" s="53"/>
      <c r="V130" s="53">
        <v>19410</v>
      </c>
      <c r="W130" s="53"/>
      <c r="X130" s="53">
        <v>0</v>
      </c>
      <c r="Y130" s="53"/>
      <c r="Z130" s="53">
        <v>19410</v>
      </c>
      <c r="AA130" s="53"/>
      <c r="AB130" s="53">
        <v>3240</v>
      </c>
      <c r="AC130" s="53"/>
      <c r="AD130" s="53">
        <v>0</v>
      </c>
      <c r="AE130" s="53"/>
      <c r="AF130" s="53">
        <v>3240</v>
      </c>
      <c r="AG130" s="53"/>
      <c r="AH130" s="53">
        <v>760</v>
      </c>
      <c r="AI130" s="53"/>
      <c r="AJ130" s="53"/>
      <c r="AK130" s="53"/>
      <c r="AL130" s="53">
        <v>225040</v>
      </c>
      <c r="AM130" s="53"/>
      <c r="AN130" s="53">
        <v>0</v>
      </c>
      <c r="AO130" s="54"/>
      <c r="AP130" s="54">
        <v>225040</v>
      </c>
      <c r="AQ130" s="65">
        <f t="shared" si="22"/>
        <v>8.6251333096338423E-2</v>
      </c>
      <c r="AR130" s="66">
        <f t="shared" si="19"/>
        <v>107.83333333333333</v>
      </c>
      <c r="AS130" s="67">
        <f t="shared" si="23"/>
        <v>1.4397440455030218E-2</v>
      </c>
      <c r="AT130" s="66">
        <f t="shared" si="20"/>
        <v>18</v>
      </c>
      <c r="AU130" s="67">
        <f t="shared" si="24"/>
        <v>3.3771773906861001E-3</v>
      </c>
      <c r="AV130" s="68">
        <f t="shared" si="21"/>
        <v>4.2222222222222223</v>
      </c>
    </row>
    <row r="131" spans="1:48" x14ac:dyDescent="0.2">
      <c r="A131" s="4" t="str">
        <f t="shared" si="17"/>
        <v>Pichidegua5</v>
      </c>
      <c r="B131" s="38" t="str">
        <f t="shared" si="18"/>
        <v>PICH3C5</v>
      </c>
      <c r="C131" s="39">
        <v>5</v>
      </c>
      <c r="D131" s="40" t="s">
        <v>52</v>
      </c>
      <c r="E131" s="40" t="s">
        <v>55</v>
      </c>
      <c r="F131" s="40" t="s">
        <v>49</v>
      </c>
      <c r="G131" s="41" t="s">
        <v>53</v>
      </c>
      <c r="H131" s="53">
        <v>9840</v>
      </c>
      <c r="I131" s="53"/>
      <c r="J131" s="53">
        <v>27900</v>
      </c>
      <c r="K131" s="53"/>
      <c r="L131" s="53">
        <v>119160</v>
      </c>
      <c r="M131" s="53"/>
      <c r="N131" s="53">
        <v>37080</v>
      </c>
      <c r="O131" s="53"/>
      <c r="P131" s="53">
        <v>1080</v>
      </c>
      <c r="Q131" s="53"/>
      <c r="R131" s="53">
        <v>0</v>
      </c>
      <c r="S131" s="53"/>
      <c r="T131" s="53"/>
      <c r="U131" s="53"/>
      <c r="V131" s="53">
        <v>18720</v>
      </c>
      <c r="W131" s="53"/>
      <c r="X131" s="53">
        <v>0</v>
      </c>
      <c r="Y131" s="53"/>
      <c r="Z131" s="53">
        <v>18720</v>
      </c>
      <c r="AA131" s="53"/>
      <c r="AB131" s="53">
        <v>3060</v>
      </c>
      <c r="AC131" s="53"/>
      <c r="AD131" s="53">
        <v>0</v>
      </c>
      <c r="AE131" s="53"/>
      <c r="AF131" s="53">
        <v>3060</v>
      </c>
      <c r="AG131" s="53"/>
      <c r="AH131" s="53">
        <v>400</v>
      </c>
      <c r="AI131" s="53"/>
      <c r="AJ131" s="53"/>
      <c r="AK131" s="53"/>
      <c r="AL131" s="53">
        <v>245500</v>
      </c>
      <c r="AM131" s="53"/>
      <c r="AN131" s="53">
        <v>0</v>
      </c>
      <c r="AO131" s="54"/>
      <c r="AP131" s="54">
        <v>245500</v>
      </c>
      <c r="AQ131" s="65">
        <f t="shared" si="22"/>
        <v>7.6252545824847251E-2</v>
      </c>
      <c r="AR131" s="66">
        <f t="shared" si="19"/>
        <v>104</v>
      </c>
      <c r="AS131" s="67">
        <f t="shared" si="23"/>
        <v>1.2464358452138493E-2</v>
      </c>
      <c r="AT131" s="66">
        <f t="shared" si="20"/>
        <v>17</v>
      </c>
      <c r="AU131" s="67">
        <f t="shared" si="24"/>
        <v>1.6293279022403259E-3</v>
      </c>
      <c r="AV131" s="68">
        <f t="shared" si="21"/>
        <v>2.2222222222222223</v>
      </c>
    </row>
    <row r="132" spans="1:48" x14ac:dyDescent="0.2">
      <c r="A132" s="4" t="str">
        <f t="shared" ref="A132:A195" si="25">+CONCATENATE(D132,C132)</f>
        <v>Pichidegua5</v>
      </c>
      <c r="B132" s="38" t="str">
        <f t="shared" ref="B132:B195" si="26">+CONCATENATE(G132,C132)</f>
        <v>PICH5C5</v>
      </c>
      <c r="C132" s="39">
        <v>5</v>
      </c>
      <c r="D132" s="40" t="s">
        <v>52</v>
      </c>
      <c r="E132" s="40" t="s">
        <v>55</v>
      </c>
      <c r="F132" s="40" t="s">
        <v>51</v>
      </c>
      <c r="G132" s="41" t="s">
        <v>35</v>
      </c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4"/>
      <c r="AP132" s="54"/>
      <c r="AQ132" s="65">
        <v>0</v>
      </c>
      <c r="AR132" s="66">
        <f t="shared" si="19"/>
        <v>0</v>
      </c>
      <c r="AS132" s="67">
        <v>0</v>
      </c>
      <c r="AT132" s="66">
        <f t="shared" si="20"/>
        <v>0</v>
      </c>
      <c r="AU132" s="67">
        <v>0</v>
      </c>
      <c r="AV132" s="68">
        <f t="shared" si="21"/>
        <v>0</v>
      </c>
    </row>
    <row r="133" spans="1:48" x14ac:dyDescent="0.2">
      <c r="A133" s="4" t="str">
        <f t="shared" si="25"/>
        <v>Pichidegua5</v>
      </c>
      <c r="B133" s="38" t="str">
        <f t="shared" si="26"/>
        <v>PICH5D5</v>
      </c>
      <c r="C133" s="39">
        <v>5</v>
      </c>
      <c r="D133" s="40" t="s">
        <v>52</v>
      </c>
      <c r="E133" s="40" t="s">
        <v>55</v>
      </c>
      <c r="F133" s="40" t="s">
        <v>51</v>
      </c>
      <c r="G133" s="41" t="s">
        <v>36</v>
      </c>
      <c r="H133" s="53">
        <v>3840</v>
      </c>
      <c r="I133" s="53"/>
      <c r="J133" s="53">
        <v>6840</v>
      </c>
      <c r="K133" s="53"/>
      <c r="L133" s="53">
        <v>97200</v>
      </c>
      <c r="M133" s="53"/>
      <c r="N133" s="53">
        <v>183960</v>
      </c>
      <c r="O133" s="53"/>
      <c r="P133" s="53">
        <v>14940</v>
      </c>
      <c r="Q133" s="53"/>
      <c r="R133" s="53">
        <v>0</v>
      </c>
      <c r="S133" s="53"/>
      <c r="T133" s="53"/>
      <c r="U133" s="53"/>
      <c r="V133" s="53">
        <v>17460</v>
      </c>
      <c r="W133" s="53"/>
      <c r="X133" s="53">
        <v>0</v>
      </c>
      <c r="Y133" s="53"/>
      <c r="Z133" s="53">
        <v>17460</v>
      </c>
      <c r="AA133" s="53"/>
      <c r="AB133" s="53">
        <v>3060</v>
      </c>
      <c r="AC133" s="53"/>
      <c r="AD133" s="53">
        <v>0</v>
      </c>
      <c r="AE133" s="53"/>
      <c r="AF133" s="53">
        <v>3060</v>
      </c>
      <c r="AG133" s="53"/>
      <c r="AH133" s="53">
        <v>640</v>
      </c>
      <c r="AI133" s="53"/>
      <c r="AJ133" s="53"/>
      <c r="AK133" s="53"/>
      <c r="AL133" s="53">
        <v>332080</v>
      </c>
      <c r="AM133" s="53"/>
      <c r="AN133" s="53">
        <v>0</v>
      </c>
      <c r="AO133" s="54"/>
      <c r="AP133" s="54">
        <v>332080</v>
      </c>
      <c r="AQ133" s="65">
        <f t="shared" si="22"/>
        <v>5.257769212238015E-2</v>
      </c>
      <c r="AR133" s="66">
        <f t="shared" si="19"/>
        <v>97</v>
      </c>
      <c r="AS133" s="67">
        <f t="shared" si="23"/>
        <v>9.2146470729944589E-3</v>
      </c>
      <c r="AT133" s="66">
        <f t="shared" si="20"/>
        <v>17</v>
      </c>
      <c r="AU133" s="67">
        <f t="shared" si="24"/>
        <v>1.927246446639364E-3</v>
      </c>
      <c r="AV133" s="68">
        <f t="shared" si="21"/>
        <v>3.5555555555555554</v>
      </c>
    </row>
    <row r="134" spans="1:48" x14ac:dyDescent="0.2">
      <c r="A134" s="4" t="str">
        <f t="shared" si="25"/>
        <v>Pichidegua5</v>
      </c>
      <c r="B134" s="38" t="str">
        <f t="shared" si="26"/>
        <v>PICH1Aco5</v>
      </c>
      <c r="C134" s="39">
        <v>5</v>
      </c>
      <c r="D134" s="40" t="s">
        <v>52</v>
      </c>
      <c r="E134" s="40" t="s">
        <v>56</v>
      </c>
      <c r="F134" s="40" t="s">
        <v>47</v>
      </c>
      <c r="G134" s="41" t="s">
        <v>37</v>
      </c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4"/>
      <c r="AP134" s="54"/>
      <c r="AQ134" s="65">
        <v>0</v>
      </c>
      <c r="AR134" s="66">
        <f t="shared" si="19"/>
        <v>0</v>
      </c>
      <c r="AS134" s="67">
        <v>0</v>
      </c>
      <c r="AT134" s="66">
        <f t="shared" si="20"/>
        <v>0</v>
      </c>
      <c r="AU134" s="67">
        <v>0</v>
      </c>
      <c r="AV134" s="68">
        <f t="shared" si="21"/>
        <v>0</v>
      </c>
    </row>
    <row r="135" spans="1:48" x14ac:dyDescent="0.2">
      <c r="A135" s="4" t="str">
        <f t="shared" si="25"/>
        <v>Pichidegua5</v>
      </c>
      <c r="B135" s="38" t="str">
        <f t="shared" si="26"/>
        <v>PICH1Aco25</v>
      </c>
      <c r="C135" s="39">
        <v>5</v>
      </c>
      <c r="D135" s="40" t="s">
        <v>52</v>
      </c>
      <c r="E135" s="40" t="s">
        <v>56</v>
      </c>
      <c r="F135" s="40" t="s">
        <v>47</v>
      </c>
      <c r="G135" s="41" t="s">
        <v>38</v>
      </c>
      <c r="H135" s="53">
        <v>4080</v>
      </c>
      <c r="I135" s="53"/>
      <c r="J135" s="53">
        <v>26640</v>
      </c>
      <c r="K135" s="53"/>
      <c r="L135" s="53">
        <v>33300</v>
      </c>
      <c r="M135" s="53"/>
      <c r="N135" s="53">
        <v>21420</v>
      </c>
      <c r="O135" s="53"/>
      <c r="P135" s="53">
        <v>6750</v>
      </c>
      <c r="Q135" s="53"/>
      <c r="R135" s="53">
        <v>360</v>
      </c>
      <c r="S135" s="53"/>
      <c r="T135" s="53"/>
      <c r="U135" s="53"/>
      <c r="V135" s="53">
        <v>3441</v>
      </c>
      <c r="W135" s="53"/>
      <c r="X135" s="53">
        <v>2820</v>
      </c>
      <c r="Y135" s="53"/>
      <c r="Z135" s="53">
        <v>6261</v>
      </c>
      <c r="AA135" s="53"/>
      <c r="AB135" s="53">
        <v>1284</v>
      </c>
      <c r="AC135" s="53"/>
      <c r="AD135" s="53">
        <v>1020</v>
      </c>
      <c r="AE135" s="53"/>
      <c r="AF135" s="53">
        <v>2304</v>
      </c>
      <c r="AG135" s="53"/>
      <c r="AH135" s="53">
        <v>1765</v>
      </c>
      <c r="AI135" s="53"/>
      <c r="AJ135" s="53"/>
      <c r="AK135" s="53"/>
      <c r="AL135" s="53">
        <v>86620</v>
      </c>
      <c r="AM135" s="53"/>
      <c r="AN135" s="53">
        <v>3840</v>
      </c>
      <c r="AO135" s="54"/>
      <c r="AP135" s="54">
        <v>90460</v>
      </c>
      <c r="AQ135" s="65">
        <f t="shared" si="22"/>
        <v>6.9212911784214015E-2</v>
      </c>
      <c r="AR135" s="66">
        <f t="shared" si="19"/>
        <v>34.783333333333331</v>
      </c>
      <c r="AS135" s="67">
        <f t="shared" si="23"/>
        <v>2.5469820915321691E-2</v>
      </c>
      <c r="AT135" s="66">
        <f t="shared" si="20"/>
        <v>12.8</v>
      </c>
      <c r="AU135" s="67">
        <f t="shared" si="24"/>
        <v>1.9511386248065442E-2</v>
      </c>
      <c r="AV135" s="68">
        <f t="shared" si="21"/>
        <v>9.8055555555555554</v>
      </c>
    </row>
    <row r="136" spans="1:48" x14ac:dyDescent="0.2">
      <c r="A136" s="4" t="str">
        <f t="shared" si="25"/>
        <v>Pichidegua5</v>
      </c>
      <c r="B136" s="38" t="str">
        <f t="shared" si="26"/>
        <v>PICH1Bco5</v>
      </c>
      <c r="C136" s="39">
        <v>5</v>
      </c>
      <c r="D136" s="40" t="s">
        <v>52</v>
      </c>
      <c r="E136" s="40" t="s">
        <v>56</v>
      </c>
      <c r="F136" s="40" t="s">
        <v>47</v>
      </c>
      <c r="G136" s="41" t="s">
        <v>39</v>
      </c>
      <c r="H136" s="53">
        <v>1560</v>
      </c>
      <c r="I136" s="53"/>
      <c r="J136" s="53">
        <v>540</v>
      </c>
      <c r="K136" s="53"/>
      <c r="L136" s="53">
        <v>12600</v>
      </c>
      <c r="M136" s="53"/>
      <c r="N136" s="53">
        <v>22500</v>
      </c>
      <c r="O136" s="53"/>
      <c r="P136" s="53">
        <v>8820</v>
      </c>
      <c r="Q136" s="53"/>
      <c r="R136" s="53">
        <v>540</v>
      </c>
      <c r="S136" s="53"/>
      <c r="T136" s="53"/>
      <c r="U136" s="53"/>
      <c r="V136" s="53">
        <v>630</v>
      </c>
      <c r="W136" s="53"/>
      <c r="X136" s="53">
        <v>840</v>
      </c>
      <c r="Y136" s="53"/>
      <c r="Z136" s="53">
        <v>1470</v>
      </c>
      <c r="AA136" s="53"/>
      <c r="AB136" s="53">
        <v>261</v>
      </c>
      <c r="AC136" s="53"/>
      <c r="AD136" s="53">
        <v>30</v>
      </c>
      <c r="AE136" s="53"/>
      <c r="AF136" s="53">
        <v>291</v>
      </c>
      <c r="AG136" s="53"/>
      <c r="AH136" s="53">
        <v>609</v>
      </c>
      <c r="AI136" s="53"/>
      <c r="AJ136" s="53"/>
      <c r="AK136" s="53"/>
      <c r="AL136" s="53">
        <v>51840</v>
      </c>
      <c r="AM136" s="53"/>
      <c r="AN136" s="53">
        <v>870</v>
      </c>
      <c r="AO136" s="54"/>
      <c r="AP136" s="54">
        <v>52710</v>
      </c>
      <c r="AQ136" s="65">
        <f t="shared" ref="AQ136:AQ199" si="27">+Z136/AP136</f>
        <v>2.7888446215139442E-2</v>
      </c>
      <c r="AR136" s="66">
        <f t="shared" ref="AR136:AR199" si="28">+Z136/180</f>
        <v>8.1666666666666661</v>
      </c>
      <c r="AS136" s="67">
        <f t="shared" ref="AS136:AS199" si="29">+AF136/AP136</f>
        <v>5.5207740466704609E-3</v>
      </c>
      <c r="AT136" s="66">
        <f t="shared" ref="AT136:AT199" si="30">+AF136/180</f>
        <v>1.6166666666666667</v>
      </c>
      <c r="AU136" s="67">
        <f t="shared" ref="AU136:AU199" si="31">+AH136/AP136</f>
        <v>1.1553784860557768E-2</v>
      </c>
      <c r="AV136" s="68">
        <f t="shared" ref="AV136:AV199" si="32">+AH136/180</f>
        <v>3.3833333333333333</v>
      </c>
    </row>
    <row r="137" spans="1:48" x14ac:dyDescent="0.2">
      <c r="A137" s="4" t="str">
        <f t="shared" si="25"/>
        <v>Pichidegua5</v>
      </c>
      <c r="B137" s="38" t="str">
        <f t="shared" si="26"/>
        <v>PICH2BCO5</v>
      </c>
      <c r="C137" s="39">
        <v>5</v>
      </c>
      <c r="D137" s="40" t="s">
        <v>52</v>
      </c>
      <c r="E137" s="42" t="s">
        <v>56</v>
      </c>
      <c r="F137" s="42" t="s">
        <v>47</v>
      </c>
      <c r="G137" s="43" t="s">
        <v>40</v>
      </c>
      <c r="H137" s="53">
        <v>6120</v>
      </c>
      <c r="I137" s="53"/>
      <c r="J137" s="53">
        <v>21960</v>
      </c>
      <c r="K137" s="53"/>
      <c r="L137" s="53">
        <v>29340</v>
      </c>
      <c r="M137" s="53"/>
      <c r="N137" s="53">
        <v>15120</v>
      </c>
      <c r="O137" s="53"/>
      <c r="P137" s="53">
        <v>1980</v>
      </c>
      <c r="Q137" s="53"/>
      <c r="R137" s="53">
        <v>0</v>
      </c>
      <c r="S137" s="53"/>
      <c r="T137" s="53"/>
      <c r="U137" s="53"/>
      <c r="V137" s="53">
        <v>1695</v>
      </c>
      <c r="W137" s="53"/>
      <c r="X137" s="53">
        <v>810</v>
      </c>
      <c r="Y137" s="53"/>
      <c r="Z137" s="53">
        <v>2505</v>
      </c>
      <c r="AA137" s="53"/>
      <c r="AB137" s="53">
        <v>2658</v>
      </c>
      <c r="AC137" s="53"/>
      <c r="AD137" s="53">
        <v>600</v>
      </c>
      <c r="AE137" s="53"/>
      <c r="AF137" s="53">
        <v>3258</v>
      </c>
      <c r="AG137" s="53"/>
      <c r="AH137" s="53">
        <v>2307</v>
      </c>
      <c r="AI137" s="53"/>
      <c r="AJ137" s="53"/>
      <c r="AK137" s="53"/>
      <c r="AL137" s="53">
        <v>81360</v>
      </c>
      <c r="AM137" s="53"/>
      <c r="AN137" s="53">
        <v>1410</v>
      </c>
      <c r="AO137" s="54"/>
      <c r="AP137" s="54">
        <v>82770</v>
      </c>
      <c r="AQ137" s="65">
        <f t="shared" si="27"/>
        <v>3.0264588619064878E-2</v>
      </c>
      <c r="AR137" s="66">
        <f t="shared" si="28"/>
        <v>13.916666666666666</v>
      </c>
      <c r="AS137" s="67">
        <f t="shared" si="29"/>
        <v>3.9362087712939468E-2</v>
      </c>
      <c r="AT137" s="66">
        <f t="shared" si="30"/>
        <v>18.100000000000001</v>
      </c>
      <c r="AU137" s="67">
        <f t="shared" si="31"/>
        <v>2.7872417542587895E-2</v>
      </c>
      <c r="AV137" s="68">
        <f t="shared" si="32"/>
        <v>12.816666666666666</v>
      </c>
    </row>
    <row r="138" spans="1:48" x14ac:dyDescent="0.2">
      <c r="A138" s="4" t="str">
        <f t="shared" si="25"/>
        <v>Pichidegua5</v>
      </c>
      <c r="B138" s="38" t="str">
        <f t="shared" si="26"/>
        <v>PICH4Bco5</v>
      </c>
      <c r="C138" s="39">
        <v>5</v>
      </c>
      <c r="D138" s="40" t="s">
        <v>52</v>
      </c>
      <c r="E138" s="40" t="s">
        <v>56</v>
      </c>
      <c r="F138" s="40" t="s">
        <v>50</v>
      </c>
      <c r="G138" s="41" t="s">
        <v>41</v>
      </c>
      <c r="H138" s="53">
        <v>6840</v>
      </c>
      <c r="I138" s="53"/>
      <c r="J138" s="53">
        <v>15480</v>
      </c>
      <c r="K138" s="53"/>
      <c r="L138" s="53">
        <v>19800</v>
      </c>
      <c r="M138" s="53"/>
      <c r="N138" s="53">
        <v>6660</v>
      </c>
      <c r="O138" s="53"/>
      <c r="P138" s="53">
        <v>0</v>
      </c>
      <c r="Q138" s="53"/>
      <c r="R138" s="53">
        <v>0</v>
      </c>
      <c r="S138" s="53"/>
      <c r="T138" s="53"/>
      <c r="U138" s="53"/>
      <c r="V138" s="53">
        <v>4860</v>
      </c>
      <c r="W138" s="53"/>
      <c r="X138" s="53">
        <v>0</v>
      </c>
      <c r="Y138" s="53"/>
      <c r="Z138" s="53">
        <v>4860</v>
      </c>
      <c r="AA138" s="53"/>
      <c r="AB138" s="53">
        <v>3390</v>
      </c>
      <c r="AC138" s="53"/>
      <c r="AD138" s="53">
        <v>0</v>
      </c>
      <c r="AE138" s="53"/>
      <c r="AF138" s="53">
        <v>3390</v>
      </c>
      <c r="AG138" s="53"/>
      <c r="AH138" s="53">
        <v>460</v>
      </c>
      <c r="AI138" s="53"/>
      <c r="AJ138" s="53"/>
      <c r="AK138" s="53"/>
      <c r="AL138" s="53">
        <v>57490</v>
      </c>
      <c r="AM138" s="53"/>
      <c r="AN138" s="53">
        <v>0</v>
      </c>
      <c r="AO138" s="54"/>
      <c r="AP138" s="54">
        <v>57490</v>
      </c>
      <c r="AQ138" s="65">
        <f t="shared" si="27"/>
        <v>8.4536441120194816E-2</v>
      </c>
      <c r="AR138" s="66">
        <f t="shared" si="28"/>
        <v>27</v>
      </c>
      <c r="AS138" s="67">
        <f t="shared" si="29"/>
        <v>5.8966776830753173E-2</v>
      </c>
      <c r="AT138" s="66">
        <f t="shared" si="30"/>
        <v>18.833333333333332</v>
      </c>
      <c r="AU138" s="67">
        <f t="shared" si="31"/>
        <v>8.0013915463558877E-3</v>
      </c>
      <c r="AV138" s="68">
        <f t="shared" si="32"/>
        <v>2.5555555555555554</v>
      </c>
    </row>
    <row r="139" spans="1:48" x14ac:dyDescent="0.2">
      <c r="A139" s="4" t="str">
        <f t="shared" si="25"/>
        <v>Pichidegua5</v>
      </c>
      <c r="B139" s="38" t="str">
        <f t="shared" si="26"/>
        <v>PICH5Aco5</v>
      </c>
      <c r="C139" s="39">
        <v>5</v>
      </c>
      <c r="D139" s="40" t="s">
        <v>52</v>
      </c>
      <c r="E139" s="40" t="s">
        <v>56</v>
      </c>
      <c r="F139" s="40" t="s">
        <v>51</v>
      </c>
      <c r="G139" s="41" t="s">
        <v>42</v>
      </c>
      <c r="H139" s="53">
        <v>2280</v>
      </c>
      <c r="I139" s="53"/>
      <c r="J139" s="53">
        <v>9540</v>
      </c>
      <c r="K139" s="53"/>
      <c r="L139" s="53">
        <v>0</v>
      </c>
      <c r="M139" s="53"/>
      <c r="N139" s="53">
        <v>75060</v>
      </c>
      <c r="O139" s="53"/>
      <c r="P139" s="53">
        <v>1800</v>
      </c>
      <c r="Q139" s="53"/>
      <c r="R139" s="53">
        <v>0</v>
      </c>
      <c r="S139" s="53"/>
      <c r="T139" s="53"/>
      <c r="U139" s="53"/>
      <c r="V139" s="53">
        <v>1539</v>
      </c>
      <c r="W139" s="53"/>
      <c r="X139" s="53">
        <v>0</v>
      </c>
      <c r="Y139" s="53"/>
      <c r="Z139" s="53">
        <v>1539</v>
      </c>
      <c r="AA139" s="53"/>
      <c r="AB139" s="53">
        <v>1212</v>
      </c>
      <c r="AC139" s="53"/>
      <c r="AD139" s="53">
        <v>0</v>
      </c>
      <c r="AE139" s="53"/>
      <c r="AF139" s="53">
        <v>1212</v>
      </c>
      <c r="AG139" s="53"/>
      <c r="AH139" s="53">
        <v>729</v>
      </c>
      <c r="AI139" s="53"/>
      <c r="AJ139" s="53"/>
      <c r="AK139" s="53"/>
      <c r="AL139" s="53">
        <v>88380</v>
      </c>
      <c r="AM139" s="53"/>
      <c r="AN139" s="53">
        <v>0</v>
      </c>
      <c r="AO139" s="54"/>
      <c r="AP139" s="54">
        <v>88380</v>
      </c>
      <c r="AQ139" s="65">
        <f t="shared" si="27"/>
        <v>1.7413441955193482E-2</v>
      </c>
      <c r="AR139" s="66">
        <f t="shared" si="28"/>
        <v>8.5500000000000007</v>
      </c>
      <c r="AS139" s="67">
        <f t="shared" si="29"/>
        <v>1.3713509843856076E-2</v>
      </c>
      <c r="AT139" s="66">
        <f t="shared" si="30"/>
        <v>6.7333333333333334</v>
      </c>
      <c r="AU139" s="67">
        <f t="shared" si="31"/>
        <v>8.2484725050916505E-3</v>
      </c>
      <c r="AV139" s="68">
        <f t="shared" si="32"/>
        <v>4.05</v>
      </c>
    </row>
    <row r="140" spans="1:48" x14ac:dyDescent="0.2">
      <c r="A140" s="4" t="str">
        <f t="shared" si="25"/>
        <v>Pichidegua5</v>
      </c>
      <c r="B140" s="38" t="str">
        <f t="shared" si="26"/>
        <v>PICH5Bco5</v>
      </c>
      <c r="C140" s="39">
        <v>5</v>
      </c>
      <c r="D140" s="40" t="s">
        <v>52</v>
      </c>
      <c r="E140" s="40" t="s">
        <v>56</v>
      </c>
      <c r="F140" s="40" t="s">
        <v>51</v>
      </c>
      <c r="G140" s="41" t="s">
        <v>43</v>
      </c>
      <c r="H140" s="53">
        <v>3840</v>
      </c>
      <c r="I140" s="53"/>
      <c r="J140" s="53">
        <v>11700</v>
      </c>
      <c r="K140" s="53"/>
      <c r="L140" s="53">
        <v>16740</v>
      </c>
      <c r="M140" s="53"/>
      <c r="N140" s="53">
        <v>19080</v>
      </c>
      <c r="O140" s="53"/>
      <c r="P140" s="53">
        <v>900</v>
      </c>
      <c r="Q140" s="53"/>
      <c r="R140" s="53">
        <v>180</v>
      </c>
      <c r="S140" s="53"/>
      <c r="T140" s="53"/>
      <c r="U140" s="53"/>
      <c r="V140" s="53">
        <v>1350</v>
      </c>
      <c r="W140" s="53"/>
      <c r="X140" s="53">
        <v>0</v>
      </c>
      <c r="Y140" s="53"/>
      <c r="Z140" s="53">
        <v>1350</v>
      </c>
      <c r="AA140" s="53"/>
      <c r="AB140" s="53">
        <v>1470</v>
      </c>
      <c r="AC140" s="53"/>
      <c r="AD140" s="53">
        <v>0</v>
      </c>
      <c r="AE140" s="53"/>
      <c r="AF140" s="53">
        <v>1470</v>
      </c>
      <c r="AG140" s="53"/>
      <c r="AH140" s="53">
        <v>360</v>
      </c>
      <c r="AI140" s="53"/>
      <c r="AJ140" s="53"/>
      <c r="AK140" s="53"/>
      <c r="AL140" s="53">
        <v>50580</v>
      </c>
      <c r="AM140" s="53"/>
      <c r="AN140" s="53">
        <v>0</v>
      </c>
      <c r="AO140" s="54"/>
      <c r="AP140" s="54">
        <v>50580</v>
      </c>
      <c r="AQ140" s="65">
        <f t="shared" si="27"/>
        <v>2.6690391459074734E-2</v>
      </c>
      <c r="AR140" s="66">
        <f t="shared" si="28"/>
        <v>7.5</v>
      </c>
      <c r="AS140" s="67">
        <f t="shared" si="29"/>
        <v>2.9062870699881376E-2</v>
      </c>
      <c r="AT140" s="66">
        <f t="shared" si="30"/>
        <v>8.1666666666666661</v>
      </c>
      <c r="AU140" s="67">
        <f t="shared" si="31"/>
        <v>7.1174377224199285E-3</v>
      </c>
      <c r="AV140" s="68">
        <f t="shared" si="32"/>
        <v>2</v>
      </c>
    </row>
    <row r="141" spans="1:48" x14ac:dyDescent="0.2">
      <c r="A141" s="4" t="str">
        <f t="shared" si="25"/>
        <v>Pichidegua5</v>
      </c>
      <c r="B141" s="38" t="str">
        <f t="shared" si="26"/>
        <v>PICH5Cco5</v>
      </c>
      <c r="C141" s="39">
        <v>5</v>
      </c>
      <c r="D141" s="40" t="s">
        <v>52</v>
      </c>
      <c r="E141" s="40" t="s">
        <v>56</v>
      </c>
      <c r="F141" s="40" t="s">
        <v>51</v>
      </c>
      <c r="G141" s="41" t="s">
        <v>44</v>
      </c>
      <c r="H141" s="53">
        <v>0</v>
      </c>
      <c r="I141" s="53"/>
      <c r="J141" s="53">
        <v>0</v>
      </c>
      <c r="K141" s="53"/>
      <c r="L141" s="53">
        <v>0</v>
      </c>
      <c r="M141" s="53"/>
      <c r="N141" s="53">
        <v>0</v>
      </c>
      <c r="O141" s="53"/>
      <c r="P141" s="53">
        <v>0</v>
      </c>
      <c r="Q141" s="53"/>
      <c r="R141" s="53">
        <v>0</v>
      </c>
      <c r="S141" s="53"/>
      <c r="T141" s="53"/>
      <c r="U141" s="53"/>
      <c r="V141" s="53">
        <v>0</v>
      </c>
      <c r="W141" s="53"/>
      <c r="X141" s="53">
        <v>0</v>
      </c>
      <c r="Y141" s="53"/>
      <c r="Z141" s="53">
        <v>0</v>
      </c>
      <c r="AA141" s="53"/>
      <c r="AB141" s="53">
        <v>0</v>
      </c>
      <c r="AC141" s="53"/>
      <c r="AD141" s="53">
        <v>0</v>
      </c>
      <c r="AE141" s="53"/>
      <c r="AF141" s="53">
        <v>0</v>
      </c>
      <c r="AG141" s="53"/>
      <c r="AH141" s="53">
        <v>0</v>
      </c>
      <c r="AI141" s="53"/>
      <c r="AJ141" s="53"/>
      <c r="AK141" s="53"/>
      <c r="AL141" s="53">
        <v>0</v>
      </c>
      <c r="AM141" s="53"/>
      <c r="AN141" s="53">
        <v>0</v>
      </c>
      <c r="AO141" s="54"/>
      <c r="AP141" s="54">
        <v>0</v>
      </c>
      <c r="AQ141" s="65">
        <v>0</v>
      </c>
      <c r="AR141" s="66">
        <f t="shared" si="28"/>
        <v>0</v>
      </c>
      <c r="AS141" s="67">
        <v>0</v>
      </c>
      <c r="AT141" s="66">
        <f t="shared" si="30"/>
        <v>0</v>
      </c>
      <c r="AU141" s="67">
        <v>0</v>
      </c>
      <c r="AV141" s="68">
        <f t="shared" si="32"/>
        <v>0</v>
      </c>
    </row>
    <row r="142" spans="1:48" ht="13.5" thickBot="1" x14ac:dyDescent="0.25">
      <c r="A142" s="4" t="str">
        <f t="shared" si="25"/>
        <v>5</v>
      </c>
      <c r="B142" s="44" t="str">
        <f t="shared" si="26"/>
        <v>Lavado5</v>
      </c>
      <c r="C142" s="45">
        <v>5</v>
      </c>
      <c r="D142" s="46"/>
      <c r="E142" s="46"/>
      <c r="F142" s="46"/>
      <c r="G142" s="47" t="s">
        <v>46</v>
      </c>
      <c r="H142" s="55">
        <v>3600</v>
      </c>
      <c r="I142" s="55"/>
      <c r="J142" s="55">
        <v>14400</v>
      </c>
      <c r="K142" s="55"/>
      <c r="L142" s="55">
        <v>50940</v>
      </c>
      <c r="M142" s="55"/>
      <c r="N142" s="55">
        <v>41580</v>
      </c>
      <c r="O142" s="55"/>
      <c r="P142" s="55">
        <v>6480</v>
      </c>
      <c r="Q142" s="55"/>
      <c r="R142" s="55">
        <v>1080</v>
      </c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>
        <v>117540</v>
      </c>
      <c r="AM142" s="55"/>
      <c r="AN142" s="55"/>
      <c r="AO142" s="56"/>
      <c r="AP142" s="56">
        <v>117540</v>
      </c>
      <c r="AQ142" s="69">
        <f t="shared" si="27"/>
        <v>0</v>
      </c>
      <c r="AR142" s="70">
        <f t="shared" si="28"/>
        <v>0</v>
      </c>
      <c r="AS142" s="71">
        <f t="shared" si="29"/>
        <v>0</v>
      </c>
      <c r="AT142" s="70">
        <f t="shared" si="30"/>
        <v>0</v>
      </c>
      <c r="AU142" s="71">
        <f t="shared" si="31"/>
        <v>0</v>
      </c>
      <c r="AV142" s="72">
        <f t="shared" si="32"/>
        <v>0</v>
      </c>
    </row>
    <row r="143" spans="1:48" x14ac:dyDescent="0.2">
      <c r="A143" s="4" t="str">
        <f t="shared" si="25"/>
        <v>Calera6</v>
      </c>
      <c r="B143" s="34" t="str">
        <f t="shared" si="26"/>
        <v>CA3A6</v>
      </c>
      <c r="C143" s="35">
        <v>6</v>
      </c>
      <c r="D143" s="36" t="s">
        <v>59</v>
      </c>
      <c r="E143" s="36" t="s">
        <v>56</v>
      </c>
      <c r="F143" s="36" t="s">
        <v>47</v>
      </c>
      <c r="G143" s="37" t="s">
        <v>20</v>
      </c>
      <c r="H143" s="51">
        <v>2400</v>
      </c>
      <c r="I143" s="51"/>
      <c r="J143" s="51">
        <v>11160</v>
      </c>
      <c r="K143" s="51"/>
      <c r="L143" s="51">
        <v>10980</v>
      </c>
      <c r="M143" s="51"/>
      <c r="N143" s="51">
        <v>23040</v>
      </c>
      <c r="O143" s="51"/>
      <c r="P143" s="51">
        <v>360</v>
      </c>
      <c r="Q143" s="51"/>
      <c r="R143" s="51">
        <v>0</v>
      </c>
      <c r="S143" s="51"/>
      <c r="T143" s="51"/>
      <c r="U143" s="51"/>
      <c r="V143" s="51">
        <v>1086</v>
      </c>
      <c r="W143" s="51"/>
      <c r="X143" s="51">
        <v>930</v>
      </c>
      <c r="Y143" s="51"/>
      <c r="Z143" s="51">
        <v>2016</v>
      </c>
      <c r="AA143" s="51"/>
      <c r="AB143" s="51">
        <v>1227</v>
      </c>
      <c r="AC143" s="51"/>
      <c r="AD143" s="51">
        <v>990</v>
      </c>
      <c r="AE143" s="51"/>
      <c r="AF143" s="51">
        <v>2217</v>
      </c>
      <c r="AG143" s="51"/>
      <c r="AH143" s="51">
        <v>747</v>
      </c>
      <c r="AI143" s="51"/>
      <c r="AJ143" s="51"/>
      <c r="AK143" s="51"/>
      <c r="AL143" s="51">
        <v>51000</v>
      </c>
      <c r="AM143" s="51"/>
      <c r="AN143" s="51">
        <v>1920</v>
      </c>
      <c r="AO143" s="52"/>
      <c r="AP143" s="52">
        <v>52920</v>
      </c>
      <c r="AQ143" s="57">
        <f t="shared" si="27"/>
        <v>3.8095238095238099E-2</v>
      </c>
      <c r="AR143" s="58">
        <f t="shared" si="28"/>
        <v>11.2</v>
      </c>
      <c r="AS143" s="59">
        <f t="shared" si="29"/>
        <v>4.1893424036281178E-2</v>
      </c>
      <c r="AT143" s="58">
        <f t="shared" si="30"/>
        <v>12.316666666666666</v>
      </c>
      <c r="AU143" s="59">
        <f t="shared" si="31"/>
        <v>1.4115646258503402E-2</v>
      </c>
      <c r="AV143" s="60">
        <f t="shared" si="32"/>
        <v>4.1500000000000004</v>
      </c>
    </row>
    <row r="144" spans="1:48" x14ac:dyDescent="0.2">
      <c r="A144" s="4" t="str">
        <f t="shared" si="25"/>
        <v>Calera6</v>
      </c>
      <c r="B144" s="38" t="str">
        <f t="shared" si="26"/>
        <v>CA3B6</v>
      </c>
      <c r="C144" s="39">
        <v>6</v>
      </c>
      <c r="D144" s="40" t="s">
        <v>59</v>
      </c>
      <c r="E144" s="40" t="s">
        <v>56</v>
      </c>
      <c r="F144" s="40" t="s">
        <v>47</v>
      </c>
      <c r="G144" s="41" t="s">
        <v>54</v>
      </c>
      <c r="H144" s="53">
        <v>360</v>
      </c>
      <c r="I144" s="53"/>
      <c r="J144" s="53">
        <v>1080</v>
      </c>
      <c r="K144" s="53"/>
      <c r="L144" s="53">
        <v>2160</v>
      </c>
      <c r="M144" s="53"/>
      <c r="N144" s="53">
        <v>720</v>
      </c>
      <c r="O144" s="53"/>
      <c r="P144" s="53">
        <v>0</v>
      </c>
      <c r="Q144" s="53"/>
      <c r="R144" s="53">
        <v>0</v>
      </c>
      <c r="S144" s="53"/>
      <c r="T144" s="53"/>
      <c r="U144" s="53"/>
      <c r="V144" s="53">
        <v>90</v>
      </c>
      <c r="W144" s="53"/>
      <c r="X144" s="53">
        <v>90</v>
      </c>
      <c r="Y144" s="53"/>
      <c r="Z144" s="53">
        <v>180</v>
      </c>
      <c r="AA144" s="53"/>
      <c r="AB144" s="53">
        <v>60</v>
      </c>
      <c r="AC144" s="53"/>
      <c r="AD144" s="53">
        <v>90</v>
      </c>
      <c r="AE144" s="53"/>
      <c r="AF144" s="53">
        <v>150</v>
      </c>
      <c r="AG144" s="53"/>
      <c r="AH144" s="53">
        <v>90</v>
      </c>
      <c r="AI144" s="53"/>
      <c r="AJ144" s="53"/>
      <c r="AK144" s="53"/>
      <c r="AL144" s="53">
        <v>4560</v>
      </c>
      <c r="AM144" s="53"/>
      <c r="AN144" s="53">
        <v>180</v>
      </c>
      <c r="AO144" s="54"/>
      <c r="AP144" s="54">
        <v>4740</v>
      </c>
      <c r="AQ144" s="61">
        <f t="shared" si="27"/>
        <v>3.7974683544303799E-2</v>
      </c>
      <c r="AR144" s="62">
        <f t="shared" si="28"/>
        <v>1</v>
      </c>
      <c r="AS144" s="63">
        <f t="shared" si="29"/>
        <v>3.1645569620253167E-2</v>
      </c>
      <c r="AT144" s="62">
        <f t="shared" si="30"/>
        <v>0.83333333333333337</v>
      </c>
      <c r="AU144" s="63">
        <f t="shared" si="31"/>
        <v>1.8987341772151899E-2</v>
      </c>
      <c r="AV144" s="64">
        <f t="shared" si="32"/>
        <v>0.5</v>
      </c>
    </row>
    <row r="145" spans="1:48" x14ac:dyDescent="0.2">
      <c r="A145" s="4" t="str">
        <f t="shared" si="25"/>
        <v>Calera6</v>
      </c>
      <c r="B145" s="38" t="str">
        <f t="shared" si="26"/>
        <v>CA3BB6</v>
      </c>
      <c r="C145" s="39">
        <v>6</v>
      </c>
      <c r="D145" s="40" t="s">
        <v>59</v>
      </c>
      <c r="E145" s="40" t="s">
        <v>55</v>
      </c>
      <c r="F145" s="40" t="s">
        <v>47</v>
      </c>
      <c r="G145" s="41" t="s">
        <v>21</v>
      </c>
      <c r="H145" s="53">
        <v>1080</v>
      </c>
      <c r="I145" s="53"/>
      <c r="J145" s="53">
        <v>7020</v>
      </c>
      <c r="K145" s="53"/>
      <c r="L145" s="53">
        <v>21600</v>
      </c>
      <c r="M145" s="53"/>
      <c r="N145" s="53">
        <v>19260</v>
      </c>
      <c r="O145" s="53"/>
      <c r="P145" s="53">
        <v>360</v>
      </c>
      <c r="Q145" s="53"/>
      <c r="R145" s="53">
        <v>0</v>
      </c>
      <c r="S145" s="53"/>
      <c r="T145" s="53"/>
      <c r="U145" s="53"/>
      <c r="V145" s="53">
        <v>858</v>
      </c>
      <c r="W145" s="53"/>
      <c r="X145" s="53">
        <v>870</v>
      </c>
      <c r="Y145" s="53"/>
      <c r="Z145" s="53">
        <v>1728</v>
      </c>
      <c r="AA145" s="53"/>
      <c r="AB145" s="53">
        <v>543</v>
      </c>
      <c r="AC145" s="53"/>
      <c r="AD145" s="53">
        <v>930</v>
      </c>
      <c r="AE145" s="53"/>
      <c r="AF145" s="53">
        <v>1473</v>
      </c>
      <c r="AG145" s="53"/>
      <c r="AH145" s="53">
        <v>639</v>
      </c>
      <c r="AI145" s="53"/>
      <c r="AJ145" s="53"/>
      <c r="AK145" s="53"/>
      <c r="AL145" s="53">
        <v>51360</v>
      </c>
      <c r="AM145" s="53"/>
      <c r="AN145" s="53">
        <v>1800</v>
      </c>
      <c r="AO145" s="54"/>
      <c r="AP145" s="54">
        <v>53160</v>
      </c>
      <c r="AQ145" s="61">
        <f t="shared" si="27"/>
        <v>3.2505643340857787E-2</v>
      </c>
      <c r="AR145" s="62">
        <f t="shared" si="28"/>
        <v>9.6</v>
      </c>
      <c r="AS145" s="63">
        <f t="shared" si="29"/>
        <v>2.770880361173815E-2</v>
      </c>
      <c r="AT145" s="62">
        <f t="shared" si="30"/>
        <v>8.1833333333333336</v>
      </c>
      <c r="AU145" s="63">
        <f t="shared" si="31"/>
        <v>1.2020316027088036E-2</v>
      </c>
      <c r="AV145" s="64">
        <f t="shared" si="32"/>
        <v>3.55</v>
      </c>
    </row>
    <row r="146" spans="1:48" x14ac:dyDescent="0.2">
      <c r="A146" s="4" t="str">
        <f t="shared" si="25"/>
        <v>Calera6</v>
      </c>
      <c r="B146" s="38" t="str">
        <f t="shared" si="26"/>
        <v>CAP1A6</v>
      </c>
      <c r="C146" s="39">
        <v>6</v>
      </c>
      <c r="D146" s="40" t="s">
        <v>59</v>
      </c>
      <c r="E146" s="40" t="s">
        <v>56</v>
      </c>
      <c r="F146" s="40" t="s">
        <v>47</v>
      </c>
      <c r="G146" s="41" t="s">
        <v>22</v>
      </c>
      <c r="H146" s="53">
        <v>360</v>
      </c>
      <c r="I146" s="53"/>
      <c r="J146" s="53">
        <v>180</v>
      </c>
      <c r="K146" s="53"/>
      <c r="L146" s="53">
        <v>5900</v>
      </c>
      <c r="M146" s="53"/>
      <c r="N146" s="53">
        <v>18900</v>
      </c>
      <c r="O146" s="53"/>
      <c r="P146" s="53">
        <v>1800</v>
      </c>
      <c r="Q146" s="53"/>
      <c r="R146" s="53">
        <v>360</v>
      </c>
      <c r="S146" s="53"/>
      <c r="T146" s="53"/>
      <c r="U146" s="53"/>
      <c r="V146" s="53">
        <v>630</v>
      </c>
      <c r="W146" s="53"/>
      <c r="X146" s="53">
        <v>510</v>
      </c>
      <c r="Y146" s="53"/>
      <c r="Z146" s="53">
        <v>1140</v>
      </c>
      <c r="AA146" s="53"/>
      <c r="AB146" s="53">
        <v>198</v>
      </c>
      <c r="AC146" s="53"/>
      <c r="AD146" s="53">
        <v>0</v>
      </c>
      <c r="AE146" s="53"/>
      <c r="AF146" s="53">
        <v>198</v>
      </c>
      <c r="AG146" s="53"/>
      <c r="AH146" s="53">
        <v>322</v>
      </c>
      <c r="AI146" s="53"/>
      <c r="AJ146" s="53"/>
      <c r="AK146" s="53"/>
      <c r="AL146" s="53">
        <v>28650</v>
      </c>
      <c r="AM146" s="53"/>
      <c r="AN146" s="53">
        <v>510</v>
      </c>
      <c r="AO146" s="54"/>
      <c r="AP146" s="54">
        <v>29160</v>
      </c>
      <c r="AQ146" s="61">
        <f t="shared" si="27"/>
        <v>3.9094650205761319E-2</v>
      </c>
      <c r="AR146" s="62">
        <f t="shared" si="28"/>
        <v>6.333333333333333</v>
      </c>
      <c r="AS146" s="63">
        <f t="shared" si="29"/>
        <v>6.7901234567901234E-3</v>
      </c>
      <c r="AT146" s="62">
        <f t="shared" si="30"/>
        <v>1.1000000000000001</v>
      </c>
      <c r="AU146" s="63">
        <f t="shared" si="31"/>
        <v>1.1042524005486968E-2</v>
      </c>
      <c r="AV146" s="64">
        <f t="shared" si="32"/>
        <v>1.788888888888889</v>
      </c>
    </row>
    <row r="147" spans="1:48" x14ac:dyDescent="0.2">
      <c r="A147" s="4" t="str">
        <f t="shared" si="25"/>
        <v>Calera6</v>
      </c>
      <c r="B147" s="38" t="str">
        <f t="shared" si="26"/>
        <v>CAP1B6</v>
      </c>
      <c r="C147" s="39">
        <v>6</v>
      </c>
      <c r="D147" s="40" t="s">
        <v>59</v>
      </c>
      <c r="E147" s="40" t="s">
        <v>56</v>
      </c>
      <c r="F147" s="40" t="s">
        <v>47</v>
      </c>
      <c r="G147" s="41" t="s">
        <v>23</v>
      </c>
      <c r="H147" s="53">
        <v>1080</v>
      </c>
      <c r="I147" s="53"/>
      <c r="J147" s="53">
        <v>4680</v>
      </c>
      <c r="K147" s="53"/>
      <c r="L147" s="53">
        <v>640</v>
      </c>
      <c r="M147" s="53"/>
      <c r="N147" s="53">
        <v>20700</v>
      </c>
      <c r="O147" s="53"/>
      <c r="P147" s="53">
        <v>180</v>
      </c>
      <c r="Q147" s="53"/>
      <c r="R147" s="53">
        <v>0</v>
      </c>
      <c r="S147" s="53"/>
      <c r="T147" s="53"/>
      <c r="U147" s="53"/>
      <c r="V147" s="53">
        <v>750</v>
      </c>
      <c r="W147" s="53"/>
      <c r="X147" s="53">
        <v>240</v>
      </c>
      <c r="Y147" s="53"/>
      <c r="Z147" s="53">
        <v>990</v>
      </c>
      <c r="AA147" s="53"/>
      <c r="AB147" s="53">
        <v>120</v>
      </c>
      <c r="AC147" s="53"/>
      <c r="AD147" s="53">
        <v>0</v>
      </c>
      <c r="AE147" s="53"/>
      <c r="AF147" s="53">
        <v>120</v>
      </c>
      <c r="AG147" s="53"/>
      <c r="AH147" s="53">
        <v>80</v>
      </c>
      <c r="AI147" s="53"/>
      <c r="AJ147" s="53"/>
      <c r="AK147" s="53"/>
      <c r="AL147" s="53">
        <v>28230</v>
      </c>
      <c r="AM147" s="53"/>
      <c r="AN147" s="53">
        <v>240</v>
      </c>
      <c r="AO147" s="54"/>
      <c r="AP147" s="54">
        <v>28470</v>
      </c>
      <c r="AQ147" s="61">
        <f t="shared" si="27"/>
        <v>3.4773445732349841E-2</v>
      </c>
      <c r="AR147" s="62">
        <f t="shared" si="28"/>
        <v>5.5</v>
      </c>
      <c r="AS147" s="63">
        <f t="shared" si="29"/>
        <v>4.2149631190727078E-3</v>
      </c>
      <c r="AT147" s="62">
        <f t="shared" si="30"/>
        <v>0.66666666666666663</v>
      </c>
      <c r="AU147" s="63">
        <f t="shared" si="31"/>
        <v>2.8099754127151387E-3</v>
      </c>
      <c r="AV147" s="64">
        <f t="shared" si="32"/>
        <v>0.44444444444444442</v>
      </c>
    </row>
    <row r="148" spans="1:48" x14ac:dyDescent="0.2">
      <c r="A148" s="4" t="str">
        <f t="shared" si="25"/>
        <v>Calera6</v>
      </c>
      <c r="B148" s="38" t="str">
        <f t="shared" si="26"/>
        <v>CAP1c6</v>
      </c>
      <c r="C148" s="39">
        <v>6</v>
      </c>
      <c r="D148" s="40" t="s">
        <v>59</v>
      </c>
      <c r="E148" s="40" t="s">
        <v>56</v>
      </c>
      <c r="F148" s="40" t="s">
        <v>47</v>
      </c>
      <c r="G148" s="41" t="s">
        <v>24</v>
      </c>
      <c r="H148" s="53">
        <v>960</v>
      </c>
      <c r="I148" s="53"/>
      <c r="J148" s="53">
        <v>360</v>
      </c>
      <c r="K148" s="53"/>
      <c r="L148" s="53">
        <v>5800</v>
      </c>
      <c r="M148" s="53"/>
      <c r="N148" s="53">
        <v>20340</v>
      </c>
      <c r="O148" s="53"/>
      <c r="P148" s="53">
        <v>2700</v>
      </c>
      <c r="Q148" s="53"/>
      <c r="R148" s="53">
        <v>0</v>
      </c>
      <c r="S148" s="53"/>
      <c r="T148" s="53"/>
      <c r="U148" s="53"/>
      <c r="V148" s="53">
        <v>510</v>
      </c>
      <c r="W148" s="53"/>
      <c r="X148" s="53">
        <v>390</v>
      </c>
      <c r="Y148" s="53"/>
      <c r="Z148" s="53">
        <v>900</v>
      </c>
      <c r="AA148" s="53"/>
      <c r="AB148" s="53">
        <v>93</v>
      </c>
      <c r="AC148" s="53"/>
      <c r="AD148" s="53">
        <v>0</v>
      </c>
      <c r="AE148" s="53"/>
      <c r="AF148" s="53">
        <v>93</v>
      </c>
      <c r="AG148" s="53"/>
      <c r="AH148" s="53">
        <v>197</v>
      </c>
      <c r="AI148" s="53"/>
      <c r="AJ148" s="53"/>
      <c r="AK148" s="53"/>
      <c r="AL148" s="53">
        <v>30960</v>
      </c>
      <c r="AM148" s="53"/>
      <c r="AN148" s="53">
        <v>390</v>
      </c>
      <c r="AO148" s="54"/>
      <c r="AP148" s="54">
        <v>31350</v>
      </c>
      <c r="AQ148" s="65">
        <f t="shared" si="27"/>
        <v>2.8708133971291867E-2</v>
      </c>
      <c r="AR148" s="66">
        <f t="shared" si="28"/>
        <v>5</v>
      </c>
      <c r="AS148" s="67">
        <f t="shared" si="29"/>
        <v>2.9665071770334926E-3</v>
      </c>
      <c r="AT148" s="66">
        <f t="shared" si="30"/>
        <v>0.51666666666666672</v>
      </c>
      <c r="AU148" s="67">
        <f t="shared" si="31"/>
        <v>6.283891547049442E-3</v>
      </c>
      <c r="AV148" s="68">
        <f t="shared" si="32"/>
        <v>1.0944444444444446</v>
      </c>
    </row>
    <row r="149" spans="1:48" x14ac:dyDescent="0.2">
      <c r="A149" s="4" t="str">
        <f t="shared" si="25"/>
        <v>Pichidegua6</v>
      </c>
      <c r="B149" s="38" t="str">
        <f t="shared" si="26"/>
        <v>PICH1A6</v>
      </c>
      <c r="C149" s="39">
        <v>6</v>
      </c>
      <c r="D149" s="40" t="s">
        <v>52</v>
      </c>
      <c r="E149" s="40"/>
      <c r="F149" s="40" t="s">
        <v>48</v>
      </c>
      <c r="G149" s="41" t="s">
        <v>25</v>
      </c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4"/>
      <c r="AP149" s="54"/>
      <c r="AQ149" s="65">
        <v>0</v>
      </c>
      <c r="AR149" s="66">
        <f t="shared" si="28"/>
        <v>0</v>
      </c>
      <c r="AS149" s="67">
        <v>0</v>
      </c>
      <c r="AT149" s="66">
        <f t="shared" si="30"/>
        <v>0</v>
      </c>
      <c r="AU149" s="67">
        <v>0</v>
      </c>
      <c r="AV149" s="68">
        <f t="shared" si="32"/>
        <v>0</v>
      </c>
    </row>
    <row r="150" spans="1:48" x14ac:dyDescent="0.2">
      <c r="A150" s="4" t="str">
        <f t="shared" si="25"/>
        <v>Pichidegua6</v>
      </c>
      <c r="B150" s="38" t="str">
        <f t="shared" si="26"/>
        <v>PICH2A6</v>
      </c>
      <c r="C150" s="39">
        <v>6</v>
      </c>
      <c r="D150" s="40" t="s">
        <v>52</v>
      </c>
      <c r="E150" s="40" t="s">
        <v>56</v>
      </c>
      <c r="F150" s="40" t="s">
        <v>48</v>
      </c>
      <c r="G150" s="41" t="s">
        <v>26</v>
      </c>
      <c r="H150" s="53">
        <v>2280</v>
      </c>
      <c r="I150" s="53"/>
      <c r="J150" s="53">
        <v>14400</v>
      </c>
      <c r="K150" s="53"/>
      <c r="L150" s="53">
        <v>144360</v>
      </c>
      <c r="M150" s="53"/>
      <c r="N150" s="53">
        <v>78120</v>
      </c>
      <c r="O150" s="53"/>
      <c r="P150" s="53">
        <v>9720</v>
      </c>
      <c r="Q150" s="53"/>
      <c r="R150" s="53">
        <v>0</v>
      </c>
      <c r="S150" s="53"/>
      <c r="T150" s="53"/>
      <c r="U150" s="53"/>
      <c r="V150" s="53">
        <v>19440</v>
      </c>
      <c r="W150" s="53"/>
      <c r="X150" s="53">
        <v>0</v>
      </c>
      <c r="Y150" s="53"/>
      <c r="Z150" s="53">
        <v>19440</v>
      </c>
      <c r="AA150" s="53"/>
      <c r="AB150" s="53">
        <v>4140</v>
      </c>
      <c r="AC150" s="53"/>
      <c r="AD150" s="53">
        <v>0</v>
      </c>
      <c r="AE150" s="53"/>
      <c r="AF150" s="53">
        <v>4140</v>
      </c>
      <c r="AG150" s="53"/>
      <c r="AH150" s="53">
        <v>0</v>
      </c>
      <c r="AI150" s="53"/>
      <c r="AJ150" s="53"/>
      <c r="AK150" s="53"/>
      <c r="AL150" s="53">
        <v>272460</v>
      </c>
      <c r="AM150" s="53"/>
      <c r="AN150" s="53">
        <v>0</v>
      </c>
      <c r="AO150" s="54"/>
      <c r="AP150" s="54">
        <v>272460</v>
      </c>
      <c r="AQ150" s="65">
        <f t="shared" si="27"/>
        <v>7.1349922924465972E-2</v>
      </c>
      <c r="AR150" s="66">
        <f t="shared" si="28"/>
        <v>108</v>
      </c>
      <c r="AS150" s="67">
        <f t="shared" si="29"/>
        <v>1.519489099317331E-2</v>
      </c>
      <c r="AT150" s="66">
        <f t="shared" si="30"/>
        <v>23</v>
      </c>
      <c r="AU150" s="67">
        <f t="shared" si="31"/>
        <v>0</v>
      </c>
      <c r="AV150" s="68">
        <f t="shared" si="32"/>
        <v>0</v>
      </c>
    </row>
    <row r="151" spans="1:48" x14ac:dyDescent="0.2">
      <c r="A151" s="4" t="str">
        <f t="shared" si="25"/>
        <v>Pichidegua6</v>
      </c>
      <c r="B151" s="38" t="str">
        <f t="shared" si="26"/>
        <v>PICH3A6</v>
      </c>
      <c r="C151" s="39">
        <v>6</v>
      </c>
      <c r="D151" s="40" t="s">
        <v>52</v>
      </c>
      <c r="E151" s="40" t="s">
        <v>55</v>
      </c>
      <c r="F151" s="40" t="s">
        <v>49</v>
      </c>
      <c r="G151" s="41" t="s">
        <v>27</v>
      </c>
      <c r="H151" s="53">
        <v>2040</v>
      </c>
      <c r="I151" s="53"/>
      <c r="J151" s="53">
        <v>23580</v>
      </c>
      <c r="K151" s="53"/>
      <c r="L151" s="53">
        <v>166560</v>
      </c>
      <c r="M151" s="53"/>
      <c r="N151" s="53">
        <v>111060</v>
      </c>
      <c r="O151" s="53"/>
      <c r="P151" s="53">
        <v>5760</v>
      </c>
      <c r="Q151" s="53"/>
      <c r="R151" s="53">
        <v>0</v>
      </c>
      <c r="S151" s="53"/>
      <c r="T151" s="53"/>
      <c r="U151" s="53"/>
      <c r="V151" s="53">
        <v>15480</v>
      </c>
      <c r="W151" s="53"/>
      <c r="X151" s="53">
        <v>0</v>
      </c>
      <c r="Y151" s="53"/>
      <c r="Z151" s="53">
        <v>15480</v>
      </c>
      <c r="AA151" s="53"/>
      <c r="AB151" s="53">
        <v>1620</v>
      </c>
      <c r="AC151" s="53"/>
      <c r="AD151" s="53">
        <v>0</v>
      </c>
      <c r="AE151" s="53"/>
      <c r="AF151" s="53">
        <v>1620</v>
      </c>
      <c r="AG151" s="53"/>
      <c r="AH151" s="53">
        <v>300</v>
      </c>
      <c r="AI151" s="53"/>
      <c r="AJ151" s="53"/>
      <c r="AK151" s="53"/>
      <c r="AL151" s="53">
        <v>326400</v>
      </c>
      <c r="AM151" s="53"/>
      <c r="AN151" s="53">
        <v>0</v>
      </c>
      <c r="AO151" s="54"/>
      <c r="AP151" s="54">
        <v>326400</v>
      </c>
      <c r="AQ151" s="65">
        <f t="shared" si="27"/>
        <v>4.7426470588235292E-2</v>
      </c>
      <c r="AR151" s="66">
        <f t="shared" si="28"/>
        <v>86</v>
      </c>
      <c r="AS151" s="67">
        <f t="shared" si="29"/>
        <v>4.9632352941176468E-3</v>
      </c>
      <c r="AT151" s="66">
        <f t="shared" si="30"/>
        <v>9</v>
      </c>
      <c r="AU151" s="67">
        <f t="shared" si="31"/>
        <v>9.1911764705882352E-4</v>
      </c>
      <c r="AV151" s="68">
        <f t="shared" si="32"/>
        <v>1.6666666666666667</v>
      </c>
    </row>
    <row r="152" spans="1:48" x14ac:dyDescent="0.2">
      <c r="A152" s="4" t="str">
        <f t="shared" si="25"/>
        <v>Pichidegua6</v>
      </c>
      <c r="B152" s="38" t="str">
        <f t="shared" si="26"/>
        <v>PICH4A6</v>
      </c>
      <c r="C152" s="39">
        <v>6</v>
      </c>
      <c r="D152" s="40" t="s">
        <v>52</v>
      </c>
      <c r="E152" s="40" t="s">
        <v>55</v>
      </c>
      <c r="F152" s="40" t="s">
        <v>50</v>
      </c>
      <c r="G152" s="41" t="s">
        <v>28</v>
      </c>
      <c r="H152" s="53">
        <v>5280</v>
      </c>
      <c r="I152" s="53"/>
      <c r="J152" s="53">
        <v>18900</v>
      </c>
      <c r="K152" s="53"/>
      <c r="L152" s="53">
        <v>43560</v>
      </c>
      <c r="M152" s="53"/>
      <c r="N152" s="53">
        <v>21600</v>
      </c>
      <c r="O152" s="53"/>
      <c r="P152" s="53">
        <v>3240</v>
      </c>
      <c r="Q152" s="53"/>
      <c r="R152" s="53">
        <v>0</v>
      </c>
      <c r="S152" s="53"/>
      <c r="T152" s="53"/>
      <c r="U152" s="53"/>
      <c r="V152" s="53">
        <v>11340</v>
      </c>
      <c r="W152" s="53"/>
      <c r="X152" s="53">
        <v>0</v>
      </c>
      <c r="Y152" s="53"/>
      <c r="Z152" s="53">
        <v>11340</v>
      </c>
      <c r="AA152" s="53"/>
      <c r="AB152" s="53">
        <v>1620</v>
      </c>
      <c r="AC152" s="53"/>
      <c r="AD152" s="53">
        <v>0</v>
      </c>
      <c r="AE152" s="53"/>
      <c r="AF152" s="53">
        <v>1620</v>
      </c>
      <c r="AG152" s="53"/>
      <c r="AH152" s="53">
        <v>300</v>
      </c>
      <c r="AI152" s="53"/>
      <c r="AJ152" s="53"/>
      <c r="AK152" s="53"/>
      <c r="AL152" s="53">
        <v>105840</v>
      </c>
      <c r="AM152" s="53"/>
      <c r="AN152" s="53">
        <v>0</v>
      </c>
      <c r="AO152" s="54"/>
      <c r="AP152" s="54">
        <v>105840</v>
      </c>
      <c r="AQ152" s="65">
        <f t="shared" si="27"/>
        <v>0.10714285714285714</v>
      </c>
      <c r="AR152" s="66">
        <f t="shared" si="28"/>
        <v>63</v>
      </c>
      <c r="AS152" s="67">
        <f t="shared" si="29"/>
        <v>1.5306122448979591E-2</v>
      </c>
      <c r="AT152" s="66">
        <f t="shared" si="30"/>
        <v>9</v>
      </c>
      <c r="AU152" s="67">
        <f t="shared" si="31"/>
        <v>2.8344671201814059E-3</v>
      </c>
      <c r="AV152" s="68">
        <f t="shared" si="32"/>
        <v>1.6666666666666667</v>
      </c>
    </row>
    <row r="153" spans="1:48" x14ac:dyDescent="0.2">
      <c r="A153" s="4" t="str">
        <f t="shared" si="25"/>
        <v>Pichidegua6</v>
      </c>
      <c r="B153" s="38" t="str">
        <f t="shared" si="26"/>
        <v>PICH5A6</v>
      </c>
      <c r="C153" s="39">
        <v>6</v>
      </c>
      <c r="D153" s="40" t="s">
        <v>52</v>
      </c>
      <c r="E153" s="40" t="s">
        <v>55</v>
      </c>
      <c r="F153" s="40" t="s">
        <v>51</v>
      </c>
      <c r="G153" s="41" t="s">
        <v>29</v>
      </c>
      <c r="H153" s="53">
        <v>10320</v>
      </c>
      <c r="I153" s="53"/>
      <c r="J153" s="53">
        <v>8820</v>
      </c>
      <c r="K153" s="53"/>
      <c r="L153" s="53">
        <v>41400</v>
      </c>
      <c r="M153" s="53"/>
      <c r="N153" s="53">
        <v>210780</v>
      </c>
      <c r="O153" s="53"/>
      <c r="P153" s="53">
        <v>57420</v>
      </c>
      <c r="Q153" s="53"/>
      <c r="R153" s="53">
        <v>0</v>
      </c>
      <c r="S153" s="53"/>
      <c r="T153" s="53"/>
      <c r="U153" s="53"/>
      <c r="V153" s="53">
        <v>6300</v>
      </c>
      <c r="W153" s="53"/>
      <c r="X153" s="53">
        <v>0</v>
      </c>
      <c r="Y153" s="53"/>
      <c r="Z153" s="53">
        <v>6300</v>
      </c>
      <c r="AA153" s="53"/>
      <c r="AB153" s="53">
        <v>1980</v>
      </c>
      <c r="AC153" s="53"/>
      <c r="AD153" s="53">
        <v>0</v>
      </c>
      <c r="AE153" s="53"/>
      <c r="AF153" s="53">
        <v>1980</v>
      </c>
      <c r="AG153" s="53"/>
      <c r="AH153" s="53">
        <v>700</v>
      </c>
      <c r="AI153" s="53"/>
      <c r="AJ153" s="53"/>
      <c r="AK153" s="53"/>
      <c r="AL153" s="53">
        <v>337720</v>
      </c>
      <c r="AM153" s="53"/>
      <c r="AN153" s="53">
        <v>0</v>
      </c>
      <c r="AO153" s="54"/>
      <c r="AP153" s="54">
        <v>337720</v>
      </c>
      <c r="AQ153" s="65">
        <f t="shared" si="27"/>
        <v>1.8654506691934147E-2</v>
      </c>
      <c r="AR153" s="66">
        <f t="shared" si="28"/>
        <v>35</v>
      </c>
      <c r="AS153" s="67">
        <f t="shared" si="29"/>
        <v>5.8628449603221602E-3</v>
      </c>
      <c r="AT153" s="66">
        <f t="shared" si="30"/>
        <v>11</v>
      </c>
      <c r="AU153" s="67">
        <f t="shared" si="31"/>
        <v>2.0727229657704609E-3</v>
      </c>
      <c r="AV153" s="68">
        <f t="shared" si="32"/>
        <v>3.8888888888888888</v>
      </c>
    </row>
    <row r="154" spans="1:48" x14ac:dyDescent="0.2">
      <c r="A154" s="4" t="str">
        <f t="shared" si="25"/>
        <v>Pichidegua6</v>
      </c>
      <c r="B154" s="38" t="str">
        <f t="shared" si="26"/>
        <v>PICH1B6</v>
      </c>
      <c r="C154" s="39">
        <v>6</v>
      </c>
      <c r="D154" s="40" t="s">
        <v>52</v>
      </c>
      <c r="E154" s="40"/>
      <c r="F154" s="40" t="s">
        <v>48</v>
      </c>
      <c r="G154" s="41" t="s">
        <v>30</v>
      </c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4"/>
      <c r="AP154" s="54"/>
      <c r="AQ154" s="65">
        <v>0</v>
      </c>
      <c r="AR154" s="66">
        <f t="shared" si="28"/>
        <v>0</v>
      </c>
      <c r="AS154" s="67">
        <v>0</v>
      </c>
      <c r="AT154" s="66">
        <f t="shared" si="30"/>
        <v>0</v>
      </c>
      <c r="AU154" s="67">
        <v>0</v>
      </c>
      <c r="AV154" s="68">
        <f t="shared" si="32"/>
        <v>0</v>
      </c>
    </row>
    <row r="155" spans="1:48" x14ac:dyDescent="0.2">
      <c r="A155" s="4" t="str">
        <f t="shared" si="25"/>
        <v>Pichidegua6</v>
      </c>
      <c r="B155" s="38" t="str">
        <f t="shared" si="26"/>
        <v>PICH2B6</v>
      </c>
      <c r="C155" s="39">
        <v>6</v>
      </c>
      <c r="D155" s="40" t="s">
        <v>52</v>
      </c>
      <c r="E155" s="40" t="s">
        <v>55</v>
      </c>
      <c r="F155" s="40" t="s">
        <v>48</v>
      </c>
      <c r="G155" s="41" t="s">
        <v>31</v>
      </c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4"/>
      <c r="AP155" s="54"/>
      <c r="AQ155" s="65">
        <v>0</v>
      </c>
      <c r="AR155" s="66">
        <f t="shared" si="28"/>
        <v>0</v>
      </c>
      <c r="AS155" s="67">
        <v>0</v>
      </c>
      <c r="AT155" s="66">
        <f t="shared" si="30"/>
        <v>0</v>
      </c>
      <c r="AU155" s="67">
        <v>0</v>
      </c>
      <c r="AV155" s="68">
        <f t="shared" si="32"/>
        <v>0</v>
      </c>
    </row>
    <row r="156" spans="1:48" x14ac:dyDescent="0.2">
      <c r="A156" s="4" t="str">
        <f t="shared" si="25"/>
        <v>Pichidegua6</v>
      </c>
      <c r="B156" s="38" t="str">
        <f t="shared" si="26"/>
        <v>PICH3B6</v>
      </c>
      <c r="C156" s="39">
        <v>6</v>
      </c>
      <c r="D156" s="40" t="s">
        <v>52</v>
      </c>
      <c r="E156" s="40" t="s">
        <v>55</v>
      </c>
      <c r="F156" s="40" t="s">
        <v>49</v>
      </c>
      <c r="G156" s="41" t="s">
        <v>32</v>
      </c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4"/>
      <c r="AP156" s="54"/>
      <c r="AQ156" s="65">
        <v>0</v>
      </c>
      <c r="AR156" s="66">
        <f t="shared" si="28"/>
        <v>0</v>
      </c>
      <c r="AS156" s="67">
        <v>0</v>
      </c>
      <c r="AT156" s="66">
        <f t="shared" si="30"/>
        <v>0</v>
      </c>
      <c r="AU156" s="67">
        <v>0</v>
      </c>
      <c r="AV156" s="68">
        <f t="shared" si="32"/>
        <v>0</v>
      </c>
    </row>
    <row r="157" spans="1:48" x14ac:dyDescent="0.2">
      <c r="A157" s="4" t="str">
        <f t="shared" si="25"/>
        <v>Pichidegua6</v>
      </c>
      <c r="B157" s="38" t="str">
        <f t="shared" si="26"/>
        <v>PICH4B6</v>
      </c>
      <c r="C157" s="39">
        <v>6</v>
      </c>
      <c r="D157" s="40" t="s">
        <v>52</v>
      </c>
      <c r="E157" s="40" t="s">
        <v>55</v>
      </c>
      <c r="F157" s="40" t="s">
        <v>50</v>
      </c>
      <c r="G157" s="41" t="s">
        <v>33</v>
      </c>
      <c r="H157" s="53">
        <v>10560</v>
      </c>
      <c r="I157" s="53"/>
      <c r="J157" s="53">
        <v>35460</v>
      </c>
      <c r="K157" s="53"/>
      <c r="L157" s="53">
        <v>60660</v>
      </c>
      <c r="M157" s="53"/>
      <c r="N157" s="53">
        <v>20520</v>
      </c>
      <c r="O157" s="53"/>
      <c r="P157" s="53">
        <v>5220</v>
      </c>
      <c r="Q157" s="53"/>
      <c r="R157" s="53">
        <v>0</v>
      </c>
      <c r="S157" s="53"/>
      <c r="T157" s="53"/>
      <c r="U157" s="53"/>
      <c r="V157" s="53">
        <v>23580</v>
      </c>
      <c r="W157" s="53"/>
      <c r="X157" s="53">
        <v>0</v>
      </c>
      <c r="Y157" s="53"/>
      <c r="Z157" s="53">
        <v>23580</v>
      </c>
      <c r="AA157" s="53"/>
      <c r="AB157" s="53">
        <v>3960</v>
      </c>
      <c r="AC157" s="53"/>
      <c r="AD157" s="53">
        <v>0</v>
      </c>
      <c r="AE157" s="53"/>
      <c r="AF157" s="53">
        <v>3960</v>
      </c>
      <c r="AG157" s="53"/>
      <c r="AH157" s="53">
        <v>160</v>
      </c>
      <c r="AI157" s="53"/>
      <c r="AJ157" s="53"/>
      <c r="AK157" s="53"/>
      <c r="AL157" s="53">
        <v>160120</v>
      </c>
      <c r="AM157" s="53"/>
      <c r="AN157" s="53">
        <v>0</v>
      </c>
      <c r="AO157" s="54"/>
      <c r="AP157" s="54">
        <v>160120</v>
      </c>
      <c r="AQ157" s="65">
        <f t="shared" si="27"/>
        <v>0.14726455158631027</v>
      </c>
      <c r="AR157" s="66">
        <f t="shared" si="28"/>
        <v>131</v>
      </c>
      <c r="AS157" s="67">
        <f t="shared" si="29"/>
        <v>2.4731451411441421E-2</v>
      </c>
      <c r="AT157" s="66">
        <f t="shared" si="30"/>
        <v>22</v>
      </c>
      <c r="AU157" s="67">
        <f t="shared" si="31"/>
        <v>9.9925056207844122E-4</v>
      </c>
      <c r="AV157" s="68">
        <f t="shared" si="32"/>
        <v>0.88888888888888884</v>
      </c>
    </row>
    <row r="158" spans="1:48" x14ac:dyDescent="0.2">
      <c r="A158" s="4" t="str">
        <f t="shared" si="25"/>
        <v>Pichidegua6</v>
      </c>
      <c r="B158" s="38" t="str">
        <f t="shared" si="26"/>
        <v>PICH5B6</v>
      </c>
      <c r="C158" s="39">
        <v>6</v>
      </c>
      <c r="D158" s="40" t="s">
        <v>52</v>
      </c>
      <c r="E158" s="40" t="s">
        <v>55</v>
      </c>
      <c r="F158" s="40" t="s">
        <v>51</v>
      </c>
      <c r="G158" s="41" t="s">
        <v>34</v>
      </c>
      <c r="H158" s="53">
        <v>9240</v>
      </c>
      <c r="I158" s="53"/>
      <c r="J158" s="53">
        <v>52920</v>
      </c>
      <c r="K158" s="53"/>
      <c r="L158" s="53">
        <v>93060</v>
      </c>
      <c r="M158" s="53"/>
      <c r="N158" s="53">
        <v>39780</v>
      </c>
      <c r="O158" s="53"/>
      <c r="P158" s="53">
        <v>4860</v>
      </c>
      <c r="Q158" s="53"/>
      <c r="R158" s="53">
        <v>0</v>
      </c>
      <c r="S158" s="53"/>
      <c r="T158" s="53"/>
      <c r="U158" s="53"/>
      <c r="V158" s="53">
        <v>15660</v>
      </c>
      <c r="W158" s="53"/>
      <c r="X158" s="53">
        <v>0</v>
      </c>
      <c r="Y158" s="53"/>
      <c r="Z158" s="53">
        <v>15660</v>
      </c>
      <c r="AA158" s="53"/>
      <c r="AB158" s="53">
        <v>3420</v>
      </c>
      <c r="AC158" s="53"/>
      <c r="AD158" s="53">
        <v>0</v>
      </c>
      <c r="AE158" s="53"/>
      <c r="AF158" s="53">
        <v>3420</v>
      </c>
      <c r="AG158" s="53"/>
      <c r="AH158" s="53">
        <v>700</v>
      </c>
      <c r="AI158" s="53"/>
      <c r="AJ158" s="53"/>
      <c r="AK158" s="53"/>
      <c r="AL158" s="53">
        <v>219640</v>
      </c>
      <c r="AM158" s="53"/>
      <c r="AN158" s="53">
        <v>0</v>
      </c>
      <c r="AO158" s="54"/>
      <c r="AP158" s="54">
        <v>219640</v>
      </c>
      <c r="AQ158" s="65">
        <f t="shared" si="27"/>
        <v>7.1298488435621921E-2</v>
      </c>
      <c r="AR158" s="66">
        <f t="shared" si="28"/>
        <v>87</v>
      </c>
      <c r="AS158" s="67">
        <f t="shared" si="29"/>
        <v>1.5570934256055362E-2</v>
      </c>
      <c r="AT158" s="66">
        <f t="shared" si="30"/>
        <v>19</v>
      </c>
      <c r="AU158" s="67">
        <f t="shared" si="31"/>
        <v>3.1870333272627938E-3</v>
      </c>
      <c r="AV158" s="68">
        <f t="shared" si="32"/>
        <v>3.8888888888888888</v>
      </c>
    </row>
    <row r="159" spans="1:48" x14ac:dyDescent="0.2">
      <c r="A159" s="4" t="str">
        <f t="shared" si="25"/>
        <v>Pichidegua6</v>
      </c>
      <c r="B159" s="38" t="str">
        <f t="shared" si="26"/>
        <v>PICH3C6</v>
      </c>
      <c r="C159" s="39">
        <v>6</v>
      </c>
      <c r="D159" s="40" t="s">
        <v>52</v>
      </c>
      <c r="E159" s="40" t="s">
        <v>55</v>
      </c>
      <c r="F159" s="40" t="s">
        <v>49</v>
      </c>
      <c r="G159" s="41" t="s">
        <v>53</v>
      </c>
      <c r="H159" s="53">
        <v>8880</v>
      </c>
      <c r="I159" s="53"/>
      <c r="J159" s="53">
        <v>52920</v>
      </c>
      <c r="K159" s="53"/>
      <c r="L159" s="53">
        <v>118080</v>
      </c>
      <c r="M159" s="53"/>
      <c r="N159" s="53">
        <v>38340</v>
      </c>
      <c r="O159" s="53"/>
      <c r="P159" s="53">
        <v>1620</v>
      </c>
      <c r="Q159" s="53"/>
      <c r="R159" s="53">
        <v>0</v>
      </c>
      <c r="S159" s="53"/>
      <c r="T159" s="53"/>
      <c r="U159" s="53"/>
      <c r="V159" s="53">
        <v>20160</v>
      </c>
      <c r="W159" s="53"/>
      <c r="X159" s="53">
        <v>0</v>
      </c>
      <c r="Y159" s="53"/>
      <c r="Z159" s="53">
        <v>20160</v>
      </c>
      <c r="AA159" s="53"/>
      <c r="AB159" s="53">
        <v>4140</v>
      </c>
      <c r="AC159" s="53"/>
      <c r="AD159" s="53">
        <v>0</v>
      </c>
      <c r="AE159" s="53"/>
      <c r="AF159" s="53">
        <v>4140</v>
      </c>
      <c r="AG159" s="53"/>
      <c r="AH159" s="53">
        <v>340</v>
      </c>
      <c r="AI159" s="53"/>
      <c r="AJ159" s="53"/>
      <c r="AK159" s="53"/>
      <c r="AL159" s="53">
        <v>244480</v>
      </c>
      <c r="AM159" s="53"/>
      <c r="AN159" s="53">
        <v>0</v>
      </c>
      <c r="AO159" s="54"/>
      <c r="AP159" s="54">
        <v>244480</v>
      </c>
      <c r="AQ159" s="65">
        <f t="shared" si="27"/>
        <v>8.2460732984293197E-2</v>
      </c>
      <c r="AR159" s="66">
        <f t="shared" si="28"/>
        <v>112</v>
      </c>
      <c r="AS159" s="67">
        <f t="shared" si="29"/>
        <v>1.6933900523560211E-2</v>
      </c>
      <c r="AT159" s="66">
        <f t="shared" si="30"/>
        <v>23</v>
      </c>
      <c r="AU159" s="67">
        <f t="shared" si="31"/>
        <v>1.3907068062827225E-3</v>
      </c>
      <c r="AV159" s="68">
        <f t="shared" si="32"/>
        <v>1.8888888888888888</v>
      </c>
    </row>
    <row r="160" spans="1:48" x14ac:dyDescent="0.2">
      <c r="A160" s="4" t="str">
        <f t="shared" si="25"/>
        <v>Pichidegua6</v>
      </c>
      <c r="B160" s="38" t="str">
        <f t="shared" si="26"/>
        <v>PICH5C6</v>
      </c>
      <c r="C160" s="39">
        <v>6</v>
      </c>
      <c r="D160" s="40" t="s">
        <v>52</v>
      </c>
      <c r="E160" s="40" t="s">
        <v>55</v>
      </c>
      <c r="F160" s="40" t="s">
        <v>51</v>
      </c>
      <c r="G160" s="41" t="s">
        <v>35</v>
      </c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4"/>
      <c r="AP160" s="54"/>
      <c r="AQ160" s="65">
        <v>0</v>
      </c>
      <c r="AR160" s="66">
        <f t="shared" si="28"/>
        <v>0</v>
      </c>
      <c r="AS160" s="67">
        <v>0</v>
      </c>
      <c r="AT160" s="66">
        <f t="shared" si="30"/>
        <v>0</v>
      </c>
      <c r="AU160" s="67">
        <v>0</v>
      </c>
      <c r="AV160" s="68">
        <f t="shared" si="32"/>
        <v>0</v>
      </c>
    </row>
    <row r="161" spans="1:48" x14ac:dyDescent="0.2">
      <c r="A161" s="4" t="str">
        <f t="shared" si="25"/>
        <v>Pichidegua6</v>
      </c>
      <c r="B161" s="38" t="str">
        <f t="shared" si="26"/>
        <v>PICH5D6</v>
      </c>
      <c r="C161" s="39">
        <v>6</v>
      </c>
      <c r="D161" s="40" t="s">
        <v>52</v>
      </c>
      <c r="E161" s="40" t="s">
        <v>55</v>
      </c>
      <c r="F161" s="40" t="s">
        <v>51</v>
      </c>
      <c r="G161" s="41" t="s">
        <v>36</v>
      </c>
      <c r="H161" s="53">
        <v>3120</v>
      </c>
      <c r="I161" s="53"/>
      <c r="J161" s="53">
        <v>8820</v>
      </c>
      <c r="K161" s="53"/>
      <c r="L161" s="53">
        <v>74340</v>
      </c>
      <c r="M161" s="53"/>
      <c r="N161" s="53">
        <v>167040</v>
      </c>
      <c r="O161" s="53"/>
      <c r="P161" s="53">
        <v>11880</v>
      </c>
      <c r="Q161" s="53"/>
      <c r="R161" s="53">
        <v>0</v>
      </c>
      <c r="S161" s="53"/>
      <c r="T161" s="53"/>
      <c r="U161" s="53"/>
      <c r="V161" s="53">
        <v>14580</v>
      </c>
      <c r="W161" s="53"/>
      <c r="X161" s="53">
        <v>0</v>
      </c>
      <c r="Y161" s="53"/>
      <c r="Z161" s="53">
        <v>14580</v>
      </c>
      <c r="AA161" s="53"/>
      <c r="AB161" s="53">
        <v>2700</v>
      </c>
      <c r="AC161" s="53"/>
      <c r="AD161" s="53">
        <v>0</v>
      </c>
      <c r="AE161" s="53"/>
      <c r="AF161" s="53">
        <v>2700</v>
      </c>
      <c r="AG161" s="53"/>
      <c r="AH161" s="53">
        <v>300</v>
      </c>
      <c r="AI161" s="53"/>
      <c r="AJ161" s="53"/>
      <c r="AK161" s="53"/>
      <c r="AL161" s="53">
        <v>282780</v>
      </c>
      <c r="AM161" s="53"/>
      <c r="AN161" s="53">
        <v>0</v>
      </c>
      <c r="AO161" s="54"/>
      <c r="AP161" s="54">
        <v>282780</v>
      </c>
      <c r="AQ161" s="65">
        <f t="shared" si="27"/>
        <v>5.1559516231699555E-2</v>
      </c>
      <c r="AR161" s="66">
        <f t="shared" si="28"/>
        <v>81</v>
      </c>
      <c r="AS161" s="67">
        <f t="shared" si="29"/>
        <v>9.5480585614258432E-3</v>
      </c>
      <c r="AT161" s="66">
        <f t="shared" si="30"/>
        <v>15</v>
      </c>
      <c r="AU161" s="67">
        <f t="shared" si="31"/>
        <v>1.0608953957139827E-3</v>
      </c>
      <c r="AV161" s="68">
        <f t="shared" si="32"/>
        <v>1.6666666666666667</v>
      </c>
    </row>
    <row r="162" spans="1:48" x14ac:dyDescent="0.2">
      <c r="A162" s="4" t="str">
        <f t="shared" si="25"/>
        <v>Pichidegua6</v>
      </c>
      <c r="B162" s="38" t="str">
        <f t="shared" si="26"/>
        <v>PICH1Aco6</v>
      </c>
      <c r="C162" s="39">
        <v>6</v>
      </c>
      <c r="D162" s="40" t="s">
        <v>52</v>
      </c>
      <c r="E162" s="40" t="s">
        <v>56</v>
      </c>
      <c r="F162" s="40" t="s">
        <v>47</v>
      </c>
      <c r="G162" s="41" t="s">
        <v>37</v>
      </c>
      <c r="H162" s="53">
        <v>0</v>
      </c>
      <c r="I162" s="53"/>
      <c r="J162" s="53">
        <v>0</v>
      </c>
      <c r="K162" s="53"/>
      <c r="L162" s="53">
        <v>0</v>
      </c>
      <c r="M162" s="53"/>
      <c r="N162" s="53">
        <v>0</v>
      </c>
      <c r="O162" s="53"/>
      <c r="P162" s="53">
        <v>0</v>
      </c>
      <c r="Q162" s="53"/>
      <c r="R162" s="53">
        <v>0</v>
      </c>
      <c r="S162" s="53"/>
      <c r="T162" s="53"/>
      <c r="U162" s="53"/>
      <c r="V162" s="53">
        <v>0</v>
      </c>
      <c r="W162" s="53"/>
      <c r="X162" s="53">
        <v>90</v>
      </c>
      <c r="Y162" s="53"/>
      <c r="Z162" s="53">
        <v>90</v>
      </c>
      <c r="AA162" s="53"/>
      <c r="AB162" s="53">
        <v>0</v>
      </c>
      <c r="AC162" s="53"/>
      <c r="AD162" s="53">
        <v>180</v>
      </c>
      <c r="AE162" s="53"/>
      <c r="AF162" s="53">
        <v>180</v>
      </c>
      <c r="AG162" s="53"/>
      <c r="AH162" s="53">
        <v>0</v>
      </c>
      <c r="AI162" s="53"/>
      <c r="AJ162" s="53"/>
      <c r="AK162" s="53"/>
      <c r="AL162" s="53">
        <v>0</v>
      </c>
      <c r="AM162" s="53"/>
      <c r="AN162" s="53">
        <v>270</v>
      </c>
      <c r="AO162" s="54"/>
      <c r="AP162" s="54">
        <v>270</v>
      </c>
      <c r="AQ162" s="65">
        <f t="shared" si="27"/>
        <v>0.33333333333333331</v>
      </c>
      <c r="AR162" s="66">
        <f t="shared" si="28"/>
        <v>0.5</v>
      </c>
      <c r="AS162" s="67">
        <f t="shared" si="29"/>
        <v>0.66666666666666663</v>
      </c>
      <c r="AT162" s="66">
        <f t="shared" si="30"/>
        <v>1</v>
      </c>
      <c r="AU162" s="67">
        <f t="shared" si="31"/>
        <v>0</v>
      </c>
      <c r="AV162" s="68">
        <f t="shared" si="32"/>
        <v>0</v>
      </c>
    </row>
    <row r="163" spans="1:48" x14ac:dyDescent="0.2">
      <c r="A163" s="4" t="str">
        <f t="shared" si="25"/>
        <v>Pichidegua6</v>
      </c>
      <c r="B163" s="38" t="str">
        <f t="shared" si="26"/>
        <v>PICH1Aco26</v>
      </c>
      <c r="C163" s="39">
        <v>6</v>
      </c>
      <c r="D163" s="40" t="s">
        <v>52</v>
      </c>
      <c r="E163" s="40" t="s">
        <v>56</v>
      </c>
      <c r="F163" s="40" t="s">
        <v>47</v>
      </c>
      <c r="G163" s="41" t="s">
        <v>38</v>
      </c>
      <c r="H163" s="53">
        <v>3240</v>
      </c>
      <c r="I163" s="53"/>
      <c r="J163" s="53">
        <v>11520</v>
      </c>
      <c r="K163" s="53"/>
      <c r="L163" s="53">
        <v>19080</v>
      </c>
      <c r="M163" s="53"/>
      <c r="N163" s="53">
        <v>6840</v>
      </c>
      <c r="O163" s="53"/>
      <c r="P163" s="53">
        <v>180</v>
      </c>
      <c r="Q163" s="53"/>
      <c r="R163" s="53">
        <v>180</v>
      </c>
      <c r="S163" s="53"/>
      <c r="T163" s="53"/>
      <c r="U163" s="53"/>
      <c r="V163" s="53">
        <v>900</v>
      </c>
      <c r="W163" s="53"/>
      <c r="X163" s="53">
        <v>1170</v>
      </c>
      <c r="Y163" s="53"/>
      <c r="Z163" s="53">
        <v>2070</v>
      </c>
      <c r="AA163" s="53"/>
      <c r="AB163" s="53">
        <v>594</v>
      </c>
      <c r="AC163" s="53"/>
      <c r="AD163" s="53">
        <v>840</v>
      </c>
      <c r="AE163" s="53"/>
      <c r="AF163" s="53">
        <v>1434</v>
      </c>
      <c r="AG163" s="53"/>
      <c r="AH163" s="53">
        <v>926</v>
      </c>
      <c r="AI163" s="53"/>
      <c r="AJ163" s="53"/>
      <c r="AK163" s="53"/>
      <c r="AL163" s="53">
        <v>43460</v>
      </c>
      <c r="AM163" s="53"/>
      <c r="AN163" s="53">
        <v>2010</v>
      </c>
      <c r="AO163" s="54"/>
      <c r="AP163" s="54">
        <v>45470</v>
      </c>
      <c r="AQ163" s="65">
        <f t="shared" si="27"/>
        <v>4.5524521662634702E-2</v>
      </c>
      <c r="AR163" s="66">
        <f t="shared" si="28"/>
        <v>11.5</v>
      </c>
      <c r="AS163" s="67">
        <f t="shared" si="29"/>
        <v>3.1537277325709261E-2</v>
      </c>
      <c r="AT163" s="66">
        <f t="shared" si="30"/>
        <v>7.9666666666666668</v>
      </c>
      <c r="AU163" s="67">
        <f t="shared" si="31"/>
        <v>2.0365075874202773E-2</v>
      </c>
      <c r="AV163" s="68">
        <f t="shared" si="32"/>
        <v>5.1444444444444448</v>
      </c>
    </row>
    <row r="164" spans="1:48" x14ac:dyDescent="0.2">
      <c r="A164" s="4" t="str">
        <f t="shared" si="25"/>
        <v>Pichidegua6</v>
      </c>
      <c r="B164" s="38" t="str">
        <f t="shared" si="26"/>
        <v>PICH1Bco6</v>
      </c>
      <c r="C164" s="39">
        <v>6</v>
      </c>
      <c r="D164" s="40" t="s">
        <v>52</v>
      </c>
      <c r="E164" s="40" t="s">
        <v>56</v>
      </c>
      <c r="F164" s="40" t="s">
        <v>47</v>
      </c>
      <c r="G164" s="41" t="s">
        <v>39</v>
      </c>
      <c r="H164" s="53">
        <v>1680</v>
      </c>
      <c r="I164" s="53"/>
      <c r="J164" s="53">
        <v>0</v>
      </c>
      <c r="K164" s="53"/>
      <c r="L164" s="53">
        <v>5480</v>
      </c>
      <c r="M164" s="53"/>
      <c r="N164" s="53">
        <v>34740</v>
      </c>
      <c r="O164" s="53"/>
      <c r="P164" s="53">
        <v>5040</v>
      </c>
      <c r="Q164" s="53"/>
      <c r="R164" s="53">
        <v>0</v>
      </c>
      <c r="S164" s="53"/>
      <c r="T164" s="53"/>
      <c r="U164" s="53"/>
      <c r="V164" s="53">
        <v>810</v>
      </c>
      <c r="W164" s="53"/>
      <c r="X164" s="53">
        <v>600</v>
      </c>
      <c r="Y164" s="53"/>
      <c r="Z164" s="53">
        <v>1410</v>
      </c>
      <c r="AA164" s="53"/>
      <c r="AB164" s="53">
        <v>441</v>
      </c>
      <c r="AC164" s="53"/>
      <c r="AD164" s="53">
        <v>30</v>
      </c>
      <c r="AE164" s="53"/>
      <c r="AF164" s="53">
        <v>471</v>
      </c>
      <c r="AG164" s="53"/>
      <c r="AH164" s="53">
        <v>229</v>
      </c>
      <c r="AI164" s="53"/>
      <c r="AJ164" s="53"/>
      <c r="AK164" s="53"/>
      <c r="AL164" s="53">
        <v>48420</v>
      </c>
      <c r="AM164" s="53"/>
      <c r="AN164" s="53">
        <v>630</v>
      </c>
      <c r="AO164" s="54"/>
      <c r="AP164" s="54">
        <v>49050</v>
      </c>
      <c r="AQ164" s="65">
        <f t="shared" si="27"/>
        <v>2.874617737003058E-2</v>
      </c>
      <c r="AR164" s="66">
        <f t="shared" si="28"/>
        <v>7.833333333333333</v>
      </c>
      <c r="AS164" s="67">
        <f t="shared" si="29"/>
        <v>9.6024464831804286E-3</v>
      </c>
      <c r="AT164" s="66">
        <f t="shared" si="30"/>
        <v>2.6166666666666667</v>
      </c>
      <c r="AU164" s="67">
        <f t="shared" si="31"/>
        <v>4.6687054026503571E-3</v>
      </c>
      <c r="AV164" s="68">
        <f t="shared" si="32"/>
        <v>1.2722222222222221</v>
      </c>
    </row>
    <row r="165" spans="1:48" x14ac:dyDescent="0.2">
      <c r="A165" s="4" t="str">
        <f t="shared" si="25"/>
        <v>Pichidegua6</v>
      </c>
      <c r="B165" s="38" t="str">
        <f t="shared" si="26"/>
        <v>PICH2BCO6</v>
      </c>
      <c r="C165" s="39">
        <v>6</v>
      </c>
      <c r="D165" s="40" t="s">
        <v>52</v>
      </c>
      <c r="E165" s="42" t="s">
        <v>56</v>
      </c>
      <c r="F165" s="42" t="s">
        <v>47</v>
      </c>
      <c r="G165" s="43" t="s">
        <v>40</v>
      </c>
      <c r="H165" s="53">
        <v>4800</v>
      </c>
      <c r="I165" s="53"/>
      <c r="J165" s="53">
        <v>16020</v>
      </c>
      <c r="K165" s="53"/>
      <c r="L165" s="53">
        <v>31680</v>
      </c>
      <c r="M165" s="53"/>
      <c r="N165" s="53">
        <v>12420</v>
      </c>
      <c r="O165" s="53"/>
      <c r="P165" s="53">
        <v>900</v>
      </c>
      <c r="Q165" s="53"/>
      <c r="R165" s="53">
        <v>0</v>
      </c>
      <c r="S165" s="53"/>
      <c r="T165" s="53"/>
      <c r="U165" s="53"/>
      <c r="V165" s="53">
        <v>1161</v>
      </c>
      <c r="W165" s="53"/>
      <c r="X165" s="53">
        <v>1260</v>
      </c>
      <c r="Y165" s="53"/>
      <c r="Z165" s="53">
        <v>2421</v>
      </c>
      <c r="AA165" s="53"/>
      <c r="AB165" s="53">
        <v>1263</v>
      </c>
      <c r="AC165" s="53"/>
      <c r="AD165" s="53">
        <v>630</v>
      </c>
      <c r="AE165" s="53"/>
      <c r="AF165" s="53">
        <v>1893</v>
      </c>
      <c r="AG165" s="53"/>
      <c r="AH165" s="53">
        <v>2236</v>
      </c>
      <c r="AI165" s="53"/>
      <c r="AJ165" s="53"/>
      <c r="AK165" s="53"/>
      <c r="AL165" s="53">
        <v>70480</v>
      </c>
      <c r="AM165" s="53"/>
      <c r="AN165" s="53">
        <v>1890</v>
      </c>
      <c r="AO165" s="54"/>
      <c r="AP165" s="54">
        <v>72370</v>
      </c>
      <c r="AQ165" s="65">
        <f t="shared" si="27"/>
        <v>3.3453088296255352E-2</v>
      </c>
      <c r="AR165" s="66">
        <f t="shared" si="28"/>
        <v>13.45</v>
      </c>
      <c r="AS165" s="67">
        <f t="shared" si="29"/>
        <v>2.6157247478236837E-2</v>
      </c>
      <c r="AT165" s="66">
        <f t="shared" si="30"/>
        <v>10.516666666666667</v>
      </c>
      <c r="AU165" s="67">
        <f t="shared" si="31"/>
        <v>3.0896780433881443E-2</v>
      </c>
      <c r="AV165" s="68">
        <f t="shared" si="32"/>
        <v>12.422222222222222</v>
      </c>
    </row>
    <row r="166" spans="1:48" x14ac:dyDescent="0.2">
      <c r="A166" s="4" t="str">
        <f t="shared" si="25"/>
        <v>Pichidegua6</v>
      </c>
      <c r="B166" s="38" t="str">
        <f t="shared" si="26"/>
        <v>PICH4Bco6</v>
      </c>
      <c r="C166" s="39">
        <v>6</v>
      </c>
      <c r="D166" s="40" t="s">
        <v>52</v>
      </c>
      <c r="E166" s="40" t="s">
        <v>56</v>
      </c>
      <c r="F166" s="40" t="s">
        <v>50</v>
      </c>
      <c r="G166" s="41" t="s">
        <v>41</v>
      </c>
      <c r="H166" s="53">
        <v>7800</v>
      </c>
      <c r="I166" s="53"/>
      <c r="J166" s="53">
        <v>17460</v>
      </c>
      <c r="K166" s="53"/>
      <c r="L166" s="53">
        <v>24120</v>
      </c>
      <c r="M166" s="53"/>
      <c r="N166" s="53">
        <v>7560</v>
      </c>
      <c r="O166" s="53"/>
      <c r="P166" s="53">
        <v>0</v>
      </c>
      <c r="Q166" s="53"/>
      <c r="R166" s="53">
        <v>0</v>
      </c>
      <c r="S166" s="53"/>
      <c r="T166" s="53"/>
      <c r="U166" s="53"/>
      <c r="V166" s="53">
        <v>5220</v>
      </c>
      <c r="W166" s="53"/>
      <c r="X166" s="53">
        <v>0</v>
      </c>
      <c r="Y166" s="53"/>
      <c r="Z166" s="53">
        <v>5220</v>
      </c>
      <c r="AA166" s="53"/>
      <c r="AB166" s="53">
        <v>2760</v>
      </c>
      <c r="AC166" s="53"/>
      <c r="AD166" s="53">
        <v>0</v>
      </c>
      <c r="AE166" s="53"/>
      <c r="AF166" s="53">
        <v>2760</v>
      </c>
      <c r="AG166" s="53"/>
      <c r="AH166" s="53">
        <v>320</v>
      </c>
      <c r="AI166" s="53"/>
      <c r="AJ166" s="53"/>
      <c r="AK166" s="53"/>
      <c r="AL166" s="53">
        <v>65240</v>
      </c>
      <c r="AM166" s="53"/>
      <c r="AN166" s="53">
        <v>0</v>
      </c>
      <c r="AO166" s="54"/>
      <c r="AP166" s="54">
        <v>65240</v>
      </c>
      <c r="AQ166" s="65">
        <f t="shared" si="27"/>
        <v>8.0012262415695895E-2</v>
      </c>
      <c r="AR166" s="66">
        <f t="shared" si="28"/>
        <v>29</v>
      </c>
      <c r="AS166" s="67">
        <f t="shared" si="29"/>
        <v>4.2305334150827711E-2</v>
      </c>
      <c r="AT166" s="66">
        <f t="shared" si="30"/>
        <v>15.333333333333334</v>
      </c>
      <c r="AU166" s="67">
        <f t="shared" si="31"/>
        <v>4.904966278356836E-3</v>
      </c>
      <c r="AV166" s="68">
        <f t="shared" si="32"/>
        <v>1.7777777777777777</v>
      </c>
    </row>
    <row r="167" spans="1:48" x14ac:dyDescent="0.2">
      <c r="A167" s="4" t="str">
        <f t="shared" si="25"/>
        <v>Pichidegua6</v>
      </c>
      <c r="B167" s="38" t="str">
        <f t="shared" si="26"/>
        <v>PICH5Aco6</v>
      </c>
      <c r="C167" s="39">
        <v>6</v>
      </c>
      <c r="D167" s="40" t="s">
        <v>52</v>
      </c>
      <c r="E167" s="40" t="s">
        <v>56</v>
      </c>
      <c r="F167" s="40" t="s">
        <v>51</v>
      </c>
      <c r="G167" s="41" t="s">
        <v>42</v>
      </c>
      <c r="H167" s="53">
        <v>5160</v>
      </c>
      <c r="I167" s="53"/>
      <c r="J167" s="53">
        <v>10620</v>
      </c>
      <c r="K167" s="53"/>
      <c r="L167" s="53">
        <v>27180</v>
      </c>
      <c r="M167" s="53"/>
      <c r="N167" s="53">
        <v>91800</v>
      </c>
      <c r="O167" s="53"/>
      <c r="P167" s="53">
        <v>3180</v>
      </c>
      <c r="Q167" s="53"/>
      <c r="R167" s="53">
        <v>180</v>
      </c>
      <c r="S167" s="53"/>
      <c r="T167" s="53"/>
      <c r="U167" s="53"/>
      <c r="V167" s="53">
        <v>2469</v>
      </c>
      <c r="W167" s="53"/>
      <c r="X167" s="53">
        <v>0</v>
      </c>
      <c r="Y167" s="53"/>
      <c r="Z167" s="53">
        <v>2469</v>
      </c>
      <c r="AA167" s="53"/>
      <c r="AB167" s="53">
        <v>2307</v>
      </c>
      <c r="AC167" s="53"/>
      <c r="AD167" s="53">
        <v>0</v>
      </c>
      <c r="AE167" s="53"/>
      <c r="AF167" s="53">
        <v>2307</v>
      </c>
      <c r="AG167" s="53"/>
      <c r="AH167" s="53">
        <v>384</v>
      </c>
      <c r="AI167" s="53"/>
      <c r="AJ167" s="53"/>
      <c r="AK167" s="53"/>
      <c r="AL167" s="53">
        <v>143280</v>
      </c>
      <c r="AM167" s="53"/>
      <c r="AN167" s="53">
        <v>0</v>
      </c>
      <c r="AO167" s="54"/>
      <c r="AP167" s="54">
        <v>143280</v>
      </c>
      <c r="AQ167" s="65">
        <f t="shared" si="27"/>
        <v>1.7231993299832497E-2</v>
      </c>
      <c r="AR167" s="66">
        <f t="shared" si="28"/>
        <v>13.716666666666667</v>
      </c>
      <c r="AS167" s="67">
        <f t="shared" si="29"/>
        <v>1.6101340033500836E-2</v>
      </c>
      <c r="AT167" s="66">
        <f t="shared" si="30"/>
        <v>12.816666666666666</v>
      </c>
      <c r="AU167" s="67">
        <f t="shared" si="31"/>
        <v>2.680067001675042E-3</v>
      </c>
      <c r="AV167" s="68">
        <f t="shared" si="32"/>
        <v>2.1333333333333333</v>
      </c>
    </row>
    <row r="168" spans="1:48" x14ac:dyDescent="0.2">
      <c r="A168" s="4" t="str">
        <f t="shared" si="25"/>
        <v>Pichidegua6</v>
      </c>
      <c r="B168" s="38" t="str">
        <f t="shared" si="26"/>
        <v>PICH5Bco6</v>
      </c>
      <c r="C168" s="39">
        <v>6</v>
      </c>
      <c r="D168" s="40" t="s">
        <v>52</v>
      </c>
      <c r="E168" s="40" t="s">
        <v>56</v>
      </c>
      <c r="F168" s="40" t="s">
        <v>51</v>
      </c>
      <c r="G168" s="41" t="s">
        <v>43</v>
      </c>
      <c r="H168" s="53">
        <v>4920</v>
      </c>
      <c r="I168" s="53"/>
      <c r="J168" s="53">
        <v>19080</v>
      </c>
      <c r="K168" s="53"/>
      <c r="L168" s="53">
        <v>41940</v>
      </c>
      <c r="M168" s="53"/>
      <c r="N168" s="53">
        <v>17460</v>
      </c>
      <c r="O168" s="53"/>
      <c r="P168" s="53">
        <v>2520</v>
      </c>
      <c r="Q168" s="53"/>
      <c r="R168" s="53">
        <v>0</v>
      </c>
      <c r="S168" s="53"/>
      <c r="T168" s="53"/>
      <c r="U168" s="53"/>
      <c r="V168" s="53">
        <v>2781</v>
      </c>
      <c r="W168" s="53"/>
      <c r="X168" s="53">
        <v>0</v>
      </c>
      <c r="Y168" s="53"/>
      <c r="Z168" s="53">
        <v>2781</v>
      </c>
      <c r="AA168" s="53"/>
      <c r="AB168" s="53">
        <v>3306</v>
      </c>
      <c r="AC168" s="53"/>
      <c r="AD168" s="53">
        <v>0</v>
      </c>
      <c r="AE168" s="53"/>
      <c r="AF168" s="53">
        <v>3306</v>
      </c>
      <c r="AG168" s="53"/>
      <c r="AH168" s="53">
        <v>2493</v>
      </c>
      <c r="AI168" s="53"/>
      <c r="AJ168" s="53"/>
      <c r="AK168" s="53"/>
      <c r="AL168" s="53">
        <v>94500</v>
      </c>
      <c r="AM168" s="53"/>
      <c r="AN168" s="53">
        <v>0</v>
      </c>
      <c r="AO168" s="54"/>
      <c r="AP168" s="54">
        <v>94500</v>
      </c>
      <c r="AQ168" s="65">
        <f t="shared" si="27"/>
        <v>2.9428571428571429E-2</v>
      </c>
      <c r="AR168" s="66">
        <f t="shared" si="28"/>
        <v>15.45</v>
      </c>
      <c r="AS168" s="67">
        <f t="shared" si="29"/>
        <v>3.4984126984126986E-2</v>
      </c>
      <c r="AT168" s="66">
        <f t="shared" si="30"/>
        <v>18.366666666666667</v>
      </c>
      <c r="AU168" s="67">
        <f t="shared" si="31"/>
        <v>2.638095238095238E-2</v>
      </c>
      <c r="AV168" s="68">
        <f t="shared" si="32"/>
        <v>13.85</v>
      </c>
    </row>
    <row r="169" spans="1:48" x14ac:dyDescent="0.2">
      <c r="A169" s="4" t="str">
        <f t="shared" si="25"/>
        <v>Pichidegua6</v>
      </c>
      <c r="B169" s="38" t="str">
        <f t="shared" si="26"/>
        <v>PICH5Cco6</v>
      </c>
      <c r="C169" s="39">
        <v>6</v>
      </c>
      <c r="D169" s="40" t="s">
        <v>52</v>
      </c>
      <c r="E169" s="40" t="s">
        <v>56</v>
      </c>
      <c r="F169" s="40" t="s">
        <v>51</v>
      </c>
      <c r="G169" s="41" t="s">
        <v>44</v>
      </c>
      <c r="H169" s="53">
        <v>0</v>
      </c>
      <c r="I169" s="53"/>
      <c r="J169" s="53">
        <v>0</v>
      </c>
      <c r="K169" s="53"/>
      <c r="L169" s="53">
        <v>0</v>
      </c>
      <c r="M169" s="53"/>
      <c r="N169" s="53">
        <v>0</v>
      </c>
      <c r="O169" s="53"/>
      <c r="P169" s="53">
        <v>0</v>
      </c>
      <c r="Q169" s="53"/>
      <c r="R169" s="53">
        <v>0</v>
      </c>
      <c r="S169" s="53"/>
      <c r="T169" s="53"/>
      <c r="U169" s="53"/>
      <c r="V169" s="53">
        <v>0</v>
      </c>
      <c r="W169" s="53"/>
      <c r="X169" s="53">
        <v>0</v>
      </c>
      <c r="Y169" s="53"/>
      <c r="Z169" s="53">
        <v>0</v>
      </c>
      <c r="AA169" s="53"/>
      <c r="AB169" s="53">
        <v>1620</v>
      </c>
      <c r="AC169" s="53"/>
      <c r="AD169" s="53">
        <v>0</v>
      </c>
      <c r="AE169" s="53"/>
      <c r="AF169" s="53">
        <v>1620</v>
      </c>
      <c r="AG169" s="53"/>
      <c r="AH169" s="53">
        <v>0</v>
      </c>
      <c r="AI169" s="53"/>
      <c r="AJ169" s="53"/>
      <c r="AK169" s="53"/>
      <c r="AL169" s="53">
        <v>1620</v>
      </c>
      <c r="AM169" s="53"/>
      <c r="AN169" s="53">
        <v>0</v>
      </c>
      <c r="AO169" s="54"/>
      <c r="AP169" s="54">
        <v>1620</v>
      </c>
      <c r="AQ169" s="65">
        <f t="shared" si="27"/>
        <v>0</v>
      </c>
      <c r="AR169" s="66">
        <f t="shared" si="28"/>
        <v>0</v>
      </c>
      <c r="AS169" s="67">
        <f t="shared" si="29"/>
        <v>1</v>
      </c>
      <c r="AT169" s="66">
        <f t="shared" si="30"/>
        <v>9</v>
      </c>
      <c r="AU169" s="67">
        <f t="shared" si="31"/>
        <v>0</v>
      </c>
      <c r="AV169" s="68">
        <f t="shared" si="32"/>
        <v>0</v>
      </c>
    </row>
    <row r="170" spans="1:48" ht="13.5" thickBot="1" x14ac:dyDescent="0.25">
      <c r="A170" s="4" t="str">
        <f t="shared" si="25"/>
        <v>6</v>
      </c>
      <c r="B170" s="44" t="str">
        <f t="shared" si="26"/>
        <v>Lavado6</v>
      </c>
      <c r="C170" s="45">
        <v>6</v>
      </c>
      <c r="D170" s="46"/>
      <c r="E170" s="46"/>
      <c r="F170" s="46"/>
      <c r="G170" s="47" t="s">
        <v>46</v>
      </c>
      <c r="H170" s="55">
        <v>3480</v>
      </c>
      <c r="I170" s="55"/>
      <c r="J170" s="55">
        <v>11880</v>
      </c>
      <c r="K170" s="55"/>
      <c r="L170" s="55">
        <v>64620</v>
      </c>
      <c r="M170" s="55"/>
      <c r="N170" s="55">
        <v>43560</v>
      </c>
      <c r="O170" s="55"/>
      <c r="P170" s="55">
        <v>4140</v>
      </c>
      <c r="Q170" s="55"/>
      <c r="R170" s="55">
        <v>720</v>
      </c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>
        <v>128400</v>
      </c>
      <c r="AM170" s="55"/>
      <c r="AN170" s="55"/>
      <c r="AO170" s="56"/>
      <c r="AP170" s="56">
        <v>128400</v>
      </c>
      <c r="AQ170" s="69">
        <f t="shared" si="27"/>
        <v>0</v>
      </c>
      <c r="AR170" s="70">
        <f t="shared" si="28"/>
        <v>0</v>
      </c>
      <c r="AS170" s="71">
        <f t="shared" si="29"/>
        <v>0</v>
      </c>
      <c r="AT170" s="70">
        <f t="shared" si="30"/>
        <v>0</v>
      </c>
      <c r="AU170" s="71">
        <f t="shared" si="31"/>
        <v>0</v>
      </c>
      <c r="AV170" s="72">
        <f t="shared" si="32"/>
        <v>0</v>
      </c>
    </row>
    <row r="171" spans="1:48" x14ac:dyDescent="0.2">
      <c r="A171" s="4" t="str">
        <f t="shared" si="25"/>
        <v>Calera7</v>
      </c>
      <c r="B171" s="34" t="str">
        <f t="shared" si="26"/>
        <v>CA3A7</v>
      </c>
      <c r="C171" s="35">
        <v>7</v>
      </c>
      <c r="D171" s="36" t="s">
        <v>59</v>
      </c>
      <c r="E171" s="36" t="s">
        <v>56</v>
      </c>
      <c r="F171" s="36" t="s">
        <v>47</v>
      </c>
      <c r="G171" s="37" t="s">
        <v>20</v>
      </c>
      <c r="H171" s="51">
        <v>3360</v>
      </c>
      <c r="I171" s="51"/>
      <c r="J171" s="51">
        <v>15300</v>
      </c>
      <c r="K171" s="51"/>
      <c r="L171" s="51">
        <v>27360</v>
      </c>
      <c r="M171" s="51"/>
      <c r="N171" s="51">
        <v>19440</v>
      </c>
      <c r="O171" s="51"/>
      <c r="P171" s="51">
        <v>360</v>
      </c>
      <c r="Q171" s="51"/>
      <c r="R171" s="51">
        <v>0</v>
      </c>
      <c r="S171" s="51"/>
      <c r="T171" s="51"/>
      <c r="U171" s="51"/>
      <c r="V171" s="51">
        <v>873</v>
      </c>
      <c r="W171" s="51"/>
      <c r="X171" s="51">
        <v>1170</v>
      </c>
      <c r="Y171" s="51"/>
      <c r="Z171" s="51">
        <v>2043</v>
      </c>
      <c r="AA171" s="51"/>
      <c r="AB171" s="51">
        <v>705</v>
      </c>
      <c r="AC171" s="51"/>
      <c r="AD171" s="51">
        <v>1170</v>
      </c>
      <c r="AE171" s="51"/>
      <c r="AF171" s="51">
        <v>1875</v>
      </c>
      <c r="AG171" s="51"/>
      <c r="AH171" s="51">
        <v>912</v>
      </c>
      <c r="AI171" s="51"/>
      <c r="AJ171" s="51"/>
      <c r="AK171" s="51"/>
      <c r="AL171" s="51">
        <v>68310</v>
      </c>
      <c r="AM171" s="51"/>
      <c r="AN171" s="51">
        <v>2340</v>
      </c>
      <c r="AO171" s="52"/>
      <c r="AP171" s="52">
        <v>70650</v>
      </c>
      <c r="AQ171" s="57">
        <f t="shared" si="27"/>
        <v>2.8917197452229298E-2</v>
      </c>
      <c r="AR171" s="58">
        <f t="shared" si="28"/>
        <v>11.35</v>
      </c>
      <c r="AS171" s="59">
        <f t="shared" si="29"/>
        <v>2.6539278131634821E-2</v>
      </c>
      <c r="AT171" s="58">
        <f t="shared" si="30"/>
        <v>10.416666666666666</v>
      </c>
      <c r="AU171" s="59">
        <f t="shared" si="31"/>
        <v>1.2908704883227175E-2</v>
      </c>
      <c r="AV171" s="60">
        <f t="shared" si="32"/>
        <v>5.0666666666666664</v>
      </c>
    </row>
    <row r="172" spans="1:48" x14ac:dyDescent="0.2">
      <c r="A172" s="4" t="str">
        <f t="shared" si="25"/>
        <v>Calera7</v>
      </c>
      <c r="B172" s="38" t="str">
        <f t="shared" si="26"/>
        <v>CA3B7</v>
      </c>
      <c r="C172" s="39">
        <v>7</v>
      </c>
      <c r="D172" s="40" t="s">
        <v>59</v>
      </c>
      <c r="E172" s="40" t="s">
        <v>56</v>
      </c>
      <c r="F172" s="40" t="s">
        <v>47</v>
      </c>
      <c r="G172" s="41" t="s">
        <v>54</v>
      </c>
      <c r="H172" s="53">
        <v>240</v>
      </c>
      <c r="I172" s="53"/>
      <c r="J172" s="53">
        <v>1080</v>
      </c>
      <c r="K172" s="53"/>
      <c r="L172" s="53">
        <v>1620</v>
      </c>
      <c r="M172" s="53"/>
      <c r="N172" s="53">
        <v>540</v>
      </c>
      <c r="O172" s="53"/>
      <c r="P172" s="53">
        <v>0</v>
      </c>
      <c r="Q172" s="53"/>
      <c r="R172" s="53">
        <v>0</v>
      </c>
      <c r="S172" s="53"/>
      <c r="T172" s="53"/>
      <c r="U172" s="53"/>
      <c r="V172" s="53">
        <v>210</v>
      </c>
      <c r="W172" s="53"/>
      <c r="X172" s="53">
        <v>180</v>
      </c>
      <c r="Y172" s="53"/>
      <c r="Z172" s="53">
        <v>390</v>
      </c>
      <c r="AA172" s="53"/>
      <c r="AB172" s="53">
        <v>30</v>
      </c>
      <c r="AC172" s="53"/>
      <c r="AD172" s="53">
        <v>60</v>
      </c>
      <c r="AE172" s="53"/>
      <c r="AF172" s="53">
        <v>90</v>
      </c>
      <c r="AG172" s="53"/>
      <c r="AH172" s="53">
        <v>150</v>
      </c>
      <c r="AI172" s="53"/>
      <c r="AJ172" s="53"/>
      <c r="AK172" s="53"/>
      <c r="AL172" s="53">
        <v>3870</v>
      </c>
      <c r="AM172" s="53"/>
      <c r="AN172" s="53">
        <v>240</v>
      </c>
      <c r="AO172" s="54"/>
      <c r="AP172" s="54">
        <v>4110</v>
      </c>
      <c r="AQ172" s="61">
        <f t="shared" si="27"/>
        <v>9.4890510948905105E-2</v>
      </c>
      <c r="AR172" s="62">
        <f t="shared" si="28"/>
        <v>2.1666666666666665</v>
      </c>
      <c r="AS172" s="63">
        <f t="shared" si="29"/>
        <v>2.1897810218978103E-2</v>
      </c>
      <c r="AT172" s="62">
        <f t="shared" si="30"/>
        <v>0.5</v>
      </c>
      <c r="AU172" s="63">
        <f t="shared" si="31"/>
        <v>3.6496350364963501E-2</v>
      </c>
      <c r="AV172" s="64">
        <f t="shared" si="32"/>
        <v>0.83333333333333337</v>
      </c>
    </row>
    <row r="173" spans="1:48" x14ac:dyDescent="0.2">
      <c r="A173" s="4" t="str">
        <f t="shared" si="25"/>
        <v>Calera7</v>
      </c>
      <c r="B173" s="38" t="str">
        <f t="shared" si="26"/>
        <v>CA3BB7</v>
      </c>
      <c r="C173" s="39">
        <v>7</v>
      </c>
      <c r="D173" s="40" t="s">
        <v>59</v>
      </c>
      <c r="E173" s="40" t="s">
        <v>55</v>
      </c>
      <c r="F173" s="40" t="s">
        <v>47</v>
      </c>
      <c r="G173" s="41" t="s">
        <v>21</v>
      </c>
      <c r="H173" s="53">
        <v>1320</v>
      </c>
      <c r="I173" s="53"/>
      <c r="J173" s="53">
        <v>10980</v>
      </c>
      <c r="K173" s="53"/>
      <c r="L173" s="53">
        <v>22500</v>
      </c>
      <c r="M173" s="53"/>
      <c r="N173" s="53">
        <v>26820</v>
      </c>
      <c r="O173" s="53"/>
      <c r="P173" s="53">
        <v>7020</v>
      </c>
      <c r="Q173" s="53"/>
      <c r="R173" s="53">
        <v>0</v>
      </c>
      <c r="S173" s="53"/>
      <c r="T173" s="53"/>
      <c r="U173" s="53"/>
      <c r="V173" s="53">
        <v>1281</v>
      </c>
      <c r="W173" s="53"/>
      <c r="X173" s="53">
        <v>1500</v>
      </c>
      <c r="Y173" s="53"/>
      <c r="Z173" s="53">
        <v>2781</v>
      </c>
      <c r="AA173" s="53"/>
      <c r="AB173" s="53">
        <v>768</v>
      </c>
      <c r="AC173" s="53"/>
      <c r="AD173" s="53">
        <v>1200</v>
      </c>
      <c r="AE173" s="53"/>
      <c r="AF173" s="53">
        <v>1968</v>
      </c>
      <c r="AG173" s="53"/>
      <c r="AH173" s="53">
        <v>831</v>
      </c>
      <c r="AI173" s="53"/>
      <c r="AJ173" s="53"/>
      <c r="AK173" s="53"/>
      <c r="AL173" s="53">
        <v>71520</v>
      </c>
      <c r="AM173" s="53"/>
      <c r="AN173" s="53">
        <v>2700</v>
      </c>
      <c r="AO173" s="54"/>
      <c r="AP173" s="54">
        <v>74220</v>
      </c>
      <c r="AQ173" s="61">
        <f t="shared" si="27"/>
        <v>3.7469684721099433E-2</v>
      </c>
      <c r="AR173" s="62">
        <f t="shared" si="28"/>
        <v>15.45</v>
      </c>
      <c r="AS173" s="63">
        <f t="shared" si="29"/>
        <v>2.6515763945028293E-2</v>
      </c>
      <c r="AT173" s="62">
        <f t="shared" si="30"/>
        <v>10.933333333333334</v>
      </c>
      <c r="AU173" s="63">
        <f t="shared" si="31"/>
        <v>1.1196443007275667E-2</v>
      </c>
      <c r="AV173" s="64">
        <f t="shared" si="32"/>
        <v>4.6166666666666663</v>
      </c>
    </row>
    <row r="174" spans="1:48" x14ac:dyDescent="0.2">
      <c r="A174" s="4" t="str">
        <f t="shared" si="25"/>
        <v>Calera7</v>
      </c>
      <c r="B174" s="38" t="str">
        <f t="shared" si="26"/>
        <v>CAP1A7</v>
      </c>
      <c r="C174" s="39">
        <v>7</v>
      </c>
      <c r="D174" s="40" t="s">
        <v>59</v>
      </c>
      <c r="E174" s="40" t="s">
        <v>56</v>
      </c>
      <c r="F174" s="40" t="s">
        <v>47</v>
      </c>
      <c r="G174" s="41" t="s">
        <v>22</v>
      </c>
      <c r="H174" s="53">
        <v>960</v>
      </c>
      <c r="I174" s="53"/>
      <c r="J174" s="53">
        <v>0</v>
      </c>
      <c r="K174" s="53"/>
      <c r="L174" s="53">
        <v>7900</v>
      </c>
      <c r="M174" s="53"/>
      <c r="N174" s="53">
        <v>16920</v>
      </c>
      <c r="O174" s="53"/>
      <c r="P174" s="53">
        <v>1620</v>
      </c>
      <c r="Q174" s="53"/>
      <c r="R174" s="53">
        <v>0</v>
      </c>
      <c r="S174" s="53"/>
      <c r="T174" s="53"/>
      <c r="U174" s="53"/>
      <c r="V174" s="53">
        <v>870</v>
      </c>
      <c r="W174" s="53"/>
      <c r="X174" s="53">
        <v>390</v>
      </c>
      <c r="Y174" s="53"/>
      <c r="Z174" s="53">
        <v>1260</v>
      </c>
      <c r="AA174" s="53"/>
      <c r="AB174" s="53">
        <v>240</v>
      </c>
      <c r="AC174" s="53"/>
      <c r="AD174" s="53">
        <v>0</v>
      </c>
      <c r="AE174" s="53"/>
      <c r="AF174" s="53">
        <v>240</v>
      </c>
      <c r="AG174" s="53"/>
      <c r="AH174" s="53">
        <v>320</v>
      </c>
      <c r="AI174" s="53"/>
      <c r="AJ174" s="53"/>
      <c r="AK174" s="53"/>
      <c r="AL174" s="53">
        <v>28830</v>
      </c>
      <c r="AM174" s="53"/>
      <c r="AN174" s="53">
        <v>390</v>
      </c>
      <c r="AO174" s="54"/>
      <c r="AP174" s="54">
        <v>29220</v>
      </c>
      <c r="AQ174" s="61">
        <f t="shared" si="27"/>
        <v>4.3121149897330596E-2</v>
      </c>
      <c r="AR174" s="62">
        <f t="shared" si="28"/>
        <v>7</v>
      </c>
      <c r="AS174" s="63">
        <f t="shared" si="29"/>
        <v>8.2135523613963042E-3</v>
      </c>
      <c r="AT174" s="62">
        <f t="shared" si="30"/>
        <v>1.3333333333333333</v>
      </c>
      <c r="AU174" s="63">
        <f t="shared" si="31"/>
        <v>1.0951403148528405E-2</v>
      </c>
      <c r="AV174" s="64">
        <f t="shared" si="32"/>
        <v>1.7777777777777777</v>
      </c>
    </row>
    <row r="175" spans="1:48" x14ac:dyDescent="0.2">
      <c r="A175" s="4" t="str">
        <f t="shared" si="25"/>
        <v>Calera7</v>
      </c>
      <c r="B175" s="38" t="str">
        <f t="shared" si="26"/>
        <v>CAP1B7</v>
      </c>
      <c r="C175" s="39">
        <v>7</v>
      </c>
      <c r="D175" s="40" t="s">
        <v>59</v>
      </c>
      <c r="E175" s="40" t="s">
        <v>56</v>
      </c>
      <c r="F175" s="40" t="s">
        <v>47</v>
      </c>
      <c r="G175" s="41" t="s">
        <v>23</v>
      </c>
      <c r="H175" s="53">
        <v>360</v>
      </c>
      <c r="I175" s="53"/>
      <c r="J175" s="53">
        <v>2340</v>
      </c>
      <c r="K175" s="53"/>
      <c r="L175" s="53">
        <v>0</v>
      </c>
      <c r="M175" s="53"/>
      <c r="N175" s="53">
        <v>9180</v>
      </c>
      <c r="O175" s="53"/>
      <c r="P175" s="53">
        <v>0</v>
      </c>
      <c r="Q175" s="53"/>
      <c r="R175" s="53">
        <v>180</v>
      </c>
      <c r="S175" s="53"/>
      <c r="T175" s="53"/>
      <c r="U175" s="53"/>
      <c r="V175" s="53">
        <v>30</v>
      </c>
      <c r="W175" s="53"/>
      <c r="X175" s="53">
        <v>90</v>
      </c>
      <c r="Y175" s="53"/>
      <c r="Z175" s="53">
        <v>120</v>
      </c>
      <c r="AA175" s="53"/>
      <c r="AB175" s="53">
        <v>30</v>
      </c>
      <c r="AC175" s="53"/>
      <c r="AD175" s="53">
        <v>0</v>
      </c>
      <c r="AE175" s="53"/>
      <c r="AF175" s="53">
        <v>30</v>
      </c>
      <c r="AG175" s="53"/>
      <c r="AH175" s="53">
        <v>30</v>
      </c>
      <c r="AI175" s="53"/>
      <c r="AJ175" s="53"/>
      <c r="AK175" s="53"/>
      <c r="AL175" s="53">
        <v>12150</v>
      </c>
      <c r="AM175" s="53"/>
      <c r="AN175" s="53">
        <v>90</v>
      </c>
      <c r="AO175" s="54"/>
      <c r="AP175" s="54">
        <v>12240</v>
      </c>
      <c r="AQ175" s="61">
        <f t="shared" si="27"/>
        <v>9.8039215686274508E-3</v>
      </c>
      <c r="AR175" s="62">
        <f t="shared" si="28"/>
        <v>0.66666666666666663</v>
      </c>
      <c r="AS175" s="63">
        <f t="shared" si="29"/>
        <v>2.4509803921568627E-3</v>
      </c>
      <c r="AT175" s="62">
        <f t="shared" si="30"/>
        <v>0.16666666666666666</v>
      </c>
      <c r="AU175" s="63">
        <f t="shared" si="31"/>
        <v>2.4509803921568627E-3</v>
      </c>
      <c r="AV175" s="64">
        <f t="shared" si="32"/>
        <v>0.16666666666666666</v>
      </c>
    </row>
    <row r="176" spans="1:48" x14ac:dyDescent="0.2">
      <c r="A176" s="4" t="str">
        <f t="shared" si="25"/>
        <v>Calera7</v>
      </c>
      <c r="B176" s="38" t="str">
        <f t="shared" si="26"/>
        <v>CAP1c7</v>
      </c>
      <c r="C176" s="39">
        <v>7</v>
      </c>
      <c r="D176" s="40" t="s">
        <v>59</v>
      </c>
      <c r="E176" s="40" t="s">
        <v>56</v>
      </c>
      <c r="F176" s="40" t="s">
        <v>47</v>
      </c>
      <c r="G176" s="41" t="s">
        <v>24</v>
      </c>
      <c r="H176" s="53">
        <v>360</v>
      </c>
      <c r="I176" s="53"/>
      <c r="J176" s="53">
        <v>360</v>
      </c>
      <c r="K176" s="53"/>
      <c r="L176" s="53">
        <v>7960</v>
      </c>
      <c r="M176" s="53"/>
      <c r="N176" s="53">
        <v>16920</v>
      </c>
      <c r="O176" s="53"/>
      <c r="P176" s="53">
        <v>1980</v>
      </c>
      <c r="Q176" s="53"/>
      <c r="R176" s="53">
        <v>180</v>
      </c>
      <c r="S176" s="53"/>
      <c r="T176" s="53"/>
      <c r="U176" s="53"/>
      <c r="V176" s="53">
        <v>900</v>
      </c>
      <c r="W176" s="53"/>
      <c r="X176" s="53">
        <v>480</v>
      </c>
      <c r="Y176" s="53"/>
      <c r="Z176" s="53">
        <v>1380</v>
      </c>
      <c r="AA176" s="53"/>
      <c r="AB176" s="53">
        <v>132</v>
      </c>
      <c r="AC176" s="53"/>
      <c r="AD176" s="53">
        <v>0</v>
      </c>
      <c r="AE176" s="53"/>
      <c r="AF176" s="53">
        <v>132</v>
      </c>
      <c r="AG176" s="53"/>
      <c r="AH176" s="53">
        <v>428</v>
      </c>
      <c r="AI176" s="53"/>
      <c r="AJ176" s="53"/>
      <c r="AK176" s="53"/>
      <c r="AL176" s="53">
        <v>29220</v>
      </c>
      <c r="AM176" s="53"/>
      <c r="AN176" s="53">
        <v>480</v>
      </c>
      <c r="AO176" s="54"/>
      <c r="AP176" s="54">
        <v>29700</v>
      </c>
      <c r="AQ176" s="65">
        <f t="shared" si="27"/>
        <v>4.6464646464646465E-2</v>
      </c>
      <c r="AR176" s="66">
        <f t="shared" si="28"/>
        <v>7.666666666666667</v>
      </c>
      <c r="AS176" s="67">
        <f t="shared" si="29"/>
        <v>4.4444444444444444E-3</v>
      </c>
      <c r="AT176" s="66">
        <f t="shared" si="30"/>
        <v>0.73333333333333328</v>
      </c>
      <c r="AU176" s="67">
        <f t="shared" si="31"/>
        <v>1.441077441077441E-2</v>
      </c>
      <c r="AV176" s="68">
        <f t="shared" si="32"/>
        <v>2.3777777777777778</v>
      </c>
    </row>
    <row r="177" spans="1:48" x14ac:dyDescent="0.2">
      <c r="A177" s="4" t="str">
        <f t="shared" si="25"/>
        <v>Pichidegua7</v>
      </c>
      <c r="B177" s="38" t="str">
        <f t="shared" si="26"/>
        <v>PICH1A7</v>
      </c>
      <c r="C177" s="39">
        <v>7</v>
      </c>
      <c r="D177" s="40" t="s">
        <v>52</v>
      </c>
      <c r="E177" s="40"/>
      <c r="F177" s="40" t="s">
        <v>48</v>
      </c>
      <c r="G177" s="41" t="s">
        <v>25</v>
      </c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4"/>
      <c r="AP177" s="54"/>
      <c r="AQ177" s="65">
        <v>0</v>
      </c>
      <c r="AR177" s="66">
        <f t="shared" si="28"/>
        <v>0</v>
      </c>
      <c r="AS177" s="67">
        <v>0</v>
      </c>
      <c r="AT177" s="66">
        <f t="shared" si="30"/>
        <v>0</v>
      </c>
      <c r="AU177" s="67">
        <v>0</v>
      </c>
      <c r="AV177" s="68">
        <f t="shared" si="32"/>
        <v>0</v>
      </c>
    </row>
    <row r="178" spans="1:48" x14ac:dyDescent="0.2">
      <c r="A178" s="4" t="str">
        <f t="shared" si="25"/>
        <v>Pichidegua7</v>
      </c>
      <c r="B178" s="38" t="str">
        <f t="shared" si="26"/>
        <v>PICH2A7</v>
      </c>
      <c r="C178" s="39">
        <v>7</v>
      </c>
      <c r="D178" s="40" t="s">
        <v>52</v>
      </c>
      <c r="E178" s="40" t="s">
        <v>56</v>
      </c>
      <c r="F178" s="40" t="s">
        <v>48</v>
      </c>
      <c r="G178" s="41" t="s">
        <v>26</v>
      </c>
      <c r="H178" s="53">
        <v>2760</v>
      </c>
      <c r="I178" s="53"/>
      <c r="J178" s="53">
        <v>18360</v>
      </c>
      <c r="K178" s="53"/>
      <c r="L178" s="53">
        <v>191320</v>
      </c>
      <c r="M178" s="53"/>
      <c r="N178" s="53">
        <v>104220</v>
      </c>
      <c r="O178" s="53"/>
      <c r="P178" s="53">
        <v>9000</v>
      </c>
      <c r="Q178" s="53"/>
      <c r="R178" s="53"/>
      <c r="S178" s="53"/>
      <c r="T178" s="53"/>
      <c r="U178" s="53"/>
      <c r="V178" s="53">
        <v>21060</v>
      </c>
      <c r="W178" s="53"/>
      <c r="X178" s="53">
        <v>0</v>
      </c>
      <c r="Y178" s="53"/>
      <c r="Z178" s="53">
        <v>21060</v>
      </c>
      <c r="AA178" s="53"/>
      <c r="AB178" s="53">
        <v>4140</v>
      </c>
      <c r="AC178" s="53"/>
      <c r="AD178" s="53">
        <v>0</v>
      </c>
      <c r="AE178" s="53"/>
      <c r="AF178" s="53">
        <v>4140</v>
      </c>
      <c r="AG178" s="53"/>
      <c r="AH178" s="53">
        <v>420</v>
      </c>
      <c r="AI178" s="53"/>
      <c r="AJ178" s="53"/>
      <c r="AK178" s="53"/>
      <c r="AL178" s="53">
        <v>351280</v>
      </c>
      <c r="AM178" s="53"/>
      <c r="AN178" s="53">
        <v>0</v>
      </c>
      <c r="AO178" s="54"/>
      <c r="AP178" s="54">
        <v>351280</v>
      </c>
      <c r="AQ178" s="65">
        <f t="shared" si="27"/>
        <v>5.9952174903211114E-2</v>
      </c>
      <c r="AR178" s="66">
        <f t="shared" si="28"/>
        <v>117</v>
      </c>
      <c r="AS178" s="67">
        <f t="shared" si="29"/>
        <v>1.1785470280118424E-2</v>
      </c>
      <c r="AT178" s="66">
        <f t="shared" si="30"/>
        <v>23</v>
      </c>
      <c r="AU178" s="67">
        <f t="shared" si="31"/>
        <v>1.195627419722159E-3</v>
      </c>
      <c r="AV178" s="68">
        <f t="shared" si="32"/>
        <v>2.3333333333333335</v>
      </c>
    </row>
    <row r="179" spans="1:48" x14ac:dyDescent="0.2">
      <c r="A179" s="4" t="str">
        <f t="shared" si="25"/>
        <v>Pichidegua7</v>
      </c>
      <c r="B179" s="38" t="str">
        <f t="shared" si="26"/>
        <v>PICH3A7</v>
      </c>
      <c r="C179" s="39">
        <v>7</v>
      </c>
      <c r="D179" s="40" t="s">
        <v>52</v>
      </c>
      <c r="E179" s="40" t="s">
        <v>55</v>
      </c>
      <c r="F179" s="40" t="s">
        <v>49</v>
      </c>
      <c r="G179" s="41" t="s">
        <v>27</v>
      </c>
      <c r="H179" s="53">
        <v>1800</v>
      </c>
      <c r="I179" s="53"/>
      <c r="J179" s="53">
        <v>20340</v>
      </c>
      <c r="K179" s="53"/>
      <c r="L179" s="53">
        <v>162720</v>
      </c>
      <c r="M179" s="53"/>
      <c r="N179" s="53">
        <v>118620</v>
      </c>
      <c r="O179" s="53"/>
      <c r="P179" s="53">
        <v>7200</v>
      </c>
      <c r="Q179" s="53"/>
      <c r="R179" s="53"/>
      <c r="S179" s="53"/>
      <c r="T179" s="53"/>
      <c r="U179" s="53"/>
      <c r="V179" s="53">
        <v>14040</v>
      </c>
      <c r="W179" s="53"/>
      <c r="X179" s="53">
        <v>0</v>
      </c>
      <c r="Y179" s="53"/>
      <c r="Z179" s="53">
        <v>14040</v>
      </c>
      <c r="AA179" s="53"/>
      <c r="AB179" s="53">
        <v>2160</v>
      </c>
      <c r="AC179" s="53"/>
      <c r="AD179" s="53">
        <v>0</v>
      </c>
      <c r="AE179" s="53"/>
      <c r="AF179" s="53">
        <v>2160</v>
      </c>
      <c r="AG179" s="53"/>
      <c r="AH179" s="53">
        <v>320</v>
      </c>
      <c r="AI179" s="53"/>
      <c r="AJ179" s="53"/>
      <c r="AK179" s="53"/>
      <c r="AL179" s="53">
        <v>327200</v>
      </c>
      <c r="AM179" s="53"/>
      <c r="AN179" s="53">
        <v>0</v>
      </c>
      <c r="AO179" s="54"/>
      <c r="AP179" s="54">
        <v>327200</v>
      </c>
      <c r="AQ179" s="65">
        <f t="shared" si="27"/>
        <v>4.290953545232274E-2</v>
      </c>
      <c r="AR179" s="66">
        <f t="shared" si="28"/>
        <v>78</v>
      </c>
      <c r="AS179" s="67">
        <f t="shared" si="29"/>
        <v>6.6014669926650364E-3</v>
      </c>
      <c r="AT179" s="66">
        <f t="shared" si="30"/>
        <v>12</v>
      </c>
      <c r="AU179" s="67">
        <f t="shared" si="31"/>
        <v>9.7799511002444979E-4</v>
      </c>
      <c r="AV179" s="68">
        <f t="shared" si="32"/>
        <v>1.7777777777777777</v>
      </c>
    </row>
    <row r="180" spans="1:48" x14ac:dyDescent="0.2">
      <c r="A180" s="4" t="str">
        <f t="shared" si="25"/>
        <v>Pichidegua7</v>
      </c>
      <c r="B180" s="38" t="str">
        <f t="shared" si="26"/>
        <v>PICH4A7</v>
      </c>
      <c r="C180" s="39">
        <v>7</v>
      </c>
      <c r="D180" s="40" t="s">
        <v>52</v>
      </c>
      <c r="E180" s="40" t="s">
        <v>55</v>
      </c>
      <c r="F180" s="40" t="s">
        <v>50</v>
      </c>
      <c r="G180" s="41" t="s">
        <v>28</v>
      </c>
      <c r="H180" s="53">
        <v>10080</v>
      </c>
      <c r="I180" s="53"/>
      <c r="J180" s="53">
        <v>36720</v>
      </c>
      <c r="K180" s="53"/>
      <c r="L180" s="53">
        <v>61920</v>
      </c>
      <c r="M180" s="53"/>
      <c r="N180" s="53">
        <v>31680</v>
      </c>
      <c r="O180" s="53"/>
      <c r="P180" s="53">
        <v>2100</v>
      </c>
      <c r="Q180" s="53"/>
      <c r="R180" s="53"/>
      <c r="S180" s="53"/>
      <c r="T180" s="53"/>
      <c r="U180" s="53"/>
      <c r="V180" s="53">
        <v>16560</v>
      </c>
      <c r="W180" s="53"/>
      <c r="X180" s="53">
        <v>0</v>
      </c>
      <c r="Y180" s="53"/>
      <c r="Z180" s="53">
        <v>16560</v>
      </c>
      <c r="AA180" s="53"/>
      <c r="AB180" s="53">
        <v>2400</v>
      </c>
      <c r="AC180" s="53"/>
      <c r="AD180" s="53">
        <v>0</v>
      </c>
      <c r="AE180" s="53"/>
      <c r="AF180" s="53">
        <v>2400</v>
      </c>
      <c r="AG180" s="53"/>
      <c r="AH180" s="53">
        <v>440</v>
      </c>
      <c r="AI180" s="53"/>
      <c r="AJ180" s="53"/>
      <c r="AK180" s="53"/>
      <c r="AL180" s="53">
        <v>161900</v>
      </c>
      <c r="AM180" s="53"/>
      <c r="AN180" s="53">
        <v>0</v>
      </c>
      <c r="AO180" s="54"/>
      <c r="AP180" s="54">
        <v>161900</v>
      </c>
      <c r="AQ180" s="65">
        <f t="shared" si="27"/>
        <v>0.10228536133415689</v>
      </c>
      <c r="AR180" s="66">
        <f t="shared" si="28"/>
        <v>92</v>
      </c>
      <c r="AS180" s="67">
        <f t="shared" si="29"/>
        <v>1.4823965410747375E-2</v>
      </c>
      <c r="AT180" s="66">
        <f t="shared" si="30"/>
        <v>13.333333333333334</v>
      </c>
      <c r="AU180" s="67">
        <f t="shared" si="31"/>
        <v>2.7177269919703519E-3</v>
      </c>
      <c r="AV180" s="68">
        <f t="shared" si="32"/>
        <v>2.4444444444444446</v>
      </c>
    </row>
    <row r="181" spans="1:48" x14ac:dyDescent="0.2">
      <c r="A181" s="4" t="str">
        <f t="shared" si="25"/>
        <v>Pichidegua7</v>
      </c>
      <c r="B181" s="38" t="str">
        <f t="shared" si="26"/>
        <v>PICH5A7</v>
      </c>
      <c r="C181" s="39">
        <v>7</v>
      </c>
      <c r="D181" s="40" t="s">
        <v>52</v>
      </c>
      <c r="E181" s="40" t="s">
        <v>55</v>
      </c>
      <c r="F181" s="40" t="s">
        <v>51</v>
      </c>
      <c r="G181" s="41" t="s">
        <v>29</v>
      </c>
      <c r="H181" s="53">
        <v>9360</v>
      </c>
      <c r="I181" s="53"/>
      <c r="J181" s="53">
        <v>3240</v>
      </c>
      <c r="K181" s="53"/>
      <c r="L181" s="53">
        <v>61020</v>
      </c>
      <c r="M181" s="53"/>
      <c r="N181" s="53">
        <v>212940</v>
      </c>
      <c r="O181" s="53"/>
      <c r="P181" s="53">
        <v>40320</v>
      </c>
      <c r="Q181" s="53"/>
      <c r="R181" s="53"/>
      <c r="S181" s="53"/>
      <c r="T181" s="53"/>
      <c r="U181" s="53"/>
      <c r="V181" s="53">
        <v>5940</v>
      </c>
      <c r="W181" s="53"/>
      <c r="X181" s="53">
        <v>0</v>
      </c>
      <c r="Y181" s="53"/>
      <c r="Z181" s="53">
        <v>5940</v>
      </c>
      <c r="AA181" s="53"/>
      <c r="AB181" s="53">
        <v>2340</v>
      </c>
      <c r="AC181" s="53"/>
      <c r="AD181" s="53">
        <v>0</v>
      </c>
      <c r="AE181" s="53"/>
      <c r="AF181" s="53">
        <v>2340</v>
      </c>
      <c r="AG181" s="53"/>
      <c r="AH181" s="53">
        <v>400</v>
      </c>
      <c r="AI181" s="53"/>
      <c r="AJ181" s="53"/>
      <c r="AK181" s="53"/>
      <c r="AL181" s="53">
        <v>335560</v>
      </c>
      <c r="AM181" s="53"/>
      <c r="AN181" s="53">
        <v>0</v>
      </c>
      <c r="AO181" s="54"/>
      <c r="AP181" s="54">
        <v>335560</v>
      </c>
      <c r="AQ181" s="65">
        <f t="shared" si="27"/>
        <v>1.7701752294671594E-2</v>
      </c>
      <c r="AR181" s="66">
        <f t="shared" si="28"/>
        <v>33</v>
      </c>
      <c r="AS181" s="67">
        <f t="shared" si="29"/>
        <v>6.9734175706282035E-3</v>
      </c>
      <c r="AT181" s="66">
        <f t="shared" si="30"/>
        <v>13</v>
      </c>
      <c r="AU181" s="67">
        <f t="shared" si="31"/>
        <v>1.1920371915603767E-3</v>
      </c>
      <c r="AV181" s="68">
        <f t="shared" si="32"/>
        <v>2.2222222222222223</v>
      </c>
    </row>
    <row r="182" spans="1:48" x14ac:dyDescent="0.2">
      <c r="A182" s="4" t="str">
        <f t="shared" si="25"/>
        <v>Pichidegua7</v>
      </c>
      <c r="B182" s="38" t="str">
        <f t="shared" si="26"/>
        <v>PICH1B7</v>
      </c>
      <c r="C182" s="39">
        <v>7</v>
      </c>
      <c r="D182" s="40" t="s">
        <v>52</v>
      </c>
      <c r="E182" s="40"/>
      <c r="F182" s="40" t="s">
        <v>48</v>
      </c>
      <c r="G182" s="41" t="s">
        <v>30</v>
      </c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4"/>
      <c r="AP182" s="54"/>
      <c r="AQ182" s="65">
        <v>0</v>
      </c>
      <c r="AR182" s="66">
        <f t="shared" si="28"/>
        <v>0</v>
      </c>
      <c r="AS182" s="67">
        <v>0</v>
      </c>
      <c r="AT182" s="66">
        <f t="shared" si="30"/>
        <v>0</v>
      </c>
      <c r="AU182" s="67">
        <v>0</v>
      </c>
      <c r="AV182" s="68">
        <f t="shared" si="32"/>
        <v>0</v>
      </c>
    </row>
    <row r="183" spans="1:48" x14ac:dyDescent="0.2">
      <c r="A183" s="4" t="str">
        <f t="shared" si="25"/>
        <v>Pichidegua7</v>
      </c>
      <c r="B183" s="38" t="str">
        <f t="shared" si="26"/>
        <v>PICH2B7</v>
      </c>
      <c r="C183" s="39">
        <v>7</v>
      </c>
      <c r="D183" s="40" t="s">
        <v>52</v>
      </c>
      <c r="E183" s="40" t="s">
        <v>55</v>
      </c>
      <c r="F183" s="40" t="s">
        <v>48</v>
      </c>
      <c r="G183" s="41" t="s">
        <v>31</v>
      </c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4"/>
      <c r="AP183" s="54"/>
      <c r="AQ183" s="65">
        <v>0</v>
      </c>
      <c r="AR183" s="66">
        <f t="shared" si="28"/>
        <v>0</v>
      </c>
      <c r="AS183" s="67">
        <v>0</v>
      </c>
      <c r="AT183" s="66">
        <f t="shared" si="30"/>
        <v>0</v>
      </c>
      <c r="AU183" s="67">
        <v>0</v>
      </c>
      <c r="AV183" s="68">
        <f t="shared" si="32"/>
        <v>0</v>
      </c>
    </row>
    <row r="184" spans="1:48" x14ac:dyDescent="0.2">
      <c r="A184" s="4" t="str">
        <f t="shared" si="25"/>
        <v>Pichidegua7</v>
      </c>
      <c r="B184" s="38" t="str">
        <f t="shared" si="26"/>
        <v>PICH3B7</v>
      </c>
      <c r="C184" s="39">
        <v>7</v>
      </c>
      <c r="D184" s="40" t="s">
        <v>52</v>
      </c>
      <c r="E184" s="40" t="s">
        <v>55</v>
      </c>
      <c r="F184" s="40" t="s">
        <v>49</v>
      </c>
      <c r="G184" s="41" t="s">
        <v>32</v>
      </c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4"/>
      <c r="AP184" s="54"/>
      <c r="AQ184" s="65">
        <v>0</v>
      </c>
      <c r="AR184" s="66">
        <f t="shared" si="28"/>
        <v>0</v>
      </c>
      <c r="AS184" s="67">
        <v>0</v>
      </c>
      <c r="AT184" s="66">
        <f t="shared" si="30"/>
        <v>0</v>
      </c>
      <c r="AU184" s="67">
        <v>0</v>
      </c>
      <c r="AV184" s="68">
        <f t="shared" si="32"/>
        <v>0</v>
      </c>
    </row>
    <row r="185" spans="1:48" x14ac:dyDescent="0.2">
      <c r="A185" s="4" t="str">
        <f t="shared" si="25"/>
        <v>Pichidegua7</v>
      </c>
      <c r="B185" s="38" t="str">
        <f t="shared" si="26"/>
        <v>PICH4B7</v>
      </c>
      <c r="C185" s="39">
        <v>7</v>
      </c>
      <c r="D185" s="40" t="s">
        <v>52</v>
      </c>
      <c r="E185" s="40" t="s">
        <v>55</v>
      </c>
      <c r="F185" s="40" t="s">
        <v>50</v>
      </c>
      <c r="G185" s="41" t="s">
        <v>33</v>
      </c>
      <c r="H185" s="53">
        <v>7200</v>
      </c>
      <c r="I185" s="53"/>
      <c r="J185" s="53">
        <v>26460</v>
      </c>
      <c r="K185" s="53"/>
      <c r="L185" s="53">
        <v>48780</v>
      </c>
      <c r="M185" s="53"/>
      <c r="N185" s="53">
        <v>19260</v>
      </c>
      <c r="O185" s="53"/>
      <c r="P185" s="53">
        <v>3120</v>
      </c>
      <c r="Q185" s="53"/>
      <c r="R185" s="53"/>
      <c r="S185" s="53"/>
      <c r="T185" s="53"/>
      <c r="U185" s="53"/>
      <c r="V185" s="53">
        <v>16200</v>
      </c>
      <c r="W185" s="53"/>
      <c r="X185" s="53">
        <v>0</v>
      </c>
      <c r="Y185" s="53"/>
      <c r="Z185" s="53">
        <v>16200</v>
      </c>
      <c r="AA185" s="53"/>
      <c r="AB185" s="53">
        <v>3240</v>
      </c>
      <c r="AC185" s="53"/>
      <c r="AD185" s="53">
        <v>0</v>
      </c>
      <c r="AE185" s="53"/>
      <c r="AF185" s="53">
        <v>3240</v>
      </c>
      <c r="AG185" s="53"/>
      <c r="AH185" s="53">
        <v>560</v>
      </c>
      <c r="AI185" s="53"/>
      <c r="AJ185" s="53"/>
      <c r="AK185" s="53"/>
      <c r="AL185" s="53">
        <v>124820</v>
      </c>
      <c r="AM185" s="53"/>
      <c r="AN185" s="53">
        <v>0</v>
      </c>
      <c r="AO185" s="54"/>
      <c r="AP185" s="54">
        <v>124820</v>
      </c>
      <c r="AQ185" s="65">
        <f t="shared" si="27"/>
        <v>0.12978689312610159</v>
      </c>
      <c r="AR185" s="66">
        <f t="shared" si="28"/>
        <v>90</v>
      </c>
      <c r="AS185" s="67">
        <f t="shared" si="29"/>
        <v>2.5957378625220316E-2</v>
      </c>
      <c r="AT185" s="66">
        <f t="shared" si="30"/>
        <v>18</v>
      </c>
      <c r="AU185" s="67">
        <f t="shared" si="31"/>
        <v>4.4864605031244989E-3</v>
      </c>
      <c r="AV185" s="68">
        <f t="shared" si="32"/>
        <v>3.1111111111111112</v>
      </c>
    </row>
    <row r="186" spans="1:48" x14ac:dyDescent="0.2">
      <c r="A186" s="4" t="str">
        <f t="shared" si="25"/>
        <v>Pichidegua7</v>
      </c>
      <c r="B186" s="38" t="str">
        <f t="shared" si="26"/>
        <v>PICH5B7</v>
      </c>
      <c r="C186" s="39">
        <v>7</v>
      </c>
      <c r="D186" s="40" t="s">
        <v>52</v>
      </c>
      <c r="E186" s="40" t="s">
        <v>55</v>
      </c>
      <c r="F186" s="40" t="s">
        <v>51</v>
      </c>
      <c r="G186" s="41" t="s">
        <v>34</v>
      </c>
      <c r="H186" s="53">
        <v>9960</v>
      </c>
      <c r="I186" s="53"/>
      <c r="J186" s="53">
        <v>53640</v>
      </c>
      <c r="K186" s="53"/>
      <c r="L186" s="53">
        <v>93960</v>
      </c>
      <c r="M186" s="53"/>
      <c r="N186" s="53">
        <v>34560</v>
      </c>
      <c r="O186" s="53"/>
      <c r="P186" s="53">
        <v>4500</v>
      </c>
      <c r="Q186" s="53"/>
      <c r="R186" s="53"/>
      <c r="S186" s="53"/>
      <c r="T186" s="53"/>
      <c r="U186" s="53"/>
      <c r="V186" s="53">
        <v>19620</v>
      </c>
      <c r="W186" s="53"/>
      <c r="X186" s="53">
        <v>0</v>
      </c>
      <c r="Y186" s="53"/>
      <c r="Z186" s="53">
        <v>19620</v>
      </c>
      <c r="AA186" s="53"/>
      <c r="AB186" s="53">
        <v>3600</v>
      </c>
      <c r="AC186" s="53"/>
      <c r="AD186" s="53">
        <v>0</v>
      </c>
      <c r="AE186" s="53"/>
      <c r="AF186" s="53">
        <v>3600</v>
      </c>
      <c r="AG186" s="53"/>
      <c r="AH186" s="53">
        <v>500</v>
      </c>
      <c r="AI186" s="53"/>
      <c r="AJ186" s="53"/>
      <c r="AK186" s="53"/>
      <c r="AL186" s="53">
        <v>220340</v>
      </c>
      <c r="AM186" s="53"/>
      <c r="AN186" s="53">
        <v>0</v>
      </c>
      <c r="AO186" s="54"/>
      <c r="AP186" s="54">
        <v>220340</v>
      </c>
      <c r="AQ186" s="65">
        <f t="shared" si="27"/>
        <v>8.904420441136425E-2</v>
      </c>
      <c r="AR186" s="66">
        <f t="shared" si="28"/>
        <v>109</v>
      </c>
      <c r="AS186" s="67">
        <f t="shared" si="29"/>
        <v>1.6338386130525552E-2</v>
      </c>
      <c r="AT186" s="66">
        <f t="shared" si="30"/>
        <v>20</v>
      </c>
      <c r="AU186" s="67">
        <f t="shared" si="31"/>
        <v>2.2692202959063265E-3</v>
      </c>
      <c r="AV186" s="68">
        <f t="shared" si="32"/>
        <v>2.7777777777777777</v>
      </c>
    </row>
    <row r="187" spans="1:48" x14ac:dyDescent="0.2">
      <c r="A187" s="4" t="str">
        <f t="shared" si="25"/>
        <v>Pichidegua7</v>
      </c>
      <c r="B187" s="38" t="str">
        <f t="shared" si="26"/>
        <v>PICH3C7</v>
      </c>
      <c r="C187" s="39">
        <v>7</v>
      </c>
      <c r="D187" s="40" t="s">
        <v>52</v>
      </c>
      <c r="E187" s="40" t="s">
        <v>55</v>
      </c>
      <c r="F187" s="40" t="s">
        <v>49</v>
      </c>
      <c r="G187" s="41" t="s">
        <v>53</v>
      </c>
      <c r="H187" s="53">
        <v>8640</v>
      </c>
      <c r="I187" s="53"/>
      <c r="J187" s="53">
        <v>50580</v>
      </c>
      <c r="K187" s="53"/>
      <c r="L187" s="53">
        <v>118980</v>
      </c>
      <c r="M187" s="53"/>
      <c r="N187" s="53">
        <v>40140</v>
      </c>
      <c r="O187" s="53"/>
      <c r="P187" s="53">
        <v>1440</v>
      </c>
      <c r="Q187" s="53"/>
      <c r="R187" s="53"/>
      <c r="S187" s="53"/>
      <c r="T187" s="53"/>
      <c r="U187" s="53"/>
      <c r="V187" s="53">
        <v>16200</v>
      </c>
      <c r="W187" s="53"/>
      <c r="X187" s="53">
        <v>0</v>
      </c>
      <c r="Y187" s="53"/>
      <c r="Z187" s="53">
        <v>16200</v>
      </c>
      <c r="AA187" s="53"/>
      <c r="AB187" s="53">
        <v>4140</v>
      </c>
      <c r="AC187" s="53"/>
      <c r="AD187" s="53">
        <v>0</v>
      </c>
      <c r="AE187" s="53"/>
      <c r="AF187" s="53">
        <v>4140</v>
      </c>
      <c r="AG187" s="53"/>
      <c r="AH187" s="53">
        <v>440</v>
      </c>
      <c r="AI187" s="53"/>
      <c r="AJ187" s="53"/>
      <c r="AK187" s="53"/>
      <c r="AL187" s="53">
        <v>240560</v>
      </c>
      <c r="AM187" s="53"/>
      <c r="AN187" s="53">
        <v>0</v>
      </c>
      <c r="AO187" s="54"/>
      <c r="AP187" s="54">
        <v>240560</v>
      </c>
      <c r="AQ187" s="65">
        <f t="shared" si="27"/>
        <v>6.734286664449618E-2</v>
      </c>
      <c r="AR187" s="66">
        <f t="shared" si="28"/>
        <v>90</v>
      </c>
      <c r="AS187" s="67">
        <f t="shared" si="29"/>
        <v>1.7209843698037911E-2</v>
      </c>
      <c r="AT187" s="66">
        <f t="shared" si="30"/>
        <v>23</v>
      </c>
      <c r="AU187" s="67">
        <f t="shared" si="31"/>
        <v>1.8290655138011307E-3</v>
      </c>
      <c r="AV187" s="68">
        <f t="shared" si="32"/>
        <v>2.4444444444444446</v>
      </c>
    </row>
    <row r="188" spans="1:48" x14ac:dyDescent="0.2">
      <c r="A188" s="4" t="str">
        <f t="shared" si="25"/>
        <v>Pichidegua7</v>
      </c>
      <c r="B188" s="38" t="str">
        <f t="shared" si="26"/>
        <v>PICH5C7</v>
      </c>
      <c r="C188" s="39">
        <v>7</v>
      </c>
      <c r="D188" s="40" t="s">
        <v>52</v>
      </c>
      <c r="E188" s="40" t="s">
        <v>55</v>
      </c>
      <c r="F188" s="40" t="s">
        <v>51</v>
      </c>
      <c r="G188" s="41" t="s">
        <v>35</v>
      </c>
      <c r="H188" s="53">
        <v>0</v>
      </c>
      <c r="I188" s="53"/>
      <c r="J188" s="53">
        <v>0</v>
      </c>
      <c r="K188" s="53"/>
      <c r="L188" s="53">
        <v>0</v>
      </c>
      <c r="M188" s="53"/>
      <c r="N188" s="53">
        <v>0</v>
      </c>
      <c r="O188" s="53"/>
      <c r="P188" s="53">
        <v>0</v>
      </c>
      <c r="Q188" s="53"/>
      <c r="R188" s="53"/>
      <c r="S188" s="53"/>
      <c r="T188" s="53"/>
      <c r="U188" s="53"/>
      <c r="V188" s="53">
        <v>2700</v>
      </c>
      <c r="W188" s="53"/>
      <c r="X188" s="53">
        <v>0</v>
      </c>
      <c r="Y188" s="53"/>
      <c r="Z188" s="53">
        <v>2700</v>
      </c>
      <c r="AA188" s="53"/>
      <c r="AB188" s="53">
        <v>900</v>
      </c>
      <c r="AC188" s="53"/>
      <c r="AD188" s="53">
        <v>0</v>
      </c>
      <c r="AE188" s="53"/>
      <c r="AF188" s="53">
        <v>900</v>
      </c>
      <c r="AG188" s="53"/>
      <c r="AH188" s="53">
        <v>0</v>
      </c>
      <c r="AI188" s="53"/>
      <c r="AJ188" s="53"/>
      <c r="AK188" s="53"/>
      <c r="AL188" s="53">
        <v>3600</v>
      </c>
      <c r="AM188" s="53"/>
      <c r="AN188" s="53">
        <v>0</v>
      </c>
      <c r="AO188" s="54"/>
      <c r="AP188" s="54">
        <v>3600</v>
      </c>
      <c r="AQ188" s="65">
        <f t="shared" si="27"/>
        <v>0.75</v>
      </c>
      <c r="AR188" s="66">
        <f t="shared" si="28"/>
        <v>15</v>
      </c>
      <c r="AS188" s="67">
        <f t="shared" si="29"/>
        <v>0.25</v>
      </c>
      <c r="AT188" s="66">
        <f t="shared" si="30"/>
        <v>5</v>
      </c>
      <c r="AU188" s="67">
        <f t="shared" si="31"/>
        <v>0</v>
      </c>
      <c r="AV188" s="68">
        <f t="shared" si="32"/>
        <v>0</v>
      </c>
    </row>
    <row r="189" spans="1:48" x14ac:dyDescent="0.2">
      <c r="A189" s="4" t="str">
        <f t="shared" si="25"/>
        <v>Pichidegua7</v>
      </c>
      <c r="B189" s="38" t="str">
        <f t="shared" si="26"/>
        <v>PICH5D7</v>
      </c>
      <c r="C189" s="39">
        <v>7</v>
      </c>
      <c r="D189" s="40" t="s">
        <v>52</v>
      </c>
      <c r="E189" s="40" t="s">
        <v>55</v>
      </c>
      <c r="F189" s="40" t="s">
        <v>51</v>
      </c>
      <c r="G189" s="41" t="s">
        <v>36</v>
      </c>
      <c r="H189" s="53">
        <v>3240</v>
      </c>
      <c r="I189" s="53"/>
      <c r="J189" s="53">
        <v>11340</v>
      </c>
      <c r="K189" s="53"/>
      <c r="L189" s="53">
        <v>107460</v>
      </c>
      <c r="M189" s="53"/>
      <c r="N189" s="53">
        <v>215280</v>
      </c>
      <c r="O189" s="53"/>
      <c r="P189" s="53">
        <v>18360</v>
      </c>
      <c r="Q189" s="53"/>
      <c r="R189" s="53"/>
      <c r="S189" s="53"/>
      <c r="T189" s="53"/>
      <c r="U189" s="53"/>
      <c r="V189" s="53">
        <v>16200</v>
      </c>
      <c r="W189" s="53"/>
      <c r="X189" s="53">
        <v>0</v>
      </c>
      <c r="Y189" s="53"/>
      <c r="Z189" s="53">
        <v>16200</v>
      </c>
      <c r="AA189" s="53"/>
      <c r="AB189" s="53">
        <v>3780</v>
      </c>
      <c r="AC189" s="53"/>
      <c r="AD189" s="53">
        <v>0</v>
      </c>
      <c r="AE189" s="53"/>
      <c r="AF189" s="53">
        <v>3780</v>
      </c>
      <c r="AG189" s="53"/>
      <c r="AH189" s="53">
        <v>300</v>
      </c>
      <c r="AI189" s="53"/>
      <c r="AJ189" s="53"/>
      <c r="AK189" s="53"/>
      <c r="AL189" s="53">
        <v>375960</v>
      </c>
      <c r="AM189" s="53"/>
      <c r="AN189" s="53">
        <v>0</v>
      </c>
      <c r="AO189" s="54"/>
      <c r="AP189" s="54">
        <v>375960</v>
      </c>
      <c r="AQ189" s="65">
        <f t="shared" si="27"/>
        <v>4.3089690392594956E-2</v>
      </c>
      <c r="AR189" s="66">
        <f t="shared" si="28"/>
        <v>90</v>
      </c>
      <c r="AS189" s="67">
        <f t="shared" si="29"/>
        <v>1.0054261091605491E-2</v>
      </c>
      <c r="AT189" s="66">
        <f t="shared" si="30"/>
        <v>21</v>
      </c>
      <c r="AU189" s="67">
        <f t="shared" si="31"/>
        <v>7.9795722949249919E-4</v>
      </c>
      <c r="AV189" s="68">
        <f t="shared" si="32"/>
        <v>1.6666666666666667</v>
      </c>
    </row>
    <row r="190" spans="1:48" x14ac:dyDescent="0.2">
      <c r="A190" s="4" t="str">
        <f t="shared" si="25"/>
        <v>Pichidegua7</v>
      </c>
      <c r="B190" s="38" t="str">
        <f t="shared" si="26"/>
        <v>PICH1Aco7</v>
      </c>
      <c r="C190" s="39">
        <v>7</v>
      </c>
      <c r="D190" s="40" t="s">
        <v>52</v>
      </c>
      <c r="E190" s="40" t="s">
        <v>56</v>
      </c>
      <c r="F190" s="40" t="s">
        <v>47</v>
      </c>
      <c r="G190" s="41" t="s">
        <v>37</v>
      </c>
      <c r="H190" s="53">
        <v>4080</v>
      </c>
      <c r="I190" s="53"/>
      <c r="J190" s="53">
        <v>6840</v>
      </c>
      <c r="K190" s="53"/>
      <c r="L190" s="53">
        <v>6660</v>
      </c>
      <c r="M190" s="53"/>
      <c r="N190" s="53">
        <v>25020</v>
      </c>
      <c r="O190" s="53"/>
      <c r="P190" s="53">
        <v>1260</v>
      </c>
      <c r="Q190" s="53"/>
      <c r="R190" s="53"/>
      <c r="S190" s="53"/>
      <c r="T190" s="53"/>
      <c r="U190" s="53"/>
      <c r="V190" s="53">
        <v>819</v>
      </c>
      <c r="W190" s="53"/>
      <c r="X190" s="53">
        <v>600</v>
      </c>
      <c r="Y190" s="53"/>
      <c r="Z190" s="53">
        <v>1419</v>
      </c>
      <c r="AA190" s="53"/>
      <c r="AB190" s="53">
        <v>705</v>
      </c>
      <c r="AC190" s="53"/>
      <c r="AD190" s="53">
        <v>990</v>
      </c>
      <c r="AE190" s="53"/>
      <c r="AF190" s="53">
        <v>1695</v>
      </c>
      <c r="AG190" s="53"/>
      <c r="AH190" s="53">
        <v>1056</v>
      </c>
      <c r="AI190" s="53"/>
      <c r="AJ190" s="53"/>
      <c r="AK190" s="53"/>
      <c r="AL190" s="53">
        <v>46440</v>
      </c>
      <c r="AM190" s="53"/>
      <c r="AN190" s="53">
        <v>1590</v>
      </c>
      <c r="AO190" s="54"/>
      <c r="AP190" s="54">
        <v>48030</v>
      </c>
      <c r="AQ190" s="65">
        <f t="shared" si="27"/>
        <v>2.9544034978138664E-2</v>
      </c>
      <c r="AR190" s="66">
        <f t="shared" si="28"/>
        <v>7.8833333333333337</v>
      </c>
      <c r="AS190" s="67">
        <f t="shared" si="29"/>
        <v>3.5290443472829482E-2</v>
      </c>
      <c r="AT190" s="66">
        <f t="shared" si="30"/>
        <v>9.4166666666666661</v>
      </c>
      <c r="AU190" s="67">
        <f t="shared" si="31"/>
        <v>2.1986258588382261E-2</v>
      </c>
      <c r="AV190" s="68">
        <f t="shared" si="32"/>
        <v>5.8666666666666663</v>
      </c>
    </row>
    <row r="191" spans="1:48" x14ac:dyDescent="0.2">
      <c r="A191" s="4" t="str">
        <f t="shared" si="25"/>
        <v>Pichidegua7</v>
      </c>
      <c r="B191" s="38" t="str">
        <f t="shared" si="26"/>
        <v>PICH1Aco27</v>
      </c>
      <c r="C191" s="39">
        <v>7</v>
      </c>
      <c r="D191" s="40" t="s">
        <v>52</v>
      </c>
      <c r="E191" s="40" t="s">
        <v>56</v>
      </c>
      <c r="F191" s="40" t="s">
        <v>47</v>
      </c>
      <c r="G191" s="41" t="s">
        <v>38</v>
      </c>
      <c r="H191" s="53">
        <v>2400</v>
      </c>
      <c r="I191" s="53"/>
      <c r="J191" s="53">
        <v>14040</v>
      </c>
      <c r="K191" s="53"/>
      <c r="L191" s="53">
        <v>17460</v>
      </c>
      <c r="M191" s="53"/>
      <c r="N191" s="53">
        <v>4500</v>
      </c>
      <c r="O191" s="53"/>
      <c r="P191" s="53">
        <v>180</v>
      </c>
      <c r="Q191" s="53"/>
      <c r="R191" s="53"/>
      <c r="S191" s="53"/>
      <c r="T191" s="53"/>
      <c r="U191" s="53"/>
      <c r="V191" s="53">
        <v>2628</v>
      </c>
      <c r="W191" s="53"/>
      <c r="X191" s="53">
        <v>1230</v>
      </c>
      <c r="Y191" s="53"/>
      <c r="Z191" s="53">
        <v>3858</v>
      </c>
      <c r="AA191" s="53"/>
      <c r="AB191" s="53">
        <v>1173</v>
      </c>
      <c r="AC191" s="53"/>
      <c r="AD191" s="53">
        <v>1050</v>
      </c>
      <c r="AE191" s="53"/>
      <c r="AF191" s="53">
        <v>2223</v>
      </c>
      <c r="AG191" s="53"/>
      <c r="AH191" s="53">
        <v>1239</v>
      </c>
      <c r="AI191" s="53"/>
      <c r="AJ191" s="53"/>
      <c r="AK191" s="53"/>
      <c r="AL191" s="53">
        <v>43620</v>
      </c>
      <c r="AM191" s="53"/>
      <c r="AN191" s="53">
        <v>2280</v>
      </c>
      <c r="AO191" s="54"/>
      <c r="AP191" s="54">
        <v>45900</v>
      </c>
      <c r="AQ191" s="65">
        <f t="shared" si="27"/>
        <v>8.4052287581699345E-2</v>
      </c>
      <c r="AR191" s="66">
        <f t="shared" si="28"/>
        <v>21.433333333333334</v>
      </c>
      <c r="AS191" s="67">
        <f t="shared" si="29"/>
        <v>4.8431372549019608E-2</v>
      </c>
      <c r="AT191" s="66">
        <f t="shared" si="30"/>
        <v>12.35</v>
      </c>
      <c r="AU191" s="67">
        <f t="shared" si="31"/>
        <v>2.6993464052287582E-2</v>
      </c>
      <c r="AV191" s="68">
        <f t="shared" si="32"/>
        <v>6.8833333333333337</v>
      </c>
    </row>
    <row r="192" spans="1:48" x14ac:dyDescent="0.2">
      <c r="A192" s="4" t="str">
        <f t="shared" si="25"/>
        <v>Pichidegua7</v>
      </c>
      <c r="B192" s="38" t="str">
        <f t="shared" si="26"/>
        <v>PICH1Bco7</v>
      </c>
      <c r="C192" s="39">
        <v>7</v>
      </c>
      <c r="D192" s="40" t="s">
        <v>52</v>
      </c>
      <c r="E192" s="40" t="s">
        <v>56</v>
      </c>
      <c r="F192" s="40" t="s">
        <v>47</v>
      </c>
      <c r="G192" s="41" t="s">
        <v>39</v>
      </c>
      <c r="H192" s="53">
        <v>600</v>
      </c>
      <c r="I192" s="53"/>
      <c r="J192" s="53">
        <v>0</v>
      </c>
      <c r="K192" s="53"/>
      <c r="L192" s="53">
        <v>4620</v>
      </c>
      <c r="M192" s="53"/>
      <c r="N192" s="53">
        <v>8820</v>
      </c>
      <c r="O192" s="53"/>
      <c r="P192" s="53">
        <v>1620</v>
      </c>
      <c r="Q192" s="53"/>
      <c r="R192" s="53"/>
      <c r="S192" s="53"/>
      <c r="T192" s="53"/>
      <c r="U192" s="53"/>
      <c r="V192" s="53">
        <v>240</v>
      </c>
      <c r="W192" s="53"/>
      <c r="X192" s="53">
        <v>450</v>
      </c>
      <c r="Y192" s="53"/>
      <c r="Z192" s="53">
        <v>690</v>
      </c>
      <c r="AA192" s="53"/>
      <c r="AB192" s="53">
        <v>105</v>
      </c>
      <c r="AC192" s="53"/>
      <c r="AD192" s="53">
        <v>60</v>
      </c>
      <c r="AE192" s="53"/>
      <c r="AF192" s="53">
        <v>165</v>
      </c>
      <c r="AG192" s="53"/>
      <c r="AH192" s="53">
        <v>195</v>
      </c>
      <c r="AI192" s="53"/>
      <c r="AJ192" s="53"/>
      <c r="AK192" s="53"/>
      <c r="AL192" s="53">
        <v>16200</v>
      </c>
      <c r="AM192" s="53"/>
      <c r="AN192" s="53">
        <v>510</v>
      </c>
      <c r="AO192" s="54"/>
      <c r="AP192" s="54">
        <v>16710</v>
      </c>
      <c r="AQ192" s="65">
        <f t="shared" si="27"/>
        <v>4.1292639138240578E-2</v>
      </c>
      <c r="AR192" s="66">
        <f t="shared" si="28"/>
        <v>3.8333333333333335</v>
      </c>
      <c r="AS192" s="67">
        <f t="shared" si="29"/>
        <v>9.8743267504488325E-3</v>
      </c>
      <c r="AT192" s="66">
        <f t="shared" si="30"/>
        <v>0.91666666666666663</v>
      </c>
      <c r="AU192" s="67">
        <f t="shared" si="31"/>
        <v>1.1669658886894075E-2</v>
      </c>
      <c r="AV192" s="68">
        <f t="shared" si="32"/>
        <v>1.0833333333333333</v>
      </c>
    </row>
    <row r="193" spans="1:48" x14ac:dyDescent="0.2">
      <c r="A193" s="4" t="str">
        <f t="shared" si="25"/>
        <v>Pichidegua7</v>
      </c>
      <c r="B193" s="38" t="str">
        <f t="shared" si="26"/>
        <v>PICH2BCO7</v>
      </c>
      <c r="C193" s="39">
        <v>7</v>
      </c>
      <c r="D193" s="40" t="s">
        <v>52</v>
      </c>
      <c r="E193" s="42" t="s">
        <v>56</v>
      </c>
      <c r="F193" s="42" t="s">
        <v>47</v>
      </c>
      <c r="G193" s="43" t="s">
        <v>40</v>
      </c>
      <c r="H193" s="53">
        <v>4920</v>
      </c>
      <c r="I193" s="53"/>
      <c r="J193" s="53">
        <v>14760</v>
      </c>
      <c r="K193" s="53"/>
      <c r="L193" s="53">
        <v>26640</v>
      </c>
      <c r="M193" s="53"/>
      <c r="N193" s="53">
        <v>8820</v>
      </c>
      <c r="O193" s="53"/>
      <c r="P193" s="53">
        <v>720</v>
      </c>
      <c r="Q193" s="53"/>
      <c r="R193" s="53"/>
      <c r="S193" s="53"/>
      <c r="T193" s="53"/>
      <c r="U193" s="53"/>
      <c r="V193" s="53">
        <v>2208</v>
      </c>
      <c r="W193" s="53"/>
      <c r="X193" s="53">
        <v>1260</v>
      </c>
      <c r="Y193" s="53"/>
      <c r="Z193" s="53">
        <v>3468</v>
      </c>
      <c r="AA193" s="53"/>
      <c r="AB193" s="53">
        <v>675</v>
      </c>
      <c r="AC193" s="53"/>
      <c r="AD193" s="53">
        <v>900</v>
      </c>
      <c r="AE193" s="53"/>
      <c r="AF193" s="53">
        <v>1575</v>
      </c>
      <c r="AG193" s="53"/>
      <c r="AH193" s="53">
        <v>937</v>
      </c>
      <c r="AI193" s="53"/>
      <c r="AJ193" s="53"/>
      <c r="AK193" s="53"/>
      <c r="AL193" s="53">
        <v>59680</v>
      </c>
      <c r="AM193" s="53"/>
      <c r="AN193" s="53">
        <v>2160</v>
      </c>
      <c r="AO193" s="54"/>
      <c r="AP193" s="54">
        <v>61840</v>
      </c>
      <c r="AQ193" s="65">
        <f t="shared" si="27"/>
        <v>5.608020698576973E-2</v>
      </c>
      <c r="AR193" s="66">
        <f t="shared" si="28"/>
        <v>19.266666666666666</v>
      </c>
      <c r="AS193" s="67">
        <f t="shared" si="29"/>
        <v>2.546895213454075E-2</v>
      </c>
      <c r="AT193" s="66">
        <f t="shared" si="30"/>
        <v>8.75</v>
      </c>
      <c r="AU193" s="67">
        <f t="shared" si="31"/>
        <v>1.5152005174644243E-2</v>
      </c>
      <c r="AV193" s="68">
        <f t="shared" si="32"/>
        <v>5.2055555555555557</v>
      </c>
    </row>
    <row r="194" spans="1:48" x14ac:dyDescent="0.2">
      <c r="A194" s="4" t="str">
        <f t="shared" si="25"/>
        <v>Pichidegua7</v>
      </c>
      <c r="B194" s="38" t="str">
        <f t="shared" si="26"/>
        <v>PICH4Bco7</v>
      </c>
      <c r="C194" s="39">
        <v>7</v>
      </c>
      <c r="D194" s="40" t="s">
        <v>52</v>
      </c>
      <c r="E194" s="40" t="s">
        <v>56</v>
      </c>
      <c r="F194" s="40" t="s">
        <v>50</v>
      </c>
      <c r="G194" s="41" t="s">
        <v>41</v>
      </c>
      <c r="H194" s="53">
        <v>6960</v>
      </c>
      <c r="I194" s="53"/>
      <c r="J194" s="53">
        <v>14580</v>
      </c>
      <c r="K194" s="53"/>
      <c r="L194" s="53">
        <v>21960</v>
      </c>
      <c r="M194" s="53"/>
      <c r="N194" s="53">
        <v>6480</v>
      </c>
      <c r="O194" s="53"/>
      <c r="P194" s="53">
        <v>0</v>
      </c>
      <c r="Q194" s="53"/>
      <c r="R194" s="53"/>
      <c r="S194" s="53"/>
      <c r="T194" s="53"/>
      <c r="U194" s="53"/>
      <c r="V194" s="53">
        <v>3060</v>
      </c>
      <c r="W194" s="53"/>
      <c r="X194" s="53">
        <v>0</v>
      </c>
      <c r="Y194" s="53"/>
      <c r="Z194" s="53">
        <v>3060</v>
      </c>
      <c r="AA194" s="53"/>
      <c r="AB194" s="53">
        <v>2340</v>
      </c>
      <c r="AC194" s="53"/>
      <c r="AD194" s="53">
        <v>0</v>
      </c>
      <c r="AE194" s="53"/>
      <c r="AF194" s="53">
        <v>2340</v>
      </c>
      <c r="AG194" s="53"/>
      <c r="AH194" s="53">
        <v>600</v>
      </c>
      <c r="AI194" s="53"/>
      <c r="AJ194" s="53"/>
      <c r="AK194" s="53"/>
      <c r="AL194" s="53">
        <v>55980</v>
      </c>
      <c r="AM194" s="53"/>
      <c r="AN194" s="53">
        <v>0</v>
      </c>
      <c r="AO194" s="54"/>
      <c r="AP194" s="54">
        <v>55980</v>
      </c>
      <c r="AQ194" s="65">
        <f t="shared" si="27"/>
        <v>5.4662379421221867E-2</v>
      </c>
      <c r="AR194" s="66">
        <f t="shared" si="28"/>
        <v>17</v>
      </c>
      <c r="AS194" s="67">
        <f t="shared" si="29"/>
        <v>4.1800643086816719E-2</v>
      </c>
      <c r="AT194" s="66">
        <f t="shared" si="30"/>
        <v>13</v>
      </c>
      <c r="AU194" s="67">
        <f t="shared" si="31"/>
        <v>1.0718113612004287E-2</v>
      </c>
      <c r="AV194" s="68">
        <f t="shared" si="32"/>
        <v>3.3333333333333335</v>
      </c>
    </row>
    <row r="195" spans="1:48" x14ac:dyDescent="0.2">
      <c r="A195" s="4" t="str">
        <f t="shared" si="25"/>
        <v>Pichidegua7</v>
      </c>
      <c r="B195" s="38" t="str">
        <f t="shared" si="26"/>
        <v>PICH5Aco7</v>
      </c>
      <c r="C195" s="39">
        <v>7</v>
      </c>
      <c r="D195" s="40" t="s">
        <v>52</v>
      </c>
      <c r="E195" s="40" t="s">
        <v>56</v>
      </c>
      <c r="F195" s="40" t="s">
        <v>51</v>
      </c>
      <c r="G195" s="41" t="s">
        <v>42</v>
      </c>
      <c r="H195" s="53">
        <v>4800</v>
      </c>
      <c r="I195" s="53"/>
      <c r="J195" s="53">
        <v>7020</v>
      </c>
      <c r="K195" s="53"/>
      <c r="L195" s="53">
        <v>34920</v>
      </c>
      <c r="M195" s="53"/>
      <c r="N195" s="53">
        <v>86940</v>
      </c>
      <c r="O195" s="53"/>
      <c r="P195" s="53">
        <v>2340</v>
      </c>
      <c r="Q195" s="53"/>
      <c r="R195" s="53"/>
      <c r="S195" s="53"/>
      <c r="T195" s="53"/>
      <c r="U195" s="53"/>
      <c r="V195" s="53">
        <v>4533</v>
      </c>
      <c r="W195" s="53"/>
      <c r="X195" s="53">
        <v>0</v>
      </c>
      <c r="Y195" s="53"/>
      <c r="Z195" s="53">
        <v>4533</v>
      </c>
      <c r="AA195" s="53"/>
      <c r="AB195" s="53">
        <v>2517</v>
      </c>
      <c r="AC195" s="53"/>
      <c r="AD195" s="53">
        <v>0</v>
      </c>
      <c r="AE195" s="53"/>
      <c r="AF195" s="53">
        <v>2517</v>
      </c>
      <c r="AG195" s="53"/>
      <c r="AH195" s="53">
        <v>1470</v>
      </c>
      <c r="AI195" s="53"/>
      <c r="AJ195" s="53"/>
      <c r="AK195" s="53"/>
      <c r="AL195" s="53">
        <v>144540</v>
      </c>
      <c r="AM195" s="53"/>
      <c r="AN195" s="53">
        <v>0</v>
      </c>
      <c r="AO195" s="54"/>
      <c r="AP195" s="54">
        <v>144540</v>
      </c>
      <c r="AQ195" s="65">
        <f t="shared" si="27"/>
        <v>3.1361560813615609E-2</v>
      </c>
      <c r="AR195" s="66">
        <f t="shared" si="28"/>
        <v>25.183333333333334</v>
      </c>
      <c r="AS195" s="67">
        <f t="shared" si="29"/>
        <v>1.7413864674138645E-2</v>
      </c>
      <c r="AT195" s="66">
        <f t="shared" si="30"/>
        <v>13.983333333333333</v>
      </c>
      <c r="AU195" s="67">
        <f t="shared" si="31"/>
        <v>1.0170195101701951E-2</v>
      </c>
      <c r="AV195" s="68">
        <f t="shared" si="32"/>
        <v>8.1666666666666661</v>
      </c>
    </row>
    <row r="196" spans="1:48" x14ac:dyDescent="0.2">
      <c r="A196" s="4" t="str">
        <f t="shared" ref="A196:A259" si="33">+CONCATENATE(D196,C196)</f>
        <v>Pichidegua7</v>
      </c>
      <c r="B196" s="38" t="str">
        <f t="shared" ref="B196:B259" si="34">+CONCATENATE(G196,C196)</f>
        <v>PICH5Bco7</v>
      </c>
      <c r="C196" s="39">
        <v>7</v>
      </c>
      <c r="D196" s="40" t="s">
        <v>52</v>
      </c>
      <c r="E196" s="40" t="s">
        <v>56</v>
      </c>
      <c r="F196" s="40" t="s">
        <v>51</v>
      </c>
      <c r="G196" s="41" t="s">
        <v>43</v>
      </c>
      <c r="H196" s="53">
        <v>1920</v>
      </c>
      <c r="I196" s="53"/>
      <c r="J196" s="53">
        <v>8460</v>
      </c>
      <c r="K196" s="53"/>
      <c r="L196" s="53">
        <v>16020</v>
      </c>
      <c r="M196" s="53"/>
      <c r="N196" s="53">
        <v>7560</v>
      </c>
      <c r="O196" s="53"/>
      <c r="P196" s="53">
        <v>900</v>
      </c>
      <c r="Q196" s="53"/>
      <c r="R196" s="53"/>
      <c r="S196" s="53"/>
      <c r="T196" s="53"/>
      <c r="U196" s="53"/>
      <c r="V196" s="53">
        <v>1440</v>
      </c>
      <c r="W196" s="53"/>
      <c r="X196" s="53">
        <v>0</v>
      </c>
      <c r="Y196" s="53"/>
      <c r="Z196" s="53">
        <v>1440</v>
      </c>
      <c r="AA196" s="53"/>
      <c r="AB196" s="53">
        <v>2880</v>
      </c>
      <c r="AC196" s="53"/>
      <c r="AD196" s="53">
        <v>0</v>
      </c>
      <c r="AE196" s="53"/>
      <c r="AF196" s="53">
        <v>2880</v>
      </c>
      <c r="AG196" s="53"/>
      <c r="AH196" s="53">
        <v>960</v>
      </c>
      <c r="AI196" s="53"/>
      <c r="AJ196" s="53"/>
      <c r="AK196" s="53"/>
      <c r="AL196" s="53">
        <v>40140</v>
      </c>
      <c r="AM196" s="53"/>
      <c r="AN196" s="53">
        <v>0</v>
      </c>
      <c r="AO196" s="54"/>
      <c r="AP196" s="54">
        <v>40140</v>
      </c>
      <c r="AQ196" s="65">
        <f t="shared" si="27"/>
        <v>3.5874439461883408E-2</v>
      </c>
      <c r="AR196" s="66">
        <f t="shared" si="28"/>
        <v>8</v>
      </c>
      <c r="AS196" s="67">
        <f t="shared" si="29"/>
        <v>7.1748878923766815E-2</v>
      </c>
      <c r="AT196" s="66">
        <f t="shared" si="30"/>
        <v>16</v>
      </c>
      <c r="AU196" s="67">
        <f t="shared" si="31"/>
        <v>2.391629297458894E-2</v>
      </c>
      <c r="AV196" s="68">
        <f t="shared" si="32"/>
        <v>5.333333333333333</v>
      </c>
    </row>
    <row r="197" spans="1:48" x14ac:dyDescent="0.2">
      <c r="A197" s="4" t="str">
        <f t="shared" si="33"/>
        <v>Pichidegua7</v>
      </c>
      <c r="B197" s="38" t="str">
        <f t="shared" si="34"/>
        <v>PICH5Cco7</v>
      </c>
      <c r="C197" s="39">
        <v>7</v>
      </c>
      <c r="D197" s="40" t="s">
        <v>52</v>
      </c>
      <c r="E197" s="40" t="s">
        <v>56</v>
      </c>
      <c r="F197" s="40" t="s">
        <v>51</v>
      </c>
      <c r="G197" s="41" t="s">
        <v>44</v>
      </c>
      <c r="H197" s="53">
        <v>0</v>
      </c>
      <c r="I197" s="53"/>
      <c r="J197" s="53">
        <v>0</v>
      </c>
      <c r="K197" s="53"/>
      <c r="L197" s="53">
        <v>0</v>
      </c>
      <c r="M197" s="53"/>
      <c r="N197" s="53">
        <v>0</v>
      </c>
      <c r="O197" s="53"/>
      <c r="P197" s="53">
        <v>0</v>
      </c>
      <c r="Q197" s="53"/>
      <c r="R197" s="53"/>
      <c r="S197" s="53"/>
      <c r="T197" s="53"/>
      <c r="U197" s="53"/>
      <c r="V197" s="53">
        <v>180</v>
      </c>
      <c r="W197" s="53"/>
      <c r="X197" s="53">
        <v>0</v>
      </c>
      <c r="Y197" s="53"/>
      <c r="Z197" s="53">
        <v>180</v>
      </c>
      <c r="AA197" s="53"/>
      <c r="AB197" s="53">
        <v>1260</v>
      </c>
      <c r="AC197" s="53"/>
      <c r="AD197" s="53">
        <v>0</v>
      </c>
      <c r="AE197" s="53"/>
      <c r="AF197" s="53">
        <v>1260</v>
      </c>
      <c r="AG197" s="53"/>
      <c r="AH197" s="53">
        <v>0</v>
      </c>
      <c r="AI197" s="53"/>
      <c r="AJ197" s="53"/>
      <c r="AK197" s="53"/>
      <c r="AL197" s="53">
        <v>1440</v>
      </c>
      <c r="AM197" s="53"/>
      <c r="AN197" s="53">
        <v>0</v>
      </c>
      <c r="AO197" s="54"/>
      <c r="AP197" s="54">
        <v>1440</v>
      </c>
      <c r="AQ197" s="65">
        <f t="shared" si="27"/>
        <v>0.125</v>
      </c>
      <c r="AR197" s="66">
        <f t="shared" si="28"/>
        <v>1</v>
      </c>
      <c r="AS197" s="67">
        <f t="shared" si="29"/>
        <v>0.875</v>
      </c>
      <c r="AT197" s="66">
        <f t="shared" si="30"/>
        <v>7</v>
      </c>
      <c r="AU197" s="67">
        <f t="shared" si="31"/>
        <v>0</v>
      </c>
      <c r="AV197" s="68">
        <f t="shared" si="32"/>
        <v>0</v>
      </c>
    </row>
    <row r="198" spans="1:48" ht="13.5" thickBot="1" x14ac:dyDescent="0.25">
      <c r="A198" s="4" t="str">
        <f t="shared" si="33"/>
        <v>7</v>
      </c>
      <c r="B198" s="44" t="str">
        <f t="shared" si="34"/>
        <v>Lavado7</v>
      </c>
      <c r="C198" s="45">
        <v>7</v>
      </c>
      <c r="D198" s="46"/>
      <c r="E198" s="46"/>
      <c r="F198" s="46"/>
      <c r="G198" s="47" t="s">
        <v>46</v>
      </c>
      <c r="H198" s="55">
        <v>1560</v>
      </c>
      <c r="I198" s="55"/>
      <c r="J198" s="55">
        <v>8820</v>
      </c>
      <c r="K198" s="55"/>
      <c r="L198" s="55">
        <v>31860</v>
      </c>
      <c r="M198" s="55"/>
      <c r="N198" s="55">
        <v>26460</v>
      </c>
      <c r="O198" s="55"/>
      <c r="P198" s="55">
        <v>4860</v>
      </c>
      <c r="Q198" s="55"/>
      <c r="R198" s="55">
        <v>1080</v>
      </c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>
        <v>74640</v>
      </c>
      <c r="AM198" s="55"/>
      <c r="AN198" s="55"/>
      <c r="AO198" s="56"/>
      <c r="AP198" s="56">
        <v>74640</v>
      </c>
      <c r="AQ198" s="69">
        <f t="shared" si="27"/>
        <v>0</v>
      </c>
      <c r="AR198" s="70">
        <f t="shared" si="28"/>
        <v>0</v>
      </c>
      <c r="AS198" s="71">
        <f t="shared" si="29"/>
        <v>0</v>
      </c>
      <c r="AT198" s="70">
        <f t="shared" si="30"/>
        <v>0</v>
      </c>
      <c r="AU198" s="71">
        <f t="shared" si="31"/>
        <v>0</v>
      </c>
      <c r="AV198" s="72">
        <f t="shared" si="32"/>
        <v>0</v>
      </c>
    </row>
    <row r="199" spans="1:48" x14ac:dyDescent="0.2">
      <c r="A199" s="4" t="str">
        <f t="shared" si="33"/>
        <v>Calera8</v>
      </c>
      <c r="B199" s="34" t="str">
        <f t="shared" si="34"/>
        <v>CA3A8</v>
      </c>
      <c r="C199" s="35">
        <v>8</v>
      </c>
      <c r="D199" s="36" t="s">
        <v>59</v>
      </c>
      <c r="E199" s="36" t="s">
        <v>56</v>
      </c>
      <c r="F199" s="36" t="s">
        <v>47</v>
      </c>
      <c r="G199" s="37" t="s">
        <v>20</v>
      </c>
      <c r="H199" s="51">
        <v>2400</v>
      </c>
      <c r="I199" s="51"/>
      <c r="J199" s="51">
        <v>9360</v>
      </c>
      <c r="K199" s="51"/>
      <c r="L199" s="51">
        <v>16380</v>
      </c>
      <c r="M199" s="51"/>
      <c r="N199" s="51">
        <v>10800</v>
      </c>
      <c r="O199" s="51"/>
      <c r="P199" s="51">
        <v>0</v>
      </c>
      <c r="Q199" s="51"/>
      <c r="R199" s="51">
        <v>0</v>
      </c>
      <c r="S199" s="51"/>
      <c r="T199" s="51"/>
      <c r="U199" s="51"/>
      <c r="V199" s="51">
        <v>1089</v>
      </c>
      <c r="W199" s="51"/>
      <c r="X199" s="51">
        <v>900</v>
      </c>
      <c r="Y199" s="51"/>
      <c r="Z199" s="51">
        <v>1989</v>
      </c>
      <c r="AA199" s="51"/>
      <c r="AB199" s="51">
        <v>375</v>
      </c>
      <c r="AC199" s="51"/>
      <c r="AD199" s="51">
        <v>900</v>
      </c>
      <c r="AE199" s="51"/>
      <c r="AF199" s="51">
        <v>1275</v>
      </c>
      <c r="AG199" s="51"/>
      <c r="AH199" s="51">
        <v>666</v>
      </c>
      <c r="AI199" s="51"/>
      <c r="AJ199" s="51"/>
      <c r="AK199" s="51"/>
      <c r="AL199" s="51">
        <v>41070</v>
      </c>
      <c r="AM199" s="51"/>
      <c r="AN199" s="51">
        <v>1800</v>
      </c>
      <c r="AO199" s="52"/>
      <c r="AP199" s="52">
        <v>42870</v>
      </c>
      <c r="AQ199" s="57">
        <f t="shared" si="27"/>
        <v>4.6396081175647308E-2</v>
      </c>
      <c r="AR199" s="58">
        <f t="shared" si="28"/>
        <v>11.05</v>
      </c>
      <c r="AS199" s="59">
        <f t="shared" si="29"/>
        <v>2.9741077676696991E-2</v>
      </c>
      <c r="AT199" s="58">
        <f t="shared" si="30"/>
        <v>7.083333333333333</v>
      </c>
      <c r="AU199" s="59">
        <f t="shared" si="31"/>
        <v>1.5535339398180546E-2</v>
      </c>
      <c r="AV199" s="60">
        <f t="shared" si="32"/>
        <v>3.7</v>
      </c>
    </row>
    <row r="200" spans="1:48" x14ac:dyDescent="0.2">
      <c r="A200" s="4" t="str">
        <f t="shared" si="33"/>
        <v>Calera8</v>
      </c>
      <c r="B200" s="38" t="str">
        <f t="shared" si="34"/>
        <v>CA3B8</v>
      </c>
      <c r="C200" s="39">
        <v>8</v>
      </c>
      <c r="D200" s="40" t="s">
        <v>59</v>
      </c>
      <c r="E200" s="40" t="s">
        <v>56</v>
      </c>
      <c r="F200" s="40" t="s">
        <v>47</v>
      </c>
      <c r="G200" s="41" t="s">
        <v>54</v>
      </c>
      <c r="H200" s="53">
        <v>360</v>
      </c>
      <c r="I200" s="53"/>
      <c r="J200" s="53">
        <v>1080</v>
      </c>
      <c r="K200" s="53"/>
      <c r="L200" s="53">
        <v>1620</v>
      </c>
      <c r="M200" s="53"/>
      <c r="N200" s="53">
        <v>1080</v>
      </c>
      <c r="O200" s="53"/>
      <c r="P200" s="53">
        <v>0</v>
      </c>
      <c r="Q200" s="53"/>
      <c r="R200" s="53">
        <v>0</v>
      </c>
      <c r="S200" s="53"/>
      <c r="T200" s="53"/>
      <c r="U200" s="53"/>
      <c r="V200" s="53">
        <v>90</v>
      </c>
      <c r="W200" s="53"/>
      <c r="X200" s="53">
        <v>120</v>
      </c>
      <c r="Y200" s="53"/>
      <c r="Z200" s="53">
        <v>210</v>
      </c>
      <c r="AA200" s="53"/>
      <c r="AB200" s="53">
        <v>60</v>
      </c>
      <c r="AC200" s="53"/>
      <c r="AD200" s="53">
        <v>180</v>
      </c>
      <c r="AE200" s="53"/>
      <c r="AF200" s="53">
        <v>240</v>
      </c>
      <c r="AG200" s="53"/>
      <c r="AH200" s="53">
        <v>30</v>
      </c>
      <c r="AI200" s="53"/>
      <c r="AJ200" s="53"/>
      <c r="AK200" s="53"/>
      <c r="AL200" s="53">
        <v>4320</v>
      </c>
      <c r="AM200" s="53"/>
      <c r="AN200" s="53">
        <v>300</v>
      </c>
      <c r="AO200" s="54"/>
      <c r="AP200" s="54">
        <v>4620</v>
      </c>
      <c r="AQ200" s="61">
        <f t="shared" ref="AQ200:AQ263" si="35">+Z200/AP200</f>
        <v>4.5454545454545456E-2</v>
      </c>
      <c r="AR200" s="62">
        <f t="shared" ref="AR200:AR263" si="36">+Z200/180</f>
        <v>1.1666666666666667</v>
      </c>
      <c r="AS200" s="63">
        <f t="shared" ref="AS200:AS263" si="37">+AF200/AP200</f>
        <v>5.1948051948051951E-2</v>
      </c>
      <c r="AT200" s="62">
        <f t="shared" ref="AT200:AT263" si="38">+AF200/180</f>
        <v>1.3333333333333333</v>
      </c>
      <c r="AU200" s="63">
        <f t="shared" ref="AU200:AU263" si="39">+AH200/AP200</f>
        <v>6.4935064935064939E-3</v>
      </c>
      <c r="AV200" s="64">
        <f t="shared" ref="AV200:AV263" si="40">+AH200/180</f>
        <v>0.16666666666666666</v>
      </c>
    </row>
    <row r="201" spans="1:48" x14ac:dyDescent="0.2">
      <c r="A201" s="4" t="str">
        <f t="shared" si="33"/>
        <v>Calera8</v>
      </c>
      <c r="B201" s="38" t="str">
        <f t="shared" si="34"/>
        <v>CA3BB8</v>
      </c>
      <c r="C201" s="39">
        <v>8</v>
      </c>
      <c r="D201" s="40" t="s">
        <v>59</v>
      </c>
      <c r="E201" s="40" t="s">
        <v>55</v>
      </c>
      <c r="F201" s="40" t="s">
        <v>47</v>
      </c>
      <c r="G201" s="41" t="s">
        <v>21</v>
      </c>
      <c r="H201" s="53">
        <v>1200</v>
      </c>
      <c r="I201" s="53"/>
      <c r="J201" s="53">
        <v>9180</v>
      </c>
      <c r="K201" s="53"/>
      <c r="L201" s="53">
        <v>5940</v>
      </c>
      <c r="M201" s="53"/>
      <c r="N201" s="53">
        <v>32940</v>
      </c>
      <c r="O201" s="53"/>
      <c r="P201" s="53">
        <v>360</v>
      </c>
      <c r="Q201" s="53"/>
      <c r="R201" s="53">
        <v>0</v>
      </c>
      <c r="S201" s="53"/>
      <c r="T201" s="53"/>
      <c r="U201" s="53"/>
      <c r="V201" s="53">
        <v>1656</v>
      </c>
      <c r="W201" s="53"/>
      <c r="X201" s="53">
        <v>1290</v>
      </c>
      <c r="Y201" s="53"/>
      <c r="Z201" s="53">
        <v>2946</v>
      </c>
      <c r="AA201" s="53"/>
      <c r="AB201" s="53">
        <v>345</v>
      </c>
      <c r="AC201" s="53"/>
      <c r="AD201" s="53">
        <v>1080</v>
      </c>
      <c r="AE201" s="53"/>
      <c r="AF201" s="53">
        <v>1425</v>
      </c>
      <c r="AG201" s="53"/>
      <c r="AH201" s="53">
        <v>549</v>
      </c>
      <c r="AI201" s="53"/>
      <c r="AJ201" s="53"/>
      <c r="AK201" s="53"/>
      <c r="AL201" s="53">
        <v>52170</v>
      </c>
      <c r="AM201" s="53"/>
      <c r="AN201" s="53">
        <v>2370</v>
      </c>
      <c r="AO201" s="54"/>
      <c r="AP201" s="54">
        <v>54540</v>
      </c>
      <c r="AQ201" s="61">
        <f t="shared" si="35"/>
        <v>5.4015401540154016E-2</v>
      </c>
      <c r="AR201" s="62">
        <f t="shared" si="36"/>
        <v>16.366666666666667</v>
      </c>
      <c r="AS201" s="63">
        <f t="shared" si="37"/>
        <v>2.6127612761276127E-2</v>
      </c>
      <c r="AT201" s="62">
        <f t="shared" si="38"/>
        <v>7.916666666666667</v>
      </c>
      <c r="AU201" s="63">
        <f t="shared" si="39"/>
        <v>1.0066006600660066E-2</v>
      </c>
      <c r="AV201" s="64">
        <f t="shared" si="40"/>
        <v>3.05</v>
      </c>
    </row>
    <row r="202" spans="1:48" x14ac:dyDescent="0.2">
      <c r="A202" s="4" t="str">
        <f t="shared" si="33"/>
        <v>Calera8</v>
      </c>
      <c r="B202" s="38" t="str">
        <f t="shared" si="34"/>
        <v>CAP1A8</v>
      </c>
      <c r="C202" s="39">
        <v>8</v>
      </c>
      <c r="D202" s="40" t="s">
        <v>59</v>
      </c>
      <c r="E202" s="40" t="s">
        <v>56</v>
      </c>
      <c r="F202" s="40" t="s">
        <v>47</v>
      </c>
      <c r="G202" s="41" t="s">
        <v>22</v>
      </c>
      <c r="H202" s="53">
        <v>840</v>
      </c>
      <c r="I202" s="53"/>
      <c r="J202" s="53">
        <v>0</v>
      </c>
      <c r="K202" s="53"/>
      <c r="L202" s="53">
        <v>6480</v>
      </c>
      <c r="M202" s="53"/>
      <c r="N202" s="53">
        <v>12600</v>
      </c>
      <c r="O202" s="53"/>
      <c r="P202" s="53">
        <v>720</v>
      </c>
      <c r="Q202" s="53"/>
      <c r="R202" s="53">
        <v>0</v>
      </c>
      <c r="S202" s="53"/>
      <c r="T202" s="53"/>
      <c r="U202" s="53"/>
      <c r="V202" s="53">
        <v>276</v>
      </c>
      <c r="W202" s="53"/>
      <c r="X202" s="53">
        <v>180</v>
      </c>
      <c r="Y202" s="53"/>
      <c r="Z202" s="53">
        <v>456</v>
      </c>
      <c r="AA202" s="53"/>
      <c r="AB202" s="53">
        <v>228</v>
      </c>
      <c r="AC202" s="53"/>
      <c r="AD202" s="53">
        <v>0</v>
      </c>
      <c r="AE202" s="53"/>
      <c r="AF202" s="53">
        <v>228</v>
      </c>
      <c r="AG202" s="53"/>
      <c r="AH202" s="53">
        <v>96</v>
      </c>
      <c r="AI202" s="53"/>
      <c r="AJ202" s="53"/>
      <c r="AK202" s="53"/>
      <c r="AL202" s="53">
        <v>21240</v>
      </c>
      <c r="AM202" s="53"/>
      <c r="AN202" s="53">
        <v>180</v>
      </c>
      <c r="AO202" s="54"/>
      <c r="AP202" s="54">
        <v>21420</v>
      </c>
      <c r="AQ202" s="61">
        <f t="shared" si="35"/>
        <v>2.1288515406162466E-2</v>
      </c>
      <c r="AR202" s="62">
        <f t="shared" si="36"/>
        <v>2.5333333333333332</v>
      </c>
      <c r="AS202" s="63">
        <f t="shared" si="37"/>
        <v>1.0644257703081233E-2</v>
      </c>
      <c r="AT202" s="62">
        <f t="shared" si="38"/>
        <v>1.2666666666666666</v>
      </c>
      <c r="AU202" s="63">
        <f t="shared" si="39"/>
        <v>4.4817927170868344E-3</v>
      </c>
      <c r="AV202" s="64">
        <f t="shared" si="40"/>
        <v>0.53333333333333333</v>
      </c>
    </row>
    <row r="203" spans="1:48" x14ac:dyDescent="0.2">
      <c r="A203" s="4" t="str">
        <f t="shared" si="33"/>
        <v>Calera8</v>
      </c>
      <c r="B203" s="38" t="str">
        <f t="shared" si="34"/>
        <v>CAP1B8</v>
      </c>
      <c r="C203" s="39">
        <v>8</v>
      </c>
      <c r="D203" s="40" t="s">
        <v>59</v>
      </c>
      <c r="E203" s="40" t="s">
        <v>56</v>
      </c>
      <c r="F203" s="40" t="s">
        <v>47</v>
      </c>
      <c r="G203" s="41" t="s">
        <v>23</v>
      </c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4"/>
      <c r="AP203" s="54"/>
      <c r="AQ203" s="65">
        <v>0</v>
      </c>
      <c r="AR203" s="62">
        <f t="shared" si="36"/>
        <v>0</v>
      </c>
      <c r="AS203" s="67">
        <v>0</v>
      </c>
      <c r="AT203" s="62">
        <f t="shared" si="38"/>
        <v>0</v>
      </c>
      <c r="AU203" s="67">
        <v>0</v>
      </c>
      <c r="AV203" s="64">
        <f t="shared" si="40"/>
        <v>0</v>
      </c>
    </row>
    <row r="204" spans="1:48" x14ac:dyDescent="0.2">
      <c r="A204" s="4" t="str">
        <f t="shared" si="33"/>
        <v>Calera8</v>
      </c>
      <c r="B204" s="38" t="str">
        <f t="shared" si="34"/>
        <v>CAP1c8</v>
      </c>
      <c r="C204" s="39">
        <v>8</v>
      </c>
      <c r="D204" s="40" t="s">
        <v>59</v>
      </c>
      <c r="E204" s="40" t="s">
        <v>56</v>
      </c>
      <c r="F204" s="40" t="s">
        <v>47</v>
      </c>
      <c r="G204" s="41" t="s">
        <v>24</v>
      </c>
      <c r="H204" s="53">
        <v>360</v>
      </c>
      <c r="I204" s="53"/>
      <c r="J204" s="53">
        <v>0</v>
      </c>
      <c r="K204" s="53"/>
      <c r="L204" s="53">
        <v>6660</v>
      </c>
      <c r="M204" s="53"/>
      <c r="N204" s="53">
        <v>13230</v>
      </c>
      <c r="O204" s="53"/>
      <c r="P204" s="53">
        <v>840</v>
      </c>
      <c r="Q204" s="53"/>
      <c r="R204" s="53">
        <v>180</v>
      </c>
      <c r="S204" s="53"/>
      <c r="T204" s="53"/>
      <c r="U204" s="53"/>
      <c r="V204" s="53">
        <v>240</v>
      </c>
      <c r="W204" s="53"/>
      <c r="X204" s="53">
        <v>240</v>
      </c>
      <c r="Y204" s="53"/>
      <c r="Z204" s="53">
        <v>480</v>
      </c>
      <c r="AA204" s="53"/>
      <c r="AB204" s="53">
        <v>90</v>
      </c>
      <c r="AC204" s="53"/>
      <c r="AD204" s="53">
        <v>0</v>
      </c>
      <c r="AE204" s="53"/>
      <c r="AF204" s="53">
        <v>90</v>
      </c>
      <c r="AG204" s="53"/>
      <c r="AH204" s="53">
        <v>30</v>
      </c>
      <c r="AI204" s="53"/>
      <c r="AJ204" s="53"/>
      <c r="AK204" s="53"/>
      <c r="AL204" s="53">
        <v>21630</v>
      </c>
      <c r="AM204" s="53"/>
      <c r="AN204" s="53">
        <v>240</v>
      </c>
      <c r="AO204" s="54"/>
      <c r="AP204" s="54">
        <v>21870</v>
      </c>
      <c r="AQ204" s="65">
        <f t="shared" si="35"/>
        <v>2.194787379972565E-2</v>
      </c>
      <c r="AR204" s="66">
        <f t="shared" si="36"/>
        <v>2.6666666666666665</v>
      </c>
      <c r="AS204" s="67">
        <f t="shared" si="37"/>
        <v>4.11522633744856E-3</v>
      </c>
      <c r="AT204" s="66">
        <f t="shared" si="38"/>
        <v>0.5</v>
      </c>
      <c r="AU204" s="67">
        <f t="shared" si="39"/>
        <v>1.3717421124828531E-3</v>
      </c>
      <c r="AV204" s="68">
        <f t="shared" si="40"/>
        <v>0.16666666666666666</v>
      </c>
    </row>
    <row r="205" spans="1:48" x14ac:dyDescent="0.2">
      <c r="A205" s="4" t="str">
        <f t="shared" si="33"/>
        <v>Pichidegua8</v>
      </c>
      <c r="B205" s="38" t="str">
        <f t="shared" si="34"/>
        <v>PICH1A8</v>
      </c>
      <c r="C205" s="39">
        <v>8</v>
      </c>
      <c r="D205" s="40" t="s">
        <v>52</v>
      </c>
      <c r="E205" s="40"/>
      <c r="F205" s="40" t="s">
        <v>48</v>
      </c>
      <c r="G205" s="41" t="s">
        <v>25</v>
      </c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4"/>
      <c r="AP205" s="54"/>
      <c r="AQ205" s="65">
        <v>0</v>
      </c>
      <c r="AR205" s="66">
        <f t="shared" si="36"/>
        <v>0</v>
      </c>
      <c r="AS205" s="67">
        <v>0</v>
      </c>
      <c r="AT205" s="66">
        <f t="shared" si="38"/>
        <v>0</v>
      </c>
      <c r="AU205" s="67">
        <v>0</v>
      </c>
      <c r="AV205" s="68">
        <f t="shared" si="40"/>
        <v>0</v>
      </c>
    </row>
    <row r="206" spans="1:48" x14ac:dyDescent="0.2">
      <c r="A206" s="4" t="str">
        <f t="shared" si="33"/>
        <v>Pichidegua8</v>
      </c>
      <c r="B206" s="38" t="str">
        <f t="shared" si="34"/>
        <v>PICH2A8</v>
      </c>
      <c r="C206" s="39">
        <v>8</v>
      </c>
      <c r="D206" s="40" t="s">
        <v>52</v>
      </c>
      <c r="E206" s="40" t="s">
        <v>56</v>
      </c>
      <c r="F206" s="40" t="s">
        <v>48</v>
      </c>
      <c r="G206" s="41" t="s">
        <v>26</v>
      </c>
      <c r="H206" s="53">
        <v>2400</v>
      </c>
      <c r="I206" s="53"/>
      <c r="J206" s="53">
        <v>16620</v>
      </c>
      <c r="K206" s="53"/>
      <c r="L206" s="53">
        <v>151800</v>
      </c>
      <c r="M206" s="53"/>
      <c r="N206" s="53">
        <v>86580</v>
      </c>
      <c r="O206" s="53"/>
      <c r="P206" s="53">
        <v>4860</v>
      </c>
      <c r="Q206" s="53"/>
      <c r="R206" s="53">
        <v>0</v>
      </c>
      <c r="S206" s="53"/>
      <c r="T206" s="53">
        <v>0</v>
      </c>
      <c r="U206" s="53"/>
      <c r="V206" s="53">
        <v>14760</v>
      </c>
      <c r="W206" s="53"/>
      <c r="X206" s="53">
        <v>0</v>
      </c>
      <c r="Y206" s="53"/>
      <c r="Z206" s="53">
        <v>14760</v>
      </c>
      <c r="AA206" s="53"/>
      <c r="AB206" s="53">
        <v>3420</v>
      </c>
      <c r="AC206" s="53"/>
      <c r="AD206" s="53">
        <v>0</v>
      </c>
      <c r="AE206" s="53"/>
      <c r="AF206" s="53">
        <v>3420</v>
      </c>
      <c r="AG206" s="53"/>
      <c r="AH206" s="53">
        <v>160</v>
      </c>
      <c r="AI206" s="53"/>
      <c r="AJ206" s="53"/>
      <c r="AK206" s="53"/>
      <c r="AL206" s="53">
        <v>280600</v>
      </c>
      <c r="AM206" s="53"/>
      <c r="AN206" s="53">
        <v>0</v>
      </c>
      <c r="AO206" s="54"/>
      <c r="AP206" s="54">
        <v>280600</v>
      </c>
      <c r="AQ206" s="65">
        <f t="shared" si="35"/>
        <v>5.2601568068424802E-2</v>
      </c>
      <c r="AR206" s="66">
        <f t="shared" si="36"/>
        <v>82</v>
      </c>
      <c r="AS206" s="67">
        <f t="shared" si="37"/>
        <v>1.2188168210976479E-2</v>
      </c>
      <c r="AT206" s="66">
        <f t="shared" si="38"/>
        <v>19</v>
      </c>
      <c r="AU206" s="67">
        <f t="shared" si="39"/>
        <v>5.7020669992872421E-4</v>
      </c>
      <c r="AV206" s="68">
        <f t="shared" si="40"/>
        <v>0.88888888888888884</v>
      </c>
    </row>
    <row r="207" spans="1:48" x14ac:dyDescent="0.2">
      <c r="A207" s="4" t="str">
        <f t="shared" si="33"/>
        <v>Pichidegua8</v>
      </c>
      <c r="B207" s="38" t="str">
        <f t="shared" si="34"/>
        <v>PICH3A8</v>
      </c>
      <c r="C207" s="39">
        <v>8</v>
      </c>
      <c r="D207" s="40" t="s">
        <v>52</v>
      </c>
      <c r="E207" s="40" t="s">
        <v>55</v>
      </c>
      <c r="F207" s="40" t="s">
        <v>49</v>
      </c>
      <c r="G207" s="41" t="s">
        <v>27</v>
      </c>
      <c r="H207" s="53">
        <v>2160</v>
      </c>
      <c r="I207" s="53"/>
      <c r="J207" s="53">
        <v>20520</v>
      </c>
      <c r="K207" s="53"/>
      <c r="L207" s="53">
        <v>158220</v>
      </c>
      <c r="M207" s="53"/>
      <c r="N207" s="53">
        <v>113760</v>
      </c>
      <c r="O207" s="53"/>
      <c r="P207" s="53">
        <v>6300</v>
      </c>
      <c r="Q207" s="53"/>
      <c r="R207" s="53">
        <v>0</v>
      </c>
      <c r="S207" s="53"/>
      <c r="T207" s="53">
        <v>0</v>
      </c>
      <c r="U207" s="53"/>
      <c r="V207" s="53">
        <v>15300</v>
      </c>
      <c r="W207" s="53"/>
      <c r="X207" s="53">
        <v>0</v>
      </c>
      <c r="Y207" s="53"/>
      <c r="Z207" s="53">
        <v>15300</v>
      </c>
      <c r="AA207" s="53"/>
      <c r="AB207" s="53">
        <v>2340</v>
      </c>
      <c r="AC207" s="53"/>
      <c r="AD207" s="53">
        <v>0</v>
      </c>
      <c r="AE207" s="53"/>
      <c r="AF207" s="53">
        <v>2340</v>
      </c>
      <c r="AG207" s="53"/>
      <c r="AH207" s="53">
        <v>340</v>
      </c>
      <c r="AI207" s="53"/>
      <c r="AJ207" s="53"/>
      <c r="AK207" s="53"/>
      <c r="AL207" s="53">
        <v>318940</v>
      </c>
      <c r="AM207" s="53"/>
      <c r="AN207" s="53">
        <v>0</v>
      </c>
      <c r="AO207" s="54"/>
      <c r="AP207" s="54">
        <v>318940</v>
      </c>
      <c r="AQ207" s="65">
        <f t="shared" si="35"/>
        <v>4.7971405279989963E-2</v>
      </c>
      <c r="AR207" s="66">
        <f t="shared" si="36"/>
        <v>85</v>
      </c>
      <c r="AS207" s="67">
        <f t="shared" si="37"/>
        <v>7.3368031604690541E-3</v>
      </c>
      <c r="AT207" s="66">
        <f t="shared" si="38"/>
        <v>13</v>
      </c>
      <c r="AU207" s="67">
        <f t="shared" si="39"/>
        <v>1.0660312284442215E-3</v>
      </c>
      <c r="AV207" s="68">
        <f t="shared" si="40"/>
        <v>1.8888888888888888</v>
      </c>
    </row>
    <row r="208" spans="1:48" x14ac:dyDescent="0.2">
      <c r="A208" s="4" t="str">
        <f t="shared" si="33"/>
        <v>Pichidegua8</v>
      </c>
      <c r="B208" s="38" t="str">
        <f t="shared" si="34"/>
        <v>PICH4A8</v>
      </c>
      <c r="C208" s="39">
        <v>8</v>
      </c>
      <c r="D208" s="40" t="s">
        <v>52</v>
      </c>
      <c r="E208" s="40" t="s">
        <v>55</v>
      </c>
      <c r="F208" s="40" t="s">
        <v>50</v>
      </c>
      <c r="G208" s="41" t="s">
        <v>28</v>
      </c>
      <c r="H208" s="53">
        <v>10440</v>
      </c>
      <c r="I208" s="53"/>
      <c r="J208" s="53">
        <v>36460</v>
      </c>
      <c r="K208" s="53"/>
      <c r="L208" s="53">
        <v>75780</v>
      </c>
      <c r="M208" s="53"/>
      <c r="N208" s="53">
        <v>29340</v>
      </c>
      <c r="O208" s="53"/>
      <c r="P208" s="53">
        <v>2700</v>
      </c>
      <c r="Q208" s="53"/>
      <c r="R208" s="53">
        <v>0</v>
      </c>
      <c r="S208" s="53"/>
      <c r="T208" s="53">
        <v>0</v>
      </c>
      <c r="U208" s="53"/>
      <c r="V208" s="53">
        <v>16020</v>
      </c>
      <c r="W208" s="53"/>
      <c r="X208" s="53">
        <v>0</v>
      </c>
      <c r="Y208" s="53"/>
      <c r="Z208" s="53">
        <v>16020</v>
      </c>
      <c r="AA208" s="53"/>
      <c r="AB208" s="53">
        <v>2160</v>
      </c>
      <c r="AC208" s="53"/>
      <c r="AD208" s="53">
        <v>0</v>
      </c>
      <c r="AE208" s="53"/>
      <c r="AF208" s="53">
        <v>2160</v>
      </c>
      <c r="AG208" s="53"/>
      <c r="AH208" s="53">
        <v>380</v>
      </c>
      <c r="AI208" s="53"/>
      <c r="AJ208" s="53"/>
      <c r="AK208" s="53"/>
      <c r="AL208" s="53">
        <v>173280</v>
      </c>
      <c r="AM208" s="53"/>
      <c r="AN208" s="53">
        <v>0</v>
      </c>
      <c r="AO208" s="54"/>
      <c r="AP208" s="54">
        <v>173280</v>
      </c>
      <c r="AQ208" s="65">
        <f t="shared" si="35"/>
        <v>9.2451523545706377E-2</v>
      </c>
      <c r="AR208" s="66">
        <f t="shared" si="36"/>
        <v>89</v>
      </c>
      <c r="AS208" s="67">
        <f t="shared" si="37"/>
        <v>1.2465373961218837E-2</v>
      </c>
      <c r="AT208" s="66">
        <f t="shared" si="38"/>
        <v>12</v>
      </c>
      <c r="AU208" s="67">
        <f t="shared" si="39"/>
        <v>2.1929824561403508E-3</v>
      </c>
      <c r="AV208" s="68">
        <f t="shared" si="40"/>
        <v>2.1111111111111112</v>
      </c>
    </row>
    <row r="209" spans="1:48" x14ac:dyDescent="0.2">
      <c r="A209" s="4" t="str">
        <f t="shared" si="33"/>
        <v>Pichidegua8</v>
      </c>
      <c r="B209" s="38" t="str">
        <f t="shared" si="34"/>
        <v>PICH5A8</v>
      </c>
      <c r="C209" s="39">
        <v>8</v>
      </c>
      <c r="D209" s="40" t="s">
        <v>52</v>
      </c>
      <c r="E209" s="40" t="s">
        <v>55</v>
      </c>
      <c r="F209" s="40" t="s">
        <v>51</v>
      </c>
      <c r="G209" s="41" t="s">
        <v>29</v>
      </c>
      <c r="H209" s="53">
        <v>8040</v>
      </c>
      <c r="I209" s="53"/>
      <c r="J209" s="53">
        <v>1980</v>
      </c>
      <c r="K209" s="53"/>
      <c r="L209" s="53">
        <v>73800</v>
      </c>
      <c r="M209" s="53"/>
      <c r="N209" s="53">
        <v>208980</v>
      </c>
      <c r="O209" s="53"/>
      <c r="P209" s="53">
        <v>31320</v>
      </c>
      <c r="Q209" s="53"/>
      <c r="R209" s="53">
        <v>0</v>
      </c>
      <c r="S209" s="53"/>
      <c r="T209" s="53">
        <v>0</v>
      </c>
      <c r="U209" s="53"/>
      <c r="V209" s="53">
        <v>5940</v>
      </c>
      <c r="W209" s="53"/>
      <c r="X209" s="53">
        <v>0</v>
      </c>
      <c r="Y209" s="53"/>
      <c r="Z209" s="53">
        <v>5940</v>
      </c>
      <c r="AA209" s="53"/>
      <c r="AB209" s="53">
        <v>2160</v>
      </c>
      <c r="AC209" s="53"/>
      <c r="AD209" s="53">
        <v>0</v>
      </c>
      <c r="AE209" s="53"/>
      <c r="AF209" s="53">
        <v>2160</v>
      </c>
      <c r="AG209" s="53"/>
      <c r="AH209" s="53">
        <v>200</v>
      </c>
      <c r="AI209" s="53"/>
      <c r="AJ209" s="53"/>
      <c r="AK209" s="53"/>
      <c r="AL209" s="53">
        <v>332420</v>
      </c>
      <c r="AM209" s="53"/>
      <c r="AN209" s="53">
        <v>0</v>
      </c>
      <c r="AO209" s="54"/>
      <c r="AP209" s="54">
        <v>332420</v>
      </c>
      <c r="AQ209" s="65">
        <f t="shared" si="35"/>
        <v>1.7868960953011249E-2</v>
      </c>
      <c r="AR209" s="66">
        <f t="shared" si="36"/>
        <v>33</v>
      </c>
      <c r="AS209" s="67">
        <f t="shared" si="37"/>
        <v>6.4978039829131822E-3</v>
      </c>
      <c r="AT209" s="66">
        <f t="shared" si="38"/>
        <v>12</v>
      </c>
      <c r="AU209" s="67">
        <f t="shared" si="39"/>
        <v>6.0164851693640577E-4</v>
      </c>
      <c r="AV209" s="68">
        <f t="shared" si="40"/>
        <v>1.1111111111111112</v>
      </c>
    </row>
    <row r="210" spans="1:48" x14ac:dyDescent="0.2">
      <c r="A210" s="4" t="str">
        <f t="shared" si="33"/>
        <v>Pichidegua8</v>
      </c>
      <c r="B210" s="38" t="str">
        <f t="shared" si="34"/>
        <v>PICH1B8</v>
      </c>
      <c r="C210" s="39">
        <v>8</v>
      </c>
      <c r="D210" s="40" t="s">
        <v>52</v>
      </c>
      <c r="E210" s="40"/>
      <c r="F210" s="40" t="s">
        <v>48</v>
      </c>
      <c r="G210" s="41" t="s">
        <v>30</v>
      </c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4"/>
      <c r="AP210" s="54"/>
      <c r="AQ210" s="65">
        <v>0</v>
      </c>
      <c r="AR210" s="66">
        <f t="shared" si="36"/>
        <v>0</v>
      </c>
      <c r="AS210" s="67">
        <v>0</v>
      </c>
      <c r="AT210" s="66">
        <f t="shared" si="38"/>
        <v>0</v>
      </c>
      <c r="AU210" s="67">
        <v>0</v>
      </c>
      <c r="AV210" s="68">
        <f t="shared" si="40"/>
        <v>0</v>
      </c>
    </row>
    <row r="211" spans="1:48" x14ac:dyDescent="0.2">
      <c r="A211" s="4" t="str">
        <f t="shared" si="33"/>
        <v>Pichidegua8</v>
      </c>
      <c r="B211" s="38" t="str">
        <f t="shared" si="34"/>
        <v>PICH2B8</v>
      </c>
      <c r="C211" s="39">
        <v>8</v>
      </c>
      <c r="D211" s="40" t="s">
        <v>52</v>
      </c>
      <c r="E211" s="40" t="s">
        <v>55</v>
      </c>
      <c r="F211" s="40" t="s">
        <v>48</v>
      </c>
      <c r="G211" s="41" t="s">
        <v>31</v>
      </c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4"/>
      <c r="AP211" s="54"/>
      <c r="AQ211" s="65">
        <v>0</v>
      </c>
      <c r="AR211" s="66">
        <f t="shared" si="36"/>
        <v>0</v>
      </c>
      <c r="AS211" s="67">
        <v>0</v>
      </c>
      <c r="AT211" s="66">
        <f t="shared" si="38"/>
        <v>0</v>
      </c>
      <c r="AU211" s="67">
        <v>0</v>
      </c>
      <c r="AV211" s="68">
        <f t="shared" si="40"/>
        <v>0</v>
      </c>
    </row>
    <row r="212" spans="1:48" x14ac:dyDescent="0.2">
      <c r="A212" s="4" t="str">
        <f t="shared" si="33"/>
        <v>Pichidegua8</v>
      </c>
      <c r="B212" s="38" t="str">
        <f t="shared" si="34"/>
        <v>PICH3B8</v>
      </c>
      <c r="C212" s="39">
        <v>8</v>
      </c>
      <c r="D212" s="40" t="s">
        <v>52</v>
      </c>
      <c r="E212" s="40" t="s">
        <v>55</v>
      </c>
      <c r="F212" s="40" t="s">
        <v>49</v>
      </c>
      <c r="G212" s="41" t="s">
        <v>32</v>
      </c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4"/>
      <c r="AP212" s="54"/>
      <c r="AQ212" s="65">
        <v>0</v>
      </c>
      <c r="AR212" s="66">
        <f t="shared" si="36"/>
        <v>0</v>
      </c>
      <c r="AS212" s="67">
        <v>0</v>
      </c>
      <c r="AT212" s="66">
        <f t="shared" si="38"/>
        <v>0</v>
      </c>
      <c r="AU212" s="67">
        <v>0</v>
      </c>
      <c r="AV212" s="68">
        <f t="shared" si="40"/>
        <v>0</v>
      </c>
    </row>
    <row r="213" spans="1:48" x14ac:dyDescent="0.2">
      <c r="A213" s="4" t="str">
        <f t="shared" si="33"/>
        <v>Pichidegua8</v>
      </c>
      <c r="B213" s="38" t="str">
        <f t="shared" si="34"/>
        <v>PICH4B8</v>
      </c>
      <c r="C213" s="39">
        <v>8</v>
      </c>
      <c r="D213" s="40" t="s">
        <v>52</v>
      </c>
      <c r="E213" s="40" t="s">
        <v>55</v>
      </c>
      <c r="F213" s="40" t="s">
        <v>50</v>
      </c>
      <c r="G213" s="41" t="s">
        <v>33</v>
      </c>
      <c r="H213" s="53">
        <v>10320</v>
      </c>
      <c r="I213" s="53"/>
      <c r="J213" s="53">
        <v>31320</v>
      </c>
      <c r="K213" s="53"/>
      <c r="L213" s="53">
        <v>55620</v>
      </c>
      <c r="M213" s="53"/>
      <c r="N213" s="53">
        <v>18900</v>
      </c>
      <c r="O213" s="53"/>
      <c r="P213" s="53">
        <v>2700</v>
      </c>
      <c r="Q213" s="53"/>
      <c r="R213" s="53">
        <v>0</v>
      </c>
      <c r="S213" s="53"/>
      <c r="T213" s="53">
        <v>0</v>
      </c>
      <c r="U213" s="53"/>
      <c r="V213" s="53">
        <v>20340</v>
      </c>
      <c r="W213" s="53"/>
      <c r="X213" s="53">
        <v>0</v>
      </c>
      <c r="Y213" s="53"/>
      <c r="Z213" s="53">
        <v>20340</v>
      </c>
      <c r="AA213" s="53"/>
      <c r="AB213" s="53">
        <v>4140</v>
      </c>
      <c r="AC213" s="53"/>
      <c r="AD213" s="53">
        <v>0</v>
      </c>
      <c r="AE213" s="53"/>
      <c r="AF213" s="53">
        <v>4140</v>
      </c>
      <c r="AG213" s="53"/>
      <c r="AH213" s="53">
        <v>860</v>
      </c>
      <c r="AI213" s="53"/>
      <c r="AJ213" s="53"/>
      <c r="AK213" s="53"/>
      <c r="AL213" s="53">
        <v>144200</v>
      </c>
      <c r="AM213" s="53"/>
      <c r="AN213" s="53">
        <v>0</v>
      </c>
      <c r="AO213" s="54"/>
      <c r="AP213" s="54">
        <v>144200</v>
      </c>
      <c r="AQ213" s="65">
        <f t="shared" si="35"/>
        <v>0.14105409153952844</v>
      </c>
      <c r="AR213" s="66">
        <f t="shared" si="36"/>
        <v>113</v>
      </c>
      <c r="AS213" s="67">
        <f t="shared" si="37"/>
        <v>2.8710124826629681E-2</v>
      </c>
      <c r="AT213" s="66">
        <f t="shared" si="38"/>
        <v>23</v>
      </c>
      <c r="AU213" s="67">
        <f t="shared" si="39"/>
        <v>5.9639389736477113E-3</v>
      </c>
      <c r="AV213" s="68">
        <f t="shared" si="40"/>
        <v>4.7777777777777777</v>
      </c>
    </row>
    <row r="214" spans="1:48" x14ac:dyDescent="0.2">
      <c r="A214" s="4" t="str">
        <f t="shared" si="33"/>
        <v>Pichidegua8</v>
      </c>
      <c r="B214" s="38" t="str">
        <f t="shared" si="34"/>
        <v>PICH5B8</v>
      </c>
      <c r="C214" s="39">
        <v>8</v>
      </c>
      <c r="D214" s="40" t="s">
        <v>52</v>
      </c>
      <c r="E214" s="40" t="s">
        <v>55</v>
      </c>
      <c r="F214" s="40" t="s">
        <v>51</v>
      </c>
      <c r="G214" s="41" t="s">
        <v>34</v>
      </c>
      <c r="H214" s="53">
        <v>8400</v>
      </c>
      <c r="I214" s="53"/>
      <c r="J214" s="53">
        <v>54900</v>
      </c>
      <c r="K214" s="53"/>
      <c r="L214" s="53">
        <v>89640</v>
      </c>
      <c r="M214" s="53"/>
      <c r="N214" s="53">
        <v>30600</v>
      </c>
      <c r="O214" s="53"/>
      <c r="P214" s="53">
        <v>9720</v>
      </c>
      <c r="Q214" s="53"/>
      <c r="R214" s="53">
        <v>0</v>
      </c>
      <c r="S214" s="53"/>
      <c r="T214" s="53">
        <v>0</v>
      </c>
      <c r="U214" s="53"/>
      <c r="V214" s="53">
        <v>17640</v>
      </c>
      <c r="W214" s="53"/>
      <c r="X214" s="53">
        <v>0</v>
      </c>
      <c r="Y214" s="53"/>
      <c r="Z214" s="53">
        <v>17640</v>
      </c>
      <c r="AA214" s="53"/>
      <c r="AB214" s="53">
        <v>5040</v>
      </c>
      <c r="AC214" s="53"/>
      <c r="AD214" s="53">
        <v>0</v>
      </c>
      <c r="AE214" s="53"/>
      <c r="AF214" s="53">
        <v>5040</v>
      </c>
      <c r="AG214" s="53"/>
      <c r="AH214" s="53">
        <v>200</v>
      </c>
      <c r="AI214" s="53"/>
      <c r="AJ214" s="53"/>
      <c r="AK214" s="53"/>
      <c r="AL214" s="53">
        <v>216140</v>
      </c>
      <c r="AM214" s="53"/>
      <c r="AN214" s="53">
        <v>0</v>
      </c>
      <c r="AO214" s="54"/>
      <c r="AP214" s="54">
        <v>216140</v>
      </c>
      <c r="AQ214" s="65">
        <f t="shared" si="35"/>
        <v>8.1613768853520868E-2</v>
      </c>
      <c r="AR214" s="66">
        <f t="shared" si="36"/>
        <v>98</v>
      </c>
      <c r="AS214" s="67">
        <f t="shared" si="37"/>
        <v>2.3318219672434533E-2</v>
      </c>
      <c r="AT214" s="66">
        <f t="shared" si="38"/>
        <v>28</v>
      </c>
      <c r="AU214" s="67">
        <f t="shared" si="39"/>
        <v>9.2532617747756083E-4</v>
      </c>
      <c r="AV214" s="68">
        <f t="shared" si="40"/>
        <v>1.1111111111111112</v>
      </c>
    </row>
    <row r="215" spans="1:48" x14ac:dyDescent="0.2">
      <c r="A215" s="4" t="str">
        <f t="shared" si="33"/>
        <v>Pichidegua8</v>
      </c>
      <c r="B215" s="38" t="str">
        <f t="shared" si="34"/>
        <v>PICH3C8</v>
      </c>
      <c r="C215" s="39">
        <v>8</v>
      </c>
      <c r="D215" s="40" t="s">
        <v>52</v>
      </c>
      <c r="E215" s="40" t="s">
        <v>55</v>
      </c>
      <c r="F215" s="40" t="s">
        <v>49</v>
      </c>
      <c r="G215" s="41" t="s">
        <v>53</v>
      </c>
      <c r="H215" s="53">
        <v>9240</v>
      </c>
      <c r="I215" s="53"/>
      <c r="J215" s="53">
        <v>52560</v>
      </c>
      <c r="K215" s="53"/>
      <c r="L215" s="53">
        <v>114660</v>
      </c>
      <c r="M215" s="53"/>
      <c r="N215" s="53">
        <v>36000</v>
      </c>
      <c r="O215" s="53"/>
      <c r="P215" s="53">
        <v>1440</v>
      </c>
      <c r="Q215" s="53"/>
      <c r="R215" s="53">
        <v>0</v>
      </c>
      <c r="S215" s="53"/>
      <c r="T215" s="53">
        <v>0</v>
      </c>
      <c r="U215" s="53"/>
      <c r="V215" s="53">
        <v>19080</v>
      </c>
      <c r="W215" s="53"/>
      <c r="X215" s="53">
        <v>0</v>
      </c>
      <c r="Y215" s="53"/>
      <c r="Z215" s="53">
        <v>19080</v>
      </c>
      <c r="AA215" s="53"/>
      <c r="AB215" s="53">
        <v>4680</v>
      </c>
      <c r="AC215" s="53"/>
      <c r="AD215" s="53">
        <v>0</v>
      </c>
      <c r="AE215" s="53"/>
      <c r="AF215" s="53">
        <v>4680</v>
      </c>
      <c r="AG215" s="53"/>
      <c r="AH215" s="53">
        <v>460</v>
      </c>
      <c r="AI215" s="53"/>
      <c r="AJ215" s="53"/>
      <c r="AK215" s="53"/>
      <c r="AL215" s="53">
        <v>238120</v>
      </c>
      <c r="AM215" s="53"/>
      <c r="AN215" s="53">
        <v>0</v>
      </c>
      <c r="AO215" s="54"/>
      <c r="AP215" s="54">
        <v>238120</v>
      </c>
      <c r="AQ215" s="65">
        <f t="shared" si="35"/>
        <v>8.0127666722660848E-2</v>
      </c>
      <c r="AR215" s="66">
        <f t="shared" si="36"/>
        <v>106</v>
      </c>
      <c r="AS215" s="67">
        <f t="shared" si="37"/>
        <v>1.965395598857719E-2</v>
      </c>
      <c r="AT215" s="66">
        <f t="shared" si="38"/>
        <v>26</v>
      </c>
      <c r="AU215" s="67">
        <f t="shared" si="39"/>
        <v>1.931799092894339E-3</v>
      </c>
      <c r="AV215" s="68">
        <f t="shared" si="40"/>
        <v>2.5555555555555554</v>
      </c>
    </row>
    <row r="216" spans="1:48" x14ac:dyDescent="0.2">
      <c r="A216" s="4" t="str">
        <f t="shared" si="33"/>
        <v>Pichidegua8</v>
      </c>
      <c r="B216" s="38" t="str">
        <f t="shared" si="34"/>
        <v>PICH5C8</v>
      </c>
      <c r="C216" s="39">
        <v>8</v>
      </c>
      <c r="D216" s="40" t="s">
        <v>52</v>
      </c>
      <c r="E216" s="40" t="s">
        <v>55</v>
      </c>
      <c r="F216" s="40" t="s">
        <v>51</v>
      </c>
      <c r="G216" s="41" t="s">
        <v>35</v>
      </c>
      <c r="H216" s="53">
        <v>0</v>
      </c>
      <c r="I216" s="53"/>
      <c r="J216" s="53">
        <v>0</v>
      </c>
      <c r="K216" s="53"/>
      <c r="L216" s="53">
        <v>0</v>
      </c>
      <c r="M216" s="53"/>
      <c r="N216" s="53">
        <v>0</v>
      </c>
      <c r="O216" s="53"/>
      <c r="P216" s="53">
        <v>0</v>
      </c>
      <c r="Q216" s="53"/>
      <c r="R216" s="53">
        <v>0</v>
      </c>
      <c r="S216" s="53"/>
      <c r="T216" s="53">
        <v>0</v>
      </c>
      <c r="U216" s="53"/>
      <c r="V216" s="53">
        <v>5760</v>
      </c>
      <c r="W216" s="53"/>
      <c r="X216" s="53">
        <v>0</v>
      </c>
      <c r="Y216" s="53"/>
      <c r="Z216" s="53">
        <v>5760</v>
      </c>
      <c r="AA216" s="53"/>
      <c r="AB216" s="53">
        <v>1440</v>
      </c>
      <c r="AC216" s="53"/>
      <c r="AD216" s="53">
        <v>0</v>
      </c>
      <c r="AE216" s="53"/>
      <c r="AF216" s="53">
        <v>1440</v>
      </c>
      <c r="AG216" s="53"/>
      <c r="AH216" s="53">
        <v>0</v>
      </c>
      <c r="AI216" s="53"/>
      <c r="AJ216" s="53"/>
      <c r="AK216" s="53"/>
      <c r="AL216" s="53">
        <v>7200</v>
      </c>
      <c r="AM216" s="53"/>
      <c r="AN216" s="53">
        <v>0</v>
      </c>
      <c r="AO216" s="54"/>
      <c r="AP216" s="54">
        <v>7200</v>
      </c>
      <c r="AQ216" s="65">
        <f t="shared" si="35"/>
        <v>0.8</v>
      </c>
      <c r="AR216" s="66">
        <f t="shared" si="36"/>
        <v>32</v>
      </c>
      <c r="AS216" s="67">
        <f t="shared" si="37"/>
        <v>0.2</v>
      </c>
      <c r="AT216" s="66">
        <f t="shared" si="38"/>
        <v>8</v>
      </c>
      <c r="AU216" s="67">
        <f t="shared" si="39"/>
        <v>0</v>
      </c>
      <c r="AV216" s="68">
        <f t="shared" si="40"/>
        <v>0</v>
      </c>
    </row>
    <row r="217" spans="1:48" x14ac:dyDescent="0.2">
      <c r="A217" s="4" t="str">
        <f t="shared" si="33"/>
        <v>Pichidegua8</v>
      </c>
      <c r="B217" s="38" t="str">
        <f t="shared" si="34"/>
        <v>PICH5D8</v>
      </c>
      <c r="C217" s="39">
        <v>8</v>
      </c>
      <c r="D217" s="40" t="s">
        <v>52</v>
      </c>
      <c r="E217" s="40" t="s">
        <v>55</v>
      </c>
      <c r="F217" s="40" t="s">
        <v>51</v>
      </c>
      <c r="G217" s="41" t="s">
        <v>36</v>
      </c>
      <c r="H217" s="53">
        <v>3000</v>
      </c>
      <c r="I217" s="53"/>
      <c r="J217" s="53">
        <v>9000</v>
      </c>
      <c r="K217" s="53"/>
      <c r="L217" s="53">
        <v>93780</v>
      </c>
      <c r="M217" s="53"/>
      <c r="N217" s="53">
        <v>187380</v>
      </c>
      <c r="O217" s="53"/>
      <c r="P217" s="53">
        <v>14040</v>
      </c>
      <c r="Q217" s="53"/>
      <c r="R217" s="53">
        <v>0</v>
      </c>
      <c r="S217" s="53"/>
      <c r="T217" s="53">
        <v>0</v>
      </c>
      <c r="U217" s="53"/>
      <c r="V217" s="53">
        <v>13500</v>
      </c>
      <c r="W217" s="53"/>
      <c r="X217" s="53">
        <v>0</v>
      </c>
      <c r="Y217" s="53"/>
      <c r="Z217" s="53">
        <v>13500</v>
      </c>
      <c r="AA217" s="53"/>
      <c r="AB217" s="53">
        <v>4140</v>
      </c>
      <c r="AC217" s="53"/>
      <c r="AD217" s="53">
        <v>0</v>
      </c>
      <c r="AE217" s="53"/>
      <c r="AF217" s="53">
        <v>4140</v>
      </c>
      <c r="AG217" s="53"/>
      <c r="AH217" s="53">
        <v>100</v>
      </c>
      <c r="AI217" s="53"/>
      <c r="AJ217" s="53"/>
      <c r="AK217" s="53"/>
      <c r="AL217" s="53">
        <v>324940</v>
      </c>
      <c r="AM217" s="53"/>
      <c r="AN217" s="53">
        <v>0</v>
      </c>
      <c r="AO217" s="54"/>
      <c r="AP217" s="54">
        <v>324940</v>
      </c>
      <c r="AQ217" s="65">
        <f t="shared" si="35"/>
        <v>4.1546131593524958E-2</v>
      </c>
      <c r="AR217" s="66">
        <f t="shared" si="36"/>
        <v>75</v>
      </c>
      <c r="AS217" s="67">
        <f t="shared" si="37"/>
        <v>1.2740813688680987E-2</v>
      </c>
      <c r="AT217" s="66">
        <f t="shared" si="38"/>
        <v>23</v>
      </c>
      <c r="AU217" s="67">
        <f t="shared" si="39"/>
        <v>3.077491229149997E-4</v>
      </c>
      <c r="AV217" s="68">
        <f t="shared" si="40"/>
        <v>0.55555555555555558</v>
      </c>
    </row>
    <row r="218" spans="1:48" x14ac:dyDescent="0.2">
      <c r="A218" s="4" t="str">
        <f t="shared" si="33"/>
        <v>Pichidegua8</v>
      </c>
      <c r="B218" s="38" t="str">
        <f t="shared" si="34"/>
        <v>PICH1Aco8</v>
      </c>
      <c r="C218" s="39">
        <v>8</v>
      </c>
      <c r="D218" s="40" t="s">
        <v>52</v>
      </c>
      <c r="E218" s="40" t="s">
        <v>56</v>
      </c>
      <c r="F218" s="40" t="s">
        <v>47</v>
      </c>
      <c r="G218" s="41" t="s">
        <v>37</v>
      </c>
      <c r="H218" s="53">
        <v>5880</v>
      </c>
      <c r="I218" s="53"/>
      <c r="J218" s="53">
        <v>12600</v>
      </c>
      <c r="K218" s="53"/>
      <c r="L218" s="53">
        <v>0</v>
      </c>
      <c r="M218" s="53"/>
      <c r="N218" s="53">
        <v>17280</v>
      </c>
      <c r="O218" s="53"/>
      <c r="P218" s="53">
        <v>360</v>
      </c>
      <c r="Q218" s="53"/>
      <c r="R218" s="53">
        <v>0</v>
      </c>
      <c r="S218" s="53"/>
      <c r="T218" s="53">
        <v>0</v>
      </c>
      <c r="U218" s="53"/>
      <c r="V218" s="53">
        <v>1158</v>
      </c>
      <c r="W218" s="53"/>
      <c r="X218" s="53">
        <v>900</v>
      </c>
      <c r="Y218" s="53"/>
      <c r="Z218" s="53">
        <v>2058</v>
      </c>
      <c r="AA218" s="53"/>
      <c r="AB218" s="53">
        <v>210</v>
      </c>
      <c r="AC218" s="53"/>
      <c r="AD218" s="53">
        <v>870</v>
      </c>
      <c r="AE218" s="53"/>
      <c r="AF218" s="53">
        <v>1080</v>
      </c>
      <c r="AG218" s="53"/>
      <c r="AH218" s="53">
        <v>672</v>
      </c>
      <c r="AI218" s="53"/>
      <c r="AJ218" s="53"/>
      <c r="AK218" s="53"/>
      <c r="AL218" s="53">
        <v>38160</v>
      </c>
      <c r="AM218" s="53"/>
      <c r="AN218" s="53">
        <v>1770</v>
      </c>
      <c r="AO218" s="54"/>
      <c r="AP218" s="54">
        <v>39930</v>
      </c>
      <c r="AQ218" s="65">
        <f t="shared" si="35"/>
        <v>5.1540195341848234E-2</v>
      </c>
      <c r="AR218" s="66">
        <f t="shared" si="36"/>
        <v>11.433333333333334</v>
      </c>
      <c r="AS218" s="67">
        <f t="shared" si="37"/>
        <v>2.7047332832456798E-2</v>
      </c>
      <c r="AT218" s="66">
        <f t="shared" si="38"/>
        <v>6</v>
      </c>
      <c r="AU218" s="67">
        <f t="shared" si="39"/>
        <v>1.6829451540195342E-2</v>
      </c>
      <c r="AV218" s="68">
        <f t="shared" si="40"/>
        <v>3.7333333333333334</v>
      </c>
    </row>
    <row r="219" spans="1:48" x14ac:dyDescent="0.2">
      <c r="A219" s="4" t="str">
        <f t="shared" si="33"/>
        <v>Pichidegua8</v>
      </c>
      <c r="B219" s="38" t="str">
        <f t="shared" si="34"/>
        <v>PICH1Aco28</v>
      </c>
      <c r="C219" s="39">
        <v>8</v>
      </c>
      <c r="D219" s="40" t="s">
        <v>52</v>
      </c>
      <c r="E219" s="40" t="s">
        <v>56</v>
      </c>
      <c r="F219" s="40" t="s">
        <v>47</v>
      </c>
      <c r="G219" s="41" t="s">
        <v>38</v>
      </c>
      <c r="H219" s="53">
        <v>6360</v>
      </c>
      <c r="I219" s="53"/>
      <c r="J219" s="53">
        <v>20520</v>
      </c>
      <c r="K219" s="53"/>
      <c r="L219" s="53">
        <v>35100</v>
      </c>
      <c r="M219" s="53"/>
      <c r="N219" s="53">
        <v>10260</v>
      </c>
      <c r="O219" s="53"/>
      <c r="P219" s="53">
        <v>180</v>
      </c>
      <c r="Q219" s="53"/>
      <c r="R219" s="53">
        <v>0</v>
      </c>
      <c r="S219" s="53"/>
      <c r="T219" s="53">
        <v>0</v>
      </c>
      <c r="U219" s="53"/>
      <c r="V219" s="53">
        <v>1227</v>
      </c>
      <c r="W219" s="53"/>
      <c r="X219" s="53">
        <v>1140</v>
      </c>
      <c r="Y219" s="53"/>
      <c r="Z219" s="53">
        <v>2367</v>
      </c>
      <c r="AA219" s="53"/>
      <c r="AB219" s="53">
        <v>693</v>
      </c>
      <c r="AC219" s="53"/>
      <c r="AD219" s="53">
        <v>1470</v>
      </c>
      <c r="AE219" s="53"/>
      <c r="AF219" s="53">
        <v>2163</v>
      </c>
      <c r="AG219" s="53"/>
      <c r="AH219" s="53">
        <v>1580</v>
      </c>
      <c r="AI219" s="53"/>
      <c r="AJ219" s="53"/>
      <c r="AK219" s="53"/>
      <c r="AL219" s="53">
        <v>75920</v>
      </c>
      <c r="AM219" s="53"/>
      <c r="AN219" s="53">
        <v>2610</v>
      </c>
      <c r="AO219" s="54"/>
      <c r="AP219" s="54">
        <v>78530</v>
      </c>
      <c r="AQ219" s="65">
        <f t="shared" si="35"/>
        <v>3.01413472558258E-2</v>
      </c>
      <c r="AR219" s="66">
        <f t="shared" si="36"/>
        <v>13.15</v>
      </c>
      <c r="AS219" s="67">
        <f t="shared" si="37"/>
        <v>2.7543613905513815E-2</v>
      </c>
      <c r="AT219" s="66">
        <f t="shared" si="38"/>
        <v>12.016666666666667</v>
      </c>
      <c r="AU219" s="67">
        <f t="shared" si="39"/>
        <v>2.0119699477906532E-2</v>
      </c>
      <c r="AV219" s="68">
        <f t="shared" si="40"/>
        <v>8.7777777777777786</v>
      </c>
    </row>
    <row r="220" spans="1:48" x14ac:dyDescent="0.2">
      <c r="A220" s="4" t="str">
        <f t="shared" si="33"/>
        <v>Pichidegua8</v>
      </c>
      <c r="B220" s="38" t="str">
        <f t="shared" si="34"/>
        <v>PICH1Bco8</v>
      </c>
      <c r="C220" s="39">
        <v>8</v>
      </c>
      <c r="D220" s="40" t="s">
        <v>52</v>
      </c>
      <c r="E220" s="40" t="s">
        <v>56</v>
      </c>
      <c r="F220" s="40" t="s">
        <v>47</v>
      </c>
      <c r="G220" s="41" t="s">
        <v>39</v>
      </c>
      <c r="H220" s="53">
        <v>2880</v>
      </c>
      <c r="I220" s="53"/>
      <c r="J220" s="53">
        <v>0</v>
      </c>
      <c r="K220" s="53"/>
      <c r="L220" s="53">
        <v>35000</v>
      </c>
      <c r="M220" s="53"/>
      <c r="N220" s="53">
        <v>37440</v>
      </c>
      <c r="O220" s="53"/>
      <c r="P220" s="53">
        <v>5400</v>
      </c>
      <c r="Q220" s="53"/>
      <c r="R220" s="53">
        <v>360</v>
      </c>
      <c r="S220" s="53"/>
      <c r="T220" s="53">
        <v>0</v>
      </c>
      <c r="U220" s="53"/>
      <c r="V220" s="53">
        <v>2220</v>
      </c>
      <c r="W220" s="53"/>
      <c r="X220" s="53">
        <v>600</v>
      </c>
      <c r="Y220" s="53"/>
      <c r="Z220" s="53">
        <v>2820</v>
      </c>
      <c r="AA220" s="53"/>
      <c r="AB220" s="53">
        <v>327</v>
      </c>
      <c r="AC220" s="53"/>
      <c r="AD220" s="53">
        <v>60</v>
      </c>
      <c r="AE220" s="53"/>
      <c r="AF220" s="53">
        <v>387</v>
      </c>
      <c r="AG220" s="53"/>
      <c r="AH220" s="53">
        <v>973</v>
      </c>
      <c r="AI220" s="53"/>
      <c r="AJ220" s="53"/>
      <c r="AK220" s="53"/>
      <c r="AL220" s="53">
        <v>84600</v>
      </c>
      <c r="AM220" s="53"/>
      <c r="AN220" s="53">
        <v>660</v>
      </c>
      <c r="AO220" s="54"/>
      <c r="AP220" s="54">
        <v>85260</v>
      </c>
      <c r="AQ220" s="65">
        <f t="shared" si="35"/>
        <v>3.3075299085151305E-2</v>
      </c>
      <c r="AR220" s="66">
        <f t="shared" si="36"/>
        <v>15.666666666666666</v>
      </c>
      <c r="AS220" s="67">
        <f t="shared" si="37"/>
        <v>4.5390570021111897E-3</v>
      </c>
      <c r="AT220" s="66">
        <f t="shared" si="38"/>
        <v>2.15</v>
      </c>
      <c r="AU220" s="67">
        <f t="shared" si="39"/>
        <v>1.1412151067323481E-2</v>
      </c>
      <c r="AV220" s="68">
        <f t="shared" si="40"/>
        <v>5.4055555555555559</v>
      </c>
    </row>
    <row r="221" spans="1:48" x14ac:dyDescent="0.2">
      <c r="A221" s="4" t="str">
        <f t="shared" si="33"/>
        <v>Pichidegua8</v>
      </c>
      <c r="B221" s="38" t="str">
        <f t="shared" si="34"/>
        <v>PICH2BCO8</v>
      </c>
      <c r="C221" s="39">
        <v>8</v>
      </c>
      <c r="D221" s="40" t="s">
        <v>52</v>
      </c>
      <c r="E221" s="42" t="s">
        <v>56</v>
      </c>
      <c r="F221" s="42" t="s">
        <v>47</v>
      </c>
      <c r="G221" s="43" t="s">
        <v>40</v>
      </c>
      <c r="H221" s="53">
        <v>5400</v>
      </c>
      <c r="I221" s="53"/>
      <c r="J221" s="53">
        <v>15840</v>
      </c>
      <c r="K221" s="53"/>
      <c r="L221" s="53">
        <v>27540</v>
      </c>
      <c r="M221" s="53"/>
      <c r="N221" s="53">
        <v>10980</v>
      </c>
      <c r="O221" s="53"/>
      <c r="P221" s="53">
        <v>540</v>
      </c>
      <c r="Q221" s="53"/>
      <c r="R221" s="53">
        <v>0</v>
      </c>
      <c r="S221" s="53"/>
      <c r="T221" s="53">
        <v>0</v>
      </c>
      <c r="U221" s="53"/>
      <c r="V221" s="53">
        <v>1953</v>
      </c>
      <c r="W221" s="53"/>
      <c r="X221" s="53">
        <v>1350</v>
      </c>
      <c r="Y221" s="53"/>
      <c r="Z221" s="53">
        <v>3303</v>
      </c>
      <c r="AA221" s="53"/>
      <c r="AB221" s="53">
        <v>726</v>
      </c>
      <c r="AC221" s="53"/>
      <c r="AD221" s="53">
        <v>1110</v>
      </c>
      <c r="AE221" s="53"/>
      <c r="AF221" s="53">
        <v>1836</v>
      </c>
      <c r="AG221" s="53"/>
      <c r="AH221" s="53">
        <v>2041</v>
      </c>
      <c r="AI221" s="53"/>
      <c r="AJ221" s="53"/>
      <c r="AK221" s="53"/>
      <c r="AL221" s="53">
        <v>65020</v>
      </c>
      <c r="AM221" s="53"/>
      <c r="AN221" s="53">
        <v>2460</v>
      </c>
      <c r="AO221" s="54"/>
      <c r="AP221" s="54">
        <v>67480</v>
      </c>
      <c r="AQ221" s="65">
        <f t="shared" si="35"/>
        <v>4.8947836395969176E-2</v>
      </c>
      <c r="AR221" s="66">
        <f t="shared" si="36"/>
        <v>18.350000000000001</v>
      </c>
      <c r="AS221" s="67">
        <f t="shared" si="37"/>
        <v>2.7208061647895673E-2</v>
      </c>
      <c r="AT221" s="66">
        <f t="shared" si="38"/>
        <v>10.199999999999999</v>
      </c>
      <c r="AU221" s="67">
        <f t="shared" si="39"/>
        <v>3.0245998814463545E-2</v>
      </c>
      <c r="AV221" s="68">
        <f t="shared" si="40"/>
        <v>11.338888888888889</v>
      </c>
    </row>
    <row r="222" spans="1:48" x14ac:dyDescent="0.2">
      <c r="A222" s="4" t="str">
        <f t="shared" si="33"/>
        <v>Pichidegua8</v>
      </c>
      <c r="B222" s="38" t="str">
        <f t="shared" si="34"/>
        <v>PICH4Bco8</v>
      </c>
      <c r="C222" s="39">
        <v>8</v>
      </c>
      <c r="D222" s="40" t="s">
        <v>52</v>
      </c>
      <c r="E222" s="40" t="s">
        <v>56</v>
      </c>
      <c r="F222" s="40" t="s">
        <v>50</v>
      </c>
      <c r="G222" s="41" t="s">
        <v>41</v>
      </c>
      <c r="H222" s="53">
        <v>7320</v>
      </c>
      <c r="I222" s="53"/>
      <c r="J222" s="53">
        <v>15300</v>
      </c>
      <c r="K222" s="53"/>
      <c r="L222" s="53">
        <v>20700</v>
      </c>
      <c r="M222" s="53"/>
      <c r="N222" s="53">
        <v>6660</v>
      </c>
      <c r="O222" s="53"/>
      <c r="P222" s="53">
        <v>0</v>
      </c>
      <c r="Q222" s="53"/>
      <c r="R222" s="53">
        <v>0</v>
      </c>
      <c r="S222" s="53"/>
      <c r="T222" s="53">
        <v>0</v>
      </c>
      <c r="U222" s="53"/>
      <c r="V222" s="53">
        <v>4680</v>
      </c>
      <c r="W222" s="53"/>
      <c r="X222" s="53">
        <v>0</v>
      </c>
      <c r="Y222" s="53"/>
      <c r="Z222" s="53">
        <v>4680</v>
      </c>
      <c r="AA222" s="53"/>
      <c r="AB222" s="53">
        <v>2340</v>
      </c>
      <c r="AC222" s="53"/>
      <c r="AD222" s="53">
        <v>0</v>
      </c>
      <c r="AE222" s="53"/>
      <c r="AF222" s="53">
        <v>2340</v>
      </c>
      <c r="AG222" s="53"/>
      <c r="AH222" s="53">
        <v>140</v>
      </c>
      <c r="AI222" s="53"/>
      <c r="AJ222" s="53"/>
      <c r="AK222" s="53"/>
      <c r="AL222" s="53">
        <v>57140</v>
      </c>
      <c r="AM222" s="53"/>
      <c r="AN222" s="53">
        <v>0</v>
      </c>
      <c r="AO222" s="54"/>
      <c r="AP222" s="54">
        <v>57140</v>
      </c>
      <c r="AQ222" s="65">
        <f t="shared" si="35"/>
        <v>8.1904095204760233E-2</v>
      </c>
      <c r="AR222" s="66">
        <f t="shared" si="36"/>
        <v>26</v>
      </c>
      <c r="AS222" s="67">
        <f t="shared" si="37"/>
        <v>4.0952047602380116E-2</v>
      </c>
      <c r="AT222" s="66">
        <f t="shared" si="38"/>
        <v>13</v>
      </c>
      <c r="AU222" s="67">
        <f t="shared" si="39"/>
        <v>2.4501225061253061E-3</v>
      </c>
      <c r="AV222" s="68">
        <f t="shared" si="40"/>
        <v>0.77777777777777779</v>
      </c>
    </row>
    <row r="223" spans="1:48" x14ac:dyDescent="0.2">
      <c r="A223" s="4" t="str">
        <f t="shared" si="33"/>
        <v>Pichidegua8</v>
      </c>
      <c r="B223" s="38" t="str">
        <f t="shared" si="34"/>
        <v>PICH5Aco8</v>
      </c>
      <c r="C223" s="39">
        <v>8</v>
      </c>
      <c r="D223" s="40" t="s">
        <v>52</v>
      </c>
      <c r="E223" s="40" t="s">
        <v>56</v>
      </c>
      <c r="F223" s="40" t="s">
        <v>51</v>
      </c>
      <c r="G223" s="41" t="s">
        <v>42</v>
      </c>
      <c r="H223" s="53">
        <v>3480</v>
      </c>
      <c r="I223" s="53"/>
      <c r="J223" s="53">
        <v>12240</v>
      </c>
      <c r="K223" s="53"/>
      <c r="L223" s="53">
        <v>0</v>
      </c>
      <c r="M223" s="53"/>
      <c r="N223" s="53">
        <v>128520</v>
      </c>
      <c r="O223" s="53"/>
      <c r="P223" s="53">
        <v>2700</v>
      </c>
      <c r="Q223" s="53"/>
      <c r="R223" s="53">
        <v>180</v>
      </c>
      <c r="S223" s="53"/>
      <c r="T223" s="53">
        <v>0</v>
      </c>
      <c r="U223" s="53"/>
      <c r="V223" s="53">
        <v>2397</v>
      </c>
      <c r="W223" s="53"/>
      <c r="X223" s="53">
        <v>0</v>
      </c>
      <c r="Y223" s="53"/>
      <c r="Z223" s="53">
        <v>2397</v>
      </c>
      <c r="AA223" s="53"/>
      <c r="AB223" s="53">
        <v>1971</v>
      </c>
      <c r="AC223" s="53"/>
      <c r="AD223" s="53">
        <v>0</v>
      </c>
      <c r="AE223" s="53"/>
      <c r="AF223" s="53">
        <v>1971</v>
      </c>
      <c r="AG223" s="53"/>
      <c r="AH223" s="53">
        <v>1152</v>
      </c>
      <c r="AI223" s="53"/>
      <c r="AJ223" s="53"/>
      <c r="AK223" s="53"/>
      <c r="AL223" s="53">
        <v>152640</v>
      </c>
      <c r="AM223" s="53"/>
      <c r="AN223" s="53">
        <v>0</v>
      </c>
      <c r="AO223" s="54"/>
      <c r="AP223" s="54">
        <v>152640</v>
      </c>
      <c r="AQ223" s="65">
        <f t="shared" si="35"/>
        <v>1.5703616352201258E-2</v>
      </c>
      <c r="AR223" s="66">
        <f t="shared" si="36"/>
        <v>13.316666666666666</v>
      </c>
      <c r="AS223" s="67">
        <f t="shared" si="37"/>
        <v>1.2912735849056604E-2</v>
      </c>
      <c r="AT223" s="66">
        <f t="shared" si="38"/>
        <v>10.95</v>
      </c>
      <c r="AU223" s="67">
        <f t="shared" si="39"/>
        <v>7.5471698113207548E-3</v>
      </c>
      <c r="AV223" s="68">
        <f t="shared" si="40"/>
        <v>6.4</v>
      </c>
    </row>
    <row r="224" spans="1:48" x14ac:dyDescent="0.2">
      <c r="A224" s="4" t="str">
        <f t="shared" si="33"/>
        <v>Pichidegua8</v>
      </c>
      <c r="B224" s="38" t="str">
        <f t="shared" si="34"/>
        <v>PICH5Bco8</v>
      </c>
      <c r="C224" s="39">
        <v>8</v>
      </c>
      <c r="D224" s="40" t="s">
        <v>52</v>
      </c>
      <c r="E224" s="40" t="s">
        <v>56</v>
      </c>
      <c r="F224" s="40" t="s">
        <v>51</v>
      </c>
      <c r="G224" s="41" t="s">
        <v>43</v>
      </c>
      <c r="H224" s="53">
        <v>7800</v>
      </c>
      <c r="I224" s="53"/>
      <c r="J224" s="53">
        <v>26640</v>
      </c>
      <c r="K224" s="53"/>
      <c r="L224" s="53">
        <v>29520</v>
      </c>
      <c r="M224" s="53"/>
      <c r="N224" s="53">
        <v>31860</v>
      </c>
      <c r="O224" s="53"/>
      <c r="P224" s="53">
        <v>720</v>
      </c>
      <c r="Q224" s="53"/>
      <c r="R224" s="53">
        <v>180</v>
      </c>
      <c r="S224" s="53"/>
      <c r="T224" s="53">
        <v>0</v>
      </c>
      <c r="U224" s="53"/>
      <c r="V224" s="53">
        <v>4362</v>
      </c>
      <c r="W224" s="53"/>
      <c r="X224" s="53">
        <v>0</v>
      </c>
      <c r="Y224" s="53"/>
      <c r="Z224" s="53">
        <v>4362</v>
      </c>
      <c r="AA224" s="53"/>
      <c r="AB224" s="53">
        <v>2946</v>
      </c>
      <c r="AC224" s="53"/>
      <c r="AD224" s="53">
        <v>0</v>
      </c>
      <c r="AE224" s="53"/>
      <c r="AF224" s="53">
        <v>2946</v>
      </c>
      <c r="AG224" s="53"/>
      <c r="AH224" s="53">
        <v>1632</v>
      </c>
      <c r="AI224" s="53"/>
      <c r="AJ224" s="53"/>
      <c r="AK224" s="53"/>
      <c r="AL224" s="53">
        <v>105660</v>
      </c>
      <c r="AM224" s="53"/>
      <c r="AN224" s="53">
        <v>0</v>
      </c>
      <c r="AO224" s="54"/>
      <c r="AP224" s="54">
        <v>105660</v>
      </c>
      <c r="AQ224" s="65">
        <f t="shared" si="35"/>
        <v>4.1283361726291878E-2</v>
      </c>
      <c r="AR224" s="66">
        <f t="shared" si="36"/>
        <v>24.233333333333334</v>
      </c>
      <c r="AS224" s="67">
        <f t="shared" si="37"/>
        <v>2.7881885292447475E-2</v>
      </c>
      <c r="AT224" s="66">
        <f t="shared" si="38"/>
        <v>16.366666666666667</v>
      </c>
      <c r="AU224" s="67">
        <f t="shared" si="39"/>
        <v>1.5445769449176604E-2</v>
      </c>
      <c r="AV224" s="68">
        <f t="shared" si="40"/>
        <v>9.0666666666666664</v>
      </c>
    </row>
    <row r="225" spans="1:48" x14ac:dyDescent="0.2">
      <c r="A225" s="4" t="str">
        <f t="shared" si="33"/>
        <v>Pichidegua8</v>
      </c>
      <c r="B225" s="38" t="str">
        <f t="shared" si="34"/>
        <v>PICH5Cco8</v>
      </c>
      <c r="C225" s="39">
        <v>8</v>
      </c>
      <c r="D225" s="40" t="s">
        <v>52</v>
      </c>
      <c r="E225" s="40" t="s">
        <v>56</v>
      </c>
      <c r="F225" s="40" t="s">
        <v>51</v>
      </c>
      <c r="G225" s="41" t="s">
        <v>44</v>
      </c>
      <c r="H225" s="53">
        <v>0</v>
      </c>
      <c r="I225" s="53"/>
      <c r="J225" s="53">
        <v>180</v>
      </c>
      <c r="K225" s="53"/>
      <c r="L225" s="53">
        <v>390</v>
      </c>
      <c r="M225" s="53"/>
      <c r="N225" s="53">
        <v>300</v>
      </c>
      <c r="O225" s="53"/>
      <c r="P225" s="53">
        <v>2070</v>
      </c>
      <c r="Q225" s="53"/>
      <c r="R225" s="53">
        <v>1980</v>
      </c>
      <c r="S225" s="53"/>
      <c r="T225" s="53">
        <v>180</v>
      </c>
      <c r="U225" s="53"/>
      <c r="V225" s="53">
        <v>273</v>
      </c>
      <c r="W225" s="53"/>
      <c r="X225" s="53">
        <v>0</v>
      </c>
      <c r="Y225" s="53"/>
      <c r="Z225" s="53">
        <v>273</v>
      </c>
      <c r="AA225" s="53"/>
      <c r="AB225" s="53">
        <v>2010</v>
      </c>
      <c r="AC225" s="53"/>
      <c r="AD225" s="53">
        <v>0</v>
      </c>
      <c r="AE225" s="53"/>
      <c r="AF225" s="53">
        <v>2010</v>
      </c>
      <c r="AG225" s="53"/>
      <c r="AH225" s="53">
        <v>177</v>
      </c>
      <c r="AI225" s="53"/>
      <c r="AJ225" s="53"/>
      <c r="AK225" s="53"/>
      <c r="AL225" s="53">
        <v>7560</v>
      </c>
      <c r="AM225" s="53"/>
      <c r="AN225" s="53">
        <v>0</v>
      </c>
      <c r="AO225" s="54"/>
      <c r="AP225" s="54">
        <v>7560</v>
      </c>
      <c r="AQ225" s="65">
        <f t="shared" si="35"/>
        <v>3.6111111111111108E-2</v>
      </c>
      <c r="AR225" s="66">
        <f t="shared" si="36"/>
        <v>1.5166666666666666</v>
      </c>
      <c r="AS225" s="67">
        <f t="shared" si="37"/>
        <v>0.26587301587301587</v>
      </c>
      <c r="AT225" s="66">
        <f t="shared" si="38"/>
        <v>11.166666666666666</v>
      </c>
      <c r="AU225" s="67">
        <f t="shared" si="39"/>
        <v>2.3412698412698413E-2</v>
      </c>
      <c r="AV225" s="68">
        <f t="shared" si="40"/>
        <v>0.98333333333333328</v>
      </c>
    </row>
    <row r="226" spans="1:48" ht="13.5" thickBot="1" x14ac:dyDescent="0.25">
      <c r="A226" s="4" t="str">
        <f t="shared" si="33"/>
        <v>8</v>
      </c>
      <c r="B226" s="44" t="str">
        <f t="shared" si="34"/>
        <v>Lavado8</v>
      </c>
      <c r="C226" s="45">
        <v>8</v>
      </c>
      <c r="D226" s="46"/>
      <c r="E226" s="46"/>
      <c r="F226" s="46"/>
      <c r="G226" s="47" t="s">
        <v>46</v>
      </c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6"/>
      <c r="AP226" s="56"/>
      <c r="AQ226" s="65">
        <v>0</v>
      </c>
      <c r="AR226" s="70">
        <f t="shared" si="36"/>
        <v>0</v>
      </c>
      <c r="AS226" s="67">
        <v>0</v>
      </c>
      <c r="AT226" s="70">
        <f t="shared" si="38"/>
        <v>0</v>
      </c>
      <c r="AU226" s="67">
        <v>0</v>
      </c>
      <c r="AV226" s="72">
        <f t="shared" si="40"/>
        <v>0</v>
      </c>
    </row>
    <row r="227" spans="1:48" x14ac:dyDescent="0.2">
      <c r="A227" s="4" t="str">
        <f t="shared" si="33"/>
        <v>Calera9</v>
      </c>
      <c r="B227" s="34" t="str">
        <f t="shared" si="34"/>
        <v>CA3A9</v>
      </c>
      <c r="C227" s="35">
        <v>9</v>
      </c>
      <c r="D227" s="36" t="s">
        <v>59</v>
      </c>
      <c r="E227" s="36" t="s">
        <v>56</v>
      </c>
      <c r="F227" s="36" t="s">
        <v>47</v>
      </c>
      <c r="G227" s="37" t="s">
        <v>20</v>
      </c>
      <c r="H227" s="51">
        <v>2280</v>
      </c>
      <c r="I227" s="51"/>
      <c r="J227" s="51">
        <v>9720</v>
      </c>
      <c r="K227" s="51"/>
      <c r="L227" s="51">
        <v>19800</v>
      </c>
      <c r="M227" s="51"/>
      <c r="N227" s="51">
        <v>6480</v>
      </c>
      <c r="O227" s="51"/>
      <c r="P227" s="51">
        <v>180</v>
      </c>
      <c r="Q227" s="51"/>
      <c r="R227" s="51"/>
      <c r="S227" s="51"/>
      <c r="T227" s="51"/>
      <c r="U227" s="51"/>
      <c r="V227" s="51">
        <v>822</v>
      </c>
      <c r="W227" s="51"/>
      <c r="X227" s="51">
        <v>450</v>
      </c>
      <c r="Y227" s="51"/>
      <c r="Z227" s="51">
        <v>1272</v>
      </c>
      <c r="AA227" s="51"/>
      <c r="AB227" s="51">
        <v>369</v>
      </c>
      <c r="AC227" s="51"/>
      <c r="AD227" s="51">
        <v>960</v>
      </c>
      <c r="AE227" s="51"/>
      <c r="AF227" s="51">
        <v>1329</v>
      </c>
      <c r="AG227" s="51"/>
      <c r="AH227" s="51">
        <v>429</v>
      </c>
      <c r="AI227" s="51"/>
      <c r="AJ227" s="51"/>
      <c r="AK227" s="51"/>
      <c r="AL227" s="51">
        <v>40080</v>
      </c>
      <c r="AM227" s="51"/>
      <c r="AN227" s="51">
        <v>1410</v>
      </c>
      <c r="AO227" s="52"/>
      <c r="AP227" s="52">
        <v>41490</v>
      </c>
      <c r="AQ227" s="57">
        <f t="shared" si="35"/>
        <v>3.0657989877078816E-2</v>
      </c>
      <c r="AR227" s="58">
        <f t="shared" si="36"/>
        <v>7.0666666666666664</v>
      </c>
      <c r="AS227" s="59">
        <f t="shared" si="37"/>
        <v>3.2031814895155462E-2</v>
      </c>
      <c r="AT227" s="58">
        <f t="shared" si="38"/>
        <v>7.3833333333333337</v>
      </c>
      <c r="AU227" s="59">
        <f t="shared" si="39"/>
        <v>1.0339840925524223E-2</v>
      </c>
      <c r="AV227" s="60">
        <f t="shared" si="40"/>
        <v>2.3833333333333333</v>
      </c>
    </row>
    <row r="228" spans="1:48" x14ac:dyDescent="0.2">
      <c r="A228" s="4" t="str">
        <f t="shared" si="33"/>
        <v>Calera9</v>
      </c>
      <c r="B228" s="38" t="str">
        <f t="shared" si="34"/>
        <v>CA3B9</v>
      </c>
      <c r="C228" s="39">
        <v>9</v>
      </c>
      <c r="D228" s="40" t="s">
        <v>59</v>
      </c>
      <c r="E228" s="40" t="s">
        <v>56</v>
      </c>
      <c r="F228" s="40" t="s">
        <v>47</v>
      </c>
      <c r="G228" s="41" t="s">
        <v>54</v>
      </c>
      <c r="H228" s="53">
        <v>840</v>
      </c>
      <c r="I228" s="53"/>
      <c r="J228" s="53">
        <v>5940</v>
      </c>
      <c r="K228" s="53"/>
      <c r="L228" s="53">
        <v>14400</v>
      </c>
      <c r="M228" s="53"/>
      <c r="N228" s="53">
        <v>9180</v>
      </c>
      <c r="O228" s="53"/>
      <c r="P228" s="53">
        <v>180</v>
      </c>
      <c r="Q228" s="53"/>
      <c r="R228" s="53"/>
      <c r="S228" s="53"/>
      <c r="T228" s="53"/>
      <c r="U228" s="53"/>
      <c r="V228" s="53">
        <v>1242</v>
      </c>
      <c r="W228" s="53"/>
      <c r="X228" s="53">
        <v>720</v>
      </c>
      <c r="Y228" s="53"/>
      <c r="Z228" s="53">
        <v>1962</v>
      </c>
      <c r="AA228" s="53"/>
      <c r="AB228" s="53">
        <v>195</v>
      </c>
      <c r="AC228" s="53"/>
      <c r="AD228" s="53">
        <v>1560</v>
      </c>
      <c r="AE228" s="53"/>
      <c r="AF228" s="53">
        <v>1755</v>
      </c>
      <c r="AG228" s="53"/>
      <c r="AH228" s="53">
        <v>3</v>
      </c>
      <c r="AI228" s="53"/>
      <c r="AJ228" s="53"/>
      <c r="AK228" s="53"/>
      <c r="AL228" s="53">
        <v>31980</v>
      </c>
      <c r="AM228" s="53"/>
      <c r="AN228" s="53">
        <v>2280</v>
      </c>
      <c r="AO228" s="54"/>
      <c r="AP228" s="54">
        <v>34260</v>
      </c>
      <c r="AQ228" s="61">
        <f t="shared" si="35"/>
        <v>5.7267950963222417E-2</v>
      </c>
      <c r="AR228" s="62">
        <f t="shared" si="36"/>
        <v>10.9</v>
      </c>
      <c r="AS228" s="63">
        <f t="shared" si="37"/>
        <v>5.1225919439579687E-2</v>
      </c>
      <c r="AT228" s="62">
        <f t="shared" si="38"/>
        <v>9.75</v>
      </c>
      <c r="AU228" s="63">
        <f t="shared" si="39"/>
        <v>8.7565674255691772E-5</v>
      </c>
      <c r="AV228" s="64">
        <f t="shared" si="40"/>
        <v>1.6666666666666666E-2</v>
      </c>
    </row>
    <row r="229" spans="1:48" x14ac:dyDescent="0.2">
      <c r="A229" s="4" t="str">
        <f t="shared" si="33"/>
        <v>Calera9</v>
      </c>
      <c r="B229" s="38" t="str">
        <f t="shared" si="34"/>
        <v>CA3BB9</v>
      </c>
      <c r="C229" s="39">
        <v>9</v>
      </c>
      <c r="D229" s="40" t="s">
        <v>59</v>
      </c>
      <c r="E229" s="40" t="s">
        <v>55</v>
      </c>
      <c r="F229" s="40" t="s">
        <v>47</v>
      </c>
      <c r="G229" s="41" t="s">
        <v>21</v>
      </c>
      <c r="H229" s="53">
        <v>240</v>
      </c>
      <c r="I229" s="53"/>
      <c r="J229" s="53">
        <v>900</v>
      </c>
      <c r="K229" s="53"/>
      <c r="L229" s="53">
        <v>900</v>
      </c>
      <c r="M229" s="53"/>
      <c r="N229" s="53">
        <v>180</v>
      </c>
      <c r="O229" s="53"/>
      <c r="P229" s="53">
        <v>0</v>
      </c>
      <c r="Q229" s="53"/>
      <c r="R229" s="53"/>
      <c r="S229" s="53"/>
      <c r="T229" s="53"/>
      <c r="U229" s="53"/>
      <c r="V229" s="53">
        <v>30</v>
      </c>
      <c r="W229" s="53"/>
      <c r="X229" s="53">
        <v>30</v>
      </c>
      <c r="Y229" s="53"/>
      <c r="Z229" s="53">
        <v>60</v>
      </c>
      <c r="AA229" s="53"/>
      <c r="AB229" s="53">
        <v>30</v>
      </c>
      <c r="AC229" s="53"/>
      <c r="AD229" s="53">
        <v>30</v>
      </c>
      <c r="AE229" s="53"/>
      <c r="AF229" s="53">
        <v>60</v>
      </c>
      <c r="AG229" s="53"/>
      <c r="AH229" s="53">
        <v>30</v>
      </c>
      <c r="AI229" s="53"/>
      <c r="AJ229" s="53"/>
      <c r="AK229" s="53"/>
      <c r="AL229" s="53">
        <v>2310</v>
      </c>
      <c r="AM229" s="53"/>
      <c r="AN229" s="53">
        <v>60</v>
      </c>
      <c r="AO229" s="54"/>
      <c r="AP229" s="54">
        <v>2370</v>
      </c>
      <c r="AQ229" s="61">
        <f t="shared" si="35"/>
        <v>2.5316455696202531E-2</v>
      </c>
      <c r="AR229" s="62">
        <f t="shared" si="36"/>
        <v>0.33333333333333331</v>
      </c>
      <c r="AS229" s="63">
        <f t="shared" si="37"/>
        <v>2.5316455696202531E-2</v>
      </c>
      <c r="AT229" s="62">
        <f t="shared" si="38"/>
        <v>0.33333333333333331</v>
      </c>
      <c r="AU229" s="63">
        <f t="shared" si="39"/>
        <v>1.2658227848101266E-2</v>
      </c>
      <c r="AV229" s="64">
        <f t="shared" si="40"/>
        <v>0.16666666666666666</v>
      </c>
    </row>
    <row r="230" spans="1:48" x14ac:dyDescent="0.2">
      <c r="A230" s="4" t="str">
        <f t="shared" si="33"/>
        <v>Calera9</v>
      </c>
      <c r="B230" s="38" t="str">
        <f t="shared" si="34"/>
        <v>CAP1A9</v>
      </c>
      <c r="C230" s="39">
        <v>9</v>
      </c>
      <c r="D230" s="40" t="s">
        <v>59</v>
      </c>
      <c r="E230" s="40" t="s">
        <v>56</v>
      </c>
      <c r="F230" s="40" t="s">
        <v>47</v>
      </c>
      <c r="G230" s="41" t="s">
        <v>22</v>
      </c>
      <c r="H230" s="53">
        <v>840</v>
      </c>
      <c r="I230" s="53"/>
      <c r="J230" s="53">
        <v>720</v>
      </c>
      <c r="K230" s="53"/>
      <c r="L230" s="53">
        <v>2520</v>
      </c>
      <c r="M230" s="53"/>
      <c r="N230" s="53">
        <v>16740</v>
      </c>
      <c r="O230" s="53"/>
      <c r="P230" s="53">
        <v>540</v>
      </c>
      <c r="Q230" s="53"/>
      <c r="R230" s="53"/>
      <c r="S230" s="53"/>
      <c r="T230" s="53"/>
      <c r="U230" s="53"/>
      <c r="V230" s="53">
        <v>750</v>
      </c>
      <c r="W230" s="53"/>
      <c r="X230" s="53">
        <v>180</v>
      </c>
      <c r="Y230" s="53"/>
      <c r="Z230" s="53">
        <v>930</v>
      </c>
      <c r="AA230" s="53"/>
      <c r="AB230" s="53">
        <v>42</v>
      </c>
      <c r="AC230" s="53"/>
      <c r="AD230" s="53">
        <v>0</v>
      </c>
      <c r="AE230" s="53"/>
      <c r="AF230" s="53">
        <v>42</v>
      </c>
      <c r="AG230" s="53"/>
      <c r="AH230" s="53">
        <v>558</v>
      </c>
      <c r="AI230" s="53"/>
      <c r="AJ230" s="53"/>
      <c r="AK230" s="53"/>
      <c r="AL230" s="53">
        <v>22710</v>
      </c>
      <c r="AM230" s="53"/>
      <c r="AN230" s="53">
        <v>180</v>
      </c>
      <c r="AO230" s="54"/>
      <c r="AP230" s="54">
        <v>22890</v>
      </c>
      <c r="AQ230" s="61">
        <f t="shared" si="35"/>
        <v>4.0629095674967232E-2</v>
      </c>
      <c r="AR230" s="62">
        <f t="shared" si="36"/>
        <v>5.166666666666667</v>
      </c>
      <c r="AS230" s="63">
        <f t="shared" si="37"/>
        <v>1.834862385321101E-3</v>
      </c>
      <c r="AT230" s="62">
        <f t="shared" si="38"/>
        <v>0.23333333333333334</v>
      </c>
      <c r="AU230" s="63">
        <f t="shared" si="39"/>
        <v>2.4377457404980339E-2</v>
      </c>
      <c r="AV230" s="64">
        <f t="shared" si="40"/>
        <v>3.1</v>
      </c>
    </row>
    <row r="231" spans="1:48" x14ac:dyDescent="0.2">
      <c r="A231" s="4" t="str">
        <f t="shared" si="33"/>
        <v>Calera9</v>
      </c>
      <c r="B231" s="38" t="str">
        <f t="shared" si="34"/>
        <v>CAP1B9</v>
      </c>
      <c r="C231" s="39">
        <v>9</v>
      </c>
      <c r="D231" s="40" t="s">
        <v>59</v>
      </c>
      <c r="E231" s="40" t="s">
        <v>56</v>
      </c>
      <c r="F231" s="40" t="s">
        <v>47</v>
      </c>
      <c r="G231" s="41" t="s">
        <v>23</v>
      </c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4"/>
      <c r="AP231" s="54"/>
      <c r="AQ231" s="65">
        <v>0</v>
      </c>
      <c r="AR231" s="62">
        <f t="shared" si="36"/>
        <v>0</v>
      </c>
      <c r="AS231" s="67">
        <v>0</v>
      </c>
      <c r="AT231" s="62">
        <f t="shared" si="38"/>
        <v>0</v>
      </c>
      <c r="AU231" s="67">
        <v>0</v>
      </c>
      <c r="AV231" s="64">
        <f t="shared" si="40"/>
        <v>0</v>
      </c>
    </row>
    <row r="232" spans="1:48" x14ac:dyDescent="0.2">
      <c r="A232" s="4" t="str">
        <f t="shared" si="33"/>
        <v>Calera9</v>
      </c>
      <c r="B232" s="38" t="str">
        <f t="shared" si="34"/>
        <v>CAP1c9</v>
      </c>
      <c r="C232" s="39">
        <v>9</v>
      </c>
      <c r="D232" s="40" t="s">
        <v>59</v>
      </c>
      <c r="E232" s="40" t="s">
        <v>56</v>
      </c>
      <c r="F232" s="40" t="s">
        <v>47</v>
      </c>
      <c r="G232" s="41" t="s">
        <v>24</v>
      </c>
      <c r="H232" s="53">
        <v>0</v>
      </c>
      <c r="I232" s="53"/>
      <c r="J232" s="53">
        <v>0</v>
      </c>
      <c r="K232" s="53"/>
      <c r="L232" s="53">
        <v>0</v>
      </c>
      <c r="M232" s="53"/>
      <c r="N232" s="53">
        <v>0</v>
      </c>
      <c r="O232" s="53"/>
      <c r="P232" s="53">
        <v>0</v>
      </c>
      <c r="Q232" s="53"/>
      <c r="R232" s="53"/>
      <c r="S232" s="53"/>
      <c r="T232" s="53"/>
      <c r="U232" s="53"/>
      <c r="V232" s="53">
        <v>0</v>
      </c>
      <c r="W232" s="53"/>
      <c r="X232" s="53">
        <v>90</v>
      </c>
      <c r="Y232" s="53"/>
      <c r="Z232" s="53">
        <v>90</v>
      </c>
      <c r="AA232" s="53"/>
      <c r="AB232" s="53">
        <v>0</v>
      </c>
      <c r="AC232" s="53"/>
      <c r="AD232" s="53">
        <v>0</v>
      </c>
      <c r="AE232" s="53"/>
      <c r="AF232" s="53">
        <v>0</v>
      </c>
      <c r="AG232" s="53"/>
      <c r="AH232" s="53">
        <v>0</v>
      </c>
      <c r="AI232" s="53"/>
      <c r="AJ232" s="53"/>
      <c r="AK232" s="53"/>
      <c r="AL232" s="53">
        <v>0</v>
      </c>
      <c r="AM232" s="53"/>
      <c r="AN232" s="53">
        <v>90</v>
      </c>
      <c r="AO232" s="54"/>
      <c r="AP232" s="54">
        <v>90</v>
      </c>
      <c r="AQ232" s="65">
        <f t="shared" si="35"/>
        <v>1</v>
      </c>
      <c r="AR232" s="66">
        <f t="shared" si="36"/>
        <v>0.5</v>
      </c>
      <c r="AS232" s="67">
        <f t="shared" si="37"/>
        <v>0</v>
      </c>
      <c r="AT232" s="66">
        <f t="shared" si="38"/>
        <v>0</v>
      </c>
      <c r="AU232" s="67">
        <f t="shared" si="39"/>
        <v>0</v>
      </c>
      <c r="AV232" s="68">
        <f t="shared" si="40"/>
        <v>0</v>
      </c>
    </row>
    <row r="233" spans="1:48" x14ac:dyDescent="0.2">
      <c r="A233" s="4" t="str">
        <f t="shared" si="33"/>
        <v>Pichidegua9</v>
      </c>
      <c r="B233" s="38" t="str">
        <f t="shared" si="34"/>
        <v>PICH1A9</v>
      </c>
      <c r="C233" s="39">
        <v>9</v>
      </c>
      <c r="D233" s="40" t="s">
        <v>52</v>
      </c>
      <c r="E233" s="40"/>
      <c r="F233" s="40" t="s">
        <v>48</v>
      </c>
      <c r="G233" s="41" t="s">
        <v>25</v>
      </c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4"/>
      <c r="AP233" s="54"/>
      <c r="AQ233" s="65">
        <v>0</v>
      </c>
      <c r="AR233" s="66">
        <f t="shared" si="36"/>
        <v>0</v>
      </c>
      <c r="AS233" s="67">
        <v>0</v>
      </c>
      <c r="AT233" s="66">
        <f t="shared" si="38"/>
        <v>0</v>
      </c>
      <c r="AU233" s="67">
        <v>0</v>
      </c>
      <c r="AV233" s="68">
        <f t="shared" si="40"/>
        <v>0</v>
      </c>
    </row>
    <row r="234" spans="1:48" x14ac:dyDescent="0.2">
      <c r="A234" s="4" t="str">
        <f t="shared" si="33"/>
        <v>Pichidegua9</v>
      </c>
      <c r="B234" s="38" t="str">
        <f t="shared" si="34"/>
        <v>PICH2A9</v>
      </c>
      <c r="C234" s="39">
        <v>9</v>
      </c>
      <c r="D234" s="40" t="s">
        <v>52</v>
      </c>
      <c r="E234" s="40" t="s">
        <v>56</v>
      </c>
      <c r="F234" s="40" t="s">
        <v>48</v>
      </c>
      <c r="G234" s="41" t="s">
        <v>26</v>
      </c>
      <c r="H234" s="53">
        <v>4920</v>
      </c>
      <c r="I234" s="53"/>
      <c r="J234" s="53">
        <v>34800</v>
      </c>
      <c r="K234" s="53"/>
      <c r="L234" s="53">
        <v>197720</v>
      </c>
      <c r="M234" s="53"/>
      <c r="N234" s="53">
        <v>81180</v>
      </c>
      <c r="O234" s="53"/>
      <c r="P234" s="53">
        <v>5760</v>
      </c>
      <c r="Q234" s="53"/>
      <c r="R234" s="53">
        <v>0</v>
      </c>
      <c r="S234" s="53"/>
      <c r="T234" s="53">
        <v>0</v>
      </c>
      <c r="U234" s="53"/>
      <c r="V234" s="53">
        <v>20970</v>
      </c>
      <c r="W234" s="53"/>
      <c r="X234" s="53">
        <v>0</v>
      </c>
      <c r="Y234" s="53"/>
      <c r="Z234" s="53">
        <v>20970</v>
      </c>
      <c r="AA234" s="53"/>
      <c r="AB234" s="53">
        <v>4500</v>
      </c>
      <c r="AC234" s="53"/>
      <c r="AD234" s="53">
        <v>0</v>
      </c>
      <c r="AE234" s="53"/>
      <c r="AF234" s="53">
        <v>4500</v>
      </c>
      <c r="AG234" s="53"/>
      <c r="AH234" s="53">
        <v>200</v>
      </c>
      <c r="AI234" s="53"/>
      <c r="AJ234" s="53"/>
      <c r="AK234" s="53"/>
      <c r="AL234" s="53">
        <v>350050</v>
      </c>
      <c r="AM234" s="53"/>
      <c r="AN234" s="53">
        <v>0</v>
      </c>
      <c r="AO234" s="54"/>
      <c r="AP234" s="54">
        <v>350050</v>
      </c>
      <c r="AQ234" s="65">
        <f t="shared" si="35"/>
        <v>5.9905727753178116E-2</v>
      </c>
      <c r="AR234" s="66">
        <f t="shared" si="36"/>
        <v>116.5</v>
      </c>
      <c r="AS234" s="67">
        <f t="shared" si="37"/>
        <v>1.2855306384802171E-2</v>
      </c>
      <c r="AT234" s="66">
        <f t="shared" si="38"/>
        <v>25</v>
      </c>
      <c r="AU234" s="67">
        <f t="shared" si="39"/>
        <v>5.7134695043565208E-4</v>
      </c>
      <c r="AV234" s="68">
        <f t="shared" si="40"/>
        <v>1.1111111111111112</v>
      </c>
    </row>
    <row r="235" spans="1:48" x14ac:dyDescent="0.2">
      <c r="A235" s="4" t="str">
        <f t="shared" si="33"/>
        <v>Pichidegua9</v>
      </c>
      <c r="B235" s="38" t="str">
        <f t="shared" si="34"/>
        <v>PICH3A9</v>
      </c>
      <c r="C235" s="39">
        <v>9</v>
      </c>
      <c r="D235" s="40" t="s">
        <v>52</v>
      </c>
      <c r="E235" s="40" t="s">
        <v>55</v>
      </c>
      <c r="F235" s="40" t="s">
        <v>49</v>
      </c>
      <c r="G235" s="41" t="s">
        <v>27</v>
      </c>
      <c r="H235" s="53">
        <v>1560</v>
      </c>
      <c r="I235" s="53"/>
      <c r="J235" s="53">
        <v>22140</v>
      </c>
      <c r="K235" s="53"/>
      <c r="L235" s="53">
        <v>157860</v>
      </c>
      <c r="M235" s="53"/>
      <c r="N235" s="53">
        <v>114300</v>
      </c>
      <c r="O235" s="53"/>
      <c r="P235" s="53">
        <v>6300</v>
      </c>
      <c r="Q235" s="53"/>
      <c r="R235" s="53">
        <v>0</v>
      </c>
      <c r="S235" s="53"/>
      <c r="T235" s="53">
        <v>0</v>
      </c>
      <c r="U235" s="53"/>
      <c r="V235" s="53">
        <v>14220</v>
      </c>
      <c r="W235" s="53"/>
      <c r="X235" s="53">
        <v>0</v>
      </c>
      <c r="Y235" s="53"/>
      <c r="Z235" s="53">
        <v>14220</v>
      </c>
      <c r="AA235" s="53"/>
      <c r="AB235" s="53">
        <v>2340</v>
      </c>
      <c r="AC235" s="53"/>
      <c r="AD235" s="53">
        <v>0</v>
      </c>
      <c r="AE235" s="53"/>
      <c r="AF235" s="53">
        <v>2340</v>
      </c>
      <c r="AG235" s="53"/>
      <c r="AH235" s="53">
        <v>380</v>
      </c>
      <c r="AI235" s="53"/>
      <c r="AJ235" s="53"/>
      <c r="AK235" s="53"/>
      <c r="AL235" s="53">
        <v>319100</v>
      </c>
      <c r="AM235" s="53"/>
      <c r="AN235" s="53">
        <v>0</v>
      </c>
      <c r="AO235" s="54"/>
      <c r="AP235" s="54">
        <v>319100</v>
      </c>
      <c r="AQ235" s="65">
        <f t="shared" si="35"/>
        <v>4.4562832967721719E-2</v>
      </c>
      <c r="AR235" s="66">
        <f t="shared" si="36"/>
        <v>79</v>
      </c>
      <c r="AS235" s="67">
        <f t="shared" si="37"/>
        <v>7.333124412409903E-3</v>
      </c>
      <c r="AT235" s="66">
        <f t="shared" si="38"/>
        <v>13</v>
      </c>
      <c r="AU235" s="67">
        <f t="shared" si="39"/>
        <v>1.1908492635537449E-3</v>
      </c>
      <c r="AV235" s="68">
        <f t="shared" si="40"/>
        <v>2.1111111111111112</v>
      </c>
    </row>
    <row r="236" spans="1:48" x14ac:dyDescent="0.2">
      <c r="A236" s="4" t="str">
        <f t="shared" si="33"/>
        <v>Pichidegua9</v>
      </c>
      <c r="B236" s="38" t="str">
        <f t="shared" si="34"/>
        <v>PICH4A9</v>
      </c>
      <c r="C236" s="39">
        <v>9</v>
      </c>
      <c r="D236" s="40" t="s">
        <v>52</v>
      </c>
      <c r="E236" s="40" t="s">
        <v>55</v>
      </c>
      <c r="F236" s="40" t="s">
        <v>50</v>
      </c>
      <c r="G236" s="41" t="s">
        <v>28</v>
      </c>
      <c r="H236" s="53">
        <v>8760</v>
      </c>
      <c r="I236" s="53"/>
      <c r="J236" s="53">
        <v>35060</v>
      </c>
      <c r="K236" s="53"/>
      <c r="L236" s="53">
        <v>91680</v>
      </c>
      <c r="M236" s="53"/>
      <c r="N236" s="53">
        <v>33660</v>
      </c>
      <c r="O236" s="53"/>
      <c r="P236" s="53">
        <v>3960</v>
      </c>
      <c r="Q236" s="53"/>
      <c r="R236" s="53">
        <v>0</v>
      </c>
      <c r="S236" s="53"/>
      <c r="T236" s="53">
        <v>0</v>
      </c>
      <c r="U236" s="53"/>
      <c r="V236" s="53">
        <v>19440</v>
      </c>
      <c r="W236" s="53"/>
      <c r="X236" s="53">
        <v>0</v>
      </c>
      <c r="Y236" s="53"/>
      <c r="Z236" s="53">
        <v>19440</v>
      </c>
      <c r="AA236" s="53"/>
      <c r="AB236" s="53">
        <v>2160</v>
      </c>
      <c r="AC236" s="53"/>
      <c r="AD236" s="53">
        <v>0</v>
      </c>
      <c r="AE236" s="53"/>
      <c r="AF236" s="53">
        <v>2160</v>
      </c>
      <c r="AG236" s="53"/>
      <c r="AH236" s="53">
        <v>340</v>
      </c>
      <c r="AI236" s="53"/>
      <c r="AJ236" s="53"/>
      <c r="AK236" s="53"/>
      <c r="AL236" s="53">
        <v>195060</v>
      </c>
      <c r="AM236" s="53"/>
      <c r="AN236" s="53">
        <v>0</v>
      </c>
      <c r="AO236" s="54"/>
      <c r="AP236" s="54">
        <v>195060</v>
      </c>
      <c r="AQ236" s="65">
        <f t="shared" si="35"/>
        <v>9.9661642571516454E-2</v>
      </c>
      <c r="AR236" s="66">
        <f t="shared" si="36"/>
        <v>108</v>
      </c>
      <c r="AS236" s="67">
        <f t="shared" si="37"/>
        <v>1.1073515841279606E-2</v>
      </c>
      <c r="AT236" s="66">
        <f t="shared" si="38"/>
        <v>12</v>
      </c>
      <c r="AU236" s="67">
        <f t="shared" si="39"/>
        <v>1.7430534194606787E-3</v>
      </c>
      <c r="AV236" s="68">
        <f t="shared" si="40"/>
        <v>1.8888888888888888</v>
      </c>
    </row>
    <row r="237" spans="1:48" x14ac:dyDescent="0.2">
      <c r="A237" s="4" t="str">
        <f t="shared" si="33"/>
        <v>Pichidegua9</v>
      </c>
      <c r="B237" s="38" t="str">
        <f t="shared" si="34"/>
        <v>PICH5A9</v>
      </c>
      <c r="C237" s="39">
        <v>9</v>
      </c>
      <c r="D237" s="40" t="s">
        <v>52</v>
      </c>
      <c r="E237" s="40" t="s">
        <v>55</v>
      </c>
      <c r="F237" s="40" t="s">
        <v>51</v>
      </c>
      <c r="G237" s="41" t="s">
        <v>29</v>
      </c>
      <c r="H237" s="53">
        <v>7680</v>
      </c>
      <c r="I237" s="53"/>
      <c r="J237" s="53">
        <v>7560</v>
      </c>
      <c r="K237" s="53"/>
      <c r="L237" s="53">
        <v>100080</v>
      </c>
      <c r="M237" s="53"/>
      <c r="N237" s="53">
        <v>174780</v>
      </c>
      <c r="O237" s="53"/>
      <c r="P237" s="53">
        <v>30060</v>
      </c>
      <c r="Q237" s="53"/>
      <c r="R237" s="53">
        <v>0</v>
      </c>
      <c r="S237" s="53"/>
      <c r="T237" s="53">
        <v>0</v>
      </c>
      <c r="U237" s="53"/>
      <c r="V237" s="53">
        <v>12240</v>
      </c>
      <c r="W237" s="53"/>
      <c r="X237" s="53">
        <v>0</v>
      </c>
      <c r="Y237" s="53"/>
      <c r="Z237" s="53">
        <v>12240</v>
      </c>
      <c r="AA237" s="53"/>
      <c r="AB237" s="53">
        <v>1980</v>
      </c>
      <c r="AC237" s="53"/>
      <c r="AD237" s="53">
        <v>0</v>
      </c>
      <c r="AE237" s="53"/>
      <c r="AF237" s="53">
        <v>1980</v>
      </c>
      <c r="AG237" s="53"/>
      <c r="AH237" s="53">
        <v>260</v>
      </c>
      <c r="AI237" s="53"/>
      <c r="AJ237" s="53"/>
      <c r="AK237" s="53"/>
      <c r="AL237" s="53">
        <v>334640</v>
      </c>
      <c r="AM237" s="53"/>
      <c r="AN237" s="53">
        <v>0</v>
      </c>
      <c r="AO237" s="54"/>
      <c r="AP237" s="54">
        <v>334640</v>
      </c>
      <c r="AQ237" s="65">
        <f t="shared" si="35"/>
        <v>3.6576619650968208E-2</v>
      </c>
      <c r="AR237" s="66">
        <f t="shared" si="36"/>
        <v>68</v>
      </c>
      <c r="AS237" s="67">
        <f t="shared" si="37"/>
        <v>5.9168061200095623E-3</v>
      </c>
      <c r="AT237" s="66">
        <f t="shared" si="38"/>
        <v>11</v>
      </c>
      <c r="AU237" s="67">
        <f t="shared" si="39"/>
        <v>7.7695433899115465E-4</v>
      </c>
      <c r="AV237" s="68">
        <f t="shared" si="40"/>
        <v>1.4444444444444444</v>
      </c>
    </row>
    <row r="238" spans="1:48" x14ac:dyDescent="0.2">
      <c r="A238" s="4" t="str">
        <f t="shared" si="33"/>
        <v>Pichidegua9</v>
      </c>
      <c r="B238" s="38" t="str">
        <f t="shared" si="34"/>
        <v>PICH1B9</v>
      </c>
      <c r="C238" s="39">
        <v>9</v>
      </c>
      <c r="D238" s="40" t="s">
        <v>52</v>
      </c>
      <c r="E238" s="40"/>
      <c r="F238" s="40" t="s">
        <v>48</v>
      </c>
      <c r="G238" s="41" t="s">
        <v>30</v>
      </c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4"/>
      <c r="AP238" s="54"/>
      <c r="AQ238" s="65">
        <v>0</v>
      </c>
      <c r="AR238" s="66">
        <f t="shared" si="36"/>
        <v>0</v>
      </c>
      <c r="AS238" s="67">
        <v>0</v>
      </c>
      <c r="AT238" s="66">
        <f t="shared" si="38"/>
        <v>0</v>
      </c>
      <c r="AU238" s="67">
        <v>0</v>
      </c>
      <c r="AV238" s="68">
        <f t="shared" si="40"/>
        <v>0</v>
      </c>
    </row>
    <row r="239" spans="1:48" x14ac:dyDescent="0.2">
      <c r="A239" s="4" t="str">
        <f t="shared" si="33"/>
        <v>Pichidegua9</v>
      </c>
      <c r="B239" s="38" t="str">
        <f t="shared" si="34"/>
        <v>PICH2B9</v>
      </c>
      <c r="C239" s="39">
        <v>9</v>
      </c>
      <c r="D239" s="40" t="s">
        <v>52</v>
      </c>
      <c r="E239" s="40" t="s">
        <v>55</v>
      </c>
      <c r="F239" s="40" t="s">
        <v>48</v>
      </c>
      <c r="G239" s="41" t="s">
        <v>31</v>
      </c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4"/>
      <c r="AP239" s="54"/>
      <c r="AQ239" s="65">
        <v>0</v>
      </c>
      <c r="AR239" s="66">
        <f t="shared" si="36"/>
        <v>0</v>
      </c>
      <c r="AS239" s="67">
        <v>0</v>
      </c>
      <c r="AT239" s="66">
        <f t="shared" si="38"/>
        <v>0</v>
      </c>
      <c r="AU239" s="67">
        <v>0</v>
      </c>
      <c r="AV239" s="68">
        <f t="shared" si="40"/>
        <v>0</v>
      </c>
    </row>
    <row r="240" spans="1:48" x14ac:dyDescent="0.2">
      <c r="A240" s="4" t="str">
        <f t="shared" si="33"/>
        <v>Pichidegua9</v>
      </c>
      <c r="B240" s="38" t="str">
        <f t="shared" si="34"/>
        <v>PICH3B9</v>
      </c>
      <c r="C240" s="39">
        <v>9</v>
      </c>
      <c r="D240" s="40" t="s">
        <v>52</v>
      </c>
      <c r="E240" s="40" t="s">
        <v>55</v>
      </c>
      <c r="F240" s="40" t="s">
        <v>49</v>
      </c>
      <c r="G240" s="41" t="s">
        <v>32</v>
      </c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4"/>
      <c r="AP240" s="54"/>
      <c r="AQ240" s="65">
        <v>0</v>
      </c>
      <c r="AR240" s="66">
        <f t="shared" si="36"/>
        <v>0</v>
      </c>
      <c r="AS240" s="67">
        <v>0</v>
      </c>
      <c r="AT240" s="66">
        <f t="shared" si="38"/>
        <v>0</v>
      </c>
      <c r="AU240" s="67">
        <v>0</v>
      </c>
      <c r="AV240" s="68">
        <f t="shared" si="40"/>
        <v>0</v>
      </c>
    </row>
    <row r="241" spans="1:48" x14ac:dyDescent="0.2">
      <c r="A241" s="4" t="str">
        <f t="shared" si="33"/>
        <v>Pichidegua9</v>
      </c>
      <c r="B241" s="38" t="str">
        <f t="shared" si="34"/>
        <v>PICH4B9</v>
      </c>
      <c r="C241" s="39">
        <v>9</v>
      </c>
      <c r="D241" s="40" t="s">
        <v>52</v>
      </c>
      <c r="E241" s="40" t="s">
        <v>55</v>
      </c>
      <c r="F241" s="40" t="s">
        <v>50</v>
      </c>
      <c r="G241" s="41" t="s">
        <v>33</v>
      </c>
      <c r="H241" s="53">
        <v>11040</v>
      </c>
      <c r="I241" s="53"/>
      <c r="J241" s="53">
        <v>37080</v>
      </c>
      <c r="K241" s="53"/>
      <c r="L241" s="53">
        <v>62280</v>
      </c>
      <c r="M241" s="53"/>
      <c r="N241" s="53">
        <v>23580</v>
      </c>
      <c r="O241" s="53"/>
      <c r="P241" s="53">
        <v>4140</v>
      </c>
      <c r="Q241" s="53"/>
      <c r="R241" s="53">
        <v>0</v>
      </c>
      <c r="S241" s="53"/>
      <c r="T241" s="53">
        <v>0</v>
      </c>
      <c r="U241" s="53"/>
      <c r="V241" s="53">
        <v>24120</v>
      </c>
      <c r="W241" s="53"/>
      <c r="X241" s="53">
        <v>0</v>
      </c>
      <c r="Y241" s="53"/>
      <c r="Z241" s="53">
        <v>24120</v>
      </c>
      <c r="AA241" s="53"/>
      <c r="AB241" s="53">
        <v>5940</v>
      </c>
      <c r="AC241" s="53"/>
      <c r="AD241" s="53">
        <v>0</v>
      </c>
      <c r="AE241" s="53"/>
      <c r="AF241" s="53">
        <v>5940</v>
      </c>
      <c r="AG241" s="53"/>
      <c r="AH241" s="53">
        <v>940</v>
      </c>
      <c r="AI241" s="53"/>
      <c r="AJ241" s="53"/>
      <c r="AK241" s="53"/>
      <c r="AL241" s="53">
        <v>169120</v>
      </c>
      <c r="AM241" s="53"/>
      <c r="AN241" s="53">
        <v>0</v>
      </c>
      <c r="AO241" s="54"/>
      <c r="AP241" s="54">
        <v>169120</v>
      </c>
      <c r="AQ241" s="65">
        <f t="shared" si="35"/>
        <v>0.14262062440870388</v>
      </c>
      <c r="AR241" s="66">
        <f t="shared" si="36"/>
        <v>134</v>
      </c>
      <c r="AS241" s="67">
        <f t="shared" si="37"/>
        <v>3.512298959318827E-2</v>
      </c>
      <c r="AT241" s="66">
        <f t="shared" si="38"/>
        <v>33</v>
      </c>
      <c r="AU241" s="67">
        <f t="shared" si="39"/>
        <v>5.5581835383159885E-3</v>
      </c>
      <c r="AV241" s="68">
        <f t="shared" si="40"/>
        <v>5.2222222222222223</v>
      </c>
    </row>
    <row r="242" spans="1:48" x14ac:dyDescent="0.2">
      <c r="A242" s="4" t="str">
        <f t="shared" si="33"/>
        <v>Pichidegua9</v>
      </c>
      <c r="B242" s="38" t="str">
        <f t="shared" si="34"/>
        <v>PICH5B9</v>
      </c>
      <c r="C242" s="39">
        <v>9</v>
      </c>
      <c r="D242" s="40" t="s">
        <v>52</v>
      </c>
      <c r="E242" s="40" t="s">
        <v>55</v>
      </c>
      <c r="F242" s="40" t="s">
        <v>51</v>
      </c>
      <c r="G242" s="41" t="s">
        <v>34</v>
      </c>
      <c r="H242" s="53">
        <v>10080</v>
      </c>
      <c r="I242" s="53"/>
      <c r="J242" s="53">
        <v>50040</v>
      </c>
      <c r="K242" s="53"/>
      <c r="L242" s="53">
        <v>88560</v>
      </c>
      <c r="M242" s="53"/>
      <c r="N242" s="53">
        <v>27900</v>
      </c>
      <c r="O242" s="53"/>
      <c r="P242" s="53">
        <v>6300</v>
      </c>
      <c r="Q242" s="53"/>
      <c r="R242" s="53">
        <v>0</v>
      </c>
      <c r="S242" s="53"/>
      <c r="T242" s="53">
        <v>0</v>
      </c>
      <c r="U242" s="53"/>
      <c r="V242" s="53">
        <v>19800</v>
      </c>
      <c r="W242" s="53"/>
      <c r="X242" s="53">
        <v>0</v>
      </c>
      <c r="Y242" s="53"/>
      <c r="Z242" s="53">
        <v>19800</v>
      </c>
      <c r="AA242" s="53"/>
      <c r="AB242" s="53">
        <v>4680</v>
      </c>
      <c r="AC242" s="53"/>
      <c r="AD242" s="53">
        <v>0</v>
      </c>
      <c r="AE242" s="53"/>
      <c r="AF242" s="53">
        <v>4680</v>
      </c>
      <c r="AG242" s="53"/>
      <c r="AH242" s="53">
        <v>340</v>
      </c>
      <c r="AI242" s="53"/>
      <c r="AJ242" s="53"/>
      <c r="AK242" s="53"/>
      <c r="AL242" s="53">
        <v>207700</v>
      </c>
      <c r="AM242" s="53"/>
      <c r="AN242" s="53">
        <v>0</v>
      </c>
      <c r="AO242" s="54"/>
      <c r="AP242" s="54">
        <v>207700</v>
      </c>
      <c r="AQ242" s="65">
        <f t="shared" si="35"/>
        <v>9.5329802599903701E-2</v>
      </c>
      <c r="AR242" s="66">
        <f t="shared" si="36"/>
        <v>110</v>
      </c>
      <c r="AS242" s="67">
        <f t="shared" si="37"/>
        <v>2.2532498796340877E-2</v>
      </c>
      <c r="AT242" s="66">
        <f t="shared" si="38"/>
        <v>26</v>
      </c>
      <c r="AU242" s="67">
        <f t="shared" si="39"/>
        <v>1.6369764082811748E-3</v>
      </c>
      <c r="AV242" s="68">
        <f t="shared" si="40"/>
        <v>1.8888888888888888</v>
      </c>
    </row>
    <row r="243" spans="1:48" x14ac:dyDescent="0.2">
      <c r="A243" s="4" t="str">
        <f t="shared" si="33"/>
        <v>Pichidegua9</v>
      </c>
      <c r="B243" s="38" t="str">
        <f t="shared" si="34"/>
        <v>PICH3C9</v>
      </c>
      <c r="C243" s="39">
        <v>9</v>
      </c>
      <c r="D243" s="40" t="s">
        <v>52</v>
      </c>
      <c r="E243" s="40" t="s">
        <v>55</v>
      </c>
      <c r="F243" s="40" t="s">
        <v>49</v>
      </c>
      <c r="G243" s="41" t="s">
        <v>53</v>
      </c>
      <c r="H243" s="53">
        <v>9600</v>
      </c>
      <c r="I243" s="53"/>
      <c r="J243" s="53">
        <v>52020</v>
      </c>
      <c r="K243" s="53"/>
      <c r="L243" s="53">
        <v>95400</v>
      </c>
      <c r="M243" s="53"/>
      <c r="N243" s="53">
        <v>38160</v>
      </c>
      <c r="O243" s="53"/>
      <c r="P243" s="53">
        <v>1800</v>
      </c>
      <c r="Q243" s="53"/>
      <c r="R243" s="53">
        <v>0</v>
      </c>
      <c r="S243" s="53"/>
      <c r="T243" s="53">
        <v>0</v>
      </c>
      <c r="U243" s="53"/>
      <c r="V243" s="53">
        <v>19080</v>
      </c>
      <c r="W243" s="53"/>
      <c r="X243" s="53">
        <v>0</v>
      </c>
      <c r="Y243" s="53"/>
      <c r="Z243" s="53">
        <v>19080</v>
      </c>
      <c r="AA243" s="53"/>
      <c r="AB243" s="53">
        <v>3960</v>
      </c>
      <c r="AC243" s="53"/>
      <c r="AD243" s="53">
        <v>0</v>
      </c>
      <c r="AE243" s="53"/>
      <c r="AF243" s="53">
        <v>3960</v>
      </c>
      <c r="AG243" s="53"/>
      <c r="AH243" s="53">
        <v>460</v>
      </c>
      <c r="AI243" s="53"/>
      <c r="AJ243" s="53"/>
      <c r="AK243" s="53"/>
      <c r="AL243" s="53">
        <v>220480</v>
      </c>
      <c r="AM243" s="53"/>
      <c r="AN243" s="53">
        <v>0</v>
      </c>
      <c r="AO243" s="54"/>
      <c r="AP243" s="54">
        <v>220480</v>
      </c>
      <c r="AQ243" s="65">
        <f t="shared" si="35"/>
        <v>8.6538461538461536E-2</v>
      </c>
      <c r="AR243" s="66">
        <f t="shared" si="36"/>
        <v>106</v>
      </c>
      <c r="AS243" s="67">
        <f t="shared" si="37"/>
        <v>1.7960812772133527E-2</v>
      </c>
      <c r="AT243" s="66">
        <f t="shared" si="38"/>
        <v>22</v>
      </c>
      <c r="AU243" s="67">
        <f t="shared" si="39"/>
        <v>2.0863570391872277E-3</v>
      </c>
      <c r="AV243" s="68">
        <f t="shared" si="40"/>
        <v>2.5555555555555554</v>
      </c>
    </row>
    <row r="244" spans="1:48" x14ac:dyDescent="0.2">
      <c r="A244" s="4" t="str">
        <f t="shared" si="33"/>
        <v>Pichidegua9</v>
      </c>
      <c r="B244" s="38" t="str">
        <f t="shared" si="34"/>
        <v>PICH5C9</v>
      </c>
      <c r="C244" s="39">
        <v>9</v>
      </c>
      <c r="D244" s="40" t="s">
        <v>52</v>
      </c>
      <c r="E244" s="40" t="s">
        <v>55</v>
      </c>
      <c r="F244" s="40" t="s">
        <v>51</v>
      </c>
      <c r="G244" s="41" t="s">
        <v>35</v>
      </c>
      <c r="H244" s="53">
        <v>0</v>
      </c>
      <c r="I244" s="53"/>
      <c r="J244" s="53">
        <v>2880</v>
      </c>
      <c r="K244" s="53"/>
      <c r="L244" s="53">
        <v>1980</v>
      </c>
      <c r="M244" s="53"/>
      <c r="N244" s="53">
        <v>16740</v>
      </c>
      <c r="O244" s="53"/>
      <c r="P244" s="53">
        <v>39780</v>
      </c>
      <c r="Q244" s="53"/>
      <c r="R244" s="53">
        <v>7920</v>
      </c>
      <c r="S244" s="53"/>
      <c r="T244" s="53">
        <v>540</v>
      </c>
      <c r="U244" s="53"/>
      <c r="V244" s="53">
        <v>11160</v>
      </c>
      <c r="W244" s="53"/>
      <c r="X244" s="53">
        <v>0</v>
      </c>
      <c r="Y244" s="53"/>
      <c r="Z244" s="53">
        <v>11160</v>
      </c>
      <c r="AA244" s="53"/>
      <c r="AB244" s="53">
        <v>1440</v>
      </c>
      <c r="AC244" s="53"/>
      <c r="AD244" s="53">
        <v>0</v>
      </c>
      <c r="AE244" s="53"/>
      <c r="AF244" s="53">
        <v>1440</v>
      </c>
      <c r="AG244" s="53"/>
      <c r="AH244" s="53">
        <v>60</v>
      </c>
      <c r="AI244" s="53"/>
      <c r="AJ244" s="53"/>
      <c r="AK244" s="53"/>
      <c r="AL244" s="53">
        <v>82500</v>
      </c>
      <c r="AM244" s="53"/>
      <c r="AN244" s="53">
        <v>0</v>
      </c>
      <c r="AO244" s="54"/>
      <c r="AP244" s="54">
        <v>82500</v>
      </c>
      <c r="AQ244" s="65">
        <f t="shared" si="35"/>
        <v>0.13527272727272727</v>
      </c>
      <c r="AR244" s="66">
        <f t="shared" si="36"/>
        <v>62</v>
      </c>
      <c r="AS244" s="67">
        <f t="shared" si="37"/>
        <v>1.7454545454545455E-2</v>
      </c>
      <c r="AT244" s="66">
        <f t="shared" si="38"/>
        <v>8</v>
      </c>
      <c r="AU244" s="67">
        <f t="shared" si="39"/>
        <v>7.2727272727272723E-4</v>
      </c>
      <c r="AV244" s="68">
        <f t="shared" si="40"/>
        <v>0.33333333333333331</v>
      </c>
    </row>
    <row r="245" spans="1:48" x14ac:dyDescent="0.2">
      <c r="A245" s="4" t="str">
        <f t="shared" si="33"/>
        <v>Pichidegua9</v>
      </c>
      <c r="B245" s="38" t="str">
        <f t="shared" si="34"/>
        <v>PICH5D9</v>
      </c>
      <c r="C245" s="39">
        <v>9</v>
      </c>
      <c r="D245" s="40" t="s">
        <v>52</v>
      </c>
      <c r="E245" s="40" t="s">
        <v>55</v>
      </c>
      <c r="F245" s="40" t="s">
        <v>51</v>
      </c>
      <c r="G245" s="41" t="s">
        <v>36</v>
      </c>
      <c r="H245" s="53">
        <v>3360</v>
      </c>
      <c r="I245" s="53"/>
      <c r="J245" s="53">
        <v>22320</v>
      </c>
      <c r="K245" s="53"/>
      <c r="L245" s="53">
        <v>101340</v>
      </c>
      <c r="M245" s="53"/>
      <c r="N245" s="53">
        <v>171900</v>
      </c>
      <c r="O245" s="53"/>
      <c r="P245" s="53">
        <v>13500</v>
      </c>
      <c r="Q245" s="53"/>
      <c r="R245" s="53">
        <v>0</v>
      </c>
      <c r="S245" s="53"/>
      <c r="T245" s="53">
        <v>0</v>
      </c>
      <c r="U245" s="53"/>
      <c r="V245" s="53">
        <v>14940</v>
      </c>
      <c r="W245" s="53"/>
      <c r="X245" s="53">
        <v>0</v>
      </c>
      <c r="Y245" s="53"/>
      <c r="Z245" s="53">
        <v>14940</v>
      </c>
      <c r="AA245" s="53"/>
      <c r="AB245" s="53">
        <v>2340</v>
      </c>
      <c r="AC245" s="53"/>
      <c r="AD245" s="53">
        <v>0</v>
      </c>
      <c r="AE245" s="53"/>
      <c r="AF245" s="53">
        <v>2340</v>
      </c>
      <c r="AG245" s="53"/>
      <c r="AH245" s="53">
        <v>280</v>
      </c>
      <c r="AI245" s="53"/>
      <c r="AJ245" s="53"/>
      <c r="AK245" s="53"/>
      <c r="AL245" s="53">
        <v>329980</v>
      </c>
      <c r="AM245" s="53"/>
      <c r="AN245" s="53">
        <v>0</v>
      </c>
      <c r="AO245" s="54"/>
      <c r="AP245" s="54">
        <v>329980</v>
      </c>
      <c r="AQ245" s="65">
        <f t="shared" si="35"/>
        <v>4.527547124068125E-2</v>
      </c>
      <c r="AR245" s="66">
        <f t="shared" si="36"/>
        <v>83</v>
      </c>
      <c r="AS245" s="67">
        <f t="shared" si="37"/>
        <v>7.0913388690223653E-3</v>
      </c>
      <c r="AT245" s="66">
        <f t="shared" si="38"/>
        <v>13</v>
      </c>
      <c r="AU245" s="67">
        <f t="shared" si="39"/>
        <v>8.4853627492575306E-4</v>
      </c>
      <c r="AV245" s="68">
        <f t="shared" si="40"/>
        <v>1.5555555555555556</v>
      </c>
    </row>
    <row r="246" spans="1:48" x14ac:dyDescent="0.2">
      <c r="A246" s="4" t="str">
        <f t="shared" si="33"/>
        <v>Pichidegua9</v>
      </c>
      <c r="B246" s="38" t="str">
        <f t="shared" si="34"/>
        <v>PICH1Aco9</v>
      </c>
      <c r="C246" s="39">
        <v>9</v>
      </c>
      <c r="D246" s="40" t="s">
        <v>52</v>
      </c>
      <c r="E246" s="40" t="s">
        <v>56</v>
      </c>
      <c r="F246" s="40" t="s">
        <v>47</v>
      </c>
      <c r="G246" s="41" t="s">
        <v>37</v>
      </c>
      <c r="H246" s="53">
        <v>11400</v>
      </c>
      <c r="I246" s="53"/>
      <c r="J246" s="53">
        <v>14580</v>
      </c>
      <c r="K246" s="53"/>
      <c r="L246" s="53">
        <v>4200</v>
      </c>
      <c r="M246" s="53"/>
      <c r="N246" s="53">
        <v>34560</v>
      </c>
      <c r="O246" s="53"/>
      <c r="P246" s="53">
        <v>360</v>
      </c>
      <c r="Q246" s="53"/>
      <c r="R246" s="53">
        <v>0</v>
      </c>
      <c r="S246" s="53"/>
      <c r="T246" s="53">
        <v>0</v>
      </c>
      <c r="U246" s="53"/>
      <c r="V246" s="53">
        <v>2154</v>
      </c>
      <c r="W246" s="53"/>
      <c r="X246" s="53">
        <v>450</v>
      </c>
      <c r="Y246" s="53"/>
      <c r="Z246" s="53">
        <v>2604</v>
      </c>
      <c r="AA246" s="53"/>
      <c r="AB246" s="53">
        <v>711</v>
      </c>
      <c r="AC246" s="53"/>
      <c r="AD246" s="53">
        <v>630</v>
      </c>
      <c r="AE246" s="53"/>
      <c r="AF246" s="53">
        <v>1341</v>
      </c>
      <c r="AG246" s="53"/>
      <c r="AH246" s="53">
        <v>2235</v>
      </c>
      <c r="AI246" s="53"/>
      <c r="AJ246" s="53"/>
      <c r="AK246" s="53"/>
      <c r="AL246" s="53">
        <v>70200</v>
      </c>
      <c r="AM246" s="53"/>
      <c r="AN246" s="53">
        <v>1080</v>
      </c>
      <c r="AO246" s="54"/>
      <c r="AP246" s="54">
        <v>71280</v>
      </c>
      <c r="AQ246" s="65">
        <f t="shared" si="35"/>
        <v>3.6531986531986534E-2</v>
      </c>
      <c r="AR246" s="66">
        <f t="shared" si="36"/>
        <v>14.466666666666667</v>
      </c>
      <c r="AS246" s="67">
        <f t="shared" si="37"/>
        <v>1.8813131313131313E-2</v>
      </c>
      <c r="AT246" s="66">
        <f t="shared" si="38"/>
        <v>7.45</v>
      </c>
      <c r="AU246" s="67">
        <f t="shared" si="39"/>
        <v>3.1355218855218858E-2</v>
      </c>
      <c r="AV246" s="68">
        <f t="shared" si="40"/>
        <v>12.416666666666666</v>
      </c>
    </row>
    <row r="247" spans="1:48" x14ac:dyDescent="0.2">
      <c r="A247" s="4" t="str">
        <f t="shared" si="33"/>
        <v>Pichidegua9</v>
      </c>
      <c r="B247" s="38" t="str">
        <f t="shared" si="34"/>
        <v>PICH1Aco29</v>
      </c>
      <c r="C247" s="39">
        <v>9</v>
      </c>
      <c r="D247" s="40" t="s">
        <v>52</v>
      </c>
      <c r="E247" s="40" t="s">
        <v>56</v>
      </c>
      <c r="F247" s="40" t="s">
        <v>47</v>
      </c>
      <c r="G247" s="41" t="s">
        <v>38</v>
      </c>
      <c r="H247" s="53">
        <v>4920</v>
      </c>
      <c r="I247" s="53"/>
      <c r="J247" s="53">
        <v>13320</v>
      </c>
      <c r="K247" s="53"/>
      <c r="L247" s="53">
        <v>21240</v>
      </c>
      <c r="M247" s="53"/>
      <c r="N247" s="53">
        <v>7740</v>
      </c>
      <c r="O247" s="53"/>
      <c r="P247" s="53">
        <v>720</v>
      </c>
      <c r="Q247" s="53"/>
      <c r="R247" s="53">
        <v>0</v>
      </c>
      <c r="S247" s="53"/>
      <c r="T247" s="53">
        <v>0</v>
      </c>
      <c r="U247" s="53"/>
      <c r="V247" s="53">
        <v>1230</v>
      </c>
      <c r="W247" s="53"/>
      <c r="X247" s="53">
        <v>270</v>
      </c>
      <c r="Y247" s="53"/>
      <c r="Z247" s="53">
        <v>1500</v>
      </c>
      <c r="AA247" s="53"/>
      <c r="AB247" s="53">
        <v>831</v>
      </c>
      <c r="AC247" s="53"/>
      <c r="AD247" s="53">
        <v>480</v>
      </c>
      <c r="AE247" s="53"/>
      <c r="AF247" s="53">
        <v>1311</v>
      </c>
      <c r="AG247" s="53"/>
      <c r="AH247" s="53">
        <v>2289</v>
      </c>
      <c r="AI247" s="53"/>
      <c r="AJ247" s="53"/>
      <c r="AK247" s="53"/>
      <c r="AL247" s="53">
        <v>52290</v>
      </c>
      <c r="AM247" s="53"/>
      <c r="AN247" s="53">
        <v>750</v>
      </c>
      <c r="AO247" s="54"/>
      <c r="AP247" s="54">
        <v>53040</v>
      </c>
      <c r="AQ247" s="65">
        <f t="shared" si="35"/>
        <v>2.828054298642534E-2</v>
      </c>
      <c r="AR247" s="66">
        <f t="shared" si="36"/>
        <v>8.3333333333333339</v>
      </c>
      <c r="AS247" s="67">
        <f t="shared" si="37"/>
        <v>2.4717194570135746E-2</v>
      </c>
      <c r="AT247" s="66">
        <f t="shared" si="38"/>
        <v>7.2833333333333332</v>
      </c>
      <c r="AU247" s="67">
        <f t="shared" si="39"/>
        <v>4.3156108597285067E-2</v>
      </c>
      <c r="AV247" s="68">
        <f t="shared" si="40"/>
        <v>12.716666666666667</v>
      </c>
    </row>
    <row r="248" spans="1:48" x14ac:dyDescent="0.2">
      <c r="A248" s="4" t="str">
        <f t="shared" si="33"/>
        <v>Pichidegua9</v>
      </c>
      <c r="B248" s="38" t="str">
        <f t="shared" si="34"/>
        <v>PICH1Bco9</v>
      </c>
      <c r="C248" s="39">
        <v>9</v>
      </c>
      <c r="D248" s="40" t="s">
        <v>52</v>
      </c>
      <c r="E248" s="40" t="s">
        <v>56</v>
      </c>
      <c r="F248" s="40" t="s">
        <v>47</v>
      </c>
      <c r="G248" s="41" t="s">
        <v>39</v>
      </c>
      <c r="H248" s="53">
        <v>1200</v>
      </c>
      <c r="I248" s="53"/>
      <c r="J248" s="53">
        <v>360</v>
      </c>
      <c r="K248" s="53"/>
      <c r="L248" s="53">
        <v>1000</v>
      </c>
      <c r="M248" s="53"/>
      <c r="N248" s="53">
        <v>29700</v>
      </c>
      <c r="O248" s="53"/>
      <c r="P248" s="53">
        <v>1950</v>
      </c>
      <c r="Q248" s="53"/>
      <c r="R248" s="53">
        <v>0</v>
      </c>
      <c r="S248" s="53"/>
      <c r="T248" s="53">
        <v>0</v>
      </c>
      <c r="U248" s="53"/>
      <c r="V248" s="53">
        <v>546</v>
      </c>
      <c r="W248" s="53"/>
      <c r="X248" s="53">
        <v>390</v>
      </c>
      <c r="Y248" s="53"/>
      <c r="Z248" s="53">
        <v>936</v>
      </c>
      <c r="AA248" s="53"/>
      <c r="AB248" s="53">
        <v>135</v>
      </c>
      <c r="AC248" s="53"/>
      <c r="AD248" s="53">
        <v>30</v>
      </c>
      <c r="AE248" s="53"/>
      <c r="AF248" s="53">
        <v>165</v>
      </c>
      <c r="AG248" s="53"/>
      <c r="AH248" s="53">
        <v>29</v>
      </c>
      <c r="AI248" s="53"/>
      <c r="AJ248" s="53"/>
      <c r="AK248" s="53"/>
      <c r="AL248" s="53">
        <v>34920</v>
      </c>
      <c r="AM248" s="53"/>
      <c r="AN248" s="53">
        <v>420</v>
      </c>
      <c r="AO248" s="54"/>
      <c r="AP248" s="54">
        <v>35340</v>
      </c>
      <c r="AQ248" s="65">
        <f t="shared" si="35"/>
        <v>2.6485568760611207E-2</v>
      </c>
      <c r="AR248" s="66">
        <f t="shared" si="36"/>
        <v>5.2</v>
      </c>
      <c r="AS248" s="67">
        <f t="shared" si="37"/>
        <v>4.6689303904923598E-3</v>
      </c>
      <c r="AT248" s="66">
        <f t="shared" si="38"/>
        <v>0.91666666666666663</v>
      </c>
      <c r="AU248" s="67">
        <f t="shared" si="39"/>
        <v>8.2059988681380867E-4</v>
      </c>
      <c r="AV248" s="68">
        <f t="shared" si="40"/>
        <v>0.16111111111111112</v>
      </c>
    </row>
    <row r="249" spans="1:48" x14ac:dyDescent="0.2">
      <c r="A249" s="4" t="str">
        <f t="shared" si="33"/>
        <v>Pichidegua9</v>
      </c>
      <c r="B249" s="38" t="str">
        <f t="shared" si="34"/>
        <v>PICH2BCO9</v>
      </c>
      <c r="C249" s="39">
        <v>9</v>
      </c>
      <c r="D249" s="40" t="s">
        <v>52</v>
      </c>
      <c r="E249" s="42" t="s">
        <v>56</v>
      </c>
      <c r="F249" s="42" t="s">
        <v>47</v>
      </c>
      <c r="G249" s="43" t="s">
        <v>40</v>
      </c>
      <c r="H249" s="53">
        <v>4080</v>
      </c>
      <c r="I249" s="53"/>
      <c r="J249" s="53">
        <v>11340</v>
      </c>
      <c r="K249" s="53"/>
      <c r="L249" s="53">
        <v>21420</v>
      </c>
      <c r="M249" s="53"/>
      <c r="N249" s="53">
        <v>7920</v>
      </c>
      <c r="O249" s="53"/>
      <c r="P249" s="53">
        <v>540</v>
      </c>
      <c r="Q249" s="53"/>
      <c r="R249" s="53">
        <v>0</v>
      </c>
      <c r="S249" s="53"/>
      <c r="T249" s="53">
        <v>0</v>
      </c>
      <c r="U249" s="53"/>
      <c r="V249" s="53">
        <v>1911</v>
      </c>
      <c r="W249" s="53"/>
      <c r="X249" s="53">
        <v>1080</v>
      </c>
      <c r="Y249" s="53"/>
      <c r="Z249" s="53">
        <v>2991</v>
      </c>
      <c r="AA249" s="53"/>
      <c r="AB249" s="53">
        <v>495</v>
      </c>
      <c r="AC249" s="53"/>
      <c r="AD249" s="53">
        <v>840</v>
      </c>
      <c r="AE249" s="53"/>
      <c r="AF249" s="53">
        <v>1335</v>
      </c>
      <c r="AG249" s="53"/>
      <c r="AH249" s="53">
        <v>1254</v>
      </c>
      <c r="AI249" s="53"/>
      <c r="AJ249" s="53"/>
      <c r="AK249" s="53"/>
      <c r="AL249" s="53">
        <v>48960</v>
      </c>
      <c r="AM249" s="53"/>
      <c r="AN249" s="53">
        <v>1920</v>
      </c>
      <c r="AO249" s="54"/>
      <c r="AP249" s="54">
        <v>50880</v>
      </c>
      <c r="AQ249" s="65">
        <f t="shared" si="35"/>
        <v>5.8785377358490563E-2</v>
      </c>
      <c r="AR249" s="66">
        <f t="shared" si="36"/>
        <v>16.616666666666667</v>
      </c>
      <c r="AS249" s="67">
        <f t="shared" si="37"/>
        <v>2.6238207547169812E-2</v>
      </c>
      <c r="AT249" s="66">
        <f t="shared" si="38"/>
        <v>7.416666666666667</v>
      </c>
      <c r="AU249" s="67">
        <f t="shared" si="39"/>
        <v>2.4646226415094341E-2</v>
      </c>
      <c r="AV249" s="68">
        <f t="shared" si="40"/>
        <v>6.9666666666666668</v>
      </c>
    </row>
    <row r="250" spans="1:48" x14ac:dyDescent="0.2">
      <c r="A250" s="4" t="str">
        <f t="shared" si="33"/>
        <v>Pichidegua9</v>
      </c>
      <c r="B250" s="38" t="str">
        <f t="shared" si="34"/>
        <v>PICH4Bco9</v>
      </c>
      <c r="C250" s="39">
        <v>9</v>
      </c>
      <c r="D250" s="40" t="s">
        <v>52</v>
      </c>
      <c r="E250" s="40" t="s">
        <v>56</v>
      </c>
      <c r="F250" s="40" t="s">
        <v>50</v>
      </c>
      <c r="G250" s="41" t="s">
        <v>41</v>
      </c>
      <c r="H250" s="53">
        <v>6120</v>
      </c>
      <c r="I250" s="53"/>
      <c r="J250" s="53">
        <v>12780</v>
      </c>
      <c r="K250" s="53"/>
      <c r="L250" s="53">
        <v>18360</v>
      </c>
      <c r="M250" s="53"/>
      <c r="N250" s="53">
        <v>5760</v>
      </c>
      <c r="O250" s="53"/>
      <c r="P250" s="53">
        <v>0</v>
      </c>
      <c r="Q250" s="53"/>
      <c r="R250" s="53">
        <v>0</v>
      </c>
      <c r="S250" s="53"/>
      <c r="T250" s="53">
        <v>0</v>
      </c>
      <c r="U250" s="53"/>
      <c r="V250" s="53">
        <v>3960</v>
      </c>
      <c r="W250" s="53"/>
      <c r="X250" s="53">
        <v>0</v>
      </c>
      <c r="Y250" s="53"/>
      <c r="Z250" s="53">
        <v>3960</v>
      </c>
      <c r="AA250" s="53"/>
      <c r="AB250" s="53">
        <v>1260</v>
      </c>
      <c r="AC250" s="53"/>
      <c r="AD250" s="53">
        <v>0</v>
      </c>
      <c r="AE250" s="53"/>
      <c r="AF250" s="53">
        <v>1260</v>
      </c>
      <c r="AG250" s="53"/>
      <c r="AH250" s="53">
        <v>460</v>
      </c>
      <c r="AI250" s="53"/>
      <c r="AJ250" s="53"/>
      <c r="AK250" s="53"/>
      <c r="AL250" s="53">
        <v>48700</v>
      </c>
      <c r="AM250" s="53"/>
      <c r="AN250" s="53">
        <v>0</v>
      </c>
      <c r="AO250" s="54"/>
      <c r="AP250" s="54">
        <v>48700</v>
      </c>
      <c r="AQ250" s="65">
        <f t="shared" si="35"/>
        <v>8.1314168377823404E-2</v>
      </c>
      <c r="AR250" s="66">
        <f t="shared" si="36"/>
        <v>22</v>
      </c>
      <c r="AS250" s="67">
        <f t="shared" si="37"/>
        <v>2.5872689938398356E-2</v>
      </c>
      <c r="AT250" s="66">
        <f t="shared" si="38"/>
        <v>7</v>
      </c>
      <c r="AU250" s="67">
        <f t="shared" si="39"/>
        <v>9.4455852156057497E-3</v>
      </c>
      <c r="AV250" s="68">
        <f t="shared" si="40"/>
        <v>2.5555555555555554</v>
      </c>
    </row>
    <row r="251" spans="1:48" x14ac:dyDescent="0.2">
      <c r="A251" s="4" t="str">
        <f t="shared" si="33"/>
        <v>Pichidegua9</v>
      </c>
      <c r="B251" s="38" t="str">
        <f t="shared" si="34"/>
        <v>PICH5Aco9</v>
      </c>
      <c r="C251" s="39">
        <v>9</v>
      </c>
      <c r="D251" s="40" t="s">
        <v>52</v>
      </c>
      <c r="E251" s="40" t="s">
        <v>56</v>
      </c>
      <c r="F251" s="40" t="s">
        <v>51</v>
      </c>
      <c r="G251" s="41" t="s">
        <v>42</v>
      </c>
      <c r="H251" s="53">
        <v>3120</v>
      </c>
      <c r="I251" s="53"/>
      <c r="J251" s="53">
        <v>14760</v>
      </c>
      <c r="K251" s="53"/>
      <c r="L251" s="53">
        <v>0</v>
      </c>
      <c r="M251" s="53"/>
      <c r="N251" s="53">
        <v>116640</v>
      </c>
      <c r="O251" s="53"/>
      <c r="P251" s="53">
        <v>1980</v>
      </c>
      <c r="Q251" s="53"/>
      <c r="R251" s="53">
        <v>0</v>
      </c>
      <c r="S251" s="53"/>
      <c r="T251" s="53">
        <v>0</v>
      </c>
      <c r="U251" s="53"/>
      <c r="V251" s="53">
        <v>3441</v>
      </c>
      <c r="W251" s="53"/>
      <c r="X251" s="53">
        <v>0</v>
      </c>
      <c r="Y251" s="53"/>
      <c r="Z251" s="53">
        <v>3441</v>
      </c>
      <c r="AA251" s="53"/>
      <c r="AB251" s="53">
        <v>1545</v>
      </c>
      <c r="AC251" s="53"/>
      <c r="AD251" s="53">
        <v>0</v>
      </c>
      <c r="AE251" s="53"/>
      <c r="AF251" s="53">
        <v>1545</v>
      </c>
      <c r="AG251" s="53"/>
      <c r="AH251" s="53">
        <v>1614</v>
      </c>
      <c r="AI251" s="53"/>
      <c r="AJ251" s="53"/>
      <c r="AK251" s="53"/>
      <c r="AL251" s="53">
        <v>143100</v>
      </c>
      <c r="AM251" s="53"/>
      <c r="AN251" s="53">
        <v>0</v>
      </c>
      <c r="AO251" s="54"/>
      <c r="AP251" s="54">
        <v>143100</v>
      </c>
      <c r="AQ251" s="65">
        <f t="shared" si="35"/>
        <v>2.4046121593291406E-2</v>
      </c>
      <c r="AR251" s="66">
        <f t="shared" si="36"/>
        <v>19.116666666666667</v>
      </c>
      <c r="AS251" s="67">
        <f t="shared" si="37"/>
        <v>1.079664570230608E-2</v>
      </c>
      <c r="AT251" s="66">
        <f t="shared" si="38"/>
        <v>8.5833333333333339</v>
      </c>
      <c r="AU251" s="67">
        <f t="shared" si="39"/>
        <v>1.1278825995807129E-2</v>
      </c>
      <c r="AV251" s="68">
        <f t="shared" si="40"/>
        <v>8.9666666666666668</v>
      </c>
    </row>
    <row r="252" spans="1:48" x14ac:dyDescent="0.2">
      <c r="A252" s="4" t="str">
        <f t="shared" si="33"/>
        <v>Pichidegua9</v>
      </c>
      <c r="B252" s="38" t="str">
        <f t="shared" si="34"/>
        <v>PICH5Bco9</v>
      </c>
      <c r="C252" s="39">
        <v>9</v>
      </c>
      <c r="D252" s="40" t="s">
        <v>52</v>
      </c>
      <c r="E252" s="40" t="s">
        <v>56</v>
      </c>
      <c r="F252" s="40" t="s">
        <v>51</v>
      </c>
      <c r="G252" s="41" t="s">
        <v>43</v>
      </c>
      <c r="H252" s="53">
        <v>2880</v>
      </c>
      <c r="I252" s="53"/>
      <c r="J252" s="53">
        <v>12060</v>
      </c>
      <c r="K252" s="53"/>
      <c r="L252" s="53">
        <v>15120</v>
      </c>
      <c r="M252" s="53"/>
      <c r="N252" s="53">
        <v>15120</v>
      </c>
      <c r="O252" s="53"/>
      <c r="P252" s="53">
        <v>360</v>
      </c>
      <c r="Q252" s="53"/>
      <c r="R252" s="53">
        <v>0</v>
      </c>
      <c r="S252" s="53"/>
      <c r="T252" s="53">
        <v>0</v>
      </c>
      <c r="U252" s="53"/>
      <c r="V252" s="53">
        <v>3429</v>
      </c>
      <c r="W252" s="53"/>
      <c r="X252" s="53">
        <v>0</v>
      </c>
      <c r="Y252" s="53"/>
      <c r="Z252" s="53">
        <v>3429</v>
      </c>
      <c r="AA252" s="53"/>
      <c r="AB252" s="53">
        <v>2391</v>
      </c>
      <c r="AC252" s="53"/>
      <c r="AD252" s="53">
        <v>0</v>
      </c>
      <c r="AE252" s="53"/>
      <c r="AF252" s="53">
        <v>2391</v>
      </c>
      <c r="AG252" s="53"/>
      <c r="AH252" s="53">
        <v>1020</v>
      </c>
      <c r="AI252" s="53"/>
      <c r="AJ252" s="53"/>
      <c r="AK252" s="53"/>
      <c r="AL252" s="53">
        <v>52380</v>
      </c>
      <c r="AM252" s="53"/>
      <c r="AN252" s="53">
        <v>0</v>
      </c>
      <c r="AO252" s="54"/>
      <c r="AP252" s="54">
        <v>52380</v>
      </c>
      <c r="AQ252" s="65">
        <f t="shared" si="35"/>
        <v>6.5463917525773199E-2</v>
      </c>
      <c r="AR252" s="66">
        <f t="shared" si="36"/>
        <v>19.05</v>
      </c>
      <c r="AS252" s="67">
        <f t="shared" si="37"/>
        <v>4.5647193585337913E-2</v>
      </c>
      <c r="AT252" s="66">
        <f t="shared" si="38"/>
        <v>13.283333333333333</v>
      </c>
      <c r="AU252" s="67">
        <f t="shared" si="39"/>
        <v>1.9473081328751432E-2</v>
      </c>
      <c r="AV252" s="68">
        <f t="shared" si="40"/>
        <v>5.666666666666667</v>
      </c>
    </row>
    <row r="253" spans="1:48" x14ac:dyDescent="0.2">
      <c r="A253" s="4" t="str">
        <f t="shared" si="33"/>
        <v>Pichidegua9</v>
      </c>
      <c r="B253" s="38" t="str">
        <f t="shared" si="34"/>
        <v>PICH5Cco9</v>
      </c>
      <c r="C253" s="39">
        <v>9</v>
      </c>
      <c r="D253" s="40" t="s">
        <v>52</v>
      </c>
      <c r="E253" s="40" t="s">
        <v>56</v>
      </c>
      <c r="F253" s="40" t="s">
        <v>51</v>
      </c>
      <c r="G253" s="41" t="s">
        <v>44</v>
      </c>
      <c r="H253" s="53">
        <v>2400</v>
      </c>
      <c r="I253" s="53"/>
      <c r="J253" s="53">
        <v>2880</v>
      </c>
      <c r="K253" s="53"/>
      <c r="L253" s="53">
        <v>0</v>
      </c>
      <c r="M253" s="53"/>
      <c r="N253" s="53">
        <v>13500</v>
      </c>
      <c r="O253" s="53"/>
      <c r="P253" s="53">
        <v>16200</v>
      </c>
      <c r="Q253" s="53"/>
      <c r="R253" s="53">
        <v>3060</v>
      </c>
      <c r="S253" s="53"/>
      <c r="T253" s="53">
        <v>0</v>
      </c>
      <c r="U253" s="53"/>
      <c r="V253" s="53">
        <v>1353</v>
      </c>
      <c r="W253" s="53"/>
      <c r="X253" s="53">
        <v>0</v>
      </c>
      <c r="Y253" s="53"/>
      <c r="Z253" s="53">
        <v>1353</v>
      </c>
      <c r="AA253" s="53"/>
      <c r="AB253" s="53">
        <v>1950</v>
      </c>
      <c r="AC253" s="53"/>
      <c r="AD253" s="53">
        <v>0</v>
      </c>
      <c r="AE253" s="53"/>
      <c r="AF253" s="53">
        <v>1950</v>
      </c>
      <c r="AG253" s="53"/>
      <c r="AH253" s="53">
        <v>597</v>
      </c>
      <c r="AI253" s="53"/>
      <c r="AJ253" s="53"/>
      <c r="AK253" s="53"/>
      <c r="AL253" s="53">
        <v>41940</v>
      </c>
      <c r="AM253" s="53"/>
      <c r="AN253" s="53">
        <v>0</v>
      </c>
      <c r="AO253" s="54"/>
      <c r="AP253" s="54">
        <v>41940</v>
      </c>
      <c r="AQ253" s="65">
        <f t="shared" si="35"/>
        <v>3.2260371959942774E-2</v>
      </c>
      <c r="AR253" s="66">
        <f t="shared" si="36"/>
        <v>7.5166666666666666</v>
      </c>
      <c r="AS253" s="67">
        <f t="shared" si="37"/>
        <v>4.6494992846924176E-2</v>
      </c>
      <c r="AT253" s="66">
        <f t="shared" si="38"/>
        <v>10.833333333333334</v>
      </c>
      <c r="AU253" s="67">
        <f t="shared" si="39"/>
        <v>1.4234620886981401E-2</v>
      </c>
      <c r="AV253" s="68">
        <f t="shared" si="40"/>
        <v>3.3166666666666669</v>
      </c>
    </row>
    <row r="254" spans="1:48" ht="13.5" thickBot="1" x14ac:dyDescent="0.25">
      <c r="A254" s="4" t="str">
        <f t="shared" si="33"/>
        <v>9</v>
      </c>
      <c r="B254" s="44" t="str">
        <f t="shared" si="34"/>
        <v>Lavado9</v>
      </c>
      <c r="C254" s="45">
        <v>9</v>
      </c>
      <c r="D254" s="46"/>
      <c r="E254" s="46"/>
      <c r="F254" s="46"/>
      <c r="G254" s="47" t="s">
        <v>46</v>
      </c>
      <c r="H254" s="55">
        <v>4200</v>
      </c>
      <c r="I254" s="55"/>
      <c r="J254" s="55">
        <v>17640</v>
      </c>
      <c r="K254" s="55"/>
      <c r="L254" s="55">
        <v>59580</v>
      </c>
      <c r="M254" s="55"/>
      <c r="N254" s="55">
        <v>45000</v>
      </c>
      <c r="O254" s="55"/>
      <c r="P254" s="55">
        <v>6840</v>
      </c>
      <c r="Q254" s="55"/>
      <c r="R254" s="55">
        <v>2340</v>
      </c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>
        <v>135600</v>
      </c>
      <c r="AM254" s="55"/>
      <c r="AN254" s="55"/>
      <c r="AO254" s="56"/>
      <c r="AP254" s="56">
        <v>135600</v>
      </c>
      <c r="AQ254" s="69">
        <f t="shared" si="35"/>
        <v>0</v>
      </c>
      <c r="AR254" s="70">
        <f t="shared" si="36"/>
        <v>0</v>
      </c>
      <c r="AS254" s="71">
        <f t="shared" si="37"/>
        <v>0</v>
      </c>
      <c r="AT254" s="70">
        <f t="shared" si="38"/>
        <v>0</v>
      </c>
      <c r="AU254" s="71">
        <f t="shared" si="39"/>
        <v>0</v>
      </c>
      <c r="AV254" s="72">
        <f t="shared" si="40"/>
        <v>0</v>
      </c>
    </row>
    <row r="255" spans="1:48" x14ac:dyDescent="0.2">
      <c r="A255" s="4" t="str">
        <f t="shared" si="33"/>
        <v>Calera10</v>
      </c>
      <c r="B255" s="34" t="str">
        <f t="shared" si="34"/>
        <v>CA3A10</v>
      </c>
      <c r="C255" s="35">
        <v>10</v>
      </c>
      <c r="D255" s="36" t="s">
        <v>59</v>
      </c>
      <c r="E255" s="36" t="s">
        <v>56</v>
      </c>
      <c r="F255" s="36" t="s">
        <v>47</v>
      </c>
      <c r="G255" s="37" t="s">
        <v>20</v>
      </c>
      <c r="H255" s="51">
        <v>0</v>
      </c>
      <c r="I255" s="51"/>
      <c r="J255" s="51">
        <v>0</v>
      </c>
      <c r="K255" s="51"/>
      <c r="L255" s="51">
        <v>0</v>
      </c>
      <c r="M255" s="51"/>
      <c r="N255" s="51">
        <v>0</v>
      </c>
      <c r="O255" s="51"/>
      <c r="P255" s="51">
        <v>0</v>
      </c>
      <c r="Q255" s="51"/>
      <c r="R255" s="51">
        <v>0</v>
      </c>
      <c r="S255" s="51"/>
      <c r="T255" s="51"/>
      <c r="U255" s="51"/>
      <c r="V255" s="51">
        <v>0</v>
      </c>
      <c r="W255" s="51"/>
      <c r="X255" s="51">
        <v>0</v>
      </c>
      <c r="Y255" s="51"/>
      <c r="Z255" s="51">
        <v>0</v>
      </c>
      <c r="AA255" s="51"/>
      <c r="AB255" s="51">
        <v>0</v>
      </c>
      <c r="AC255" s="51"/>
      <c r="AD255" s="51">
        <v>30</v>
      </c>
      <c r="AE255" s="51"/>
      <c r="AF255" s="51">
        <v>30</v>
      </c>
      <c r="AG255" s="51"/>
      <c r="AH255" s="51">
        <v>0</v>
      </c>
      <c r="AI255" s="51"/>
      <c r="AJ255" s="51"/>
      <c r="AK255" s="51"/>
      <c r="AL255" s="51">
        <v>0</v>
      </c>
      <c r="AM255" s="51"/>
      <c r="AN255" s="51">
        <v>30</v>
      </c>
      <c r="AO255" s="52"/>
      <c r="AP255" s="52">
        <v>30</v>
      </c>
      <c r="AQ255" s="57">
        <f t="shared" si="35"/>
        <v>0</v>
      </c>
      <c r="AR255" s="58">
        <f t="shared" si="36"/>
        <v>0</v>
      </c>
      <c r="AS255" s="59">
        <f t="shared" si="37"/>
        <v>1</v>
      </c>
      <c r="AT255" s="58">
        <f t="shared" si="38"/>
        <v>0.16666666666666666</v>
      </c>
      <c r="AU255" s="59">
        <f t="shared" si="39"/>
        <v>0</v>
      </c>
      <c r="AV255" s="60">
        <f t="shared" si="40"/>
        <v>0</v>
      </c>
    </row>
    <row r="256" spans="1:48" x14ac:dyDescent="0.2">
      <c r="A256" s="4" t="str">
        <f t="shared" si="33"/>
        <v>Calera10</v>
      </c>
      <c r="B256" s="38" t="str">
        <f t="shared" si="34"/>
        <v>CA3B10</v>
      </c>
      <c r="C256" s="39">
        <v>10</v>
      </c>
      <c r="D256" s="40" t="s">
        <v>59</v>
      </c>
      <c r="E256" s="40" t="s">
        <v>56</v>
      </c>
      <c r="F256" s="40" t="s">
        <v>47</v>
      </c>
      <c r="G256" s="41" t="s">
        <v>54</v>
      </c>
      <c r="H256" s="53">
        <v>0</v>
      </c>
      <c r="I256" s="53"/>
      <c r="J256" s="53">
        <v>0</v>
      </c>
      <c r="K256" s="53"/>
      <c r="L256" s="53">
        <v>0</v>
      </c>
      <c r="M256" s="53"/>
      <c r="N256" s="53">
        <v>0</v>
      </c>
      <c r="O256" s="53"/>
      <c r="P256" s="53">
        <v>0</v>
      </c>
      <c r="Q256" s="53"/>
      <c r="R256" s="53">
        <v>0</v>
      </c>
      <c r="S256" s="53"/>
      <c r="T256" s="53"/>
      <c r="U256" s="53"/>
      <c r="V256" s="53">
        <v>0</v>
      </c>
      <c r="W256" s="53"/>
      <c r="X256" s="53">
        <v>0</v>
      </c>
      <c r="Y256" s="53"/>
      <c r="Z256" s="53">
        <v>0</v>
      </c>
      <c r="AA256" s="53"/>
      <c r="AB256" s="53">
        <v>0</v>
      </c>
      <c r="AC256" s="53"/>
      <c r="AD256" s="53">
        <v>30</v>
      </c>
      <c r="AE256" s="53"/>
      <c r="AF256" s="53">
        <v>30</v>
      </c>
      <c r="AG256" s="53"/>
      <c r="AH256" s="53">
        <v>0</v>
      </c>
      <c r="AI256" s="53"/>
      <c r="AJ256" s="53"/>
      <c r="AK256" s="53"/>
      <c r="AL256" s="53">
        <v>0</v>
      </c>
      <c r="AM256" s="53"/>
      <c r="AN256" s="53">
        <v>30</v>
      </c>
      <c r="AO256" s="54"/>
      <c r="AP256" s="54">
        <v>30</v>
      </c>
      <c r="AQ256" s="61">
        <f t="shared" si="35"/>
        <v>0</v>
      </c>
      <c r="AR256" s="62">
        <f t="shared" si="36"/>
        <v>0</v>
      </c>
      <c r="AS256" s="63">
        <f t="shared" si="37"/>
        <v>1</v>
      </c>
      <c r="AT256" s="62">
        <f t="shared" si="38"/>
        <v>0.16666666666666666</v>
      </c>
      <c r="AU256" s="63">
        <f t="shared" si="39"/>
        <v>0</v>
      </c>
      <c r="AV256" s="64">
        <f t="shared" si="40"/>
        <v>0</v>
      </c>
    </row>
    <row r="257" spans="1:48" x14ac:dyDescent="0.2">
      <c r="A257" s="4" t="str">
        <f t="shared" si="33"/>
        <v>Calera10</v>
      </c>
      <c r="B257" s="38" t="str">
        <f t="shared" si="34"/>
        <v>CA3BB10</v>
      </c>
      <c r="C257" s="39">
        <v>10</v>
      </c>
      <c r="D257" s="40" t="s">
        <v>59</v>
      </c>
      <c r="E257" s="40" t="s">
        <v>55</v>
      </c>
      <c r="F257" s="40" t="s">
        <v>47</v>
      </c>
      <c r="G257" s="41" t="s">
        <v>21</v>
      </c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4"/>
      <c r="AP257" s="54"/>
      <c r="AQ257" s="65">
        <v>0</v>
      </c>
      <c r="AR257" s="62">
        <f t="shared" si="36"/>
        <v>0</v>
      </c>
      <c r="AS257" s="67">
        <v>0</v>
      </c>
      <c r="AT257" s="62">
        <f t="shared" si="38"/>
        <v>0</v>
      </c>
      <c r="AU257" s="67">
        <v>0</v>
      </c>
      <c r="AV257" s="64">
        <f t="shared" si="40"/>
        <v>0</v>
      </c>
    </row>
    <row r="258" spans="1:48" x14ac:dyDescent="0.2">
      <c r="A258" s="4" t="str">
        <f t="shared" si="33"/>
        <v>Calera10</v>
      </c>
      <c r="B258" s="38" t="str">
        <f t="shared" si="34"/>
        <v>CAP1A10</v>
      </c>
      <c r="C258" s="39">
        <v>10</v>
      </c>
      <c r="D258" s="40" t="s">
        <v>59</v>
      </c>
      <c r="E258" s="40" t="s">
        <v>56</v>
      </c>
      <c r="F258" s="40" t="s">
        <v>47</v>
      </c>
      <c r="G258" s="41" t="s">
        <v>22</v>
      </c>
      <c r="H258" s="53">
        <v>1080</v>
      </c>
      <c r="I258" s="53"/>
      <c r="J258" s="53">
        <v>0</v>
      </c>
      <c r="K258" s="53"/>
      <c r="L258" s="53">
        <v>0</v>
      </c>
      <c r="M258" s="53"/>
      <c r="N258" s="53">
        <v>36540</v>
      </c>
      <c r="O258" s="53"/>
      <c r="P258" s="53">
        <v>1080</v>
      </c>
      <c r="Q258" s="53"/>
      <c r="R258" s="53">
        <v>180</v>
      </c>
      <c r="S258" s="53"/>
      <c r="T258" s="53"/>
      <c r="U258" s="53"/>
      <c r="V258" s="53">
        <v>1440</v>
      </c>
      <c r="W258" s="53"/>
      <c r="X258" s="53">
        <v>120</v>
      </c>
      <c r="Y258" s="53"/>
      <c r="Z258" s="53">
        <v>1560</v>
      </c>
      <c r="AA258" s="53"/>
      <c r="AB258" s="53">
        <v>72</v>
      </c>
      <c r="AC258" s="53"/>
      <c r="AD258" s="53">
        <v>0</v>
      </c>
      <c r="AE258" s="53"/>
      <c r="AF258" s="53">
        <v>72</v>
      </c>
      <c r="AG258" s="53"/>
      <c r="AH258" s="53">
        <v>138</v>
      </c>
      <c r="AI258" s="53"/>
      <c r="AJ258" s="53"/>
      <c r="AK258" s="53"/>
      <c r="AL258" s="53">
        <v>40530</v>
      </c>
      <c r="AM258" s="53"/>
      <c r="AN258" s="53">
        <v>120</v>
      </c>
      <c r="AO258" s="54"/>
      <c r="AP258" s="54">
        <v>40650</v>
      </c>
      <c r="AQ258" s="61">
        <f t="shared" si="35"/>
        <v>3.8376383763837639E-2</v>
      </c>
      <c r="AR258" s="62">
        <f t="shared" si="36"/>
        <v>8.6666666666666661</v>
      </c>
      <c r="AS258" s="63">
        <f t="shared" si="37"/>
        <v>1.7712177121771218E-3</v>
      </c>
      <c r="AT258" s="62">
        <f t="shared" si="38"/>
        <v>0.4</v>
      </c>
      <c r="AU258" s="63">
        <f t="shared" si="39"/>
        <v>3.3948339483394832E-3</v>
      </c>
      <c r="AV258" s="64">
        <f t="shared" si="40"/>
        <v>0.76666666666666672</v>
      </c>
    </row>
    <row r="259" spans="1:48" x14ac:dyDescent="0.2">
      <c r="A259" s="4" t="str">
        <f t="shared" si="33"/>
        <v>Calera10</v>
      </c>
      <c r="B259" s="38" t="str">
        <f t="shared" si="34"/>
        <v>CAP1B10</v>
      </c>
      <c r="C259" s="39">
        <v>10</v>
      </c>
      <c r="D259" s="40" t="s">
        <v>59</v>
      </c>
      <c r="E259" s="40" t="s">
        <v>56</v>
      </c>
      <c r="F259" s="40" t="s">
        <v>47</v>
      </c>
      <c r="G259" s="41" t="s">
        <v>23</v>
      </c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4"/>
      <c r="AP259" s="54"/>
      <c r="AQ259" s="65">
        <v>0</v>
      </c>
      <c r="AR259" s="62">
        <f t="shared" si="36"/>
        <v>0</v>
      </c>
      <c r="AS259" s="67">
        <v>0</v>
      </c>
      <c r="AT259" s="62">
        <f t="shared" si="38"/>
        <v>0</v>
      </c>
      <c r="AU259" s="67">
        <v>0</v>
      </c>
      <c r="AV259" s="64">
        <f t="shared" si="40"/>
        <v>0</v>
      </c>
    </row>
    <row r="260" spans="1:48" x14ac:dyDescent="0.2">
      <c r="A260" s="4" t="str">
        <f t="shared" ref="A260:A323" si="41">+CONCATENATE(D260,C260)</f>
        <v>Calera10</v>
      </c>
      <c r="B260" s="38" t="str">
        <f t="shared" ref="B260:B323" si="42">+CONCATENATE(G260,C260)</f>
        <v>CAP1c10</v>
      </c>
      <c r="C260" s="39">
        <v>10</v>
      </c>
      <c r="D260" s="40" t="s">
        <v>59</v>
      </c>
      <c r="E260" s="40" t="s">
        <v>56</v>
      </c>
      <c r="F260" s="40" t="s">
        <v>47</v>
      </c>
      <c r="G260" s="41" t="s">
        <v>24</v>
      </c>
      <c r="H260" s="53">
        <v>1200</v>
      </c>
      <c r="I260" s="53"/>
      <c r="J260" s="53">
        <v>360</v>
      </c>
      <c r="K260" s="53"/>
      <c r="L260" s="53">
        <v>1080</v>
      </c>
      <c r="M260" s="53"/>
      <c r="N260" s="53">
        <v>33660</v>
      </c>
      <c r="O260" s="53"/>
      <c r="P260" s="53">
        <v>1260</v>
      </c>
      <c r="Q260" s="53"/>
      <c r="R260" s="53">
        <v>0</v>
      </c>
      <c r="S260" s="53"/>
      <c r="T260" s="53"/>
      <c r="U260" s="53"/>
      <c r="V260" s="53">
        <v>933</v>
      </c>
      <c r="W260" s="53"/>
      <c r="X260" s="53">
        <v>390</v>
      </c>
      <c r="Y260" s="53"/>
      <c r="Z260" s="53">
        <v>1323</v>
      </c>
      <c r="AA260" s="53"/>
      <c r="AB260" s="53">
        <v>183</v>
      </c>
      <c r="AC260" s="53"/>
      <c r="AD260" s="53">
        <v>0</v>
      </c>
      <c r="AE260" s="53"/>
      <c r="AF260" s="53">
        <v>183</v>
      </c>
      <c r="AG260" s="53"/>
      <c r="AH260" s="53">
        <v>174</v>
      </c>
      <c r="AI260" s="53"/>
      <c r="AJ260" s="53"/>
      <c r="AK260" s="53"/>
      <c r="AL260" s="53">
        <v>38850</v>
      </c>
      <c r="AM260" s="53"/>
      <c r="AN260" s="53">
        <v>390</v>
      </c>
      <c r="AO260" s="54"/>
      <c r="AP260" s="54">
        <v>39240</v>
      </c>
      <c r="AQ260" s="65">
        <f t="shared" si="35"/>
        <v>3.3715596330275231E-2</v>
      </c>
      <c r="AR260" s="66">
        <f t="shared" si="36"/>
        <v>7.35</v>
      </c>
      <c r="AS260" s="67">
        <f t="shared" si="37"/>
        <v>4.6636085626911312E-3</v>
      </c>
      <c r="AT260" s="66">
        <f t="shared" si="38"/>
        <v>1.0166666666666666</v>
      </c>
      <c r="AU260" s="67">
        <f t="shared" si="39"/>
        <v>4.4342507645259936E-3</v>
      </c>
      <c r="AV260" s="68">
        <f t="shared" si="40"/>
        <v>0.96666666666666667</v>
      </c>
    </row>
    <row r="261" spans="1:48" x14ac:dyDescent="0.2">
      <c r="A261" s="4" t="str">
        <f t="shared" si="41"/>
        <v>Pichidegua10</v>
      </c>
      <c r="B261" s="38" t="str">
        <f t="shared" si="42"/>
        <v>PICH1A10</v>
      </c>
      <c r="C261" s="39">
        <v>10</v>
      </c>
      <c r="D261" s="40" t="s">
        <v>52</v>
      </c>
      <c r="E261" s="40"/>
      <c r="F261" s="40" t="s">
        <v>48</v>
      </c>
      <c r="G261" s="41" t="s">
        <v>25</v>
      </c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4"/>
      <c r="AP261" s="54"/>
      <c r="AQ261" s="65">
        <v>0</v>
      </c>
      <c r="AR261" s="66">
        <f t="shared" si="36"/>
        <v>0</v>
      </c>
      <c r="AS261" s="67">
        <v>0</v>
      </c>
      <c r="AT261" s="66">
        <f t="shared" si="38"/>
        <v>0</v>
      </c>
      <c r="AU261" s="67">
        <v>0</v>
      </c>
      <c r="AV261" s="68">
        <f t="shared" si="40"/>
        <v>0</v>
      </c>
    </row>
    <row r="262" spans="1:48" x14ac:dyDescent="0.2">
      <c r="A262" s="4" t="str">
        <f t="shared" si="41"/>
        <v>Pichidegua10</v>
      </c>
      <c r="B262" s="38" t="str">
        <f t="shared" si="42"/>
        <v>PICH2A10</v>
      </c>
      <c r="C262" s="39">
        <v>10</v>
      </c>
      <c r="D262" s="40" t="s">
        <v>52</v>
      </c>
      <c r="E262" s="40" t="s">
        <v>56</v>
      </c>
      <c r="F262" s="40" t="s">
        <v>48</v>
      </c>
      <c r="G262" s="41" t="s">
        <v>26</v>
      </c>
      <c r="H262" s="53">
        <v>4560</v>
      </c>
      <c r="I262" s="53"/>
      <c r="J262" s="53">
        <v>26100</v>
      </c>
      <c r="K262" s="53"/>
      <c r="L262" s="53">
        <v>172680</v>
      </c>
      <c r="M262" s="53"/>
      <c r="N262" s="53">
        <v>69300</v>
      </c>
      <c r="O262" s="53"/>
      <c r="P262" s="53">
        <v>4500</v>
      </c>
      <c r="Q262" s="53"/>
      <c r="R262" s="53">
        <v>0</v>
      </c>
      <c r="S262" s="53"/>
      <c r="T262" s="53">
        <v>0</v>
      </c>
      <c r="U262" s="53"/>
      <c r="V262" s="53">
        <v>17280</v>
      </c>
      <c r="W262" s="53"/>
      <c r="X262" s="53">
        <v>0</v>
      </c>
      <c r="Y262" s="53"/>
      <c r="Z262" s="53">
        <v>17280</v>
      </c>
      <c r="AA262" s="53"/>
      <c r="AB262" s="53">
        <v>3600</v>
      </c>
      <c r="AC262" s="53"/>
      <c r="AD262" s="53">
        <v>0</v>
      </c>
      <c r="AE262" s="53"/>
      <c r="AF262" s="53">
        <v>3600</v>
      </c>
      <c r="AG262" s="53"/>
      <c r="AH262" s="53">
        <v>180</v>
      </c>
      <c r="AI262" s="53"/>
      <c r="AJ262" s="53"/>
      <c r="AK262" s="53"/>
      <c r="AL262" s="53">
        <v>298200</v>
      </c>
      <c r="AM262" s="53"/>
      <c r="AN262" s="53">
        <v>0</v>
      </c>
      <c r="AO262" s="54"/>
      <c r="AP262" s="54">
        <v>298200</v>
      </c>
      <c r="AQ262" s="65">
        <f t="shared" si="35"/>
        <v>5.7947686116700203E-2</v>
      </c>
      <c r="AR262" s="66">
        <f t="shared" si="36"/>
        <v>96</v>
      </c>
      <c r="AS262" s="67">
        <f t="shared" si="37"/>
        <v>1.2072434607645875E-2</v>
      </c>
      <c r="AT262" s="66">
        <f t="shared" si="38"/>
        <v>20</v>
      </c>
      <c r="AU262" s="67">
        <f t="shared" si="39"/>
        <v>6.0362173038229375E-4</v>
      </c>
      <c r="AV262" s="68">
        <f t="shared" si="40"/>
        <v>1</v>
      </c>
    </row>
    <row r="263" spans="1:48" x14ac:dyDescent="0.2">
      <c r="A263" s="4" t="str">
        <f t="shared" si="41"/>
        <v>Pichidegua10</v>
      </c>
      <c r="B263" s="38" t="str">
        <f t="shared" si="42"/>
        <v>PICH3A10</v>
      </c>
      <c r="C263" s="39">
        <v>10</v>
      </c>
      <c r="D263" s="40" t="s">
        <v>52</v>
      </c>
      <c r="E263" s="40" t="s">
        <v>55</v>
      </c>
      <c r="F263" s="40" t="s">
        <v>49</v>
      </c>
      <c r="G263" s="41" t="s">
        <v>27</v>
      </c>
      <c r="H263" s="53">
        <v>1680</v>
      </c>
      <c r="I263" s="53"/>
      <c r="J263" s="53">
        <v>19440</v>
      </c>
      <c r="K263" s="53"/>
      <c r="L263" s="53">
        <v>154140</v>
      </c>
      <c r="M263" s="53"/>
      <c r="N263" s="53">
        <v>119700</v>
      </c>
      <c r="O263" s="53"/>
      <c r="P263" s="53">
        <v>7380</v>
      </c>
      <c r="Q263" s="53"/>
      <c r="R263" s="53">
        <v>0</v>
      </c>
      <c r="S263" s="53"/>
      <c r="T263" s="53">
        <v>0</v>
      </c>
      <c r="U263" s="53"/>
      <c r="V263" s="53">
        <v>16560</v>
      </c>
      <c r="W263" s="53"/>
      <c r="X263" s="53">
        <v>0</v>
      </c>
      <c r="Y263" s="53"/>
      <c r="Z263" s="53">
        <v>16560</v>
      </c>
      <c r="AA263" s="53"/>
      <c r="AB263" s="53">
        <v>2520</v>
      </c>
      <c r="AC263" s="53"/>
      <c r="AD263" s="53">
        <v>0</v>
      </c>
      <c r="AE263" s="53"/>
      <c r="AF263" s="53">
        <v>2520</v>
      </c>
      <c r="AG263" s="53"/>
      <c r="AH263" s="53">
        <v>380</v>
      </c>
      <c r="AI263" s="53"/>
      <c r="AJ263" s="53"/>
      <c r="AK263" s="53"/>
      <c r="AL263" s="53">
        <v>321800</v>
      </c>
      <c r="AM263" s="53"/>
      <c r="AN263" s="53">
        <v>0</v>
      </c>
      <c r="AO263" s="54"/>
      <c r="AP263" s="54">
        <v>321800</v>
      </c>
      <c r="AQ263" s="65">
        <f t="shared" si="35"/>
        <v>5.1460534493474208E-2</v>
      </c>
      <c r="AR263" s="66">
        <f t="shared" si="36"/>
        <v>92</v>
      </c>
      <c r="AS263" s="67">
        <f t="shared" si="37"/>
        <v>7.8309509011808571E-3</v>
      </c>
      <c r="AT263" s="66">
        <f t="shared" si="38"/>
        <v>14</v>
      </c>
      <c r="AU263" s="67">
        <f t="shared" si="39"/>
        <v>1.1808576755748912E-3</v>
      </c>
      <c r="AV263" s="68">
        <f t="shared" si="40"/>
        <v>2.1111111111111112</v>
      </c>
    </row>
    <row r="264" spans="1:48" x14ac:dyDescent="0.2">
      <c r="A264" s="4" t="str">
        <f t="shared" si="41"/>
        <v>Pichidegua10</v>
      </c>
      <c r="B264" s="38" t="str">
        <f t="shared" si="42"/>
        <v>PICH4A10</v>
      </c>
      <c r="C264" s="39">
        <v>10</v>
      </c>
      <c r="D264" s="40" t="s">
        <v>52</v>
      </c>
      <c r="E264" s="40" t="s">
        <v>55</v>
      </c>
      <c r="F264" s="40" t="s">
        <v>50</v>
      </c>
      <c r="G264" s="41" t="s">
        <v>28</v>
      </c>
      <c r="H264" s="53">
        <v>8640</v>
      </c>
      <c r="I264" s="53"/>
      <c r="J264" s="53">
        <v>33660</v>
      </c>
      <c r="K264" s="53"/>
      <c r="L264" s="53">
        <v>81080</v>
      </c>
      <c r="M264" s="53"/>
      <c r="N264" s="53">
        <v>42300</v>
      </c>
      <c r="O264" s="53"/>
      <c r="P264" s="53">
        <v>5040</v>
      </c>
      <c r="Q264" s="53"/>
      <c r="R264" s="53">
        <v>0</v>
      </c>
      <c r="S264" s="53"/>
      <c r="T264" s="53">
        <v>0</v>
      </c>
      <c r="U264" s="53"/>
      <c r="V264" s="53">
        <v>22500</v>
      </c>
      <c r="W264" s="53"/>
      <c r="X264" s="53">
        <v>0</v>
      </c>
      <c r="Y264" s="53"/>
      <c r="Z264" s="53">
        <v>22500</v>
      </c>
      <c r="AA264" s="53"/>
      <c r="AB264" s="53">
        <v>2880</v>
      </c>
      <c r="AC264" s="53"/>
      <c r="AD264" s="53">
        <v>0</v>
      </c>
      <c r="AE264" s="53"/>
      <c r="AF264" s="53">
        <v>2880</v>
      </c>
      <c r="AG264" s="53"/>
      <c r="AH264" s="53">
        <v>800</v>
      </c>
      <c r="AI264" s="53"/>
      <c r="AJ264" s="53"/>
      <c r="AK264" s="53"/>
      <c r="AL264" s="53">
        <v>196900</v>
      </c>
      <c r="AM264" s="53"/>
      <c r="AN264" s="53">
        <v>0</v>
      </c>
      <c r="AO264" s="54"/>
      <c r="AP264" s="54">
        <v>196900</v>
      </c>
      <c r="AQ264" s="65">
        <f t="shared" ref="AQ264:AQ327" si="43">+Z264/AP264</f>
        <v>0.11427120365667852</v>
      </c>
      <c r="AR264" s="66">
        <f t="shared" ref="AR264:AR327" si="44">+Z264/180</f>
        <v>125</v>
      </c>
      <c r="AS264" s="67">
        <f t="shared" ref="AS264:AS327" si="45">+AF264/AP264</f>
        <v>1.4626714068054851E-2</v>
      </c>
      <c r="AT264" s="66">
        <f t="shared" ref="AT264:AT327" si="46">+AF264/180</f>
        <v>16</v>
      </c>
      <c r="AU264" s="67">
        <f t="shared" ref="AU264:AU327" si="47">+AH264/AP264</f>
        <v>4.0629761300152358E-3</v>
      </c>
      <c r="AV264" s="68">
        <f t="shared" ref="AV264:AV327" si="48">+AH264/180</f>
        <v>4.4444444444444446</v>
      </c>
    </row>
    <row r="265" spans="1:48" x14ac:dyDescent="0.2">
      <c r="A265" s="4" t="str">
        <f t="shared" si="41"/>
        <v>Pichidegua10</v>
      </c>
      <c r="B265" s="38" t="str">
        <f t="shared" si="42"/>
        <v>PICH5A10</v>
      </c>
      <c r="C265" s="39">
        <v>10</v>
      </c>
      <c r="D265" s="40" t="s">
        <v>52</v>
      </c>
      <c r="E265" s="40" t="s">
        <v>55</v>
      </c>
      <c r="F265" s="40" t="s">
        <v>51</v>
      </c>
      <c r="G265" s="41" t="s">
        <v>29</v>
      </c>
      <c r="H265" s="53">
        <v>6600</v>
      </c>
      <c r="I265" s="53"/>
      <c r="J265" s="53">
        <v>6840</v>
      </c>
      <c r="K265" s="53"/>
      <c r="L265" s="53">
        <v>97740</v>
      </c>
      <c r="M265" s="53"/>
      <c r="N265" s="53">
        <v>196740</v>
      </c>
      <c r="O265" s="53"/>
      <c r="P265" s="53">
        <v>17460</v>
      </c>
      <c r="Q265" s="53"/>
      <c r="R265" s="53">
        <v>0</v>
      </c>
      <c r="S265" s="53"/>
      <c r="T265" s="53">
        <v>0</v>
      </c>
      <c r="U265" s="53"/>
      <c r="V265" s="53">
        <v>9600</v>
      </c>
      <c r="W265" s="53"/>
      <c r="X265" s="53">
        <v>0</v>
      </c>
      <c r="Y265" s="53"/>
      <c r="Z265" s="53">
        <v>9600</v>
      </c>
      <c r="AA265" s="53"/>
      <c r="AB265" s="53">
        <v>1440</v>
      </c>
      <c r="AC265" s="53"/>
      <c r="AD265" s="53">
        <v>0</v>
      </c>
      <c r="AE265" s="53"/>
      <c r="AF265" s="53">
        <v>1440</v>
      </c>
      <c r="AG265" s="53"/>
      <c r="AH265" s="53">
        <v>600</v>
      </c>
      <c r="AI265" s="53"/>
      <c r="AJ265" s="53"/>
      <c r="AK265" s="53"/>
      <c r="AL265" s="53">
        <v>337020</v>
      </c>
      <c r="AM265" s="53"/>
      <c r="AN265" s="53">
        <v>0</v>
      </c>
      <c r="AO265" s="54"/>
      <c r="AP265" s="54">
        <v>337020</v>
      </c>
      <c r="AQ265" s="65">
        <f t="shared" si="43"/>
        <v>2.848495638241054E-2</v>
      </c>
      <c r="AR265" s="66">
        <f t="shared" si="44"/>
        <v>53.333333333333336</v>
      </c>
      <c r="AS265" s="67">
        <f t="shared" si="45"/>
        <v>4.2727434573615808E-3</v>
      </c>
      <c r="AT265" s="66">
        <f t="shared" si="46"/>
        <v>8</v>
      </c>
      <c r="AU265" s="67">
        <f t="shared" si="47"/>
        <v>1.7803097739006587E-3</v>
      </c>
      <c r="AV265" s="68">
        <f t="shared" si="48"/>
        <v>3.3333333333333335</v>
      </c>
    </row>
    <row r="266" spans="1:48" x14ac:dyDescent="0.2">
      <c r="A266" s="4" t="str">
        <f t="shared" si="41"/>
        <v>Pichidegua10</v>
      </c>
      <c r="B266" s="38" t="str">
        <f t="shared" si="42"/>
        <v>PICH1B10</v>
      </c>
      <c r="C266" s="39">
        <v>10</v>
      </c>
      <c r="D266" s="40" t="s">
        <v>52</v>
      </c>
      <c r="E266" s="40"/>
      <c r="F266" s="40" t="s">
        <v>48</v>
      </c>
      <c r="G266" s="41" t="s">
        <v>30</v>
      </c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4"/>
      <c r="AP266" s="54"/>
      <c r="AQ266" s="65">
        <v>0</v>
      </c>
      <c r="AR266" s="66">
        <f t="shared" si="44"/>
        <v>0</v>
      </c>
      <c r="AS266" s="67">
        <v>0</v>
      </c>
      <c r="AT266" s="66">
        <f t="shared" si="46"/>
        <v>0</v>
      </c>
      <c r="AU266" s="67">
        <v>0</v>
      </c>
      <c r="AV266" s="68">
        <f t="shared" si="48"/>
        <v>0</v>
      </c>
    </row>
    <row r="267" spans="1:48" x14ac:dyDescent="0.2">
      <c r="A267" s="4" t="str">
        <f t="shared" si="41"/>
        <v>Pichidegua10</v>
      </c>
      <c r="B267" s="38" t="str">
        <f t="shared" si="42"/>
        <v>PICH2B10</v>
      </c>
      <c r="C267" s="39">
        <v>10</v>
      </c>
      <c r="D267" s="40" t="s">
        <v>52</v>
      </c>
      <c r="E267" s="40" t="s">
        <v>55</v>
      </c>
      <c r="F267" s="40" t="s">
        <v>48</v>
      </c>
      <c r="G267" s="41" t="s">
        <v>31</v>
      </c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4"/>
      <c r="AP267" s="54"/>
      <c r="AQ267" s="65">
        <v>0</v>
      </c>
      <c r="AR267" s="66">
        <f t="shared" si="44"/>
        <v>0</v>
      </c>
      <c r="AS267" s="67">
        <v>0</v>
      </c>
      <c r="AT267" s="66">
        <f t="shared" si="46"/>
        <v>0</v>
      </c>
      <c r="AU267" s="67">
        <v>0</v>
      </c>
      <c r="AV267" s="68">
        <f t="shared" si="48"/>
        <v>0</v>
      </c>
    </row>
    <row r="268" spans="1:48" x14ac:dyDescent="0.2">
      <c r="A268" s="4" t="str">
        <f t="shared" si="41"/>
        <v>Pichidegua10</v>
      </c>
      <c r="B268" s="38" t="str">
        <f t="shared" si="42"/>
        <v>PICH3B10</v>
      </c>
      <c r="C268" s="39">
        <v>10</v>
      </c>
      <c r="D268" s="40" t="s">
        <v>52</v>
      </c>
      <c r="E268" s="40" t="s">
        <v>55</v>
      </c>
      <c r="F268" s="40" t="s">
        <v>49</v>
      </c>
      <c r="G268" s="41" t="s">
        <v>32</v>
      </c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4"/>
      <c r="AP268" s="54"/>
      <c r="AQ268" s="65">
        <v>0</v>
      </c>
      <c r="AR268" s="66">
        <f t="shared" si="44"/>
        <v>0</v>
      </c>
      <c r="AS268" s="67">
        <v>0</v>
      </c>
      <c r="AT268" s="66">
        <f t="shared" si="46"/>
        <v>0</v>
      </c>
      <c r="AU268" s="67">
        <v>0</v>
      </c>
      <c r="AV268" s="68">
        <f t="shared" si="48"/>
        <v>0</v>
      </c>
    </row>
    <row r="269" spans="1:48" x14ac:dyDescent="0.2">
      <c r="A269" s="4" t="str">
        <f t="shared" si="41"/>
        <v>Pichidegua10</v>
      </c>
      <c r="B269" s="38" t="str">
        <f t="shared" si="42"/>
        <v>PICH4B10</v>
      </c>
      <c r="C269" s="39">
        <v>10</v>
      </c>
      <c r="D269" s="40" t="s">
        <v>52</v>
      </c>
      <c r="E269" s="40" t="s">
        <v>55</v>
      </c>
      <c r="F269" s="40" t="s">
        <v>50</v>
      </c>
      <c r="G269" s="41" t="s">
        <v>33</v>
      </c>
      <c r="H269" s="53">
        <v>9840</v>
      </c>
      <c r="I269" s="53"/>
      <c r="J269" s="53">
        <v>25740</v>
      </c>
      <c r="K269" s="53"/>
      <c r="L269" s="53">
        <v>53100</v>
      </c>
      <c r="M269" s="53"/>
      <c r="N269" s="53">
        <v>21060</v>
      </c>
      <c r="O269" s="53"/>
      <c r="P269" s="53">
        <v>3420</v>
      </c>
      <c r="Q269" s="53"/>
      <c r="R269" s="53">
        <v>0</v>
      </c>
      <c r="S269" s="53"/>
      <c r="T269" s="53">
        <v>0</v>
      </c>
      <c r="U269" s="53"/>
      <c r="V269" s="53">
        <v>24300</v>
      </c>
      <c r="W269" s="53"/>
      <c r="X269" s="53">
        <v>0</v>
      </c>
      <c r="Y269" s="53"/>
      <c r="Z269" s="53">
        <v>24300</v>
      </c>
      <c r="AA269" s="53"/>
      <c r="AB269" s="53">
        <v>4320</v>
      </c>
      <c r="AC269" s="53"/>
      <c r="AD269" s="53">
        <v>0</v>
      </c>
      <c r="AE269" s="53"/>
      <c r="AF269" s="53">
        <v>4320</v>
      </c>
      <c r="AG269" s="53"/>
      <c r="AH269" s="53">
        <v>940</v>
      </c>
      <c r="AI269" s="53"/>
      <c r="AJ269" s="53"/>
      <c r="AK269" s="53"/>
      <c r="AL269" s="53">
        <v>142720</v>
      </c>
      <c r="AM269" s="53"/>
      <c r="AN269" s="53">
        <v>0</v>
      </c>
      <c r="AO269" s="54"/>
      <c r="AP269" s="54">
        <v>142720</v>
      </c>
      <c r="AQ269" s="65">
        <f t="shared" si="43"/>
        <v>0.17026345291479822</v>
      </c>
      <c r="AR269" s="66">
        <f t="shared" si="44"/>
        <v>135</v>
      </c>
      <c r="AS269" s="67">
        <f t="shared" si="45"/>
        <v>3.0269058295964126E-2</v>
      </c>
      <c r="AT269" s="66">
        <f t="shared" si="46"/>
        <v>24</v>
      </c>
      <c r="AU269" s="67">
        <f t="shared" si="47"/>
        <v>6.5863228699551569E-3</v>
      </c>
      <c r="AV269" s="68">
        <f t="shared" si="48"/>
        <v>5.2222222222222223</v>
      </c>
    </row>
    <row r="270" spans="1:48" x14ac:dyDescent="0.2">
      <c r="A270" s="4" t="str">
        <f t="shared" si="41"/>
        <v>Pichidegua10</v>
      </c>
      <c r="B270" s="38" t="str">
        <f t="shared" si="42"/>
        <v>PICH5B10</v>
      </c>
      <c r="C270" s="39">
        <v>10</v>
      </c>
      <c r="D270" s="40" t="s">
        <v>52</v>
      </c>
      <c r="E270" s="40" t="s">
        <v>55</v>
      </c>
      <c r="F270" s="40" t="s">
        <v>51</v>
      </c>
      <c r="G270" s="41" t="s">
        <v>34</v>
      </c>
      <c r="H270" s="53">
        <v>8160</v>
      </c>
      <c r="I270" s="53"/>
      <c r="J270" s="53">
        <v>48960</v>
      </c>
      <c r="K270" s="53"/>
      <c r="L270" s="53">
        <v>85860</v>
      </c>
      <c r="M270" s="53"/>
      <c r="N270" s="53">
        <v>35640</v>
      </c>
      <c r="O270" s="53"/>
      <c r="P270" s="53">
        <v>4320</v>
      </c>
      <c r="Q270" s="53"/>
      <c r="R270" s="53">
        <v>0</v>
      </c>
      <c r="S270" s="53"/>
      <c r="T270" s="53">
        <v>0</v>
      </c>
      <c r="U270" s="53"/>
      <c r="V270" s="53">
        <v>23160</v>
      </c>
      <c r="W270" s="53"/>
      <c r="X270" s="53">
        <v>0</v>
      </c>
      <c r="Y270" s="53"/>
      <c r="Z270" s="53">
        <v>23160</v>
      </c>
      <c r="AA270" s="53"/>
      <c r="AB270" s="53">
        <v>4680</v>
      </c>
      <c r="AC270" s="53"/>
      <c r="AD270" s="53">
        <v>0</v>
      </c>
      <c r="AE270" s="53"/>
      <c r="AF270" s="53">
        <v>4680</v>
      </c>
      <c r="AG270" s="53"/>
      <c r="AH270" s="53">
        <v>780</v>
      </c>
      <c r="AI270" s="53"/>
      <c r="AJ270" s="53"/>
      <c r="AK270" s="53"/>
      <c r="AL270" s="53">
        <v>211560</v>
      </c>
      <c r="AM270" s="53"/>
      <c r="AN270" s="53">
        <v>0</v>
      </c>
      <c r="AO270" s="54"/>
      <c r="AP270" s="54">
        <v>211560</v>
      </c>
      <c r="AQ270" s="65">
        <f t="shared" si="43"/>
        <v>0.10947249007373795</v>
      </c>
      <c r="AR270" s="66">
        <f t="shared" si="44"/>
        <v>128.66666666666666</v>
      </c>
      <c r="AS270" s="67">
        <f t="shared" si="45"/>
        <v>2.2121384004537718E-2</v>
      </c>
      <c r="AT270" s="66">
        <f t="shared" si="46"/>
        <v>26</v>
      </c>
      <c r="AU270" s="67">
        <f t="shared" si="47"/>
        <v>3.6868973340896199E-3</v>
      </c>
      <c r="AV270" s="68">
        <f t="shared" si="48"/>
        <v>4.333333333333333</v>
      </c>
    </row>
    <row r="271" spans="1:48" x14ac:dyDescent="0.2">
      <c r="A271" s="4" t="str">
        <f t="shared" si="41"/>
        <v>Pichidegua10</v>
      </c>
      <c r="B271" s="38" t="str">
        <f t="shared" si="42"/>
        <v>PICH3C10</v>
      </c>
      <c r="C271" s="39">
        <v>10</v>
      </c>
      <c r="D271" s="40" t="s">
        <v>52</v>
      </c>
      <c r="E271" s="40" t="s">
        <v>55</v>
      </c>
      <c r="F271" s="40" t="s">
        <v>49</v>
      </c>
      <c r="G271" s="41" t="s">
        <v>53</v>
      </c>
      <c r="H271" s="53">
        <v>6840</v>
      </c>
      <c r="I271" s="53"/>
      <c r="J271" s="53">
        <v>39420</v>
      </c>
      <c r="K271" s="53"/>
      <c r="L271" s="53">
        <v>97020</v>
      </c>
      <c r="M271" s="53"/>
      <c r="N271" s="53">
        <v>37260</v>
      </c>
      <c r="O271" s="53"/>
      <c r="P271" s="53">
        <v>2520</v>
      </c>
      <c r="Q271" s="53"/>
      <c r="R271" s="53">
        <v>0</v>
      </c>
      <c r="S271" s="53"/>
      <c r="T271" s="53">
        <v>0</v>
      </c>
      <c r="U271" s="53"/>
      <c r="V271" s="53">
        <v>18000</v>
      </c>
      <c r="W271" s="53"/>
      <c r="X271" s="53">
        <v>0</v>
      </c>
      <c r="Y271" s="53"/>
      <c r="Z271" s="53">
        <v>18000</v>
      </c>
      <c r="AA271" s="53"/>
      <c r="AB271" s="53">
        <v>3600</v>
      </c>
      <c r="AC271" s="53"/>
      <c r="AD271" s="53">
        <v>0</v>
      </c>
      <c r="AE271" s="53"/>
      <c r="AF271" s="53">
        <v>3600</v>
      </c>
      <c r="AG271" s="53"/>
      <c r="AH271" s="53">
        <v>440</v>
      </c>
      <c r="AI271" s="53"/>
      <c r="AJ271" s="53"/>
      <c r="AK271" s="53"/>
      <c r="AL271" s="53">
        <v>205100</v>
      </c>
      <c r="AM271" s="53"/>
      <c r="AN271" s="53">
        <v>0</v>
      </c>
      <c r="AO271" s="54"/>
      <c r="AP271" s="54">
        <v>205100</v>
      </c>
      <c r="AQ271" s="65">
        <f t="shared" si="43"/>
        <v>8.776206728425158E-2</v>
      </c>
      <c r="AR271" s="66">
        <f t="shared" si="44"/>
        <v>100</v>
      </c>
      <c r="AS271" s="67">
        <f t="shared" si="45"/>
        <v>1.7552413456850317E-2</v>
      </c>
      <c r="AT271" s="66">
        <f t="shared" si="46"/>
        <v>20</v>
      </c>
      <c r="AU271" s="67">
        <f t="shared" si="47"/>
        <v>2.1452949780594831E-3</v>
      </c>
      <c r="AV271" s="68">
        <f t="shared" si="48"/>
        <v>2.4444444444444446</v>
      </c>
    </row>
    <row r="272" spans="1:48" x14ac:dyDescent="0.2">
      <c r="A272" s="4" t="str">
        <f t="shared" si="41"/>
        <v>Pichidegua10</v>
      </c>
      <c r="B272" s="38" t="str">
        <f t="shared" si="42"/>
        <v>PICH5C10</v>
      </c>
      <c r="C272" s="39">
        <v>10</v>
      </c>
      <c r="D272" s="40" t="s">
        <v>52</v>
      </c>
      <c r="E272" s="40" t="s">
        <v>55</v>
      </c>
      <c r="F272" s="40" t="s">
        <v>51</v>
      </c>
      <c r="G272" s="41" t="s">
        <v>35</v>
      </c>
      <c r="H272" s="53">
        <v>0</v>
      </c>
      <c r="I272" s="53"/>
      <c r="J272" s="53">
        <v>10620</v>
      </c>
      <c r="K272" s="53"/>
      <c r="L272" s="53">
        <v>6660</v>
      </c>
      <c r="M272" s="53"/>
      <c r="N272" s="53">
        <v>79560</v>
      </c>
      <c r="O272" s="53"/>
      <c r="P272" s="53">
        <v>190440</v>
      </c>
      <c r="Q272" s="53"/>
      <c r="R272" s="53">
        <v>22860</v>
      </c>
      <c r="S272" s="53"/>
      <c r="T272" s="53">
        <v>1080</v>
      </c>
      <c r="U272" s="53"/>
      <c r="V272" s="53">
        <v>11880</v>
      </c>
      <c r="W272" s="53"/>
      <c r="X272" s="53">
        <v>0</v>
      </c>
      <c r="Y272" s="53"/>
      <c r="Z272" s="53">
        <v>11880</v>
      </c>
      <c r="AA272" s="53"/>
      <c r="AB272" s="53">
        <v>2160</v>
      </c>
      <c r="AC272" s="53"/>
      <c r="AD272" s="53">
        <v>0</v>
      </c>
      <c r="AE272" s="53"/>
      <c r="AF272" s="53">
        <v>2160</v>
      </c>
      <c r="AG272" s="53"/>
      <c r="AH272" s="53">
        <v>360</v>
      </c>
      <c r="AI272" s="53"/>
      <c r="AJ272" s="53"/>
      <c r="AK272" s="53"/>
      <c r="AL272" s="53">
        <v>325620</v>
      </c>
      <c r="AM272" s="53"/>
      <c r="AN272" s="53">
        <v>0</v>
      </c>
      <c r="AO272" s="54"/>
      <c r="AP272" s="54">
        <v>325620</v>
      </c>
      <c r="AQ272" s="65">
        <f t="shared" si="43"/>
        <v>3.6484245439469321E-2</v>
      </c>
      <c r="AR272" s="66">
        <f t="shared" si="44"/>
        <v>66</v>
      </c>
      <c r="AS272" s="67">
        <f t="shared" si="45"/>
        <v>6.6334991708126038E-3</v>
      </c>
      <c r="AT272" s="66">
        <f t="shared" si="46"/>
        <v>12</v>
      </c>
      <c r="AU272" s="67">
        <f t="shared" si="47"/>
        <v>1.1055831951354339E-3</v>
      </c>
      <c r="AV272" s="68">
        <f t="shared" si="48"/>
        <v>2</v>
      </c>
    </row>
    <row r="273" spans="1:48" x14ac:dyDescent="0.2">
      <c r="A273" s="4" t="str">
        <f t="shared" si="41"/>
        <v>Pichidegua10</v>
      </c>
      <c r="B273" s="38" t="str">
        <f t="shared" si="42"/>
        <v>PICH5D10</v>
      </c>
      <c r="C273" s="39">
        <v>10</v>
      </c>
      <c r="D273" s="40" t="s">
        <v>52</v>
      </c>
      <c r="E273" s="40" t="s">
        <v>55</v>
      </c>
      <c r="F273" s="40" t="s">
        <v>51</v>
      </c>
      <c r="G273" s="41" t="s">
        <v>36</v>
      </c>
      <c r="H273" s="53">
        <v>1920</v>
      </c>
      <c r="I273" s="53"/>
      <c r="J273" s="53">
        <v>10260</v>
      </c>
      <c r="K273" s="53"/>
      <c r="L273" s="53">
        <v>94860</v>
      </c>
      <c r="M273" s="53"/>
      <c r="N273" s="53">
        <v>178560</v>
      </c>
      <c r="O273" s="53"/>
      <c r="P273" s="53">
        <v>13140</v>
      </c>
      <c r="Q273" s="53"/>
      <c r="R273" s="53">
        <v>0</v>
      </c>
      <c r="S273" s="53"/>
      <c r="T273" s="53">
        <v>0</v>
      </c>
      <c r="U273" s="53"/>
      <c r="V273" s="53">
        <v>11880</v>
      </c>
      <c r="W273" s="53"/>
      <c r="X273" s="53">
        <v>0</v>
      </c>
      <c r="Y273" s="53"/>
      <c r="Z273" s="53">
        <v>11880</v>
      </c>
      <c r="AA273" s="53"/>
      <c r="AB273" s="53">
        <v>1620</v>
      </c>
      <c r="AC273" s="53"/>
      <c r="AD273" s="53">
        <v>0</v>
      </c>
      <c r="AE273" s="53"/>
      <c r="AF273" s="53">
        <v>1620</v>
      </c>
      <c r="AG273" s="53"/>
      <c r="AH273" s="53">
        <v>620</v>
      </c>
      <c r="AI273" s="53"/>
      <c r="AJ273" s="53"/>
      <c r="AK273" s="53"/>
      <c r="AL273" s="53">
        <v>312860</v>
      </c>
      <c r="AM273" s="53"/>
      <c r="AN273" s="53">
        <v>0</v>
      </c>
      <c r="AO273" s="54"/>
      <c r="AP273" s="54">
        <v>312860</v>
      </c>
      <c r="AQ273" s="65">
        <f t="shared" si="43"/>
        <v>3.7972255961132774E-2</v>
      </c>
      <c r="AR273" s="66">
        <f t="shared" si="44"/>
        <v>66</v>
      </c>
      <c r="AS273" s="67">
        <f t="shared" si="45"/>
        <v>5.1780349037908327E-3</v>
      </c>
      <c r="AT273" s="66">
        <f t="shared" si="46"/>
        <v>9</v>
      </c>
      <c r="AU273" s="67">
        <f t="shared" si="47"/>
        <v>1.98171706194464E-3</v>
      </c>
      <c r="AV273" s="68">
        <f t="shared" si="48"/>
        <v>3.4444444444444446</v>
      </c>
    </row>
    <row r="274" spans="1:48" x14ac:dyDescent="0.2">
      <c r="A274" s="4" t="str">
        <f t="shared" si="41"/>
        <v>Pichidegua10</v>
      </c>
      <c r="B274" s="38" t="str">
        <f t="shared" si="42"/>
        <v>PICH1Aco10</v>
      </c>
      <c r="C274" s="39">
        <v>10</v>
      </c>
      <c r="D274" s="40" t="s">
        <v>52</v>
      </c>
      <c r="E274" s="40" t="s">
        <v>56</v>
      </c>
      <c r="F274" s="40" t="s">
        <v>47</v>
      </c>
      <c r="G274" s="41" t="s">
        <v>37</v>
      </c>
      <c r="H274" s="53">
        <v>16920</v>
      </c>
      <c r="I274" s="53"/>
      <c r="J274" s="53">
        <v>30060</v>
      </c>
      <c r="K274" s="53"/>
      <c r="L274" s="53">
        <v>17340</v>
      </c>
      <c r="M274" s="53"/>
      <c r="N274" s="53">
        <v>33660</v>
      </c>
      <c r="O274" s="53"/>
      <c r="P274" s="53">
        <v>360</v>
      </c>
      <c r="Q274" s="53"/>
      <c r="R274" s="53">
        <v>0</v>
      </c>
      <c r="S274" s="53"/>
      <c r="T274" s="53">
        <v>0</v>
      </c>
      <c r="U274" s="53"/>
      <c r="V274" s="53">
        <v>2676</v>
      </c>
      <c r="W274" s="53"/>
      <c r="X274" s="53">
        <v>750</v>
      </c>
      <c r="Y274" s="53"/>
      <c r="Z274" s="53">
        <v>3426</v>
      </c>
      <c r="AA274" s="53"/>
      <c r="AB274" s="53">
        <v>1008</v>
      </c>
      <c r="AC274" s="53"/>
      <c r="AD274" s="53">
        <v>1380</v>
      </c>
      <c r="AE274" s="53"/>
      <c r="AF274" s="53">
        <v>2388</v>
      </c>
      <c r="AG274" s="53"/>
      <c r="AH274" s="53">
        <v>576</v>
      </c>
      <c r="AI274" s="53"/>
      <c r="AJ274" s="53"/>
      <c r="AK274" s="53"/>
      <c r="AL274" s="53">
        <v>102600</v>
      </c>
      <c r="AM274" s="53"/>
      <c r="AN274" s="53">
        <v>2130</v>
      </c>
      <c r="AO274" s="54"/>
      <c r="AP274" s="54">
        <v>104730</v>
      </c>
      <c r="AQ274" s="65">
        <f t="shared" si="43"/>
        <v>3.2712689773703812E-2</v>
      </c>
      <c r="AR274" s="66">
        <f t="shared" si="44"/>
        <v>19.033333333333335</v>
      </c>
      <c r="AS274" s="67">
        <f t="shared" si="45"/>
        <v>2.280148954454311E-2</v>
      </c>
      <c r="AT274" s="66">
        <f t="shared" si="46"/>
        <v>13.266666666666667</v>
      </c>
      <c r="AU274" s="67">
        <f t="shared" si="47"/>
        <v>5.4998567745631628E-3</v>
      </c>
      <c r="AV274" s="68">
        <f t="shared" si="48"/>
        <v>3.2</v>
      </c>
    </row>
    <row r="275" spans="1:48" x14ac:dyDescent="0.2">
      <c r="A275" s="4" t="str">
        <f t="shared" si="41"/>
        <v>Pichidegua10</v>
      </c>
      <c r="B275" s="38" t="str">
        <f t="shared" si="42"/>
        <v>PICH1Aco210</v>
      </c>
      <c r="C275" s="39">
        <v>10</v>
      </c>
      <c r="D275" s="40" t="s">
        <v>52</v>
      </c>
      <c r="E275" s="40" t="s">
        <v>56</v>
      </c>
      <c r="F275" s="40" t="s">
        <v>47</v>
      </c>
      <c r="G275" s="41" t="s">
        <v>38</v>
      </c>
      <c r="H275" s="53">
        <v>720</v>
      </c>
      <c r="I275" s="53"/>
      <c r="J275" s="53">
        <v>2340</v>
      </c>
      <c r="K275" s="53"/>
      <c r="L275" s="53">
        <v>4680</v>
      </c>
      <c r="M275" s="53"/>
      <c r="N275" s="53">
        <v>2340</v>
      </c>
      <c r="O275" s="53"/>
      <c r="P275" s="53">
        <v>0</v>
      </c>
      <c r="Q275" s="53"/>
      <c r="R275" s="53">
        <v>0</v>
      </c>
      <c r="S275" s="53"/>
      <c r="T275" s="53">
        <v>0</v>
      </c>
      <c r="U275" s="53"/>
      <c r="V275" s="53">
        <v>480</v>
      </c>
      <c r="W275" s="53"/>
      <c r="X275" s="53">
        <v>1350</v>
      </c>
      <c r="Y275" s="53"/>
      <c r="Z275" s="53">
        <v>1830</v>
      </c>
      <c r="AA275" s="53"/>
      <c r="AB275" s="53">
        <v>45</v>
      </c>
      <c r="AC275" s="53"/>
      <c r="AD275" s="53">
        <v>1080</v>
      </c>
      <c r="AE275" s="53"/>
      <c r="AF275" s="53">
        <v>1125</v>
      </c>
      <c r="AG275" s="53"/>
      <c r="AH275" s="53">
        <v>655</v>
      </c>
      <c r="AI275" s="53"/>
      <c r="AJ275" s="53"/>
      <c r="AK275" s="53"/>
      <c r="AL275" s="53">
        <v>11260</v>
      </c>
      <c r="AM275" s="53"/>
      <c r="AN275" s="53">
        <v>2430</v>
      </c>
      <c r="AO275" s="54"/>
      <c r="AP275" s="54">
        <v>13690</v>
      </c>
      <c r="AQ275" s="65">
        <f t="shared" si="43"/>
        <v>0.13367421475529584</v>
      </c>
      <c r="AR275" s="66">
        <f t="shared" si="44"/>
        <v>10.166666666666666</v>
      </c>
      <c r="AS275" s="67">
        <f t="shared" si="45"/>
        <v>8.2176771365960549E-2</v>
      </c>
      <c r="AT275" s="66">
        <f t="shared" si="46"/>
        <v>6.25</v>
      </c>
      <c r="AU275" s="67">
        <f t="shared" si="47"/>
        <v>4.7845142439737032E-2</v>
      </c>
      <c r="AV275" s="68">
        <f t="shared" si="48"/>
        <v>3.6388888888888888</v>
      </c>
    </row>
    <row r="276" spans="1:48" x14ac:dyDescent="0.2">
      <c r="A276" s="4" t="str">
        <f t="shared" si="41"/>
        <v>Pichidegua10</v>
      </c>
      <c r="B276" s="38" t="str">
        <f t="shared" si="42"/>
        <v>PICH1Bco10</v>
      </c>
      <c r="C276" s="39">
        <v>10</v>
      </c>
      <c r="D276" s="40" t="s">
        <v>52</v>
      </c>
      <c r="E276" s="40" t="s">
        <v>56</v>
      </c>
      <c r="F276" s="40" t="s">
        <v>47</v>
      </c>
      <c r="G276" s="41" t="s">
        <v>39</v>
      </c>
      <c r="H276" s="53">
        <v>1920</v>
      </c>
      <c r="I276" s="53"/>
      <c r="J276" s="53">
        <v>180</v>
      </c>
      <c r="K276" s="53"/>
      <c r="L276" s="53">
        <v>22160</v>
      </c>
      <c r="M276" s="53"/>
      <c r="N276" s="53">
        <v>26100</v>
      </c>
      <c r="O276" s="53"/>
      <c r="P276" s="53">
        <v>1980</v>
      </c>
      <c r="Q276" s="53"/>
      <c r="R276" s="53">
        <v>0</v>
      </c>
      <c r="S276" s="53"/>
      <c r="T276" s="53">
        <v>0</v>
      </c>
      <c r="U276" s="53"/>
      <c r="V276" s="53">
        <v>1020</v>
      </c>
      <c r="W276" s="53"/>
      <c r="X276" s="53">
        <v>240</v>
      </c>
      <c r="Y276" s="53"/>
      <c r="Z276" s="53">
        <v>1260</v>
      </c>
      <c r="AA276" s="53"/>
      <c r="AB276" s="53">
        <v>225</v>
      </c>
      <c r="AC276" s="53"/>
      <c r="AD276" s="53">
        <v>30</v>
      </c>
      <c r="AE276" s="53"/>
      <c r="AF276" s="53">
        <v>255</v>
      </c>
      <c r="AG276" s="53"/>
      <c r="AH276" s="53">
        <v>415</v>
      </c>
      <c r="AI276" s="53"/>
      <c r="AJ276" s="53"/>
      <c r="AK276" s="53"/>
      <c r="AL276" s="53">
        <v>54000</v>
      </c>
      <c r="AM276" s="53"/>
      <c r="AN276" s="53">
        <v>270</v>
      </c>
      <c r="AO276" s="54"/>
      <c r="AP276" s="54">
        <v>54270</v>
      </c>
      <c r="AQ276" s="65">
        <f t="shared" si="43"/>
        <v>2.3217247097844111E-2</v>
      </c>
      <c r="AR276" s="66">
        <f t="shared" si="44"/>
        <v>7</v>
      </c>
      <c r="AS276" s="67">
        <f t="shared" si="45"/>
        <v>4.6987285793255945E-3</v>
      </c>
      <c r="AT276" s="66">
        <f t="shared" si="46"/>
        <v>1.4166666666666667</v>
      </c>
      <c r="AU276" s="67">
        <f t="shared" si="47"/>
        <v>7.6469504330200846E-3</v>
      </c>
      <c r="AV276" s="68">
        <f t="shared" si="48"/>
        <v>2.3055555555555554</v>
      </c>
    </row>
    <row r="277" spans="1:48" x14ac:dyDescent="0.2">
      <c r="A277" s="4" t="str">
        <f t="shared" si="41"/>
        <v>Pichidegua10</v>
      </c>
      <c r="B277" s="38" t="str">
        <f t="shared" si="42"/>
        <v>PICH2BCO10</v>
      </c>
      <c r="C277" s="39">
        <v>10</v>
      </c>
      <c r="D277" s="40" t="s">
        <v>52</v>
      </c>
      <c r="E277" s="42" t="s">
        <v>56</v>
      </c>
      <c r="F277" s="42" t="s">
        <v>47</v>
      </c>
      <c r="G277" s="43" t="s">
        <v>40</v>
      </c>
      <c r="H277" s="53">
        <v>5040</v>
      </c>
      <c r="I277" s="53"/>
      <c r="J277" s="53">
        <v>14400</v>
      </c>
      <c r="K277" s="53"/>
      <c r="L277" s="53">
        <v>23040</v>
      </c>
      <c r="M277" s="53"/>
      <c r="N277" s="53">
        <v>9900</v>
      </c>
      <c r="O277" s="53"/>
      <c r="P277" s="53">
        <v>1260</v>
      </c>
      <c r="Q277" s="53"/>
      <c r="R277" s="53">
        <v>0</v>
      </c>
      <c r="S277" s="53"/>
      <c r="T277" s="53">
        <v>0</v>
      </c>
      <c r="U277" s="53"/>
      <c r="V277" s="53">
        <v>2355</v>
      </c>
      <c r="W277" s="53"/>
      <c r="X277" s="53">
        <v>1410</v>
      </c>
      <c r="Y277" s="53"/>
      <c r="Z277" s="53">
        <v>3765</v>
      </c>
      <c r="AA277" s="53"/>
      <c r="AB277" s="53">
        <v>627</v>
      </c>
      <c r="AC277" s="53"/>
      <c r="AD277" s="53">
        <v>1080</v>
      </c>
      <c r="AE277" s="53"/>
      <c r="AF277" s="53">
        <v>1707</v>
      </c>
      <c r="AG277" s="53"/>
      <c r="AH277" s="53">
        <v>3558</v>
      </c>
      <c r="AI277" s="53"/>
      <c r="AJ277" s="53"/>
      <c r="AK277" s="53"/>
      <c r="AL277" s="53">
        <v>60180</v>
      </c>
      <c r="AM277" s="53"/>
      <c r="AN277" s="53">
        <v>2490</v>
      </c>
      <c r="AO277" s="54"/>
      <c r="AP277" s="54">
        <v>62670</v>
      </c>
      <c r="AQ277" s="65">
        <f t="shared" si="43"/>
        <v>6.0076591670655814E-2</v>
      </c>
      <c r="AR277" s="66">
        <f t="shared" si="44"/>
        <v>20.916666666666668</v>
      </c>
      <c r="AS277" s="67">
        <f t="shared" si="45"/>
        <v>2.7237912876974628E-2</v>
      </c>
      <c r="AT277" s="66">
        <f t="shared" si="46"/>
        <v>9.4833333333333325</v>
      </c>
      <c r="AU277" s="67">
        <f t="shared" si="47"/>
        <v>5.6773575873623743E-2</v>
      </c>
      <c r="AV277" s="68">
        <f t="shared" si="48"/>
        <v>19.766666666666666</v>
      </c>
    </row>
    <row r="278" spans="1:48" x14ac:dyDescent="0.2">
      <c r="A278" s="4" t="str">
        <f t="shared" si="41"/>
        <v>Pichidegua10</v>
      </c>
      <c r="B278" s="38" t="str">
        <f t="shared" si="42"/>
        <v>PICH4Bco10</v>
      </c>
      <c r="C278" s="39">
        <v>10</v>
      </c>
      <c r="D278" s="40" t="s">
        <v>52</v>
      </c>
      <c r="E278" s="40" t="s">
        <v>56</v>
      </c>
      <c r="F278" s="40" t="s">
        <v>50</v>
      </c>
      <c r="G278" s="41" t="s">
        <v>41</v>
      </c>
      <c r="H278" s="53">
        <v>6480</v>
      </c>
      <c r="I278" s="53"/>
      <c r="J278" s="53">
        <v>13680</v>
      </c>
      <c r="K278" s="53"/>
      <c r="L278" s="53">
        <v>22140</v>
      </c>
      <c r="M278" s="53"/>
      <c r="N278" s="53">
        <v>7740</v>
      </c>
      <c r="O278" s="53"/>
      <c r="P278" s="53">
        <v>0</v>
      </c>
      <c r="Q278" s="53"/>
      <c r="R278" s="53">
        <v>0</v>
      </c>
      <c r="S278" s="53"/>
      <c r="T278" s="53">
        <v>0</v>
      </c>
      <c r="U278" s="53"/>
      <c r="V278" s="53">
        <v>4320</v>
      </c>
      <c r="W278" s="53"/>
      <c r="X278" s="53">
        <v>0</v>
      </c>
      <c r="Y278" s="53"/>
      <c r="Z278" s="53">
        <v>4320</v>
      </c>
      <c r="AA278" s="53"/>
      <c r="AB278" s="53">
        <v>2520</v>
      </c>
      <c r="AC278" s="53"/>
      <c r="AD278" s="53">
        <v>0</v>
      </c>
      <c r="AE278" s="53"/>
      <c r="AF278" s="53">
        <v>2520</v>
      </c>
      <c r="AG278" s="53"/>
      <c r="AH278" s="53">
        <v>340</v>
      </c>
      <c r="AI278" s="53"/>
      <c r="AJ278" s="53"/>
      <c r="AK278" s="53"/>
      <c r="AL278" s="53">
        <v>57220</v>
      </c>
      <c r="AM278" s="53"/>
      <c r="AN278" s="53">
        <v>0</v>
      </c>
      <c r="AO278" s="54"/>
      <c r="AP278" s="54">
        <v>57220</v>
      </c>
      <c r="AQ278" s="65">
        <f t="shared" si="43"/>
        <v>7.5498077595246418E-2</v>
      </c>
      <c r="AR278" s="66">
        <f t="shared" si="44"/>
        <v>24</v>
      </c>
      <c r="AS278" s="67">
        <f t="shared" si="45"/>
        <v>4.4040545263893741E-2</v>
      </c>
      <c r="AT278" s="66">
        <f t="shared" si="46"/>
        <v>14</v>
      </c>
      <c r="AU278" s="67">
        <f t="shared" si="47"/>
        <v>5.9419783292555053E-3</v>
      </c>
      <c r="AV278" s="68">
        <f t="shared" si="48"/>
        <v>1.8888888888888888</v>
      </c>
    </row>
    <row r="279" spans="1:48" x14ac:dyDescent="0.2">
      <c r="A279" s="4" t="str">
        <f t="shared" si="41"/>
        <v>Pichidegua10</v>
      </c>
      <c r="B279" s="38" t="str">
        <f t="shared" si="42"/>
        <v>PICH5Aco10</v>
      </c>
      <c r="C279" s="39">
        <v>10</v>
      </c>
      <c r="D279" s="40" t="s">
        <v>52</v>
      </c>
      <c r="E279" s="40" t="s">
        <v>56</v>
      </c>
      <c r="F279" s="40" t="s">
        <v>51</v>
      </c>
      <c r="G279" s="41" t="s">
        <v>42</v>
      </c>
      <c r="H279" s="53">
        <v>2760</v>
      </c>
      <c r="I279" s="53"/>
      <c r="J279" s="53">
        <v>14940</v>
      </c>
      <c r="K279" s="53"/>
      <c r="L279" s="53">
        <v>3420</v>
      </c>
      <c r="M279" s="53"/>
      <c r="N279" s="53">
        <v>122850</v>
      </c>
      <c r="O279" s="53"/>
      <c r="P279" s="53">
        <v>2310</v>
      </c>
      <c r="Q279" s="53"/>
      <c r="R279" s="53">
        <v>0</v>
      </c>
      <c r="S279" s="53"/>
      <c r="T279" s="53">
        <v>0</v>
      </c>
      <c r="U279" s="53"/>
      <c r="V279" s="53">
        <v>3018</v>
      </c>
      <c r="W279" s="53"/>
      <c r="X279" s="53">
        <v>0</v>
      </c>
      <c r="Y279" s="53"/>
      <c r="Z279" s="53">
        <v>3018</v>
      </c>
      <c r="AA279" s="53"/>
      <c r="AB279" s="53">
        <v>3048</v>
      </c>
      <c r="AC279" s="53"/>
      <c r="AD279" s="53">
        <v>0</v>
      </c>
      <c r="AE279" s="53"/>
      <c r="AF279" s="53">
        <v>3048</v>
      </c>
      <c r="AG279" s="53"/>
      <c r="AH279" s="53">
        <v>1374</v>
      </c>
      <c r="AI279" s="53"/>
      <c r="AJ279" s="53"/>
      <c r="AK279" s="53"/>
      <c r="AL279" s="53">
        <v>153720</v>
      </c>
      <c r="AM279" s="53"/>
      <c r="AN279" s="53">
        <v>0</v>
      </c>
      <c r="AO279" s="54"/>
      <c r="AP279" s="54">
        <v>153720</v>
      </c>
      <c r="AQ279" s="65">
        <f t="shared" si="43"/>
        <v>1.9633099141295862E-2</v>
      </c>
      <c r="AR279" s="66">
        <f t="shared" si="44"/>
        <v>16.766666666666666</v>
      </c>
      <c r="AS279" s="67">
        <f t="shared" si="45"/>
        <v>1.9828259172521467E-2</v>
      </c>
      <c r="AT279" s="66">
        <f t="shared" si="46"/>
        <v>16.933333333333334</v>
      </c>
      <c r="AU279" s="67">
        <f t="shared" si="47"/>
        <v>8.938329430132709E-3</v>
      </c>
      <c r="AV279" s="68">
        <f t="shared" si="48"/>
        <v>7.6333333333333337</v>
      </c>
    </row>
    <row r="280" spans="1:48" x14ac:dyDescent="0.2">
      <c r="A280" s="4" t="str">
        <f t="shared" si="41"/>
        <v>Pichidegua10</v>
      </c>
      <c r="B280" s="38" t="str">
        <f t="shared" si="42"/>
        <v>PICH5Bco10</v>
      </c>
      <c r="C280" s="39">
        <v>10</v>
      </c>
      <c r="D280" s="40" t="s">
        <v>52</v>
      </c>
      <c r="E280" s="40" t="s">
        <v>56</v>
      </c>
      <c r="F280" s="40" t="s">
        <v>51</v>
      </c>
      <c r="G280" s="41" t="s">
        <v>43</v>
      </c>
      <c r="H280" s="53">
        <v>5520</v>
      </c>
      <c r="I280" s="53"/>
      <c r="J280" s="53">
        <v>21240</v>
      </c>
      <c r="K280" s="53"/>
      <c r="L280" s="53">
        <v>20880</v>
      </c>
      <c r="M280" s="53"/>
      <c r="N280" s="53">
        <v>39780</v>
      </c>
      <c r="O280" s="53"/>
      <c r="P280" s="53">
        <v>720</v>
      </c>
      <c r="Q280" s="53"/>
      <c r="R280" s="53">
        <v>0</v>
      </c>
      <c r="S280" s="53"/>
      <c r="T280" s="53">
        <v>0</v>
      </c>
      <c r="U280" s="53"/>
      <c r="V280" s="53">
        <v>2370</v>
      </c>
      <c r="W280" s="53"/>
      <c r="X280" s="53">
        <v>0</v>
      </c>
      <c r="Y280" s="53"/>
      <c r="Z280" s="53">
        <v>2370</v>
      </c>
      <c r="AA280" s="53"/>
      <c r="AB280" s="53">
        <v>2220</v>
      </c>
      <c r="AC280" s="53"/>
      <c r="AD280" s="53">
        <v>0</v>
      </c>
      <c r="AE280" s="53"/>
      <c r="AF280" s="53">
        <v>2220</v>
      </c>
      <c r="AG280" s="53"/>
      <c r="AH280" s="53">
        <v>870</v>
      </c>
      <c r="AI280" s="53"/>
      <c r="AJ280" s="53"/>
      <c r="AK280" s="53"/>
      <c r="AL280" s="53">
        <v>93600</v>
      </c>
      <c r="AM280" s="53"/>
      <c r="AN280" s="53">
        <v>0</v>
      </c>
      <c r="AO280" s="54"/>
      <c r="AP280" s="54">
        <v>93600</v>
      </c>
      <c r="AQ280" s="65">
        <f t="shared" si="43"/>
        <v>2.5320512820512821E-2</v>
      </c>
      <c r="AR280" s="66">
        <f t="shared" si="44"/>
        <v>13.166666666666666</v>
      </c>
      <c r="AS280" s="67">
        <f t="shared" si="45"/>
        <v>2.3717948717948717E-2</v>
      </c>
      <c r="AT280" s="66">
        <f t="shared" si="46"/>
        <v>12.333333333333334</v>
      </c>
      <c r="AU280" s="67">
        <f t="shared" si="47"/>
        <v>9.2948717948717948E-3</v>
      </c>
      <c r="AV280" s="68">
        <f t="shared" si="48"/>
        <v>4.833333333333333</v>
      </c>
    </row>
    <row r="281" spans="1:48" x14ac:dyDescent="0.2">
      <c r="A281" s="4" t="str">
        <f t="shared" si="41"/>
        <v>Pichidegua10</v>
      </c>
      <c r="B281" s="38" t="str">
        <f t="shared" si="42"/>
        <v>PICH5Cco10</v>
      </c>
      <c r="C281" s="39">
        <v>10</v>
      </c>
      <c r="D281" s="40" t="s">
        <v>52</v>
      </c>
      <c r="E281" s="40" t="s">
        <v>56</v>
      </c>
      <c r="F281" s="40" t="s">
        <v>51</v>
      </c>
      <c r="G281" s="41" t="s">
        <v>44</v>
      </c>
      <c r="H281" s="53">
        <v>5880</v>
      </c>
      <c r="I281" s="53"/>
      <c r="J281" s="53">
        <v>3960</v>
      </c>
      <c r="K281" s="53"/>
      <c r="L281" s="53">
        <v>0</v>
      </c>
      <c r="M281" s="53"/>
      <c r="N281" s="53">
        <v>45360</v>
      </c>
      <c r="O281" s="53"/>
      <c r="P281" s="53">
        <v>24270</v>
      </c>
      <c r="Q281" s="53"/>
      <c r="R281" s="53">
        <v>2520</v>
      </c>
      <c r="S281" s="53"/>
      <c r="T281" s="53">
        <v>0</v>
      </c>
      <c r="U281" s="53"/>
      <c r="V281" s="53">
        <v>2760</v>
      </c>
      <c r="W281" s="53"/>
      <c r="X281" s="53">
        <v>0</v>
      </c>
      <c r="Y281" s="53"/>
      <c r="Z281" s="53">
        <v>2760</v>
      </c>
      <c r="AA281" s="53"/>
      <c r="AB281" s="53">
        <v>1656</v>
      </c>
      <c r="AC281" s="53"/>
      <c r="AD281" s="53">
        <v>0</v>
      </c>
      <c r="AE281" s="53"/>
      <c r="AF281" s="53">
        <v>1656</v>
      </c>
      <c r="AG281" s="53"/>
      <c r="AH281" s="53">
        <v>894</v>
      </c>
      <c r="AI281" s="53"/>
      <c r="AJ281" s="53"/>
      <c r="AK281" s="53"/>
      <c r="AL281" s="53">
        <v>87300</v>
      </c>
      <c r="AM281" s="53"/>
      <c r="AN281" s="53">
        <v>0</v>
      </c>
      <c r="AO281" s="54"/>
      <c r="AP281" s="54">
        <v>87300</v>
      </c>
      <c r="AQ281" s="65">
        <f t="shared" si="43"/>
        <v>3.1615120274914088E-2</v>
      </c>
      <c r="AR281" s="66">
        <f t="shared" si="44"/>
        <v>15.333333333333334</v>
      </c>
      <c r="AS281" s="67">
        <f t="shared" si="45"/>
        <v>1.8969072164948454E-2</v>
      </c>
      <c r="AT281" s="66">
        <f t="shared" si="46"/>
        <v>9.1999999999999993</v>
      </c>
      <c r="AU281" s="67">
        <f t="shared" si="47"/>
        <v>1.0240549828178694E-2</v>
      </c>
      <c r="AV281" s="68">
        <f t="shared" si="48"/>
        <v>4.9666666666666668</v>
      </c>
    </row>
    <row r="282" spans="1:48" ht="13.5" thickBot="1" x14ac:dyDescent="0.25">
      <c r="A282" s="4" t="str">
        <f t="shared" si="41"/>
        <v>10</v>
      </c>
      <c r="B282" s="44" t="str">
        <f t="shared" si="42"/>
        <v>Lavado10</v>
      </c>
      <c r="C282" s="45">
        <v>10</v>
      </c>
      <c r="D282" s="46"/>
      <c r="E282" s="46"/>
      <c r="F282" s="46"/>
      <c r="G282" s="47" t="s">
        <v>46</v>
      </c>
      <c r="H282" s="55">
        <v>4560</v>
      </c>
      <c r="I282" s="55"/>
      <c r="J282" s="55">
        <v>22860</v>
      </c>
      <c r="K282" s="55"/>
      <c r="L282" s="55">
        <v>65520</v>
      </c>
      <c r="M282" s="55"/>
      <c r="N282" s="55">
        <v>46440</v>
      </c>
      <c r="O282" s="55"/>
      <c r="P282" s="55">
        <v>14760</v>
      </c>
      <c r="Q282" s="55"/>
      <c r="R282" s="55">
        <v>3240</v>
      </c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>
        <v>135600</v>
      </c>
      <c r="AM282" s="55"/>
      <c r="AN282" s="55"/>
      <c r="AO282" s="56"/>
      <c r="AP282" s="56">
        <v>135600</v>
      </c>
      <c r="AQ282" s="69">
        <f t="shared" si="43"/>
        <v>0</v>
      </c>
      <c r="AR282" s="70">
        <f t="shared" si="44"/>
        <v>0</v>
      </c>
      <c r="AS282" s="71">
        <f t="shared" si="45"/>
        <v>0</v>
      </c>
      <c r="AT282" s="70">
        <f t="shared" si="46"/>
        <v>0</v>
      </c>
      <c r="AU282" s="71">
        <f t="shared" si="47"/>
        <v>0</v>
      </c>
      <c r="AV282" s="72">
        <f t="shared" si="48"/>
        <v>0</v>
      </c>
    </row>
    <row r="283" spans="1:48" x14ac:dyDescent="0.2">
      <c r="A283" s="4" t="str">
        <f t="shared" si="41"/>
        <v>Calera11</v>
      </c>
      <c r="B283" s="34" t="str">
        <f t="shared" si="42"/>
        <v>CA3A11</v>
      </c>
      <c r="C283" s="35">
        <v>11</v>
      </c>
      <c r="D283" s="36" t="s">
        <v>59</v>
      </c>
      <c r="E283" s="36" t="s">
        <v>56</v>
      </c>
      <c r="F283" s="36" t="s">
        <v>47</v>
      </c>
      <c r="G283" s="37" t="s">
        <v>20</v>
      </c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2"/>
      <c r="AP283" s="52"/>
      <c r="AQ283" s="65">
        <v>0</v>
      </c>
      <c r="AR283" s="58">
        <f t="shared" si="44"/>
        <v>0</v>
      </c>
      <c r="AS283" s="67">
        <v>0</v>
      </c>
      <c r="AT283" s="58">
        <f t="shared" si="46"/>
        <v>0</v>
      </c>
      <c r="AU283" s="67">
        <v>0</v>
      </c>
      <c r="AV283" s="60">
        <f t="shared" si="48"/>
        <v>0</v>
      </c>
    </row>
    <row r="284" spans="1:48" x14ac:dyDescent="0.2">
      <c r="A284" s="4" t="str">
        <f t="shared" si="41"/>
        <v>Calera11</v>
      </c>
      <c r="B284" s="38" t="str">
        <f t="shared" si="42"/>
        <v>CA3B11</v>
      </c>
      <c r="C284" s="39">
        <v>11</v>
      </c>
      <c r="D284" s="40" t="s">
        <v>59</v>
      </c>
      <c r="E284" s="40" t="s">
        <v>56</v>
      </c>
      <c r="F284" s="40" t="s">
        <v>47</v>
      </c>
      <c r="G284" s="41" t="s">
        <v>54</v>
      </c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4"/>
      <c r="AP284" s="54"/>
      <c r="AQ284" s="65">
        <v>0</v>
      </c>
      <c r="AR284" s="62">
        <f t="shared" si="44"/>
        <v>0</v>
      </c>
      <c r="AS284" s="67">
        <v>0</v>
      </c>
      <c r="AT284" s="62">
        <f t="shared" si="46"/>
        <v>0</v>
      </c>
      <c r="AU284" s="67">
        <v>0</v>
      </c>
      <c r="AV284" s="64">
        <f t="shared" si="48"/>
        <v>0</v>
      </c>
    </row>
    <row r="285" spans="1:48" x14ac:dyDescent="0.2">
      <c r="A285" s="4" t="str">
        <f t="shared" si="41"/>
        <v>Calera11</v>
      </c>
      <c r="B285" s="38" t="str">
        <f t="shared" si="42"/>
        <v>CA3BB11</v>
      </c>
      <c r="C285" s="39">
        <v>11</v>
      </c>
      <c r="D285" s="40" t="s">
        <v>59</v>
      </c>
      <c r="E285" s="40" t="s">
        <v>55</v>
      </c>
      <c r="F285" s="40" t="s">
        <v>47</v>
      </c>
      <c r="G285" s="41" t="s">
        <v>21</v>
      </c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4"/>
      <c r="AP285" s="54"/>
      <c r="AQ285" s="65">
        <v>0</v>
      </c>
      <c r="AR285" s="62">
        <f t="shared" si="44"/>
        <v>0</v>
      </c>
      <c r="AS285" s="67">
        <v>0</v>
      </c>
      <c r="AT285" s="62">
        <f t="shared" si="46"/>
        <v>0</v>
      </c>
      <c r="AU285" s="67">
        <v>0</v>
      </c>
      <c r="AV285" s="64">
        <f t="shared" si="48"/>
        <v>0</v>
      </c>
    </row>
    <row r="286" spans="1:48" x14ac:dyDescent="0.2">
      <c r="A286" s="4" t="str">
        <f t="shared" si="41"/>
        <v>Calera11</v>
      </c>
      <c r="B286" s="38" t="str">
        <f t="shared" si="42"/>
        <v>CAP1A11</v>
      </c>
      <c r="C286" s="39">
        <v>11</v>
      </c>
      <c r="D286" s="40" t="s">
        <v>59</v>
      </c>
      <c r="E286" s="40" t="s">
        <v>56</v>
      </c>
      <c r="F286" s="40" t="s">
        <v>47</v>
      </c>
      <c r="G286" s="41" t="s">
        <v>22</v>
      </c>
      <c r="H286" s="53">
        <v>720</v>
      </c>
      <c r="I286" s="53"/>
      <c r="J286" s="53">
        <v>0</v>
      </c>
      <c r="K286" s="53"/>
      <c r="L286" s="53">
        <v>14300</v>
      </c>
      <c r="M286" s="53"/>
      <c r="N286" s="53">
        <v>14760</v>
      </c>
      <c r="O286" s="53"/>
      <c r="P286" s="53">
        <v>360</v>
      </c>
      <c r="Q286" s="53"/>
      <c r="R286" s="53"/>
      <c r="S286" s="53"/>
      <c r="T286" s="53"/>
      <c r="U286" s="53"/>
      <c r="V286" s="53">
        <v>1050</v>
      </c>
      <c r="W286" s="53"/>
      <c r="X286" s="53">
        <v>150</v>
      </c>
      <c r="Y286" s="53"/>
      <c r="Z286" s="53">
        <v>1200</v>
      </c>
      <c r="AA286" s="53"/>
      <c r="AB286" s="53">
        <v>96</v>
      </c>
      <c r="AC286" s="53"/>
      <c r="AD286" s="53"/>
      <c r="AE286" s="53"/>
      <c r="AF286" s="53">
        <v>96</v>
      </c>
      <c r="AG286" s="53"/>
      <c r="AH286" s="53">
        <v>214</v>
      </c>
      <c r="AI286" s="53"/>
      <c r="AJ286" s="53"/>
      <c r="AK286" s="53"/>
      <c r="AL286" s="53">
        <v>31500</v>
      </c>
      <c r="AM286" s="53"/>
      <c r="AN286" s="53">
        <v>150</v>
      </c>
      <c r="AO286" s="54"/>
      <c r="AP286" s="54">
        <v>31650</v>
      </c>
      <c r="AQ286" s="61">
        <f t="shared" si="43"/>
        <v>3.7914691943127965E-2</v>
      </c>
      <c r="AR286" s="62">
        <f t="shared" si="44"/>
        <v>6.666666666666667</v>
      </c>
      <c r="AS286" s="63">
        <f t="shared" si="45"/>
        <v>3.0331753554502369E-3</v>
      </c>
      <c r="AT286" s="62">
        <f t="shared" si="46"/>
        <v>0.53333333333333333</v>
      </c>
      <c r="AU286" s="63">
        <f t="shared" si="47"/>
        <v>6.7614533965244866E-3</v>
      </c>
      <c r="AV286" s="64">
        <f t="shared" si="48"/>
        <v>1.1888888888888889</v>
      </c>
    </row>
    <row r="287" spans="1:48" x14ac:dyDescent="0.2">
      <c r="A287" s="4" t="str">
        <f t="shared" si="41"/>
        <v>Calera11</v>
      </c>
      <c r="B287" s="38" t="str">
        <f t="shared" si="42"/>
        <v>CAP1B11</v>
      </c>
      <c r="C287" s="39">
        <v>11</v>
      </c>
      <c r="D287" s="40" t="s">
        <v>59</v>
      </c>
      <c r="E287" s="40" t="s">
        <v>56</v>
      </c>
      <c r="F287" s="40" t="s">
        <v>47</v>
      </c>
      <c r="G287" s="41" t="s">
        <v>23</v>
      </c>
      <c r="H287" s="53">
        <v>0</v>
      </c>
      <c r="I287" s="53"/>
      <c r="J287" s="53">
        <v>0</v>
      </c>
      <c r="K287" s="53"/>
      <c r="L287" s="53">
        <v>0</v>
      </c>
      <c r="M287" s="53"/>
      <c r="N287" s="53">
        <v>0</v>
      </c>
      <c r="O287" s="53"/>
      <c r="P287" s="53">
        <v>0</v>
      </c>
      <c r="Q287" s="53"/>
      <c r="R287" s="53"/>
      <c r="S287" s="53"/>
      <c r="T287" s="53"/>
      <c r="U287" s="53"/>
      <c r="V287" s="53">
        <v>0</v>
      </c>
      <c r="W287" s="53"/>
      <c r="X287" s="53">
        <v>120</v>
      </c>
      <c r="Y287" s="53"/>
      <c r="Z287" s="53">
        <v>120</v>
      </c>
      <c r="AA287" s="53"/>
      <c r="AB287" s="53">
        <v>0</v>
      </c>
      <c r="AC287" s="53"/>
      <c r="AD287" s="53"/>
      <c r="AE287" s="53"/>
      <c r="AF287" s="53">
        <v>0</v>
      </c>
      <c r="AG287" s="53"/>
      <c r="AH287" s="53">
        <v>0</v>
      </c>
      <c r="AI287" s="53"/>
      <c r="AJ287" s="53"/>
      <c r="AK287" s="53"/>
      <c r="AL287" s="53">
        <v>0</v>
      </c>
      <c r="AM287" s="53"/>
      <c r="AN287" s="53">
        <v>120</v>
      </c>
      <c r="AO287" s="54"/>
      <c r="AP287" s="54">
        <v>120</v>
      </c>
      <c r="AQ287" s="61">
        <f t="shared" si="43"/>
        <v>1</v>
      </c>
      <c r="AR287" s="62">
        <f t="shared" si="44"/>
        <v>0.66666666666666663</v>
      </c>
      <c r="AS287" s="63">
        <f t="shared" si="45"/>
        <v>0</v>
      </c>
      <c r="AT287" s="62">
        <f t="shared" si="46"/>
        <v>0</v>
      </c>
      <c r="AU287" s="63">
        <f t="shared" si="47"/>
        <v>0</v>
      </c>
      <c r="AV287" s="64">
        <f t="shared" si="48"/>
        <v>0</v>
      </c>
    </row>
    <row r="288" spans="1:48" x14ac:dyDescent="0.2">
      <c r="A288" s="4" t="str">
        <f t="shared" si="41"/>
        <v>Calera11</v>
      </c>
      <c r="B288" s="38" t="str">
        <f t="shared" si="42"/>
        <v>CAP1c11</v>
      </c>
      <c r="C288" s="39">
        <v>11</v>
      </c>
      <c r="D288" s="40" t="s">
        <v>59</v>
      </c>
      <c r="E288" s="40" t="s">
        <v>56</v>
      </c>
      <c r="F288" s="40" t="s">
        <v>47</v>
      </c>
      <c r="G288" s="41" t="s">
        <v>24</v>
      </c>
      <c r="H288" s="53">
        <v>960</v>
      </c>
      <c r="I288" s="53"/>
      <c r="J288" s="53">
        <v>1260</v>
      </c>
      <c r="K288" s="53"/>
      <c r="L288" s="53">
        <v>16820</v>
      </c>
      <c r="M288" s="53"/>
      <c r="N288" s="53">
        <v>13860</v>
      </c>
      <c r="O288" s="53"/>
      <c r="P288" s="53">
        <v>600</v>
      </c>
      <c r="Q288" s="53"/>
      <c r="R288" s="53"/>
      <c r="S288" s="53"/>
      <c r="T288" s="53"/>
      <c r="U288" s="53"/>
      <c r="V288" s="53">
        <v>1359</v>
      </c>
      <c r="W288" s="53"/>
      <c r="X288" s="53">
        <v>240</v>
      </c>
      <c r="Y288" s="53"/>
      <c r="Z288" s="53">
        <v>1599</v>
      </c>
      <c r="AA288" s="53"/>
      <c r="AB288" s="53">
        <v>174</v>
      </c>
      <c r="AC288" s="53"/>
      <c r="AD288" s="53"/>
      <c r="AE288" s="53"/>
      <c r="AF288" s="53">
        <v>174</v>
      </c>
      <c r="AG288" s="53"/>
      <c r="AH288" s="53">
        <v>247</v>
      </c>
      <c r="AI288" s="53"/>
      <c r="AJ288" s="53"/>
      <c r="AK288" s="53"/>
      <c r="AL288" s="53">
        <v>35280</v>
      </c>
      <c r="AM288" s="53"/>
      <c r="AN288" s="53">
        <v>240</v>
      </c>
      <c r="AO288" s="54"/>
      <c r="AP288" s="54">
        <v>35520</v>
      </c>
      <c r="AQ288" s="65">
        <f t="shared" si="43"/>
        <v>4.501689189189189E-2</v>
      </c>
      <c r="AR288" s="66">
        <f t="shared" si="44"/>
        <v>8.8833333333333329</v>
      </c>
      <c r="AS288" s="67">
        <f t="shared" si="45"/>
        <v>4.8986486486486489E-3</v>
      </c>
      <c r="AT288" s="66">
        <f t="shared" si="46"/>
        <v>0.96666666666666667</v>
      </c>
      <c r="AU288" s="67">
        <f t="shared" si="47"/>
        <v>6.9538288288288289E-3</v>
      </c>
      <c r="AV288" s="68">
        <f t="shared" si="48"/>
        <v>1.3722222222222222</v>
      </c>
    </row>
    <row r="289" spans="1:48" x14ac:dyDescent="0.2">
      <c r="A289" s="4" t="str">
        <f t="shared" si="41"/>
        <v>Pichidegua11</v>
      </c>
      <c r="B289" s="38" t="str">
        <f t="shared" si="42"/>
        <v>PICH1A11</v>
      </c>
      <c r="C289" s="39">
        <v>11</v>
      </c>
      <c r="D289" s="40" t="s">
        <v>52</v>
      </c>
      <c r="E289" s="40"/>
      <c r="F289" s="40" t="s">
        <v>48</v>
      </c>
      <c r="G289" s="41" t="s">
        <v>25</v>
      </c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4"/>
      <c r="AP289" s="54"/>
      <c r="AQ289" s="65">
        <v>0</v>
      </c>
      <c r="AR289" s="66">
        <f t="shared" si="44"/>
        <v>0</v>
      </c>
      <c r="AS289" s="67">
        <v>0</v>
      </c>
      <c r="AT289" s="66">
        <f t="shared" si="46"/>
        <v>0</v>
      </c>
      <c r="AU289" s="67">
        <v>0</v>
      </c>
      <c r="AV289" s="68">
        <f t="shared" si="48"/>
        <v>0</v>
      </c>
    </row>
    <row r="290" spans="1:48" x14ac:dyDescent="0.2">
      <c r="A290" s="4" t="str">
        <f t="shared" si="41"/>
        <v>Pichidegua11</v>
      </c>
      <c r="B290" s="38" t="str">
        <f t="shared" si="42"/>
        <v>PICH2A11</v>
      </c>
      <c r="C290" s="39">
        <v>11</v>
      </c>
      <c r="D290" s="40" t="s">
        <v>52</v>
      </c>
      <c r="E290" s="40" t="s">
        <v>56</v>
      </c>
      <c r="F290" s="40" t="s">
        <v>48</v>
      </c>
      <c r="G290" s="41" t="s">
        <v>26</v>
      </c>
      <c r="H290" s="53">
        <v>5520</v>
      </c>
      <c r="I290" s="53"/>
      <c r="J290" s="53">
        <v>34020</v>
      </c>
      <c r="K290" s="53"/>
      <c r="L290" s="53">
        <v>172680</v>
      </c>
      <c r="M290" s="53"/>
      <c r="N290" s="53">
        <v>67140</v>
      </c>
      <c r="O290" s="53"/>
      <c r="P290" s="53">
        <v>3240</v>
      </c>
      <c r="Q290" s="53"/>
      <c r="R290" s="53">
        <v>0</v>
      </c>
      <c r="S290" s="53"/>
      <c r="T290" s="53"/>
      <c r="U290" s="53"/>
      <c r="V290" s="53">
        <v>17460</v>
      </c>
      <c r="W290" s="53"/>
      <c r="X290" s="53">
        <v>0</v>
      </c>
      <c r="Y290" s="53"/>
      <c r="Z290" s="53">
        <v>17460</v>
      </c>
      <c r="AA290" s="53"/>
      <c r="AB290" s="53">
        <v>4020</v>
      </c>
      <c r="AC290" s="53"/>
      <c r="AD290" s="53">
        <v>0</v>
      </c>
      <c r="AE290" s="53"/>
      <c r="AF290" s="53">
        <v>4020</v>
      </c>
      <c r="AG290" s="53"/>
      <c r="AH290" s="53">
        <v>120</v>
      </c>
      <c r="AI290" s="53"/>
      <c r="AJ290" s="53"/>
      <c r="AK290" s="53"/>
      <c r="AL290" s="53">
        <v>312780</v>
      </c>
      <c r="AM290" s="53"/>
      <c r="AN290" s="53">
        <v>0</v>
      </c>
      <c r="AO290" s="54"/>
      <c r="AP290" s="54">
        <v>312780</v>
      </c>
      <c r="AQ290" s="65">
        <f t="shared" si="43"/>
        <v>5.582198350278151E-2</v>
      </c>
      <c r="AR290" s="66">
        <f t="shared" si="44"/>
        <v>97</v>
      </c>
      <c r="AS290" s="67">
        <f t="shared" si="45"/>
        <v>1.2852484174179935E-2</v>
      </c>
      <c r="AT290" s="66">
        <f t="shared" si="46"/>
        <v>22.333333333333332</v>
      </c>
      <c r="AU290" s="67">
        <f t="shared" si="47"/>
        <v>3.8365624400537121E-4</v>
      </c>
      <c r="AV290" s="68">
        <f t="shared" si="48"/>
        <v>0.66666666666666663</v>
      </c>
    </row>
    <row r="291" spans="1:48" x14ac:dyDescent="0.2">
      <c r="A291" s="4" t="str">
        <f t="shared" si="41"/>
        <v>Pichidegua11</v>
      </c>
      <c r="B291" s="38" t="str">
        <f t="shared" si="42"/>
        <v>PICH3A11</v>
      </c>
      <c r="C291" s="39">
        <v>11</v>
      </c>
      <c r="D291" s="40" t="s">
        <v>52</v>
      </c>
      <c r="E291" s="40" t="s">
        <v>55</v>
      </c>
      <c r="F291" s="40" t="s">
        <v>49</v>
      </c>
      <c r="G291" s="41" t="s">
        <v>27</v>
      </c>
      <c r="H291" s="53">
        <v>1920</v>
      </c>
      <c r="I291" s="53"/>
      <c r="J291" s="53">
        <v>22320</v>
      </c>
      <c r="K291" s="53"/>
      <c r="L291" s="53">
        <v>154140</v>
      </c>
      <c r="M291" s="53"/>
      <c r="N291" s="53">
        <v>113760</v>
      </c>
      <c r="O291" s="53"/>
      <c r="P291" s="53">
        <v>7740</v>
      </c>
      <c r="Q291" s="53"/>
      <c r="R291" s="53">
        <v>0</v>
      </c>
      <c r="S291" s="53"/>
      <c r="T291" s="53"/>
      <c r="U291" s="53"/>
      <c r="V291" s="53">
        <v>18900</v>
      </c>
      <c r="W291" s="53"/>
      <c r="X291" s="53">
        <v>0</v>
      </c>
      <c r="Y291" s="53"/>
      <c r="Z291" s="53">
        <v>18900</v>
      </c>
      <c r="AA291" s="53"/>
      <c r="AB291" s="53">
        <v>1980</v>
      </c>
      <c r="AC291" s="53"/>
      <c r="AD291" s="53">
        <v>0</v>
      </c>
      <c r="AE291" s="53"/>
      <c r="AF291" s="53">
        <v>1980</v>
      </c>
      <c r="AG291" s="53"/>
      <c r="AH291" s="53">
        <v>320</v>
      </c>
      <c r="AI291" s="53"/>
      <c r="AJ291" s="53"/>
      <c r="AK291" s="53"/>
      <c r="AL291" s="53">
        <v>323060</v>
      </c>
      <c r="AM291" s="53"/>
      <c r="AN291" s="53">
        <v>0</v>
      </c>
      <c r="AO291" s="54"/>
      <c r="AP291" s="54">
        <v>323060</v>
      </c>
      <c r="AQ291" s="65">
        <f t="shared" si="43"/>
        <v>5.8503064446232898E-2</v>
      </c>
      <c r="AR291" s="66">
        <f t="shared" si="44"/>
        <v>105</v>
      </c>
      <c r="AS291" s="67">
        <f t="shared" si="45"/>
        <v>6.1288924657958276E-3</v>
      </c>
      <c r="AT291" s="66">
        <f t="shared" si="46"/>
        <v>11</v>
      </c>
      <c r="AU291" s="67">
        <f t="shared" si="47"/>
        <v>9.9052807528013376E-4</v>
      </c>
      <c r="AV291" s="68">
        <f t="shared" si="48"/>
        <v>1.7777777777777777</v>
      </c>
    </row>
    <row r="292" spans="1:48" x14ac:dyDescent="0.2">
      <c r="A292" s="4" t="str">
        <f t="shared" si="41"/>
        <v>Pichidegua11</v>
      </c>
      <c r="B292" s="38" t="str">
        <f t="shared" si="42"/>
        <v>PICH4A11</v>
      </c>
      <c r="C292" s="39">
        <v>11</v>
      </c>
      <c r="D292" s="40" t="s">
        <v>52</v>
      </c>
      <c r="E292" s="40" t="s">
        <v>55</v>
      </c>
      <c r="F292" s="40" t="s">
        <v>50</v>
      </c>
      <c r="G292" s="41" t="s">
        <v>28</v>
      </c>
      <c r="H292" s="53">
        <v>8640</v>
      </c>
      <c r="I292" s="53"/>
      <c r="J292" s="53">
        <v>30600</v>
      </c>
      <c r="K292" s="53"/>
      <c r="L292" s="53">
        <v>81080</v>
      </c>
      <c r="M292" s="53"/>
      <c r="N292" s="53">
        <v>39600</v>
      </c>
      <c r="O292" s="53"/>
      <c r="P292" s="53">
        <v>3780</v>
      </c>
      <c r="Q292" s="53"/>
      <c r="R292" s="53">
        <v>0</v>
      </c>
      <c r="S292" s="53"/>
      <c r="T292" s="53"/>
      <c r="U292" s="53"/>
      <c r="V292" s="53">
        <v>14580</v>
      </c>
      <c r="W292" s="53"/>
      <c r="X292" s="53">
        <v>0</v>
      </c>
      <c r="Y292" s="53"/>
      <c r="Z292" s="53">
        <v>14580</v>
      </c>
      <c r="AA292" s="53"/>
      <c r="AB292" s="53">
        <v>2520</v>
      </c>
      <c r="AC292" s="53"/>
      <c r="AD292" s="53">
        <v>0</v>
      </c>
      <c r="AE292" s="53"/>
      <c r="AF292" s="53">
        <v>2520</v>
      </c>
      <c r="AG292" s="53"/>
      <c r="AH292" s="53">
        <v>920</v>
      </c>
      <c r="AI292" s="53"/>
      <c r="AJ292" s="53"/>
      <c r="AK292" s="53"/>
      <c r="AL292" s="53">
        <v>185460</v>
      </c>
      <c r="AM292" s="53"/>
      <c r="AN292" s="53">
        <v>0</v>
      </c>
      <c r="AO292" s="54"/>
      <c r="AP292" s="54">
        <v>185460</v>
      </c>
      <c r="AQ292" s="65">
        <f t="shared" si="43"/>
        <v>7.8615334843092854E-2</v>
      </c>
      <c r="AR292" s="66">
        <f t="shared" si="44"/>
        <v>81</v>
      </c>
      <c r="AS292" s="67">
        <f t="shared" si="45"/>
        <v>1.3587835651892591E-2</v>
      </c>
      <c r="AT292" s="66">
        <f t="shared" si="46"/>
        <v>14</v>
      </c>
      <c r="AU292" s="67">
        <f t="shared" si="47"/>
        <v>4.9606384125957083E-3</v>
      </c>
      <c r="AV292" s="68">
        <f t="shared" si="48"/>
        <v>5.1111111111111107</v>
      </c>
    </row>
    <row r="293" spans="1:48" x14ac:dyDescent="0.2">
      <c r="A293" s="4" t="str">
        <f t="shared" si="41"/>
        <v>Pichidegua11</v>
      </c>
      <c r="B293" s="38" t="str">
        <f t="shared" si="42"/>
        <v>PICH5A11</v>
      </c>
      <c r="C293" s="39">
        <v>11</v>
      </c>
      <c r="D293" s="40" t="s">
        <v>52</v>
      </c>
      <c r="E293" s="40" t="s">
        <v>55</v>
      </c>
      <c r="F293" s="40" t="s">
        <v>51</v>
      </c>
      <c r="G293" s="41" t="s">
        <v>29</v>
      </c>
      <c r="H293" s="53">
        <v>4800</v>
      </c>
      <c r="I293" s="53"/>
      <c r="J293" s="53">
        <v>9900</v>
      </c>
      <c r="K293" s="53"/>
      <c r="L293" s="53">
        <v>97740</v>
      </c>
      <c r="M293" s="53"/>
      <c r="N293" s="53">
        <v>194940</v>
      </c>
      <c r="O293" s="53"/>
      <c r="P293" s="53">
        <v>16380</v>
      </c>
      <c r="Q293" s="53"/>
      <c r="R293" s="53">
        <v>0</v>
      </c>
      <c r="S293" s="53"/>
      <c r="T293" s="53"/>
      <c r="U293" s="53"/>
      <c r="V293" s="53">
        <v>9180</v>
      </c>
      <c r="W293" s="53"/>
      <c r="X293" s="53">
        <v>0</v>
      </c>
      <c r="Y293" s="53"/>
      <c r="Z293" s="53">
        <v>9180</v>
      </c>
      <c r="AA293" s="53"/>
      <c r="AB293" s="53">
        <v>1980</v>
      </c>
      <c r="AC293" s="53"/>
      <c r="AD293" s="53">
        <v>0</v>
      </c>
      <c r="AE293" s="53"/>
      <c r="AF293" s="53">
        <v>1980</v>
      </c>
      <c r="AG293" s="53"/>
      <c r="AH293" s="53">
        <v>620</v>
      </c>
      <c r="AI293" s="53"/>
      <c r="AJ293" s="53"/>
      <c r="AK293" s="53"/>
      <c r="AL293" s="53">
        <v>337700</v>
      </c>
      <c r="AM293" s="53"/>
      <c r="AN293" s="53">
        <v>0</v>
      </c>
      <c r="AO293" s="54"/>
      <c r="AP293" s="54">
        <v>337700</v>
      </c>
      <c r="AQ293" s="65">
        <f t="shared" si="43"/>
        <v>2.7183891027539236E-2</v>
      </c>
      <c r="AR293" s="66">
        <f t="shared" si="44"/>
        <v>51</v>
      </c>
      <c r="AS293" s="67">
        <f t="shared" si="45"/>
        <v>5.8631921824104233E-3</v>
      </c>
      <c r="AT293" s="66">
        <f t="shared" si="46"/>
        <v>11</v>
      </c>
      <c r="AU293" s="67">
        <f t="shared" si="47"/>
        <v>1.8359490672194255E-3</v>
      </c>
      <c r="AV293" s="68">
        <f t="shared" si="48"/>
        <v>3.4444444444444446</v>
      </c>
    </row>
    <row r="294" spans="1:48" x14ac:dyDescent="0.2">
      <c r="A294" s="4" t="str">
        <f t="shared" si="41"/>
        <v>Pichidegua11</v>
      </c>
      <c r="B294" s="38" t="str">
        <f t="shared" si="42"/>
        <v>PICH1B11</v>
      </c>
      <c r="C294" s="39">
        <v>11</v>
      </c>
      <c r="D294" s="40" t="s">
        <v>52</v>
      </c>
      <c r="E294" s="40"/>
      <c r="F294" s="40" t="s">
        <v>48</v>
      </c>
      <c r="G294" s="41" t="s">
        <v>30</v>
      </c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4"/>
      <c r="AP294" s="54"/>
      <c r="AQ294" s="65">
        <v>0</v>
      </c>
      <c r="AR294" s="66">
        <f t="shared" si="44"/>
        <v>0</v>
      </c>
      <c r="AS294" s="67">
        <v>0</v>
      </c>
      <c r="AT294" s="66">
        <f t="shared" si="46"/>
        <v>0</v>
      </c>
      <c r="AU294" s="67">
        <v>0</v>
      </c>
      <c r="AV294" s="68">
        <f t="shared" si="48"/>
        <v>0</v>
      </c>
    </row>
    <row r="295" spans="1:48" x14ac:dyDescent="0.2">
      <c r="A295" s="4" t="str">
        <f t="shared" si="41"/>
        <v>Pichidegua11</v>
      </c>
      <c r="B295" s="38" t="str">
        <f t="shared" si="42"/>
        <v>PICH2B11</v>
      </c>
      <c r="C295" s="39">
        <v>11</v>
      </c>
      <c r="D295" s="40" t="s">
        <v>52</v>
      </c>
      <c r="E295" s="40" t="s">
        <v>55</v>
      </c>
      <c r="F295" s="40" t="s">
        <v>48</v>
      </c>
      <c r="G295" s="41" t="s">
        <v>31</v>
      </c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4"/>
      <c r="AP295" s="54"/>
      <c r="AQ295" s="65">
        <v>0</v>
      </c>
      <c r="AR295" s="66">
        <f t="shared" si="44"/>
        <v>0</v>
      </c>
      <c r="AS295" s="67">
        <v>0</v>
      </c>
      <c r="AT295" s="66">
        <f t="shared" si="46"/>
        <v>0</v>
      </c>
      <c r="AU295" s="67">
        <v>0</v>
      </c>
      <c r="AV295" s="68">
        <f t="shared" si="48"/>
        <v>0</v>
      </c>
    </row>
    <row r="296" spans="1:48" x14ac:dyDescent="0.2">
      <c r="A296" s="4" t="str">
        <f t="shared" si="41"/>
        <v>Pichidegua11</v>
      </c>
      <c r="B296" s="38" t="str">
        <f t="shared" si="42"/>
        <v>PICH3B11</v>
      </c>
      <c r="C296" s="39">
        <v>11</v>
      </c>
      <c r="D296" s="40" t="s">
        <v>52</v>
      </c>
      <c r="E296" s="40" t="s">
        <v>55</v>
      </c>
      <c r="F296" s="40" t="s">
        <v>49</v>
      </c>
      <c r="G296" s="41" t="s">
        <v>32</v>
      </c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4"/>
      <c r="AP296" s="54"/>
      <c r="AQ296" s="65">
        <v>0</v>
      </c>
      <c r="AR296" s="66">
        <f t="shared" si="44"/>
        <v>0</v>
      </c>
      <c r="AS296" s="67">
        <v>0</v>
      </c>
      <c r="AT296" s="66">
        <f t="shared" si="46"/>
        <v>0</v>
      </c>
      <c r="AU296" s="67">
        <v>0</v>
      </c>
      <c r="AV296" s="68">
        <f t="shared" si="48"/>
        <v>0</v>
      </c>
    </row>
    <row r="297" spans="1:48" x14ac:dyDescent="0.2">
      <c r="A297" s="4" t="str">
        <f t="shared" si="41"/>
        <v>Pichidegua11</v>
      </c>
      <c r="B297" s="38" t="str">
        <f t="shared" si="42"/>
        <v>PICH4B11</v>
      </c>
      <c r="C297" s="39">
        <v>11</v>
      </c>
      <c r="D297" s="40" t="s">
        <v>52</v>
      </c>
      <c r="E297" s="40" t="s">
        <v>55</v>
      </c>
      <c r="F297" s="40" t="s">
        <v>50</v>
      </c>
      <c r="G297" s="41" t="s">
        <v>33</v>
      </c>
      <c r="H297" s="53">
        <v>12120</v>
      </c>
      <c r="I297" s="53"/>
      <c r="J297" s="53">
        <v>32400</v>
      </c>
      <c r="K297" s="53"/>
      <c r="L297" s="53">
        <v>53100</v>
      </c>
      <c r="M297" s="53"/>
      <c r="N297" s="53">
        <v>19980</v>
      </c>
      <c r="O297" s="53"/>
      <c r="P297" s="53">
        <v>3060</v>
      </c>
      <c r="Q297" s="53"/>
      <c r="R297" s="53">
        <v>0</v>
      </c>
      <c r="S297" s="53"/>
      <c r="T297" s="53"/>
      <c r="U297" s="53"/>
      <c r="V297" s="53">
        <v>17820</v>
      </c>
      <c r="W297" s="53"/>
      <c r="X297" s="53">
        <v>0</v>
      </c>
      <c r="Y297" s="53"/>
      <c r="Z297" s="53">
        <v>17820</v>
      </c>
      <c r="AA297" s="53"/>
      <c r="AB297" s="53">
        <v>4320</v>
      </c>
      <c r="AC297" s="53"/>
      <c r="AD297" s="53">
        <v>0</v>
      </c>
      <c r="AE297" s="53"/>
      <c r="AF297" s="53">
        <v>4320</v>
      </c>
      <c r="AG297" s="53"/>
      <c r="AH297" s="53">
        <v>1020</v>
      </c>
      <c r="AI297" s="53"/>
      <c r="AJ297" s="53"/>
      <c r="AK297" s="53"/>
      <c r="AL297" s="53">
        <v>145980</v>
      </c>
      <c r="AM297" s="53"/>
      <c r="AN297" s="53">
        <v>0</v>
      </c>
      <c r="AO297" s="54"/>
      <c r="AP297" s="54">
        <v>145980</v>
      </c>
      <c r="AQ297" s="65">
        <f t="shared" si="43"/>
        <v>0.1220715166461159</v>
      </c>
      <c r="AR297" s="66">
        <f t="shared" si="44"/>
        <v>99</v>
      </c>
      <c r="AS297" s="67">
        <f t="shared" si="45"/>
        <v>2.9593094944512947E-2</v>
      </c>
      <c r="AT297" s="66">
        <f t="shared" si="46"/>
        <v>24</v>
      </c>
      <c r="AU297" s="67">
        <f t="shared" si="47"/>
        <v>6.9872585285655573E-3</v>
      </c>
      <c r="AV297" s="68">
        <f t="shared" si="48"/>
        <v>5.666666666666667</v>
      </c>
    </row>
    <row r="298" spans="1:48" x14ac:dyDescent="0.2">
      <c r="A298" s="4" t="str">
        <f t="shared" si="41"/>
        <v>Pichidegua11</v>
      </c>
      <c r="B298" s="38" t="str">
        <f t="shared" si="42"/>
        <v>PICH5B11</v>
      </c>
      <c r="C298" s="39">
        <v>11</v>
      </c>
      <c r="D298" s="40" t="s">
        <v>52</v>
      </c>
      <c r="E298" s="40" t="s">
        <v>55</v>
      </c>
      <c r="F298" s="40" t="s">
        <v>51</v>
      </c>
      <c r="G298" s="41" t="s">
        <v>34</v>
      </c>
      <c r="H298" s="53">
        <v>7800</v>
      </c>
      <c r="I298" s="53"/>
      <c r="J298" s="53">
        <v>46080</v>
      </c>
      <c r="K298" s="53"/>
      <c r="L298" s="53">
        <v>85860</v>
      </c>
      <c r="M298" s="53"/>
      <c r="N298" s="53">
        <v>37440</v>
      </c>
      <c r="O298" s="53"/>
      <c r="P298" s="53">
        <v>3960</v>
      </c>
      <c r="Q298" s="53"/>
      <c r="R298" s="53">
        <v>0</v>
      </c>
      <c r="S298" s="53"/>
      <c r="T298" s="53"/>
      <c r="U298" s="53"/>
      <c r="V298" s="53">
        <v>25200</v>
      </c>
      <c r="W298" s="53"/>
      <c r="X298" s="53">
        <v>0</v>
      </c>
      <c r="Y298" s="53"/>
      <c r="Z298" s="53">
        <v>25200</v>
      </c>
      <c r="AA298" s="53"/>
      <c r="AB298" s="53">
        <v>5040</v>
      </c>
      <c r="AC298" s="53"/>
      <c r="AD298" s="53">
        <v>0</v>
      </c>
      <c r="AE298" s="53"/>
      <c r="AF298" s="53">
        <v>5040</v>
      </c>
      <c r="AG298" s="53"/>
      <c r="AH298" s="53">
        <v>900</v>
      </c>
      <c r="AI298" s="53"/>
      <c r="AJ298" s="53"/>
      <c r="AK298" s="53"/>
      <c r="AL298" s="53">
        <v>210120</v>
      </c>
      <c r="AM298" s="53"/>
      <c r="AN298" s="53">
        <v>0</v>
      </c>
      <c r="AO298" s="54"/>
      <c r="AP298" s="54">
        <v>210120</v>
      </c>
      <c r="AQ298" s="65">
        <f t="shared" si="43"/>
        <v>0.11993146773272416</v>
      </c>
      <c r="AR298" s="66">
        <f t="shared" si="44"/>
        <v>140</v>
      </c>
      <c r="AS298" s="67">
        <f t="shared" si="45"/>
        <v>2.3986293546544833E-2</v>
      </c>
      <c r="AT298" s="66">
        <f t="shared" si="46"/>
        <v>28</v>
      </c>
      <c r="AU298" s="67">
        <f t="shared" si="47"/>
        <v>4.2832667047401482E-3</v>
      </c>
      <c r="AV298" s="68">
        <f t="shared" si="48"/>
        <v>5</v>
      </c>
    </row>
    <row r="299" spans="1:48" x14ac:dyDescent="0.2">
      <c r="A299" s="4" t="str">
        <f t="shared" si="41"/>
        <v>Pichidegua11</v>
      </c>
      <c r="B299" s="38" t="str">
        <f t="shared" si="42"/>
        <v>PICH3C11</v>
      </c>
      <c r="C299" s="39">
        <v>11</v>
      </c>
      <c r="D299" s="40" t="s">
        <v>52</v>
      </c>
      <c r="E299" s="40" t="s">
        <v>55</v>
      </c>
      <c r="F299" s="40" t="s">
        <v>49</v>
      </c>
      <c r="G299" s="41" t="s">
        <v>53</v>
      </c>
      <c r="H299" s="53">
        <v>10200</v>
      </c>
      <c r="I299" s="53"/>
      <c r="J299" s="53">
        <v>55260</v>
      </c>
      <c r="K299" s="53"/>
      <c r="L299" s="53">
        <v>97020</v>
      </c>
      <c r="M299" s="53"/>
      <c r="N299" s="53">
        <v>45360</v>
      </c>
      <c r="O299" s="53"/>
      <c r="P299" s="53">
        <v>1620</v>
      </c>
      <c r="Q299" s="53"/>
      <c r="R299" s="53">
        <v>0</v>
      </c>
      <c r="S299" s="53"/>
      <c r="T299" s="53"/>
      <c r="U299" s="53"/>
      <c r="V299" s="53">
        <v>19800</v>
      </c>
      <c r="W299" s="53"/>
      <c r="X299" s="53">
        <v>0</v>
      </c>
      <c r="Y299" s="53"/>
      <c r="Z299" s="53">
        <v>19800</v>
      </c>
      <c r="AA299" s="53"/>
      <c r="AB299" s="53">
        <v>4320</v>
      </c>
      <c r="AC299" s="53"/>
      <c r="AD299" s="53">
        <v>0</v>
      </c>
      <c r="AE299" s="53"/>
      <c r="AF299" s="53">
        <v>4320</v>
      </c>
      <c r="AG299" s="53"/>
      <c r="AH299" s="53">
        <v>380</v>
      </c>
      <c r="AI299" s="53"/>
      <c r="AJ299" s="53"/>
      <c r="AK299" s="53"/>
      <c r="AL299" s="53">
        <v>261680</v>
      </c>
      <c r="AM299" s="53"/>
      <c r="AN299" s="53">
        <v>0</v>
      </c>
      <c r="AO299" s="54"/>
      <c r="AP299" s="54">
        <v>261680</v>
      </c>
      <c r="AQ299" s="65">
        <f t="shared" si="43"/>
        <v>7.5664934270865181E-2</v>
      </c>
      <c r="AR299" s="66">
        <f t="shared" si="44"/>
        <v>110</v>
      </c>
      <c r="AS299" s="67">
        <f t="shared" si="45"/>
        <v>1.6508712931825129E-2</v>
      </c>
      <c r="AT299" s="66">
        <f t="shared" si="46"/>
        <v>24</v>
      </c>
      <c r="AU299" s="67">
        <f t="shared" si="47"/>
        <v>1.4521553041883216E-3</v>
      </c>
      <c r="AV299" s="68">
        <f t="shared" si="48"/>
        <v>2.1111111111111112</v>
      </c>
    </row>
    <row r="300" spans="1:48" x14ac:dyDescent="0.2">
      <c r="A300" s="4" t="str">
        <f t="shared" si="41"/>
        <v>Pichidegua11</v>
      </c>
      <c r="B300" s="38" t="str">
        <f t="shared" si="42"/>
        <v>PICH5C11</v>
      </c>
      <c r="C300" s="39">
        <v>11</v>
      </c>
      <c r="D300" s="40" t="s">
        <v>52</v>
      </c>
      <c r="E300" s="40" t="s">
        <v>55</v>
      </c>
      <c r="F300" s="40" t="s">
        <v>51</v>
      </c>
      <c r="G300" s="41" t="s">
        <v>35</v>
      </c>
      <c r="H300" s="53">
        <v>2880</v>
      </c>
      <c r="I300" s="53"/>
      <c r="J300" s="53">
        <v>9360</v>
      </c>
      <c r="K300" s="53"/>
      <c r="L300" s="53">
        <v>6660</v>
      </c>
      <c r="M300" s="53"/>
      <c r="N300" s="53">
        <v>95940</v>
      </c>
      <c r="O300" s="53"/>
      <c r="P300" s="53">
        <v>167760</v>
      </c>
      <c r="Q300" s="53"/>
      <c r="R300" s="53">
        <v>7560</v>
      </c>
      <c r="S300" s="53"/>
      <c r="T300" s="53"/>
      <c r="U300" s="53"/>
      <c r="V300" s="53">
        <v>10260</v>
      </c>
      <c r="W300" s="53"/>
      <c r="X300" s="53">
        <v>0</v>
      </c>
      <c r="Y300" s="53"/>
      <c r="Z300" s="53">
        <v>10260</v>
      </c>
      <c r="AA300" s="53"/>
      <c r="AB300" s="53">
        <v>2160</v>
      </c>
      <c r="AC300" s="53"/>
      <c r="AD300" s="53">
        <v>0</v>
      </c>
      <c r="AE300" s="53"/>
      <c r="AF300" s="53">
        <v>2160</v>
      </c>
      <c r="AG300" s="53"/>
      <c r="AH300" s="53">
        <v>380</v>
      </c>
      <c r="AI300" s="53"/>
      <c r="AJ300" s="53"/>
      <c r="AK300" s="53"/>
      <c r="AL300" s="53">
        <v>300620</v>
      </c>
      <c r="AM300" s="53"/>
      <c r="AN300" s="53">
        <v>0</v>
      </c>
      <c r="AO300" s="54"/>
      <c r="AP300" s="54">
        <v>300620</v>
      </c>
      <c r="AQ300" s="65">
        <f t="shared" si="43"/>
        <v>3.4129465770740469E-2</v>
      </c>
      <c r="AR300" s="66">
        <f t="shared" si="44"/>
        <v>57</v>
      </c>
      <c r="AS300" s="67">
        <f t="shared" si="45"/>
        <v>7.1851506885769406E-3</v>
      </c>
      <c r="AT300" s="66">
        <f t="shared" si="46"/>
        <v>12</v>
      </c>
      <c r="AU300" s="67">
        <f t="shared" si="47"/>
        <v>1.2640542878052025E-3</v>
      </c>
      <c r="AV300" s="68">
        <f t="shared" si="48"/>
        <v>2.1111111111111112</v>
      </c>
    </row>
    <row r="301" spans="1:48" x14ac:dyDescent="0.2">
      <c r="A301" s="4" t="str">
        <f t="shared" si="41"/>
        <v>Pichidegua11</v>
      </c>
      <c r="B301" s="38" t="str">
        <f t="shared" si="42"/>
        <v>PICH5D11</v>
      </c>
      <c r="C301" s="39">
        <v>11</v>
      </c>
      <c r="D301" s="40" t="s">
        <v>52</v>
      </c>
      <c r="E301" s="40" t="s">
        <v>55</v>
      </c>
      <c r="F301" s="40" t="s">
        <v>51</v>
      </c>
      <c r="G301" s="41" t="s">
        <v>36</v>
      </c>
      <c r="H301" s="53">
        <v>2160</v>
      </c>
      <c r="I301" s="53"/>
      <c r="J301" s="53">
        <v>14940</v>
      </c>
      <c r="K301" s="53"/>
      <c r="L301" s="53">
        <v>94860</v>
      </c>
      <c r="M301" s="53"/>
      <c r="N301" s="53">
        <v>172080</v>
      </c>
      <c r="O301" s="53"/>
      <c r="P301" s="53">
        <v>12240</v>
      </c>
      <c r="Q301" s="53"/>
      <c r="R301" s="53">
        <v>0</v>
      </c>
      <c r="S301" s="53"/>
      <c r="T301" s="53"/>
      <c r="U301" s="53"/>
      <c r="V301" s="53">
        <v>15120</v>
      </c>
      <c r="W301" s="53"/>
      <c r="X301" s="53">
        <v>0</v>
      </c>
      <c r="Y301" s="53"/>
      <c r="Z301" s="53">
        <v>15120</v>
      </c>
      <c r="AA301" s="53"/>
      <c r="AB301" s="53">
        <v>2160</v>
      </c>
      <c r="AC301" s="53"/>
      <c r="AD301" s="53">
        <v>0</v>
      </c>
      <c r="AE301" s="53"/>
      <c r="AF301" s="53">
        <v>2160</v>
      </c>
      <c r="AG301" s="53"/>
      <c r="AH301" s="53">
        <v>700</v>
      </c>
      <c r="AI301" s="53"/>
      <c r="AJ301" s="53"/>
      <c r="AK301" s="53"/>
      <c r="AL301" s="53">
        <v>325960</v>
      </c>
      <c r="AM301" s="53"/>
      <c r="AN301" s="53">
        <v>0</v>
      </c>
      <c r="AO301" s="54"/>
      <c r="AP301" s="54">
        <v>325960</v>
      </c>
      <c r="AQ301" s="65">
        <f t="shared" si="43"/>
        <v>4.6386059639219539E-2</v>
      </c>
      <c r="AR301" s="66">
        <f t="shared" si="44"/>
        <v>84</v>
      </c>
      <c r="AS301" s="67">
        <f t="shared" si="45"/>
        <v>6.6265799484599335E-3</v>
      </c>
      <c r="AT301" s="66">
        <f t="shared" si="46"/>
        <v>12</v>
      </c>
      <c r="AU301" s="67">
        <f t="shared" si="47"/>
        <v>2.1475027610749786E-3</v>
      </c>
      <c r="AV301" s="68">
        <f t="shared" si="48"/>
        <v>3.8888888888888888</v>
      </c>
    </row>
    <row r="302" spans="1:48" x14ac:dyDescent="0.2">
      <c r="A302" s="4" t="str">
        <f t="shared" si="41"/>
        <v>Pichidegua11</v>
      </c>
      <c r="B302" s="38" t="str">
        <f t="shared" si="42"/>
        <v>PICH1Aco11</v>
      </c>
      <c r="C302" s="39">
        <v>11</v>
      </c>
      <c r="D302" s="40" t="s">
        <v>52</v>
      </c>
      <c r="E302" s="40" t="s">
        <v>56</v>
      </c>
      <c r="F302" s="40" t="s">
        <v>47</v>
      </c>
      <c r="G302" s="41" t="s">
        <v>37</v>
      </c>
      <c r="H302" s="53">
        <v>15480</v>
      </c>
      <c r="I302" s="53"/>
      <c r="J302" s="53">
        <v>24660</v>
      </c>
      <c r="K302" s="53"/>
      <c r="L302" s="53">
        <v>17340</v>
      </c>
      <c r="M302" s="53"/>
      <c r="N302" s="53">
        <v>19980</v>
      </c>
      <c r="O302" s="53"/>
      <c r="P302" s="53">
        <v>360</v>
      </c>
      <c r="Q302" s="53"/>
      <c r="R302" s="53">
        <v>0</v>
      </c>
      <c r="S302" s="53"/>
      <c r="T302" s="53"/>
      <c r="U302" s="53"/>
      <c r="V302" s="53">
        <v>1203</v>
      </c>
      <c r="W302" s="53"/>
      <c r="X302" s="53">
        <v>660</v>
      </c>
      <c r="Y302" s="53"/>
      <c r="Z302" s="53">
        <v>1863</v>
      </c>
      <c r="AA302" s="53"/>
      <c r="AB302" s="53">
        <v>1875</v>
      </c>
      <c r="AC302" s="53"/>
      <c r="AD302" s="53">
        <v>780</v>
      </c>
      <c r="AE302" s="53"/>
      <c r="AF302" s="53">
        <v>2655</v>
      </c>
      <c r="AG302" s="53"/>
      <c r="AH302" s="53">
        <v>1602</v>
      </c>
      <c r="AI302" s="53"/>
      <c r="AJ302" s="53"/>
      <c r="AK302" s="53"/>
      <c r="AL302" s="53">
        <v>69840</v>
      </c>
      <c r="AM302" s="53"/>
      <c r="AN302" s="53">
        <v>1440</v>
      </c>
      <c r="AO302" s="54"/>
      <c r="AP302" s="54">
        <v>71280</v>
      </c>
      <c r="AQ302" s="65">
        <f t="shared" si="43"/>
        <v>2.6136363636363635E-2</v>
      </c>
      <c r="AR302" s="66">
        <f t="shared" si="44"/>
        <v>10.35</v>
      </c>
      <c r="AS302" s="67">
        <f t="shared" si="45"/>
        <v>3.7247474747474744E-2</v>
      </c>
      <c r="AT302" s="66">
        <f t="shared" si="46"/>
        <v>14.75</v>
      </c>
      <c r="AU302" s="67">
        <f t="shared" si="47"/>
        <v>2.2474747474747474E-2</v>
      </c>
      <c r="AV302" s="68">
        <f t="shared" si="48"/>
        <v>8.9</v>
      </c>
    </row>
    <row r="303" spans="1:48" x14ac:dyDescent="0.2">
      <c r="A303" s="4" t="str">
        <f t="shared" si="41"/>
        <v>Pichidegua11</v>
      </c>
      <c r="B303" s="38" t="str">
        <f t="shared" si="42"/>
        <v>PICH1Aco211</v>
      </c>
      <c r="C303" s="39">
        <v>11</v>
      </c>
      <c r="D303" s="40" t="s">
        <v>52</v>
      </c>
      <c r="E303" s="40" t="s">
        <v>56</v>
      </c>
      <c r="F303" s="40" t="s">
        <v>47</v>
      </c>
      <c r="G303" s="41" t="s">
        <v>38</v>
      </c>
      <c r="H303" s="53">
        <v>12840</v>
      </c>
      <c r="I303" s="53"/>
      <c r="J303" s="53">
        <v>25380</v>
      </c>
      <c r="K303" s="53"/>
      <c r="L303" s="53">
        <v>4680</v>
      </c>
      <c r="M303" s="53"/>
      <c r="N303" s="53">
        <v>4320</v>
      </c>
      <c r="O303" s="53"/>
      <c r="P303" s="53">
        <v>240</v>
      </c>
      <c r="Q303" s="53"/>
      <c r="R303" s="53">
        <v>0</v>
      </c>
      <c r="S303" s="53"/>
      <c r="T303" s="53"/>
      <c r="U303" s="53"/>
      <c r="V303" s="53">
        <v>900</v>
      </c>
      <c r="W303" s="53"/>
      <c r="X303" s="53">
        <v>1020</v>
      </c>
      <c r="Y303" s="53"/>
      <c r="Z303" s="53">
        <v>1920</v>
      </c>
      <c r="AA303" s="53"/>
      <c r="AB303" s="53">
        <v>675</v>
      </c>
      <c r="AC303" s="53"/>
      <c r="AD303" s="53">
        <v>1020</v>
      </c>
      <c r="AE303" s="53"/>
      <c r="AF303" s="53">
        <v>1695</v>
      </c>
      <c r="AG303" s="53"/>
      <c r="AH303" s="53">
        <v>4255</v>
      </c>
      <c r="AI303" s="53"/>
      <c r="AJ303" s="53"/>
      <c r="AK303" s="53"/>
      <c r="AL303" s="53">
        <v>70570</v>
      </c>
      <c r="AM303" s="53"/>
      <c r="AN303" s="53">
        <v>2040</v>
      </c>
      <c r="AO303" s="54"/>
      <c r="AP303" s="54">
        <v>72610</v>
      </c>
      <c r="AQ303" s="65">
        <f t="shared" si="43"/>
        <v>2.6442638754992424E-2</v>
      </c>
      <c r="AR303" s="66">
        <f t="shared" si="44"/>
        <v>10.666666666666666</v>
      </c>
      <c r="AS303" s="67">
        <f t="shared" si="45"/>
        <v>2.3343892025891752E-2</v>
      </c>
      <c r="AT303" s="66">
        <f t="shared" si="46"/>
        <v>9.4166666666666661</v>
      </c>
      <c r="AU303" s="67">
        <f t="shared" si="47"/>
        <v>5.8600743699214981E-2</v>
      </c>
      <c r="AV303" s="68">
        <f t="shared" si="48"/>
        <v>23.638888888888889</v>
      </c>
    </row>
    <row r="304" spans="1:48" x14ac:dyDescent="0.2">
      <c r="A304" s="4" t="str">
        <f t="shared" si="41"/>
        <v>Pichidegua11</v>
      </c>
      <c r="B304" s="38" t="str">
        <f t="shared" si="42"/>
        <v>PICH1Bco11</v>
      </c>
      <c r="C304" s="39">
        <v>11</v>
      </c>
      <c r="D304" s="40" t="s">
        <v>52</v>
      </c>
      <c r="E304" s="40" t="s">
        <v>56</v>
      </c>
      <c r="F304" s="40" t="s">
        <v>47</v>
      </c>
      <c r="G304" s="41" t="s">
        <v>39</v>
      </c>
      <c r="H304" s="53">
        <v>2760</v>
      </c>
      <c r="I304" s="53"/>
      <c r="J304" s="53">
        <v>2520</v>
      </c>
      <c r="K304" s="53"/>
      <c r="L304" s="53">
        <v>22160</v>
      </c>
      <c r="M304" s="53"/>
      <c r="N304" s="53">
        <v>54900</v>
      </c>
      <c r="O304" s="53"/>
      <c r="P304" s="53">
        <v>900</v>
      </c>
      <c r="Q304" s="53"/>
      <c r="R304" s="53">
        <v>180</v>
      </c>
      <c r="S304" s="53"/>
      <c r="T304" s="53"/>
      <c r="U304" s="53"/>
      <c r="V304" s="53">
        <v>1539</v>
      </c>
      <c r="W304" s="53"/>
      <c r="X304" s="53">
        <v>450</v>
      </c>
      <c r="Y304" s="53"/>
      <c r="Z304" s="53">
        <v>1989</v>
      </c>
      <c r="AA304" s="53"/>
      <c r="AB304" s="53">
        <v>354</v>
      </c>
      <c r="AC304" s="53"/>
      <c r="AD304" s="53">
        <v>240</v>
      </c>
      <c r="AE304" s="53"/>
      <c r="AF304" s="53">
        <v>594</v>
      </c>
      <c r="AG304" s="53"/>
      <c r="AH304" s="53">
        <v>747</v>
      </c>
      <c r="AI304" s="53"/>
      <c r="AJ304" s="53"/>
      <c r="AK304" s="53"/>
      <c r="AL304" s="53">
        <v>66780</v>
      </c>
      <c r="AM304" s="53"/>
      <c r="AN304" s="53">
        <v>690</v>
      </c>
      <c r="AO304" s="54"/>
      <c r="AP304" s="54">
        <v>67470</v>
      </c>
      <c r="AQ304" s="65">
        <f t="shared" si="43"/>
        <v>2.9479768786127167E-2</v>
      </c>
      <c r="AR304" s="66">
        <f t="shared" si="44"/>
        <v>11.05</v>
      </c>
      <c r="AS304" s="67">
        <f t="shared" si="45"/>
        <v>8.8039128501556253E-3</v>
      </c>
      <c r="AT304" s="66">
        <f t="shared" si="46"/>
        <v>3.3</v>
      </c>
      <c r="AU304" s="67">
        <f t="shared" si="47"/>
        <v>1.1071587372165407E-2</v>
      </c>
      <c r="AV304" s="68">
        <f t="shared" si="48"/>
        <v>4.1500000000000004</v>
      </c>
    </row>
    <row r="305" spans="1:48" x14ac:dyDescent="0.2">
      <c r="A305" s="4" t="str">
        <f t="shared" si="41"/>
        <v>Pichidegua11</v>
      </c>
      <c r="B305" s="38" t="str">
        <f t="shared" si="42"/>
        <v>PICH2BCO11</v>
      </c>
      <c r="C305" s="39">
        <v>11</v>
      </c>
      <c r="D305" s="40" t="s">
        <v>52</v>
      </c>
      <c r="E305" s="42" t="s">
        <v>56</v>
      </c>
      <c r="F305" s="42" t="s">
        <v>47</v>
      </c>
      <c r="G305" s="43" t="s">
        <v>40</v>
      </c>
      <c r="H305" s="53">
        <v>3840</v>
      </c>
      <c r="I305" s="53"/>
      <c r="J305" s="53">
        <v>13500</v>
      </c>
      <c r="K305" s="53"/>
      <c r="L305" s="53">
        <v>23040</v>
      </c>
      <c r="M305" s="53"/>
      <c r="N305" s="53">
        <v>8640</v>
      </c>
      <c r="O305" s="53"/>
      <c r="P305" s="53">
        <v>360</v>
      </c>
      <c r="Q305" s="53"/>
      <c r="R305" s="53">
        <v>180</v>
      </c>
      <c r="S305" s="53"/>
      <c r="T305" s="53"/>
      <c r="U305" s="53"/>
      <c r="V305" s="53">
        <v>1629</v>
      </c>
      <c r="W305" s="53"/>
      <c r="X305" s="53">
        <v>1350</v>
      </c>
      <c r="Y305" s="53"/>
      <c r="Z305" s="53">
        <v>2979</v>
      </c>
      <c r="AA305" s="53"/>
      <c r="AB305" s="53">
        <v>1062</v>
      </c>
      <c r="AC305" s="53"/>
      <c r="AD305" s="53">
        <v>720</v>
      </c>
      <c r="AE305" s="53"/>
      <c r="AF305" s="53">
        <v>1782</v>
      </c>
      <c r="AG305" s="53"/>
      <c r="AH305" s="53">
        <v>1929</v>
      </c>
      <c r="AI305" s="53"/>
      <c r="AJ305" s="53"/>
      <c r="AK305" s="53"/>
      <c r="AL305" s="53">
        <v>53820</v>
      </c>
      <c r="AM305" s="53"/>
      <c r="AN305" s="53">
        <v>2070</v>
      </c>
      <c r="AO305" s="54"/>
      <c r="AP305" s="54">
        <v>55890</v>
      </c>
      <c r="AQ305" s="65">
        <f t="shared" si="43"/>
        <v>5.3301127214170692E-2</v>
      </c>
      <c r="AR305" s="66">
        <f t="shared" si="44"/>
        <v>16.55</v>
      </c>
      <c r="AS305" s="67">
        <f t="shared" si="45"/>
        <v>3.1884057971014491E-2</v>
      </c>
      <c r="AT305" s="66">
        <f t="shared" si="46"/>
        <v>9.9</v>
      </c>
      <c r="AU305" s="67">
        <f t="shared" si="47"/>
        <v>3.4514224369296832E-2</v>
      </c>
      <c r="AV305" s="68">
        <f t="shared" si="48"/>
        <v>10.716666666666667</v>
      </c>
    </row>
    <row r="306" spans="1:48" x14ac:dyDescent="0.2">
      <c r="A306" s="4" t="str">
        <f t="shared" si="41"/>
        <v>Pichidegua11</v>
      </c>
      <c r="B306" s="38" t="str">
        <f t="shared" si="42"/>
        <v>PICH4Bco11</v>
      </c>
      <c r="C306" s="39">
        <v>11</v>
      </c>
      <c r="D306" s="40" t="s">
        <v>52</v>
      </c>
      <c r="E306" s="40" t="s">
        <v>56</v>
      </c>
      <c r="F306" s="40" t="s">
        <v>50</v>
      </c>
      <c r="G306" s="41" t="s">
        <v>41</v>
      </c>
      <c r="H306" s="53">
        <v>6960</v>
      </c>
      <c r="I306" s="53"/>
      <c r="J306" s="53">
        <v>14940</v>
      </c>
      <c r="K306" s="53"/>
      <c r="L306" s="53">
        <v>22140</v>
      </c>
      <c r="M306" s="53"/>
      <c r="N306" s="53">
        <v>5940</v>
      </c>
      <c r="O306" s="53"/>
      <c r="P306" s="53">
        <v>0</v>
      </c>
      <c r="Q306" s="53"/>
      <c r="R306" s="53">
        <v>0</v>
      </c>
      <c r="S306" s="53"/>
      <c r="T306" s="53"/>
      <c r="U306" s="53"/>
      <c r="V306" s="53">
        <v>3420</v>
      </c>
      <c r="W306" s="53"/>
      <c r="X306" s="53">
        <v>0</v>
      </c>
      <c r="Y306" s="53"/>
      <c r="Z306" s="53">
        <v>3420</v>
      </c>
      <c r="AA306" s="53"/>
      <c r="AB306" s="53">
        <v>3060</v>
      </c>
      <c r="AC306" s="53"/>
      <c r="AD306" s="53">
        <v>0</v>
      </c>
      <c r="AE306" s="53"/>
      <c r="AF306" s="53">
        <v>3060</v>
      </c>
      <c r="AG306" s="53"/>
      <c r="AH306" s="53">
        <v>520</v>
      </c>
      <c r="AI306" s="53"/>
      <c r="AJ306" s="53"/>
      <c r="AK306" s="53"/>
      <c r="AL306" s="53">
        <v>56980</v>
      </c>
      <c r="AM306" s="53"/>
      <c r="AN306" s="53">
        <v>0</v>
      </c>
      <c r="AO306" s="54"/>
      <c r="AP306" s="54">
        <v>56980</v>
      </c>
      <c r="AQ306" s="65">
        <f t="shared" si="43"/>
        <v>6.0021060021060023E-2</v>
      </c>
      <c r="AR306" s="66">
        <f t="shared" si="44"/>
        <v>19</v>
      </c>
      <c r="AS306" s="67">
        <f t="shared" si="45"/>
        <v>5.3703053703053706E-2</v>
      </c>
      <c r="AT306" s="66">
        <f t="shared" si="46"/>
        <v>17</v>
      </c>
      <c r="AU306" s="67">
        <f t="shared" si="47"/>
        <v>9.1260091260091259E-3</v>
      </c>
      <c r="AV306" s="68">
        <f t="shared" si="48"/>
        <v>2.8888888888888888</v>
      </c>
    </row>
    <row r="307" spans="1:48" x14ac:dyDescent="0.2">
      <c r="A307" s="4" t="str">
        <f t="shared" si="41"/>
        <v>Pichidegua11</v>
      </c>
      <c r="B307" s="38" t="str">
        <f t="shared" si="42"/>
        <v>PICH5Aco11</v>
      </c>
      <c r="C307" s="39">
        <v>11</v>
      </c>
      <c r="D307" s="40" t="s">
        <v>52</v>
      </c>
      <c r="E307" s="40" t="s">
        <v>56</v>
      </c>
      <c r="F307" s="40" t="s">
        <v>51</v>
      </c>
      <c r="G307" s="41" t="s">
        <v>42</v>
      </c>
      <c r="H307" s="53">
        <v>2280</v>
      </c>
      <c r="I307" s="53"/>
      <c r="J307" s="53">
        <v>17460</v>
      </c>
      <c r="K307" s="53"/>
      <c r="L307" s="53">
        <v>3420</v>
      </c>
      <c r="M307" s="53"/>
      <c r="N307" s="53">
        <v>86940</v>
      </c>
      <c r="O307" s="53"/>
      <c r="P307" s="53">
        <v>2160</v>
      </c>
      <c r="Q307" s="53"/>
      <c r="R307" s="53">
        <v>0</v>
      </c>
      <c r="S307" s="53"/>
      <c r="T307" s="53"/>
      <c r="U307" s="53"/>
      <c r="V307" s="53">
        <v>2730</v>
      </c>
      <c r="W307" s="53"/>
      <c r="X307" s="53">
        <v>0</v>
      </c>
      <c r="Y307" s="53"/>
      <c r="Z307" s="53">
        <v>2730</v>
      </c>
      <c r="AA307" s="53"/>
      <c r="AB307" s="53">
        <v>3342</v>
      </c>
      <c r="AC307" s="53"/>
      <c r="AD307" s="53">
        <v>0</v>
      </c>
      <c r="AE307" s="53"/>
      <c r="AF307" s="53">
        <v>3342</v>
      </c>
      <c r="AG307" s="53"/>
      <c r="AH307" s="53">
        <v>1188</v>
      </c>
      <c r="AI307" s="53"/>
      <c r="AJ307" s="53"/>
      <c r="AK307" s="53"/>
      <c r="AL307" s="53">
        <v>121320</v>
      </c>
      <c r="AM307" s="53"/>
      <c r="AN307" s="53">
        <v>0</v>
      </c>
      <c r="AO307" s="54"/>
      <c r="AP307" s="54">
        <v>121320</v>
      </c>
      <c r="AQ307" s="65">
        <f t="shared" si="43"/>
        <v>2.2502472799208705E-2</v>
      </c>
      <c r="AR307" s="66">
        <f t="shared" si="44"/>
        <v>15.166666666666666</v>
      </c>
      <c r="AS307" s="67">
        <f t="shared" si="45"/>
        <v>2.754698318496538E-2</v>
      </c>
      <c r="AT307" s="66">
        <f t="shared" si="46"/>
        <v>18.566666666666666</v>
      </c>
      <c r="AU307" s="67">
        <f t="shared" si="47"/>
        <v>9.7922848664688429E-3</v>
      </c>
      <c r="AV307" s="68">
        <f t="shared" si="48"/>
        <v>6.6</v>
      </c>
    </row>
    <row r="308" spans="1:48" x14ac:dyDescent="0.2">
      <c r="A308" s="4" t="str">
        <f t="shared" si="41"/>
        <v>Pichidegua11</v>
      </c>
      <c r="B308" s="38" t="str">
        <f t="shared" si="42"/>
        <v>PICH5Bco11</v>
      </c>
      <c r="C308" s="39">
        <v>11</v>
      </c>
      <c r="D308" s="40" t="s">
        <v>52</v>
      </c>
      <c r="E308" s="40" t="s">
        <v>56</v>
      </c>
      <c r="F308" s="40" t="s">
        <v>51</v>
      </c>
      <c r="G308" s="41" t="s">
        <v>43</v>
      </c>
      <c r="H308" s="53">
        <v>6000</v>
      </c>
      <c r="I308" s="53"/>
      <c r="J308" s="53">
        <v>24480</v>
      </c>
      <c r="K308" s="53"/>
      <c r="L308" s="53">
        <v>20880</v>
      </c>
      <c r="M308" s="53"/>
      <c r="N308" s="53">
        <v>35460</v>
      </c>
      <c r="O308" s="53"/>
      <c r="P308" s="53">
        <v>1260</v>
      </c>
      <c r="Q308" s="53"/>
      <c r="R308" s="53">
        <v>180</v>
      </c>
      <c r="S308" s="53"/>
      <c r="T308" s="53"/>
      <c r="U308" s="53"/>
      <c r="V308" s="53">
        <v>6864</v>
      </c>
      <c r="W308" s="53"/>
      <c r="X308" s="53">
        <v>0</v>
      </c>
      <c r="Y308" s="53"/>
      <c r="Z308" s="53">
        <v>6864</v>
      </c>
      <c r="AA308" s="53"/>
      <c r="AB308" s="53">
        <v>3306</v>
      </c>
      <c r="AC308" s="53"/>
      <c r="AD308" s="53">
        <v>0</v>
      </c>
      <c r="AE308" s="53"/>
      <c r="AF308" s="53">
        <v>3306</v>
      </c>
      <c r="AG308" s="53"/>
      <c r="AH308" s="53">
        <v>2190</v>
      </c>
      <c r="AI308" s="53"/>
      <c r="AJ308" s="53"/>
      <c r="AK308" s="53"/>
      <c r="AL308" s="53">
        <v>128160</v>
      </c>
      <c r="AM308" s="53"/>
      <c r="AN308" s="53">
        <v>0</v>
      </c>
      <c r="AO308" s="54"/>
      <c r="AP308" s="54">
        <v>128160</v>
      </c>
      <c r="AQ308" s="65">
        <f t="shared" si="43"/>
        <v>5.3558052434456931E-2</v>
      </c>
      <c r="AR308" s="66">
        <f t="shared" si="44"/>
        <v>38.133333333333333</v>
      </c>
      <c r="AS308" s="67">
        <f t="shared" si="45"/>
        <v>2.5795880149812735E-2</v>
      </c>
      <c r="AT308" s="66">
        <f t="shared" si="46"/>
        <v>18.366666666666667</v>
      </c>
      <c r="AU308" s="67">
        <f t="shared" si="47"/>
        <v>1.7088014981273408E-2</v>
      </c>
      <c r="AV308" s="68">
        <f t="shared" si="48"/>
        <v>12.166666666666666</v>
      </c>
    </row>
    <row r="309" spans="1:48" x14ac:dyDescent="0.2">
      <c r="A309" s="4" t="str">
        <f t="shared" si="41"/>
        <v>Pichidegua11</v>
      </c>
      <c r="B309" s="38" t="str">
        <f t="shared" si="42"/>
        <v>PICH5Cco11</v>
      </c>
      <c r="C309" s="39">
        <v>11</v>
      </c>
      <c r="D309" s="40" t="s">
        <v>52</v>
      </c>
      <c r="E309" s="40" t="s">
        <v>56</v>
      </c>
      <c r="F309" s="40" t="s">
        <v>51</v>
      </c>
      <c r="G309" s="41" t="s">
        <v>44</v>
      </c>
      <c r="H309" s="53">
        <v>7680</v>
      </c>
      <c r="I309" s="53"/>
      <c r="J309" s="53">
        <v>3780</v>
      </c>
      <c r="K309" s="53"/>
      <c r="L309" s="53">
        <v>0</v>
      </c>
      <c r="M309" s="53"/>
      <c r="N309" s="53">
        <v>90540</v>
      </c>
      <c r="O309" s="53"/>
      <c r="P309" s="53">
        <v>34560</v>
      </c>
      <c r="Q309" s="53"/>
      <c r="R309" s="53">
        <v>1260</v>
      </c>
      <c r="S309" s="53"/>
      <c r="T309" s="53"/>
      <c r="U309" s="53"/>
      <c r="V309" s="53">
        <v>2706</v>
      </c>
      <c r="W309" s="53"/>
      <c r="X309" s="53">
        <v>0</v>
      </c>
      <c r="Y309" s="53"/>
      <c r="Z309" s="53">
        <v>2706</v>
      </c>
      <c r="AA309" s="53"/>
      <c r="AB309" s="53">
        <v>2169</v>
      </c>
      <c r="AC309" s="53"/>
      <c r="AD309" s="53">
        <v>0</v>
      </c>
      <c r="AE309" s="53"/>
      <c r="AF309" s="53">
        <v>2169</v>
      </c>
      <c r="AG309" s="53"/>
      <c r="AH309" s="53">
        <v>675</v>
      </c>
      <c r="AI309" s="53"/>
      <c r="AJ309" s="53"/>
      <c r="AK309" s="53"/>
      <c r="AL309" s="53">
        <v>148950</v>
      </c>
      <c r="AM309" s="53"/>
      <c r="AN309" s="53">
        <v>0</v>
      </c>
      <c r="AO309" s="54"/>
      <c r="AP309" s="54">
        <v>148950</v>
      </c>
      <c r="AQ309" s="65">
        <f t="shared" si="43"/>
        <v>1.8167170191339375E-2</v>
      </c>
      <c r="AR309" s="66">
        <f t="shared" si="44"/>
        <v>15.033333333333333</v>
      </c>
      <c r="AS309" s="67">
        <f t="shared" si="45"/>
        <v>1.4561933534743202E-2</v>
      </c>
      <c r="AT309" s="66">
        <f t="shared" si="46"/>
        <v>12.05</v>
      </c>
      <c r="AU309" s="67">
        <f t="shared" si="47"/>
        <v>4.5317220543806651E-3</v>
      </c>
      <c r="AV309" s="68">
        <f t="shared" si="48"/>
        <v>3.75</v>
      </c>
    </row>
    <row r="310" spans="1:48" ht="13.5" thickBot="1" x14ac:dyDescent="0.25">
      <c r="A310" s="4" t="str">
        <f t="shared" si="41"/>
        <v>11</v>
      </c>
      <c r="B310" s="44" t="str">
        <f t="shared" si="42"/>
        <v>Lavado11</v>
      </c>
      <c r="C310" s="45">
        <v>11</v>
      </c>
      <c r="D310" s="46"/>
      <c r="E310" s="46"/>
      <c r="F310" s="46"/>
      <c r="G310" s="47" t="s">
        <v>46</v>
      </c>
      <c r="H310" s="55">
        <v>4680</v>
      </c>
      <c r="I310" s="55"/>
      <c r="J310" s="55">
        <v>16740</v>
      </c>
      <c r="K310" s="55"/>
      <c r="L310" s="55">
        <v>53460</v>
      </c>
      <c r="M310" s="55"/>
      <c r="N310" s="55">
        <v>39960</v>
      </c>
      <c r="O310" s="55"/>
      <c r="P310" s="55">
        <v>9360</v>
      </c>
      <c r="Q310" s="55"/>
      <c r="R310" s="55">
        <v>900</v>
      </c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>
        <v>125100</v>
      </c>
      <c r="AM310" s="55"/>
      <c r="AN310" s="55"/>
      <c r="AO310" s="56"/>
      <c r="AP310" s="56">
        <v>125100</v>
      </c>
      <c r="AQ310" s="69">
        <f t="shared" si="43"/>
        <v>0</v>
      </c>
      <c r="AR310" s="70">
        <f t="shared" si="44"/>
        <v>0</v>
      </c>
      <c r="AS310" s="71">
        <f t="shared" si="45"/>
        <v>0</v>
      </c>
      <c r="AT310" s="70">
        <f t="shared" si="46"/>
        <v>0</v>
      </c>
      <c r="AU310" s="71">
        <f t="shared" si="47"/>
        <v>0</v>
      </c>
      <c r="AV310" s="72">
        <f t="shared" si="48"/>
        <v>0</v>
      </c>
    </row>
    <row r="311" spans="1:48" x14ac:dyDescent="0.2">
      <c r="A311" s="4" t="str">
        <f t="shared" si="41"/>
        <v>Calera12</v>
      </c>
      <c r="B311" s="34" t="str">
        <f t="shared" si="42"/>
        <v>CA3A12</v>
      </c>
      <c r="C311" s="35">
        <v>12</v>
      </c>
      <c r="D311" s="36" t="s">
        <v>59</v>
      </c>
      <c r="E311" s="36" t="s">
        <v>56</v>
      </c>
      <c r="F311" s="36" t="s">
        <v>47</v>
      </c>
      <c r="G311" s="37" t="s">
        <v>20</v>
      </c>
      <c r="H311" s="51">
        <v>0</v>
      </c>
      <c r="I311" s="51"/>
      <c r="J311" s="51">
        <v>0</v>
      </c>
      <c r="K311" s="51"/>
      <c r="L311" s="51">
        <v>0</v>
      </c>
      <c r="M311" s="51"/>
      <c r="N311" s="51">
        <v>0</v>
      </c>
      <c r="O311" s="51"/>
      <c r="P311" s="51">
        <v>0</v>
      </c>
      <c r="Q311" s="51"/>
      <c r="R311" s="51"/>
      <c r="S311" s="51"/>
      <c r="T311" s="51"/>
      <c r="U311" s="51"/>
      <c r="V311" s="51">
        <v>0</v>
      </c>
      <c r="W311" s="51"/>
      <c r="X311" s="51">
        <v>0</v>
      </c>
      <c r="Y311" s="51"/>
      <c r="Z311" s="51">
        <v>0</v>
      </c>
      <c r="AA311" s="51"/>
      <c r="AB311" s="51">
        <v>0</v>
      </c>
      <c r="AC311" s="51"/>
      <c r="AD311" s="51">
        <v>60</v>
      </c>
      <c r="AE311" s="51"/>
      <c r="AF311" s="51">
        <v>60</v>
      </c>
      <c r="AG311" s="51"/>
      <c r="AH311" s="51">
        <v>0</v>
      </c>
      <c r="AI311" s="51"/>
      <c r="AJ311" s="51"/>
      <c r="AK311" s="51"/>
      <c r="AL311" s="51">
        <v>0</v>
      </c>
      <c r="AM311" s="51"/>
      <c r="AN311" s="51">
        <v>60</v>
      </c>
      <c r="AO311" s="52"/>
      <c r="AP311" s="52">
        <v>60</v>
      </c>
      <c r="AQ311" s="57">
        <f t="shared" si="43"/>
        <v>0</v>
      </c>
      <c r="AR311" s="58">
        <f t="shared" si="44"/>
        <v>0</v>
      </c>
      <c r="AS311" s="59">
        <f t="shared" si="45"/>
        <v>1</v>
      </c>
      <c r="AT311" s="58">
        <f t="shared" si="46"/>
        <v>0.33333333333333331</v>
      </c>
      <c r="AU311" s="59">
        <f t="shared" si="47"/>
        <v>0</v>
      </c>
      <c r="AV311" s="60">
        <f t="shared" si="48"/>
        <v>0</v>
      </c>
    </row>
    <row r="312" spans="1:48" x14ac:dyDescent="0.2">
      <c r="A312" s="4" t="str">
        <f t="shared" si="41"/>
        <v>Calera12</v>
      </c>
      <c r="B312" s="38" t="str">
        <f t="shared" si="42"/>
        <v>CA3B12</v>
      </c>
      <c r="C312" s="39">
        <v>12</v>
      </c>
      <c r="D312" s="40" t="s">
        <v>59</v>
      </c>
      <c r="E312" s="40" t="s">
        <v>56</v>
      </c>
      <c r="F312" s="40" t="s">
        <v>47</v>
      </c>
      <c r="G312" s="41" t="s">
        <v>54</v>
      </c>
      <c r="H312" s="53">
        <v>0</v>
      </c>
      <c r="I312" s="53"/>
      <c r="J312" s="53">
        <v>0</v>
      </c>
      <c r="K312" s="53"/>
      <c r="L312" s="53">
        <v>0</v>
      </c>
      <c r="M312" s="53"/>
      <c r="N312" s="53">
        <v>0</v>
      </c>
      <c r="O312" s="53"/>
      <c r="P312" s="53">
        <v>0</v>
      </c>
      <c r="Q312" s="53"/>
      <c r="R312" s="53"/>
      <c r="S312" s="53"/>
      <c r="T312" s="53"/>
      <c r="U312" s="53"/>
      <c r="V312" s="53">
        <v>0</v>
      </c>
      <c r="W312" s="53"/>
      <c r="X312" s="53">
        <v>90</v>
      </c>
      <c r="Y312" s="53"/>
      <c r="Z312" s="53">
        <v>90</v>
      </c>
      <c r="AA312" s="53"/>
      <c r="AB312" s="53">
        <v>0</v>
      </c>
      <c r="AC312" s="53"/>
      <c r="AD312" s="53">
        <v>30</v>
      </c>
      <c r="AE312" s="53"/>
      <c r="AF312" s="53">
        <v>30</v>
      </c>
      <c r="AG312" s="53"/>
      <c r="AH312" s="53">
        <v>0</v>
      </c>
      <c r="AI312" s="53"/>
      <c r="AJ312" s="53"/>
      <c r="AK312" s="53"/>
      <c r="AL312" s="53">
        <v>0</v>
      </c>
      <c r="AM312" s="53"/>
      <c r="AN312" s="53">
        <v>120</v>
      </c>
      <c r="AO312" s="54"/>
      <c r="AP312" s="54">
        <v>120</v>
      </c>
      <c r="AQ312" s="61">
        <f t="shared" si="43"/>
        <v>0.75</v>
      </c>
      <c r="AR312" s="62">
        <f t="shared" si="44"/>
        <v>0.5</v>
      </c>
      <c r="AS312" s="63">
        <f t="shared" si="45"/>
        <v>0.25</v>
      </c>
      <c r="AT312" s="62">
        <f t="shared" si="46"/>
        <v>0.16666666666666666</v>
      </c>
      <c r="AU312" s="63">
        <f t="shared" si="47"/>
        <v>0</v>
      </c>
      <c r="AV312" s="64">
        <f t="shared" si="48"/>
        <v>0</v>
      </c>
    </row>
    <row r="313" spans="1:48" x14ac:dyDescent="0.2">
      <c r="A313" s="4" t="str">
        <f t="shared" si="41"/>
        <v>Calera12</v>
      </c>
      <c r="B313" s="38" t="str">
        <f t="shared" si="42"/>
        <v>CA3BB12</v>
      </c>
      <c r="C313" s="39">
        <v>12</v>
      </c>
      <c r="D313" s="40" t="s">
        <v>59</v>
      </c>
      <c r="E313" s="40" t="s">
        <v>55</v>
      </c>
      <c r="F313" s="40" t="s">
        <v>47</v>
      </c>
      <c r="G313" s="41" t="s">
        <v>21</v>
      </c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4"/>
      <c r="AP313" s="54"/>
      <c r="AQ313" s="65">
        <v>0</v>
      </c>
      <c r="AR313" s="62">
        <f t="shared" si="44"/>
        <v>0</v>
      </c>
      <c r="AS313" s="67">
        <v>0</v>
      </c>
      <c r="AT313" s="62">
        <f t="shared" si="46"/>
        <v>0</v>
      </c>
      <c r="AU313" s="67">
        <v>0</v>
      </c>
      <c r="AV313" s="64">
        <f t="shared" si="48"/>
        <v>0</v>
      </c>
    </row>
    <row r="314" spans="1:48" x14ac:dyDescent="0.2">
      <c r="A314" s="4" t="str">
        <f t="shared" si="41"/>
        <v>Calera12</v>
      </c>
      <c r="B314" s="38" t="str">
        <f t="shared" si="42"/>
        <v>CAP1A12</v>
      </c>
      <c r="C314" s="39">
        <v>12</v>
      </c>
      <c r="D314" s="40" t="s">
        <v>59</v>
      </c>
      <c r="E314" s="40" t="s">
        <v>56</v>
      </c>
      <c r="F314" s="40" t="s">
        <v>47</v>
      </c>
      <c r="G314" s="41" t="s">
        <v>22</v>
      </c>
      <c r="H314" s="53">
        <v>720</v>
      </c>
      <c r="I314" s="53"/>
      <c r="J314" s="53">
        <v>0</v>
      </c>
      <c r="K314" s="53"/>
      <c r="L314" s="53">
        <v>8700</v>
      </c>
      <c r="M314" s="53"/>
      <c r="N314" s="53">
        <v>18360</v>
      </c>
      <c r="O314" s="53"/>
      <c r="P314" s="53">
        <v>180</v>
      </c>
      <c r="Q314" s="53"/>
      <c r="R314" s="53"/>
      <c r="S314" s="53"/>
      <c r="T314" s="53"/>
      <c r="U314" s="53"/>
      <c r="V314" s="53">
        <v>951</v>
      </c>
      <c r="W314" s="53"/>
      <c r="X314" s="53">
        <v>180</v>
      </c>
      <c r="Y314" s="53"/>
      <c r="Z314" s="53">
        <v>1131</v>
      </c>
      <c r="AA314" s="53"/>
      <c r="AB314" s="53">
        <v>66</v>
      </c>
      <c r="AC314" s="53"/>
      <c r="AD314" s="53">
        <v>0</v>
      </c>
      <c r="AE314" s="53"/>
      <c r="AF314" s="53">
        <v>66</v>
      </c>
      <c r="AG314" s="53"/>
      <c r="AH314" s="53">
        <v>573</v>
      </c>
      <c r="AI314" s="53"/>
      <c r="AJ314" s="53"/>
      <c r="AK314" s="53"/>
      <c r="AL314" s="53">
        <v>29550</v>
      </c>
      <c r="AM314" s="53"/>
      <c r="AN314" s="53">
        <v>180</v>
      </c>
      <c r="AO314" s="54"/>
      <c r="AP314" s="54">
        <v>29730</v>
      </c>
      <c r="AQ314" s="61">
        <f t="shared" si="43"/>
        <v>3.8042381432896066E-2</v>
      </c>
      <c r="AR314" s="62">
        <f t="shared" si="44"/>
        <v>6.2833333333333332</v>
      </c>
      <c r="AS314" s="63">
        <f t="shared" si="45"/>
        <v>2.2199798183652874E-3</v>
      </c>
      <c r="AT314" s="62">
        <f t="shared" si="46"/>
        <v>0.36666666666666664</v>
      </c>
      <c r="AU314" s="63">
        <f t="shared" si="47"/>
        <v>1.927346115035318E-2</v>
      </c>
      <c r="AV314" s="64">
        <f t="shared" si="48"/>
        <v>3.1833333333333331</v>
      </c>
    </row>
    <row r="315" spans="1:48" x14ac:dyDescent="0.2">
      <c r="A315" s="4" t="str">
        <f t="shared" si="41"/>
        <v>Calera12</v>
      </c>
      <c r="B315" s="38" t="str">
        <f t="shared" si="42"/>
        <v>CAP1B12</v>
      </c>
      <c r="C315" s="39">
        <v>12</v>
      </c>
      <c r="D315" s="40" t="s">
        <v>59</v>
      </c>
      <c r="E315" s="40" t="s">
        <v>56</v>
      </c>
      <c r="F315" s="40" t="s">
        <v>47</v>
      </c>
      <c r="G315" s="41" t="s">
        <v>23</v>
      </c>
      <c r="H315" s="53">
        <v>2880</v>
      </c>
      <c r="I315" s="53"/>
      <c r="J315" s="53">
        <v>3960</v>
      </c>
      <c r="K315" s="53"/>
      <c r="L315" s="53">
        <v>0</v>
      </c>
      <c r="M315" s="53"/>
      <c r="N315" s="53">
        <v>15300</v>
      </c>
      <c r="O315" s="53"/>
      <c r="P315" s="53">
        <v>720</v>
      </c>
      <c r="Q315" s="53"/>
      <c r="R315" s="53"/>
      <c r="S315" s="53"/>
      <c r="T315" s="53"/>
      <c r="U315" s="53"/>
      <c r="V315" s="53">
        <v>1095</v>
      </c>
      <c r="W315" s="53"/>
      <c r="X315" s="53">
        <v>270</v>
      </c>
      <c r="Y315" s="53"/>
      <c r="Z315" s="53">
        <v>1365</v>
      </c>
      <c r="AA315" s="53"/>
      <c r="AB315" s="53">
        <v>165</v>
      </c>
      <c r="AC315" s="53"/>
      <c r="AD315" s="53">
        <v>0</v>
      </c>
      <c r="AE315" s="53"/>
      <c r="AF315" s="53">
        <v>165</v>
      </c>
      <c r="AG315" s="53"/>
      <c r="AH315" s="53">
        <v>180</v>
      </c>
      <c r="AI315" s="53"/>
      <c r="AJ315" s="53"/>
      <c r="AK315" s="53"/>
      <c r="AL315" s="53">
        <v>24300</v>
      </c>
      <c r="AM315" s="53"/>
      <c r="AN315" s="53">
        <v>270</v>
      </c>
      <c r="AO315" s="54"/>
      <c r="AP315" s="54">
        <v>24570</v>
      </c>
      <c r="AQ315" s="61">
        <f t="shared" si="43"/>
        <v>5.5555555555555552E-2</v>
      </c>
      <c r="AR315" s="62">
        <f t="shared" si="44"/>
        <v>7.583333333333333</v>
      </c>
      <c r="AS315" s="63">
        <f t="shared" si="45"/>
        <v>6.7155067155067159E-3</v>
      </c>
      <c r="AT315" s="62">
        <f t="shared" si="46"/>
        <v>0.91666666666666663</v>
      </c>
      <c r="AU315" s="63">
        <f t="shared" si="47"/>
        <v>7.326007326007326E-3</v>
      </c>
      <c r="AV315" s="64">
        <f t="shared" si="48"/>
        <v>1</v>
      </c>
    </row>
    <row r="316" spans="1:48" x14ac:dyDescent="0.2">
      <c r="A316" s="4" t="str">
        <f t="shared" si="41"/>
        <v>Calera12</v>
      </c>
      <c r="B316" s="38" t="str">
        <f t="shared" si="42"/>
        <v>CAP1c12</v>
      </c>
      <c r="C316" s="39">
        <v>12</v>
      </c>
      <c r="D316" s="40" t="s">
        <v>59</v>
      </c>
      <c r="E316" s="40" t="s">
        <v>56</v>
      </c>
      <c r="F316" s="40" t="s">
        <v>47</v>
      </c>
      <c r="G316" s="41" t="s">
        <v>24</v>
      </c>
      <c r="H316" s="53">
        <v>600</v>
      </c>
      <c r="I316" s="53"/>
      <c r="J316" s="53">
        <v>0</v>
      </c>
      <c r="K316" s="53"/>
      <c r="L316" s="53">
        <v>8700</v>
      </c>
      <c r="M316" s="53"/>
      <c r="N316" s="53">
        <v>7020</v>
      </c>
      <c r="O316" s="53"/>
      <c r="P316" s="53">
        <v>0</v>
      </c>
      <c r="Q316" s="53"/>
      <c r="R316" s="53"/>
      <c r="S316" s="53"/>
      <c r="T316" s="53"/>
      <c r="U316" s="53"/>
      <c r="V316" s="53">
        <v>669</v>
      </c>
      <c r="W316" s="53"/>
      <c r="X316" s="53">
        <v>270</v>
      </c>
      <c r="Y316" s="53"/>
      <c r="Z316" s="53">
        <v>939</v>
      </c>
      <c r="AA316" s="53"/>
      <c r="AB316" s="53">
        <v>102</v>
      </c>
      <c r="AC316" s="53"/>
      <c r="AD316" s="53">
        <v>0</v>
      </c>
      <c r="AE316" s="53"/>
      <c r="AF316" s="53">
        <v>102</v>
      </c>
      <c r="AG316" s="53"/>
      <c r="AH316" s="53">
        <v>219</v>
      </c>
      <c r="AI316" s="53"/>
      <c r="AJ316" s="53"/>
      <c r="AK316" s="53"/>
      <c r="AL316" s="53">
        <v>17310</v>
      </c>
      <c r="AM316" s="53"/>
      <c r="AN316" s="53">
        <v>270</v>
      </c>
      <c r="AO316" s="54"/>
      <c r="AP316" s="54">
        <v>17580</v>
      </c>
      <c r="AQ316" s="65">
        <f t="shared" si="43"/>
        <v>5.3412969283276449E-2</v>
      </c>
      <c r="AR316" s="66">
        <f t="shared" si="44"/>
        <v>5.2166666666666668</v>
      </c>
      <c r="AS316" s="67">
        <f t="shared" si="45"/>
        <v>5.8020477815699661E-3</v>
      </c>
      <c r="AT316" s="66">
        <f t="shared" si="46"/>
        <v>0.56666666666666665</v>
      </c>
      <c r="AU316" s="67">
        <f t="shared" si="47"/>
        <v>1.2457337883959044E-2</v>
      </c>
      <c r="AV316" s="68">
        <f t="shared" si="48"/>
        <v>1.2166666666666666</v>
      </c>
    </row>
    <row r="317" spans="1:48" x14ac:dyDescent="0.2">
      <c r="A317" s="4" t="str">
        <f t="shared" si="41"/>
        <v>Pichidegua12</v>
      </c>
      <c r="B317" s="38" t="str">
        <f t="shared" si="42"/>
        <v>PICH1A12</v>
      </c>
      <c r="C317" s="39">
        <v>12</v>
      </c>
      <c r="D317" s="40" t="s">
        <v>52</v>
      </c>
      <c r="E317" s="40"/>
      <c r="F317" s="40" t="s">
        <v>48</v>
      </c>
      <c r="G317" s="41" t="s">
        <v>25</v>
      </c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4"/>
      <c r="AP317" s="54"/>
      <c r="AQ317" s="65">
        <v>0</v>
      </c>
      <c r="AR317" s="66">
        <f t="shared" si="44"/>
        <v>0</v>
      </c>
      <c r="AS317" s="67">
        <v>0</v>
      </c>
      <c r="AT317" s="66">
        <f t="shared" si="46"/>
        <v>0</v>
      </c>
      <c r="AU317" s="67">
        <v>0</v>
      </c>
      <c r="AV317" s="68">
        <f t="shared" si="48"/>
        <v>0</v>
      </c>
    </row>
    <row r="318" spans="1:48" x14ac:dyDescent="0.2">
      <c r="A318" s="4" t="str">
        <f t="shared" si="41"/>
        <v>Pichidegua12</v>
      </c>
      <c r="B318" s="38" t="str">
        <f t="shared" si="42"/>
        <v>PICH2A12</v>
      </c>
      <c r="C318" s="39">
        <v>12</v>
      </c>
      <c r="D318" s="40" t="s">
        <v>52</v>
      </c>
      <c r="E318" s="40" t="s">
        <v>56</v>
      </c>
      <c r="F318" s="40" t="s">
        <v>48</v>
      </c>
      <c r="G318" s="41" t="s">
        <v>26</v>
      </c>
      <c r="H318" s="53">
        <v>6720</v>
      </c>
      <c r="I318" s="53"/>
      <c r="J318" s="53">
        <v>52020</v>
      </c>
      <c r="K318" s="53"/>
      <c r="L318" s="53">
        <v>168060</v>
      </c>
      <c r="M318" s="53"/>
      <c r="N318" s="53">
        <v>59940</v>
      </c>
      <c r="O318" s="53"/>
      <c r="P318" s="53">
        <v>7020</v>
      </c>
      <c r="Q318" s="53"/>
      <c r="R318" s="53">
        <v>0</v>
      </c>
      <c r="S318" s="53"/>
      <c r="T318" s="53"/>
      <c r="U318" s="53"/>
      <c r="V318" s="53">
        <v>18180</v>
      </c>
      <c r="W318" s="53"/>
      <c r="X318" s="53">
        <v>0</v>
      </c>
      <c r="Y318" s="53"/>
      <c r="Z318" s="53">
        <v>18180</v>
      </c>
      <c r="AA318" s="53"/>
      <c r="AB318" s="53">
        <v>4140</v>
      </c>
      <c r="AC318" s="53"/>
      <c r="AD318" s="53">
        <v>0</v>
      </c>
      <c r="AE318" s="53"/>
      <c r="AF318" s="53">
        <v>4140</v>
      </c>
      <c r="AG318" s="53"/>
      <c r="AH318" s="53">
        <v>0</v>
      </c>
      <c r="AI318" s="53"/>
      <c r="AJ318" s="53"/>
      <c r="AK318" s="53"/>
      <c r="AL318" s="53">
        <v>316080</v>
      </c>
      <c r="AM318" s="53"/>
      <c r="AN318" s="53">
        <v>0</v>
      </c>
      <c r="AO318" s="54"/>
      <c r="AP318" s="54">
        <v>316080</v>
      </c>
      <c r="AQ318" s="65">
        <f t="shared" si="43"/>
        <v>5.7517084282460135E-2</v>
      </c>
      <c r="AR318" s="66">
        <f t="shared" si="44"/>
        <v>101</v>
      </c>
      <c r="AS318" s="67">
        <f t="shared" si="45"/>
        <v>1.3097949886104784E-2</v>
      </c>
      <c r="AT318" s="66">
        <f t="shared" si="46"/>
        <v>23</v>
      </c>
      <c r="AU318" s="67">
        <f t="shared" si="47"/>
        <v>0</v>
      </c>
      <c r="AV318" s="68">
        <f t="shared" si="48"/>
        <v>0</v>
      </c>
    </row>
    <row r="319" spans="1:48" x14ac:dyDescent="0.2">
      <c r="A319" s="4" t="str">
        <f t="shared" si="41"/>
        <v>Pichidegua12</v>
      </c>
      <c r="B319" s="38" t="str">
        <f t="shared" si="42"/>
        <v>PICH3A12</v>
      </c>
      <c r="C319" s="39">
        <v>12</v>
      </c>
      <c r="D319" s="40" t="s">
        <v>52</v>
      </c>
      <c r="E319" s="40" t="s">
        <v>55</v>
      </c>
      <c r="F319" s="40" t="s">
        <v>49</v>
      </c>
      <c r="G319" s="41" t="s">
        <v>27</v>
      </c>
      <c r="H319" s="53">
        <v>2280</v>
      </c>
      <c r="I319" s="53"/>
      <c r="J319" s="53">
        <v>26640</v>
      </c>
      <c r="K319" s="53"/>
      <c r="L319" s="53">
        <v>160200</v>
      </c>
      <c r="M319" s="53"/>
      <c r="N319" s="53">
        <v>100800</v>
      </c>
      <c r="O319" s="53"/>
      <c r="P319" s="53">
        <v>5760</v>
      </c>
      <c r="Q319" s="53"/>
      <c r="R319" s="53">
        <v>0</v>
      </c>
      <c r="S319" s="53"/>
      <c r="T319" s="53"/>
      <c r="U319" s="53"/>
      <c r="V319" s="53">
        <v>18180</v>
      </c>
      <c r="W319" s="53"/>
      <c r="X319" s="53">
        <v>0</v>
      </c>
      <c r="Y319" s="53"/>
      <c r="Z319" s="53">
        <v>18180</v>
      </c>
      <c r="AA319" s="53"/>
      <c r="AB319" s="53">
        <v>2160</v>
      </c>
      <c r="AC319" s="53"/>
      <c r="AD319" s="53">
        <v>0</v>
      </c>
      <c r="AE319" s="53"/>
      <c r="AF319" s="53">
        <v>2160</v>
      </c>
      <c r="AG319" s="53"/>
      <c r="AH319" s="53">
        <v>420</v>
      </c>
      <c r="AI319" s="53"/>
      <c r="AJ319" s="53"/>
      <c r="AK319" s="53"/>
      <c r="AL319" s="53">
        <v>316440</v>
      </c>
      <c r="AM319" s="53"/>
      <c r="AN319" s="53">
        <v>0</v>
      </c>
      <c r="AO319" s="54"/>
      <c r="AP319" s="54">
        <v>316440</v>
      </c>
      <c r="AQ319" s="65">
        <f t="shared" si="43"/>
        <v>5.7451649601820247E-2</v>
      </c>
      <c r="AR319" s="66">
        <f t="shared" si="44"/>
        <v>101</v>
      </c>
      <c r="AS319" s="67">
        <f t="shared" si="45"/>
        <v>6.8259385665529011E-3</v>
      </c>
      <c r="AT319" s="66">
        <f t="shared" si="46"/>
        <v>12</v>
      </c>
      <c r="AU319" s="67">
        <f t="shared" si="47"/>
        <v>1.3272658323852863E-3</v>
      </c>
      <c r="AV319" s="68">
        <f t="shared" si="48"/>
        <v>2.3333333333333335</v>
      </c>
    </row>
    <row r="320" spans="1:48" x14ac:dyDescent="0.2">
      <c r="A320" s="4" t="str">
        <f t="shared" si="41"/>
        <v>Pichidegua12</v>
      </c>
      <c r="B320" s="38" t="str">
        <f t="shared" si="42"/>
        <v>PICH4A12</v>
      </c>
      <c r="C320" s="39">
        <v>12</v>
      </c>
      <c r="D320" s="40" t="s">
        <v>52</v>
      </c>
      <c r="E320" s="40" t="s">
        <v>55</v>
      </c>
      <c r="F320" s="40" t="s">
        <v>50</v>
      </c>
      <c r="G320" s="41" t="s">
        <v>28</v>
      </c>
      <c r="H320" s="53">
        <v>8640</v>
      </c>
      <c r="I320" s="53"/>
      <c r="J320" s="53">
        <v>16200</v>
      </c>
      <c r="K320" s="53"/>
      <c r="L320" s="53">
        <v>77400</v>
      </c>
      <c r="M320" s="53"/>
      <c r="N320" s="53">
        <v>34380</v>
      </c>
      <c r="O320" s="53"/>
      <c r="P320" s="53">
        <v>3420</v>
      </c>
      <c r="Q320" s="53"/>
      <c r="R320" s="53">
        <v>0</v>
      </c>
      <c r="S320" s="53"/>
      <c r="T320" s="53"/>
      <c r="U320" s="53"/>
      <c r="V320" s="53">
        <v>13680</v>
      </c>
      <c r="W320" s="53"/>
      <c r="X320" s="53">
        <v>0</v>
      </c>
      <c r="Y320" s="53"/>
      <c r="Z320" s="53">
        <v>13680</v>
      </c>
      <c r="AA320" s="53"/>
      <c r="AB320" s="53">
        <v>2520</v>
      </c>
      <c r="AC320" s="53"/>
      <c r="AD320" s="53">
        <v>0</v>
      </c>
      <c r="AE320" s="53"/>
      <c r="AF320" s="53">
        <v>2520</v>
      </c>
      <c r="AG320" s="53"/>
      <c r="AH320" s="53">
        <v>500</v>
      </c>
      <c r="AI320" s="53"/>
      <c r="AJ320" s="53"/>
      <c r="AK320" s="53"/>
      <c r="AL320" s="53">
        <v>156740</v>
      </c>
      <c r="AM320" s="53"/>
      <c r="AN320" s="53">
        <v>0</v>
      </c>
      <c r="AO320" s="54"/>
      <c r="AP320" s="54">
        <v>156740</v>
      </c>
      <c r="AQ320" s="65">
        <f t="shared" si="43"/>
        <v>8.7278295266045677E-2</v>
      </c>
      <c r="AR320" s="66">
        <f t="shared" si="44"/>
        <v>76</v>
      </c>
      <c r="AS320" s="67">
        <f t="shared" si="45"/>
        <v>1.6077580706903152E-2</v>
      </c>
      <c r="AT320" s="66">
        <f t="shared" si="46"/>
        <v>14</v>
      </c>
      <c r="AU320" s="67">
        <f t="shared" si="47"/>
        <v>3.1899961720045938E-3</v>
      </c>
      <c r="AV320" s="68">
        <f t="shared" si="48"/>
        <v>2.7777777777777777</v>
      </c>
    </row>
    <row r="321" spans="1:48" x14ac:dyDescent="0.2">
      <c r="A321" s="4" t="str">
        <f t="shared" si="41"/>
        <v>Pichidegua12</v>
      </c>
      <c r="B321" s="38" t="str">
        <f t="shared" si="42"/>
        <v>PICH5A12</v>
      </c>
      <c r="C321" s="39">
        <v>12</v>
      </c>
      <c r="D321" s="40" t="s">
        <v>52</v>
      </c>
      <c r="E321" s="40" t="s">
        <v>55</v>
      </c>
      <c r="F321" s="40" t="s">
        <v>51</v>
      </c>
      <c r="G321" s="41" t="s">
        <v>29</v>
      </c>
      <c r="H321" s="53">
        <v>4560</v>
      </c>
      <c r="I321" s="53"/>
      <c r="J321" s="53">
        <v>12420</v>
      </c>
      <c r="K321" s="53"/>
      <c r="L321" s="53">
        <v>110520</v>
      </c>
      <c r="M321" s="53"/>
      <c r="N321" s="53">
        <v>186660</v>
      </c>
      <c r="O321" s="53"/>
      <c r="P321" s="53">
        <v>11160</v>
      </c>
      <c r="Q321" s="53"/>
      <c r="R321" s="53">
        <v>0</v>
      </c>
      <c r="S321" s="53"/>
      <c r="T321" s="53"/>
      <c r="U321" s="53"/>
      <c r="V321" s="53">
        <v>9540</v>
      </c>
      <c r="W321" s="53"/>
      <c r="X321" s="53">
        <v>0</v>
      </c>
      <c r="Y321" s="53"/>
      <c r="Z321" s="53">
        <v>9540</v>
      </c>
      <c r="AA321" s="53"/>
      <c r="AB321" s="53">
        <v>2340</v>
      </c>
      <c r="AC321" s="53"/>
      <c r="AD321" s="53">
        <v>0</v>
      </c>
      <c r="AE321" s="53"/>
      <c r="AF321" s="53">
        <v>2340</v>
      </c>
      <c r="AG321" s="53"/>
      <c r="AH321" s="53">
        <v>620</v>
      </c>
      <c r="AI321" s="53"/>
      <c r="AJ321" s="53"/>
      <c r="AK321" s="53"/>
      <c r="AL321" s="53">
        <v>337820</v>
      </c>
      <c r="AM321" s="53"/>
      <c r="AN321" s="53">
        <v>0</v>
      </c>
      <c r="AO321" s="54"/>
      <c r="AP321" s="54">
        <v>337820</v>
      </c>
      <c r="AQ321" s="65">
        <f t="shared" si="43"/>
        <v>2.8239891066248298E-2</v>
      </c>
      <c r="AR321" s="66">
        <f t="shared" si="44"/>
        <v>53</v>
      </c>
      <c r="AS321" s="67">
        <f t="shared" si="45"/>
        <v>6.9267657332307145E-3</v>
      </c>
      <c r="AT321" s="66">
        <f t="shared" si="46"/>
        <v>13</v>
      </c>
      <c r="AU321" s="67">
        <f t="shared" si="47"/>
        <v>1.8352969036765142E-3</v>
      </c>
      <c r="AV321" s="68">
        <f t="shared" si="48"/>
        <v>3.4444444444444446</v>
      </c>
    </row>
    <row r="322" spans="1:48" x14ac:dyDescent="0.2">
      <c r="A322" s="4" t="str">
        <f t="shared" si="41"/>
        <v>Pichidegua12</v>
      </c>
      <c r="B322" s="38" t="str">
        <f t="shared" si="42"/>
        <v>PICH1B12</v>
      </c>
      <c r="C322" s="39">
        <v>12</v>
      </c>
      <c r="D322" s="40" t="s">
        <v>52</v>
      </c>
      <c r="E322" s="40"/>
      <c r="F322" s="40" t="s">
        <v>48</v>
      </c>
      <c r="G322" s="41" t="s">
        <v>30</v>
      </c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4"/>
      <c r="AP322" s="54"/>
      <c r="AQ322" s="65">
        <v>0</v>
      </c>
      <c r="AR322" s="66">
        <f t="shared" si="44"/>
        <v>0</v>
      </c>
      <c r="AS322" s="67">
        <v>0</v>
      </c>
      <c r="AT322" s="66">
        <f t="shared" si="46"/>
        <v>0</v>
      </c>
      <c r="AU322" s="67">
        <v>0</v>
      </c>
      <c r="AV322" s="68">
        <f t="shared" si="48"/>
        <v>0</v>
      </c>
    </row>
    <row r="323" spans="1:48" x14ac:dyDescent="0.2">
      <c r="A323" s="4" t="str">
        <f t="shared" si="41"/>
        <v>Pichidegua12</v>
      </c>
      <c r="B323" s="38" t="str">
        <f t="shared" si="42"/>
        <v>PICH2B12</v>
      </c>
      <c r="C323" s="39">
        <v>12</v>
      </c>
      <c r="D323" s="40" t="s">
        <v>52</v>
      </c>
      <c r="E323" s="40" t="s">
        <v>55</v>
      </c>
      <c r="F323" s="40" t="s">
        <v>48</v>
      </c>
      <c r="G323" s="41" t="s">
        <v>31</v>
      </c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4"/>
      <c r="AP323" s="54"/>
      <c r="AQ323" s="65">
        <v>0</v>
      </c>
      <c r="AR323" s="66">
        <f t="shared" si="44"/>
        <v>0</v>
      </c>
      <c r="AS323" s="67">
        <v>0</v>
      </c>
      <c r="AT323" s="66">
        <f t="shared" si="46"/>
        <v>0</v>
      </c>
      <c r="AU323" s="67">
        <v>0</v>
      </c>
      <c r="AV323" s="68">
        <f t="shared" si="48"/>
        <v>0</v>
      </c>
    </row>
    <row r="324" spans="1:48" x14ac:dyDescent="0.2">
      <c r="A324" s="4" t="str">
        <f t="shared" ref="A324:A387" si="49">+CONCATENATE(D324,C324)</f>
        <v>Pichidegua12</v>
      </c>
      <c r="B324" s="38" t="str">
        <f t="shared" ref="B324:B387" si="50">+CONCATENATE(G324,C324)</f>
        <v>PICH3B12</v>
      </c>
      <c r="C324" s="39">
        <v>12</v>
      </c>
      <c r="D324" s="40" t="s">
        <v>52</v>
      </c>
      <c r="E324" s="40" t="s">
        <v>55</v>
      </c>
      <c r="F324" s="40" t="s">
        <v>49</v>
      </c>
      <c r="G324" s="41" t="s">
        <v>32</v>
      </c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4"/>
      <c r="AP324" s="54"/>
      <c r="AQ324" s="65">
        <v>0</v>
      </c>
      <c r="AR324" s="66">
        <f t="shared" si="44"/>
        <v>0</v>
      </c>
      <c r="AS324" s="67">
        <v>0</v>
      </c>
      <c r="AT324" s="66">
        <f t="shared" si="46"/>
        <v>0</v>
      </c>
      <c r="AU324" s="67">
        <v>0</v>
      </c>
      <c r="AV324" s="68">
        <f t="shared" si="48"/>
        <v>0</v>
      </c>
    </row>
    <row r="325" spans="1:48" x14ac:dyDescent="0.2">
      <c r="A325" s="4" t="str">
        <f t="shared" si="49"/>
        <v>Pichidegua12</v>
      </c>
      <c r="B325" s="38" t="str">
        <f t="shared" si="50"/>
        <v>PICH4B12</v>
      </c>
      <c r="C325" s="39">
        <v>12</v>
      </c>
      <c r="D325" s="40" t="s">
        <v>52</v>
      </c>
      <c r="E325" s="40" t="s">
        <v>55</v>
      </c>
      <c r="F325" s="40" t="s">
        <v>50</v>
      </c>
      <c r="G325" s="41" t="s">
        <v>33</v>
      </c>
      <c r="H325" s="53">
        <v>11280</v>
      </c>
      <c r="I325" s="53"/>
      <c r="J325" s="53">
        <v>33300</v>
      </c>
      <c r="K325" s="53"/>
      <c r="L325" s="53">
        <v>55980</v>
      </c>
      <c r="M325" s="53"/>
      <c r="N325" s="53">
        <v>18540</v>
      </c>
      <c r="O325" s="53"/>
      <c r="P325" s="53">
        <v>3240</v>
      </c>
      <c r="Q325" s="53"/>
      <c r="R325" s="53">
        <v>0</v>
      </c>
      <c r="S325" s="53"/>
      <c r="T325" s="53"/>
      <c r="U325" s="53"/>
      <c r="V325" s="53">
        <v>19440</v>
      </c>
      <c r="W325" s="53"/>
      <c r="X325" s="53">
        <v>0</v>
      </c>
      <c r="Y325" s="53"/>
      <c r="Z325" s="53">
        <v>19440</v>
      </c>
      <c r="AA325" s="53"/>
      <c r="AB325" s="53">
        <v>5940</v>
      </c>
      <c r="AC325" s="53"/>
      <c r="AD325" s="53">
        <v>0</v>
      </c>
      <c r="AE325" s="53"/>
      <c r="AF325" s="53">
        <v>5940</v>
      </c>
      <c r="AG325" s="53"/>
      <c r="AH325" s="53">
        <v>940</v>
      </c>
      <c r="AI325" s="53"/>
      <c r="AJ325" s="53"/>
      <c r="AK325" s="53"/>
      <c r="AL325" s="53">
        <v>148660</v>
      </c>
      <c r="AM325" s="53"/>
      <c r="AN325" s="53">
        <v>0</v>
      </c>
      <c r="AO325" s="54"/>
      <c r="AP325" s="54">
        <v>148660</v>
      </c>
      <c r="AQ325" s="65">
        <f t="shared" si="43"/>
        <v>0.13076819588322347</v>
      </c>
      <c r="AR325" s="66">
        <f t="shared" si="44"/>
        <v>108</v>
      </c>
      <c r="AS325" s="67">
        <f t="shared" si="45"/>
        <v>3.9956948742096057E-2</v>
      </c>
      <c r="AT325" s="66">
        <f t="shared" si="46"/>
        <v>33</v>
      </c>
      <c r="AU325" s="67">
        <f t="shared" si="47"/>
        <v>6.3231535046414638E-3</v>
      </c>
      <c r="AV325" s="68">
        <f t="shared" si="48"/>
        <v>5.2222222222222223</v>
      </c>
    </row>
    <row r="326" spans="1:48" x14ac:dyDescent="0.2">
      <c r="A326" s="4" t="str">
        <f t="shared" si="49"/>
        <v>Pichidegua12</v>
      </c>
      <c r="B326" s="38" t="str">
        <f t="shared" si="50"/>
        <v>PICH5B12</v>
      </c>
      <c r="C326" s="39">
        <v>12</v>
      </c>
      <c r="D326" s="40" t="s">
        <v>52</v>
      </c>
      <c r="E326" s="40" t="s">
        <v>55</v>
      </c>
      <c r="F326" s="40" t="s">
        <v>51</v>
      </c>
      <c r="G326" s="41" t="s">
        <v>34</v>
      </c>
      <c r="H326" s="53">
        <v>8160</v>
      </c>
      <c r="I326" s="53"/>
      <c r="J326" s="53">
        <v>46620</v>
      </c>
      <c r="K326" s="53"/>
      <c r="L326" s="53">
        <v>84420</v>
      </c>
      <c r="M326" s="53"/>
      <c r="N326" s="53">
        <v>34200</v>
      </c>
      <c r="O326" s="53"/>
      <c r="P326" s="53">
        <v>4860</v>
      </c>
      <c r="Q326" s="53"/>
      <c r="R326" s="53">
        <v>0</v>
      </c>
      <c r="S326" s="53"/>
      <c r="T326" s="53"/>
      <c r="U326" s="53"/>
      <c r="V326" s="53">
        <v>23400</v>
      </c>
      <c r="W326" s="53"/>
      <c r="X326" s="53">
        <v>0</v>
      </c>
      <c r="Y326" s="53"/>
      <c r="Z326" s="53">
        <v>23400</v>
      </c>
      <c r="AA326" s="53"/>
      <c r="AB326" s="53">
        <v>5580</v>
      </c>
      <c r="AC326" s="53"/>
      <c r="AD326" s="53">
        <v>0</v>
      </c>
      <c r="AE326" s="53"/>
      <c r="AF326" s="53">
        <v>5580</v>
      </c>
      <c r="AG326" s="53"/>
      <c r="AH326" s="53">
        <v>800</v>
      </c>
      <c r="AI326" s="53"/>
      <c r="AJ326" s="53"/>
      <c r="AK326" s="53"/>
      <c r="AL326" s="53">
        <v>208040</v>
      </c>
      <c r="AM326" s="53"/>
      <c r="AN326" s="53">
        <v>0</v>
      </c>
      <c r="AO326" s="54"/>
      <c r="AP326" s="54">
        <v>208040</v>
      </c>
      <c r="AQ326" s="65">
        <f t="shared" si="43"/>
        <v>0.1124783695443184</v>
      </c>
      <c r="AR326" s="66">
        <f t="shared" si="44"/>
        <v>130</v>
      </c>
      <c r="AS326" s="67">
        <f t="shared" si="45"/>
        <v>2.6821765045183618E-2</v>
      </c>
      <c r="AT326" s="66">
        <f t="shared" si="46"/>
        <v>31</v>
      </c>
      <c r="AU326" s="67">
        <f t="shared" si="47"/>
        <v>3.845414343395501E-3</v>
      </c>
      <c r="AV326" s="68">
        <f t="shared" si="48"/>
        <v>4.4444444444444446</v>
      </c>
    </row>
    <row r="327" spans="1:48" x14ac:dyDescent="0.2">
      <c r="A327" s="4" t="str">
        <f t="shared" si="49"/>
        <v>Pichidegua12</v>
      </c>
      <c r="B327" s="38" t="str">
        <f t="shared" si="50"/>
        <v>PICH3C12</v>
      </c>
      <c r="C327" s="39">
        <v>12</v>
      </c>
      <c r="D327" s="40" t="s">
        <v>52</v>
      </c>
      <c r="E327" s="40" t="s">
        <v>55</v>
      </c>
      <c r="F327" s="40" t="s">
        <v>49</v>
      </c>
      <c r="G327" s="41" t="s">
        <v>53</v>
      </c>
      <c r="H327" s="53">
        <v>9360</v>
      </c>
      <c r="I327" s="53"/>
      <c r="J327" s="53">
        <v>51480</v>
      </c>
      <c r="K327" s="53"/>
      <c r="L327" s="53">
        <v>108180</v>
      </c>
      <c r="M327" s="53"/>
      <c r="N327" s="53">
        <v>35820</v>
      </c>
      <c r="O327" s="53"/>
      <c r="P327" s="53">
        <v>1440</v>
      </c>
      <c r="Q327" s="53"/>
      <c r="R327" s="53">
        <v>5040</v>
      </c>
      <c r="S327" s="53"/>
      <c r="T327" s="53"/>
      <c r="U327" s="53"/>
      <c r="V327" s="53">
        <v>20340</v>
      </c>
      <c r="W327" s="53"/>
      <c r="X327" s="53">
        <v>0</v>
      </c>
      <c r="Y327" s="53"/>
      <c r="Z327" s="53">
        <v>20340</v>
      </c>
      <c r="AA327" s="53"/>
      <c r="AB327" s="53">
        <v>3960</v>
      </c>
      <c r="AC327" s="53"/>
      <c r="AD327" s="53">
        <v>0</v>
      </c>
      <c r="AE327" s="53"/>
      <c r="AF327" s="53">
        <v>3960</v>
      </c>
      <c r="AG327" s="53"/>
      <c r="AH327" s="53">
        <v>600</v>
      </c>
      <c r="AI327" s="53"/>
      <c r="AJ327" s="53"/>
      <c r="AK327" s="53"/>
      <c r="AL327" s="53">
        <v>231180</v>
      </c>
      <c r="AM327" s="53"/>
      <c r="AN327" s="53">
        <v>0</v>
      </c>
      <c r="AO327" s="54"/>
      <c r="AP327" s="54">
        <v>231180</v>
      </c>
      <c r="AQ327" s="65">
        <f t="shared" si="43"/>
        <v>8.7983389566571507E-2</v>
      </c>
      <c r="AR327" s="66">
        <f t="shared" si="44"/>
        <v>113</v>
      </c>
      <c r="AS327" s="67">
        <f t="shared" si="45"/>
        <v>1.7129509473137815E-2</v>
      </c>
      <c r="AT327" s="66">
        <f t="shared" si="46"/>
        <v>22</v>
      </c>
      <c r="AU327" s="67">
        <f t="shared" si="47"/>
        <v>2.5953802232026994E-3</v>
      </c>
      <c r="AV327" s="68">
        <f t="shared" si="48"/>
        <v>3.3333333333333335</v>
      </c>
    </row>
    <row r="328" spans="1:48" x14ac:dyDescent="0.2">
      <c r="A328" s="4" t="str">
        <f t="shared" si="49"/>
        <v>Pichidegua12</v>
      </c>
      <c r="B328" s="38" t="str">
        <f t="shared" si="50"/>
        <v>PICH5C12</v>
      </c>
      <c r="C328" s="39">
        <v>12</v>
      </c>
      <c r="D328" s="40" t="s">
        <v>52</v>
      </c>
      <c r="E328" s="40" t="s">
        <v>55</v>
      </c>
      <c r="F328" s="40" t="s">
        <v>51</v>
      </c>
      <c r="G328" s="41" t="s">
        <v>35</v>
      </c>
      <c r="H328" s="53">
        <v>6360</v>
      </c>
      <c r="I328" s="53"/>
      <c r="J328" s="53">
        <v>720</v>
      </c>
      <c r="K328" s="53"/>
      <c r="L328" s="53">
        <v>7920</v>
      </c>
      <c r="M328" s="53"/>
      <c r="N328" s="53">
        <v>111960</v>
      </c>
      <c r="O328" s="53"/>
      <c r="P328" s="53">
        <v>124560</v>
      </c>
      <c r="Q328" s="53"/>
      <c r="R328" s="53">
        <v>0</v>
      </c>
      <c r="S328" s="53"/>
      <c r="T328" s="53"/>
      <c r="U328" s="53"/>
      <c r="V328" s="53">
        <v>9540</v>
      </c>
      <c r="W328" s="53"/>
      <c r="X328" s="53">
        <v>0</v>
      </c>
      <c r="Y328" s="53"/>
      <c r="Z328" s="53">
        <v>9540</v>
      </c>
      <c r="AA328" s="53"/>
      <c r="AB328" s="53">
        <v>1980</v>
      </c>
      <c r="AC328" s="53"/>
      <c r="AD328" s="53">
        <v>0</v>
      </c>
      <c r="AE328" s="53"/>
      <c r="AF328" s="53">
        <v>1980</v>
      </c>
      <c r="AG328" s="53"/>
      <c r="AH328" s="53">
        <v>360</v>
      </c>
      <c r="AI328" s="53"/>
      <c r="AJ328" s="53"/>
      <c r="AK328" s="53"/>
      <c r="AL328" s="53">
        <v>268440</v>
      </c>
      <c r="AM328" s="53"/>
      <c r="AN328" s="53">
        <v>0</v>
      </c>
      <c r="AO328" s="54"/>
      <c r="AP328" s="54">
        <v>268440</v>
      </c>
      <c r="AQ328" s="65">
        <f t="shared" ref="AQ328:AQ391" si="51">+Z328/AP328</f>
        <v>3.5538667858739381E-2</v>
      </c>
      <c r="AR328" s="66">
        <f t="shared" ref="AR328:AR391" si="52">+Z328/180</f>
        <v>53</v>
      </c>
      <c r="AS328" s="67">
        <f t="shared" ref="AS328:AS391" si="53">+AF328/AP328</f>
        <v>7.3759499329459095E-3</v>
      </c>
      <c r="AT328" s="66">
        <f t="shared" ref="AT328:AT391" si="54">+AF328/180</f>
        <v>11</v>
      </c>
      <c r="AU328" s="67">
        <f t="shared" ref="AU328:AU391" si="55">+AH328/AP328</f>
        <v>1.3410818059901655E-3</v>
      </c>
      <c r="AV328" s="68">
        <f t="shared" ref="AV328:AV391" si="56">+AH328/180</f>
        <v>2</v>
      </c>
    </row>
    <row r="329" spans="1:48" x14ac:dyDescent="0.2">
      <c r="A329" s="4" t="str">
        <f t="shared" si="49"/>
        <v>Pichidegua12</v>
      </c>
      <c r="B329" s="38" t="str">
        <f t="shared" si="50"/>
        <v>PICH5D12</v>
      </c>
      <c r="C329" s="39">
        <v>12</v>
      </c>
      <c r="D329" s="40" t="s">
        <v>52</v>
      </c>
      <c r="E329" s="40" t="s">
        <v>55</v>
      </c>
      <c r="F329" s="40" t="s">
        <v>51</v>
      </c>
      <c r="G329" s="41" t="s">
        <v>36</v>
      </c>
      <c r="H329" s="53">
        <v>1680</v>
      </c>
      <c r="I329" s="53"/>
      <c r="J329" s="53">
        <v>13500</v>
      </c>
      <c r="K329" s="53"/>
      <c r="L329" s="53">
        <v>99900</v>
      </c>
      <c r="M329" s="53"/>
      <c r="N329" s="53">
        <v>138600</v>
      </c>
      <c r="O329" s="53"/>
      <c r="P329" s="53">
        <v>8820</v>
      </c>
      <c r="Q329" s="53"/>
      <c r="R329" s="53">
        <v>0</v>
      </c>
      <c r="S329" s="53"/>
      <c r="T329" s="53"/>
      <c r="U329" s="53"/>
      <c r="V329" s="53">
        <v>12240</v>
      </c>
      <c r="W329" s="53"/>
      <c r="X329" s="53">
        <v>0</v>
      </c>
      <c r="Y329" s="53"/>
      <c r="Z329" s="53">
        <v>12240</v>
      </c>
      <c r="AA329" s="53"/>
      <c r="AB329" s="53">
        <v>1800</v>
      </c>
      <c r="AC329" s="53"/>
      <c r="AD329" s="53">
        <v>0</v>
      </c>
      <c r="AE329" s="53"/>
      <c r="AF329" s="53">
        <v>1800</v>
      </c>
      <c r="AG329" s="53"/>
      <c r="AH329" s="53">
        <v>580</v>
      </c>
      <c r="AI329" s="53"/>
      <c r="AJ329" s="53"/>
      <c r="AK329" s="53"/>
      <c r="AL329" s="53">
        <v>277120</v>
      </c>
      <c r="AM329" s="53"/>
      <c r="AN329" s="53">
        <v>0</v>
      </c>
      <c r="AO329" s="54"/>
      <c r="AP329" s="54">
        <v>277120</v>
      </c>
      <c r="AQ329" s="65">
        <f t="shared" si="51"/>
        <v>4.4168591224018477E-2</v>
      </c>
      <c r="AR329" s="66">
        <f t="shared" si="52"/>
        <v>68</v>
      </c>
      <c r="AS329" s="67">
        <f t="shared" si="53"/>
        <v>6.4953810623556586E-3</v>
      </c>
      <c r="AT329" s="66">
        <f t="shared" si="54"/>
        <v>10</v>
      </c>
      <c r="AU329" s="67">
        <f t="shared" si="55"/>
        <v>2.0929561200923787E-3</v>
      </c>
      <c r="AV329" s="68">
        <f t="shared" si="56"/>
        <v>3.2222222222222223</v>
      </c>
    </row>
    <row r="330" spans="1:48" x14ac:dyDescent="0.2">
      <c r="A330" s="4" t="str">
        <f t="shared" si="49"/>
        <v>Pichidegua12</v>
      </c>
      <c r="B330" s="38" t="str">
        <f t="shared" si="50"/>
        <v>PICH1Aco12</v>
      </c>
      <c r="C330" s="39">
        <v>12</v>
      </c>
      <c r="D330" s="40" t="s">
        <v>52</v>
      </c>
      <c r="E330" s="40" t="s">
        <v>56</v>
      </c>
      <c r="F330" s="40" t="s">
        <v>47</v>
      </c>
      <c r="G330" s="41" t="s">
        <v>37</v>
      </c>
      <c r="H330" s="53">
        <v>18480</v>
      </c>
      <c r="I330" s="53"/>
      <c r="J330" s="53">
        <v>34560</v>
      </c>
      <c r="K330" s="53"/>
      <c r="L330" s="53">
        <v>2700</v>
      </c>
      <c r="M330" s="53"/>
      <c r="N330" s="53">
        <v>38340</v>
      </c>
      <c r="O330" s="53"/>
      <c r="P330" s="53">
        <v>1110</v>
      </c>
      <c r="Q330" s="53"/>
      <c r="R330" s="53">
        <v>0</v>
      </c>
      <c r="S330" s="53"/>
      <c r="T330" s="53"/>
      <c r="U330" s="53"/>
      <c r="V330" s="53">
        <v>2505</v>
      </c>
      <c r="W330" s="53"/>
      <c r="X330" s="53">
        <v>1110</v>
      </c>
      <c r="Y330" s="53"/>
      <c r="Z330" s="53">
        <v>3615</v>
      </c>
      <c r="AA330" s="53"/>
      <c r="AB330" s="53">
        <v>1434</v>
      </c>
      <c r="AC330" s="53"/>
      <c r="AD330" s="53">
        <v>690</v>
      </c>
      <c r="AE330" s="53"/>
      <c r="AF330" s="53">
        <v>2124</v>
      </c>
      <c r="AG330" s="53"/>
      <c r="AH330" s="53">
        <v>2571</v>
      </c>
      <c r="AI330" s="53"/>
      <c r="AJ330" s="53"/>
      <c r="AK330" s="53"/>
      <c r="AL330" s="53">
        <v>101700</v>
      </c>
      <c r="AM330" s="53"/>
      <c r="AN330" s="53">
        <v>1800</v>
      </c>
      <c r="AO330" s="54"/>
      <c r="AP330" s="54">
        <v>103500</v>
      </c>
      <c r="AQ330" s="65">
        <f t="shared" si="51"/>
        <v>3.4927536231884056E-2</v>
      </c>
      <c r="AR330" s="66">
        <f t="shared" si="52"/>
        <v>20.083333333333332</v>
      </c>
      <c r="AS330" s="67">
        <f t="shared" si="53"/>
        <v>2.0521739130434782E-2</v>
      </c>
      <c r="AT330" s="66">
        <f t="shared" si="54"/>
        <v>11.8</v>
      </c>
      <c r="AU330" s="67">
        <f t="shared" si="55"/>
        <v>2.4840579710144927E-2</v>
      </c>
      <c r="AV330" s="68">
        <f t="shared" si="56"/>
        <v>14.283333333333333</v>
      </c>
    </row>
    <row r="331" spans="1:48" x14ac:dyDescent="0.2">
      <c r="A331" s="4" t="str">
        <f t="shared" si="49"/>
        <v>Pichidegua12</v>
      </c>
      <c r="B331" s="38" t="str">
        <f t="shared" si="50"/>
        <v>PICH1Aco212</v>
      </c>
      <c r="C331" s="39">
        <v>12</v>
      </c>
      <c r="D331" s="40" t="s">
        <v>52</v>
      </c>
      <c r="E331" s="40" t="s">
        <v>56</v>
      </c>
      <c r="F331" s="40" t="s">
        <v>47</v>
      </c>
      <c r="G331" s="41" t="s">
        <v>38</v>
      </c>
      <c r="H331" s="53">
        <v>0</v>
      </c>
      <c r="I331" s="53"/>
      <c r="J331" s="53">
        <v>0</v>
      </c>
      <c r="K331" s="53"/>
      <c r="L331" s="53">
        <v>0</v>
      </c>
      <c r="M331" s="53"/>
      <c r="N331" s="53">
        <v>0</v>
      </c>
      <c r="O331" s="53"/>
      <c r="P331" s="53">
        <v>0</v>
      </c>
      <c r="Q331" s="53"/>
      <c r="R331" s="53">
        <v>0</v>
      </c>
      <c r="S331" s="53"/>
      <c r="T331" s="53"/>
      <c r="U331" s="53"/>
      <c r="V331" s="53">
        <v>240</v>
      </c>
      <c r="W331" s="53"/>
      <c r="X331" s="53">
        <v>1530</v>
      </c>
      <c r="Y331" s="53"/>
      <c r="Z331" s="53">
        <v>1770</v>
      </c>
      <c r="AA331" s="53"/>
      <c r="AB331" s="53">
        <v>690</v>
      </c>
      <c r="AC331" s="53"/>
      <c r="AD331" s="53">
        <v>1320</v>
      </c>
      <c r="AE331" s="53"/>
      <c r="AF331" s="53">
        <v>2010</v>
      </c>
      <c r="AG331" s="53"/>
      <c r="AH331" s="53">
        <v>1520</v>
      </c>
      <c r="AI331" s="53"/>
      <c r="AJ331" s="53"/>
      <c r="AK331" s="53"/>
      <c r="AL331" s="53">
        <v>2450</v>
      </c>
      <c r="AM331" s="53"/>
      <c r="AN331" s="53">
        <v>2850</v>
      </c>
      <c r="AO331" s="54"/>
      <c r="AP331" s="54">
        <v>5300</v>
      </c>
      <c r="AQ331" s="65">
        <f t="shared" si="51"/>
        <v>0.33396226415094338</v>
      </c>
      <c r="AR331" s="66">
        <f t="shared" si="52"/>
        <v>9.8333333333333339</v>
      </c>
      <c r="AS331" s="67">
        <f t="shared" si="53"/>
        <v>0.37924528301886795</v>
      </c>
      <c r="AT331" s="66">
        <f t="shared" si="54"/>
        <v>11.166666666666666</v>
      </c>
      <c r="AU331" s="67">
        <f t="shared" si="55"/>
        <v>0.28679245283018867</v>
      </c>
      <c r="AV331" s="68">
        <f t="shared" si="56"/>
        <v>8.4444444444444446</v>
      </c>
    </row>
    <row r="332" spans="1:48" x14ac:dyDescent="0.2">
      <c r="A332" s="4" t="str">
        <f t="shared" si="49"/>
        <v>Pichidegua12</v>
      </c>
      <c r="B332" s="38" t="str">
        <f t="shared" si="50"/>
        <v>PICH1Bco12</v>
      </c>
      <c r="C332" s="39">
        <v>12</v>
      </c>
      <c r="D332" s="40" t="s">
        <v>52</v>
      </c>
      <c r="E332" s="40" t="s">
        <v>56</v>
      </c>
      <c r="F332" s="40" t="s">
        <v>47</v>
      </c>
      <c r="G332" s="41" t="s">
        <v>39</v>
      </c>
      <c r="H332" s="53">
        <v>2160</v>
      </c>
      <c r="I332" s="53"/>
      <c r="J332" s="53">
        <v>2340</v>
      </c>
      <c r="K332" s="53"/>
      <c r="L332" s="53">
        <v>28200</v>
      </c>
      <c r="M332" s="53"/>
      <c r="N332" s="53">
        <v>22140</v>
      </c>
      <c r="O332" s="53"/>
      <c r="P332" s="53">
        <v>540</v>
      </c>
      <c r="Q332" s="53"/>
      <c r="R332" s="53">
        <v>0</v>
      </c>
      <c r="S332" s="53"/>
      <c r="T332" s="53"/>
      <c r="U332" s="53"/>
      <c r="V332" s="53">
        <v>1779</v>
      </c>
      <c r="W332" s="53"/>
      <c r="X332" s="53">
        <v>480</v>
      </c>
      <c r="Y332" s="53"/>
      <c r="Z332" s="53">
        <v>2259</v>
      </c>
      <c r="AA332" s="53"/>
      <c r="AB332" s="53">
        <v>240</v>
      </c>
      <c r="AC332" s="53"/>
      <c r="AD332" s="53">
        <v>60</v>
      </c>
      <c r="AE332" s="53"/>
      <c r="AF332" s="53">
        <v>300</v>
      </c>
      <c r="AG332" s="53"/>
      <c r="AH332" s="53">
        <v>561</v>
      </c>
      <c r="AI332" s="53"/>
      <c r="AJ332" s="53"/>
      <c r="AK332" s="53"/>
      <c r="AL332" s="53">
        <v>57960</v>
      </c>
      <c r="AM332" s="53"/>
      <c r="AN332" s="53">
        <v>540</v>
      </c>
      <c r="AO332" s="54"/>
      <c r="AP332" s="54">
        <v>58500</v>
      </c>
      <c r="AQ332" s="65">
        <f t="shared" si="51"/>
        <v>3.8615384615384614E-2</v>
      </c>
      <c r="AR332" s="66">
        <f t="shared" si="52"/>
        <v>12.55</v>
      </c>
      <c r="AS332" s="67">
        <f t="shared" si="53"/>
        <v>5.1282051282051282E-3</v>
      </c>
      <c r="AT332" s="66">
        <f t="shared" si="54"/>
        <v>1.6666666666666667</v>
      </c>
      <c r="AU332" s="67">
        <f t="shared" si="55"/>
        <v>9.5897435897435903E-3</v>
      </c>
      <c r="AV332" s="68">
        <f t="shared" si="56"/>
        <v>3.1166666666666667</v>
      </c>
    </row>
    <row r="333" spans="1:48" x14ac:dyDescent="0.2">
      <c r="A333" s="4" t="str">
        <f t="shared" si="49"/>
        <v>Pichidegua12</v>
      </c>
      <c r="B333" s="38" t="str">
        <f t="shared" si="50"/>
        <v>PICH2BCO12</v>
      </c>
      <c r="C333" s="39">
        <v>12</v>
      </c>
      <c r="D333" s="40" t="s">
        <v>52</v>
      </c>
      <c r="E333" s="42" t="s">
        <v>56</v>
      </c>
      <c r="F333" s="42" t="s">
        <v>47</v>
      </c>
      <c r="G333" s="43" t="s">
        <v>40</v>
      </c>
      <c r="H333" s="53">
        <v>6600</v>
      </c>
      <c r="I333" s="53"/>
      <c r="J333" s="53">
        <v>17820</v>
      </c>
      <c r="K333" s="53"/>
      <c r="L333" s="53">
        <v>31320</v>
      </c>
      <c r="M333" s="53"/>
      <c r="N333" s="53">
        <v>12780</v>
      </c>
      <c r="O333" s="53"/>
      <c r="P333" s="53">
        <v>900</v>
      </c>
      <c r="Q333" s="53"/>
      <c r="R333" s="53">
        <v>0</v>
      </c>
      <c r="S333" s="53"/>
      <c r="T333" s="53"/>
      <c r="U333" s="53"/>
      <c r="V333" s="53">
        <v>2793</v>
      </c>
      <c r="W333" s="53"/>
      <c r="X333" s="53">
        <v>1230</v>
      </c>
      <c r="Y333" s="53"/>
      <c r="Z333" s="53">
        <v>4023</v>
      </c>
      <c r="AA333" s="53"/>
      <c r="AB333" s="53">
        <v>852</v>
      </c>
      <c r="AC333" s="53"/>
      <c r="AD333" s="53">
        <v>900</v>
      </c>
      <c r="AE333" s="53"/>
      <c r="AF333" s="53">
        <v>1752</v>
      </c>
      <c r="AG333" s="53"/>
      <c r="AH333" s="53">
        <v>2875</v>
      </c>
      <c r="AI333" s="53"/>
      <c r="AJ333" s="53"/>
      <c r="AK333" s="53"/>
      <c r="AL333" s="53">
        <v>75940</v>
      </c>
      <c r="AM333" s="53"/>
      <c r="AN333" s="53">
        <v>2130</v>
      </c>
      <c r="AO333" s="54"/>
      <c r="AP333" s="54">
        <v>78070</v>
      </c>
      <c r="AQ333" s="65">
        <f t="shared" si="51"/>
        <v>5.1530677597028306E-2</v>
      </c>
      <c r="AR333" s="66">
        <f t="shared" si="52"/>
        <v>22.35</v>
      </c>
      <c r="AS333" s="67">
        <f t="shared" si="53"/>
        <v>2.244139874471628E-2</v>
      </c>
      <c r="AT333" s="66">
        <f t="shared" si="54"/>
        <v>9.7333333333333325</v>
      </c>
      <c r="AU333" s="67">
        <f t="shared" si="55"/>
        <v>3.6825925451517867E-2</v>
      </c>
      <c r="AV333" s="68">
        <f t="shared" si="56"/>
        <v>15.972222222222221</v>
      </c>
    </row>
    <row r="334" spans="1:48" x14ac:dyDescent="0.2">
      <c r="A334" s="4" t="str">
        <f t="shared" si="49"/>
        <v>Pichidegua12</v>
      </c>
      <c r="B334" s="38" t="str">
        <f t="shared" si="50"/>
        <v>PICH4Bco12</v>
      </c>
      <c r="C334" s="39">
        <v>12</v>
      </c>
      <c r="D334" s="40" t="s">
        <v>52</v>
      </c>
      <c r="E334" s="40" t="s">
        <v>56</v>
      </c>
      <c r="F334" s="40" t="s">
        <v>50</v>
      </c>
      <c r="G334" s="41" t="s">
        <v>41</v>
      </c>
      <c r="H334" s="53">
        <v>7320</v>
      </c>
      <c r="I334" s="53"/>
      <c r="J334" s="53">
        <v>16560</v>
      </c>
      <c r="K334" s="53"/>
      <c r="L334" s="53">
        <v>24300</v>
      </c>
      <c r="M334" s="53"/>
      <c r="N334" s="53">
        <v>7920</v>
      </c>
      <c r="O334" s="53"/>
      <c r="P334" s="53">
        <v>0</v>
      </c>
      <c r="Q334" s="53"/>
      <c r="R334" s="53">
        <v>0</v>
      </c>
      <c r="S334" s="53"/>
      <c r="T334" s="53"/>
      <c r="U334" s="53"/>
      <c r="V334" s="53">
        <v>4680</v>
      </c>
      <c r="W334" s="53"/>
      <c r="X334" s="53">
        <v>0</v>
      </c>
      <c r="Y334" s="53"/>
      <c r="Z334" s="53">
        <v>4680</v>
      </c>
      <c r="AA334" s="53"/>
      <c r="AB334" s="53">
        <v>3780</v>
      </c>
      <c r="AC334" s="53"/>
      <c r="AD334" s="53">
        <v>0</v>
      </c>
      <c r="AE334" s="53"/>
      <c r="AF334" s="53">
        <v>3780</v>
      </c>
      <c r="AG334" s="53"/>
      <c r="AH334" s="53">
        <v>620</v>
      </c>
      <c r="AI334" s="53"/>
      <c r="AJ334" s="53"/>
      <c r="AK334" s="53"/>
      <c r="AL334" s="53">
        <v>65180</v>
      </c>
      <c r="AM334" s="53"/>
      <c r="AN334" s="53">
        <v>0</v>
      </c>
      <c r="AO334" s="54"/>
      <c r="AP334" s="54">
        <v>65180</v>
      </c>
      <c r="AQ334" s="65">
        <f t="shared" si="51"/>
        <v>7.1801166001841055E-2</v>
      </c>
      <c r="AR334" s="66">
        <f t="shared" si="52"/>
        <v>26</v>
      </c>
      <c r="AS334" s="67">
        <f t="shared" si="53"/>
        <v>5.7993249463025469E-2</v>
      </c>
      <c r="AT334" s="66">
        <f t="shared" si="54"/>
        <v>21</v>
      </c>
      <c r="AU334" s="67">
        <f t="shared" si="55"/>
        <v>9.5121202822951827E-3</v>
      </c>
      <c r="AV334" s="68">
        <f t="shared" si="56"/>
        <v>3.4444444444444446</v>
      </c>
    </row>
    <row r="335" spans="1:48" x14ac:dyDescent="0.2">
      <c r="A335" s="4" t="str">
        <f t="shared" si="49"/>
        <v>Pichidegua12</v>
      </c>
      <c r="B335" s="38" t="str">
        <f t="shared" si="50"/>
        <v>PICH5Aco12</v>
      </c>
      <c r="C335" s="39">
        <v>12</v>
      </c>
      <c r="D335" s="40" t="s">
        <v>52</v>
      </c>
      <c r="E335" s="40" t="s">
        <v>56</v>
      </c>
      <c r="F335" s="40" t="s">
        <v>51</v>
      </c>
      <c r="G335" s="41" t="s">
        <v>42</v>
      </c>
      <c r="H335" s="53">
        <v>3480</v>
      </c>
      <c r="I335" s="53"/>
      <c r="J335" s="53">
        <v>26640</v>
      </c>
      <c r="K335" s="53"/>
      <c r="L335" s="53">
        <v>0</v>
      </c>
      <c r="M335" s="53"/>
      <c r="N335" s="53">
        <v>123840</v>
      </c>
      <c r="O335" s="53"/>
      <c r="P335" s="53">
        <v>2520</v>
      </c>
      <c r="Q335" s="53"/>
      <c r="R335" s="53">
        <v>0</v>
      </c>
      <c r="S335" s="53"/>
      <c r="T335" s="53"/>
      <c r="U335" s="53"/>
      <c r="V335" s="53">
        <v>3429</v>
      </c>
      <c r="W335" s="53"/>
      <c r="X335" s="53">
        <v>0</v>
      </c>
      <c r="Y335" s="53"/>
      <c r="Z335" s="53">
        <v>3429</v>
      </c>
      <c r="AA335" s="53"/>
      <c r="AB335" s="53">
        <v>3075</v>
      </c>
      <c r="AC335" s="53"/>
      <c r="AD335" s="53">
        <v>0</v>
      </c>
      <c r="AE335" s="53"/>
      <c r="AF335" s="53">
        <v>3075</v>
      </c>
      <c r="AG335" s="53"/>
      <c r="AH335" s="53">
        <v>1536</v>
      </c>
      <c r="AI335" s="53"/>
      <c r="AJ335" s="53"/>
      <c r="AK335" s="53"/>
      <c r="AL335" s="53">
        <v>164520</v>
      </c>
      <c r="AM335" s="53"/>
      <c r="AN335" s="53">
        <v>0</v>
      </c>
      <c r="AO335" s="54"/>
      <c r="AP335" s="54">
        <v>164520</v>
      </c>
      <c r="AQ335" s="65">
        <f t="shared" si="51"/>
        <v>2.0842450765864332E-2</v>
      </c>
      <c r="AR335" s="66">
        <f t="shared" si="52"/>
        <v>19.05</v>
      </c>
      <c r="AS335" s="67">
        <f t="shared" si="53"/>
        <v>1.8690736688548506E-2</v>
      </c>
      <c r="AT335" s="66">
        <f t="shared" si="54"/>
        <v>17.083333333333332</v>
      </c>
      <c r="AU335" s="67">
        <f t="shared" si="55"/>
        <v>9.3362509117432529E-3</v>
      </c>
      <c r="AV335" s="68">
        <f t="shared" si="56"/>
        <v>8.5333333333333332</v>
      </c>
    </row>
    <row r="336" spans="1:48" x14ac:dyDescent="0.2">
      <c r="A336" s="4" t="str">
        <f t="shared" si="49"/>
        <v>Pichidegua12</v>
      </c>
      <c r="B336" s="38" t="str">
        <f t="shared" si="50"/>
        <v>PICH5Bco12</v>
      </c>
      <c r="C336" s="39">
        <v>12</v>
      </c>
      <c r="D336" s="40" t="s">
        <v>52</v>
      </c>
      <c r="E336" s="40" t="s">
        <v>56</v>
      </c>
      <c r="F336" s="40" t="s">
        <v>51</v>
      </c>
      <c r="G336" s="41" t="s">
        <v>43</v>
      </c>
      <c r="H336" s="53">
        <v>2880</v>
      </c>
      <c r="I336" s="53"/>
      <c r="J336" s="53">
        <v>12060</v>
      </c>
      <c r="K336" s="53"/>
      <c r="L336" s="53">
        <v>28800</v>
      </c>
      <c r="M336" s="53"/>
      <c r="N336" s="53">
        <v>11700</v>
      </c>
      <c r="O336" s="53"/>
      <c r="P336" s="53">
        <v>720</v>
      </c>
      <c r="Q336" s="53"/>
      <c r="R336" s="53"/>
      <c r="S336" s="53"/>
      <c r="T336" s="53"/>
      <c r="U336" s="53"/>
      <c r="V336" s="53">
        <v>3066</v>
      </c>
      <c r="W336" s="53"/>
      <c r="X336" s="53">
        <v>0</v>
      </c>
      <c r="Y336" s="53"/>
      <c r="Z336" s="53">
        <v>3066</v>
      </c>
      <c r="AA336" s="53"/>
      <c r="AB336" s="53">
        <v>2289</v>
      </c>
      <c r="AC336" s="53"/>
      <c r="AD336" s="53">
        <v>0</v>
      </c>
      <c r="AE336" s="53"/>
      <c r="AF336" s="53">
        <v>2289</v>
      </c>
      <c r="AG336" s="53"/>
      <c r="AH336" s="53">
        <v>765</v>
      </c>
      <c r="AI336" s="53"/>
      <c r="AJ336" s="53"/>
      <c r="AK336" s="53"/>
      <c r="AL336" s="53">
        <v>62280</v>
      </c>
      <c r="AM336" s="53"/>
      <c r="AN336" s="53">
        <v>0</v>
      </c>
      <c r="AO336" s="54"/>
      <c r="AP336" s="54">
        <v>62280</v>
      </c>
      <c r="AQ336" s="65">
        <f t="shared" si="51"/>
        <v>4.9229287090558765E-2</v>
      </c>
      <c r="AR336" s="66">
        <f t="shared" si="52"/>
        <v>17.033333333333335</v>
      </c>
      <c r="AS336" s="67">
        <f t="shared" si="53"/>
        <v>3.6753371868978806E-2</v>
      </c>
      <c r="AT336" s="66">
        <f t="shared" si="54"/>
        <v>12.716666666666667</v>
      </c>
      <c r="AU336" s="67">
        <f t="shared" si="55"/>
        <v>1.2283236994219654E-2</v>
      </c>
      <c r="AV336" s="68">
        <f t="shared" si="56"/>
        <v>4.25</v>
      </c>
    </row>
    <row r="337" spans="1:48" x14ac:dyDescent="0.2">
      <c r="A337" s="4" t="str">
        <f t="shared" si="49"/>
        <v>Pichidegua12</v>
      </c>
      <c r="B337" s="38" t="str">
        <f t="shared" si="50"/>
        <v>PICH5Cco12</v>
      </c>
      <c r="C337" s="39">
        <v>12</v>
      </c>
      <c r="D337" s="40" t="s">
        <v>52</v>
      </c>
      <c r="E337" s="40" t="s">
        <v>56</v>
      </c>
      <c r="F337" s="40" t="s">
        <v>51</v>
      </c>
      <c r="G337" s="41" t="s">
        <v>44</v>
      </c>
      <c r="H337" s="53">
        <v>8040</v>
      </c>
      <c r="I337" s="53"/>
      <c r="J337" s="53">
        <v>2160</v>
      </c>
      <c r="K337" s="53"/>
      <c r="L337" s="53">
        <v>12330</v>
      </c>
      <c r="M337" s="53"/>
      <c r="N337" s="53">
        <v>94680</v>
      </c>
      <c r="O337" s="53"/>
      <c r="P337" s="53">
        <v>20760</v>
      </c>
      <c r="Q337" s="53"/>
      <c r="R337" s="53">
        <v>540</v>
      </c>
      <c r="S337" s="53"/>
      <c r="T337" s="53"/>
      <c r="U337" s="53"/>
      <c r="V337" s="53">
        <v>2868</v>
      </c>
      <c r="W337" s="53"/>
      <c r="X337" s="53">
        <v>0</v>
      </c>
      <c r="Y337" s="53"/>
      <c r="Z337" s="53">
        <v>2868</v>
      </c>
      <c r="AA337" s="53"/>
      <c r="AB337" s="53">
        <v>1863</v>
      </c>
      <c r="AC337" s="53"/>
      <c r="AD337" s="53">
        <v>0</v>
      </c>
      <c r="AE337" s="53"/>
      <c r="AF337" s="53">
        <v>1863</v>
      </c>
      <c r="AG337" s="53"/>
      <c r="AH337" s="53">
        <v>1209</v>
      </c>
      <c r="AI337" s="53"/>
      <c r="AJ337" s="53"/>
      <c r="AK337" s="53"/>
      <c r="AL337" s="53">
        <v>144450</v>
      </c>
      <c r="AM337" s="53"/>
      <c r="AN337" s="53">
        <v>0</v>
      </c>
      <c r="AO337" s="54"/>
      <c r="AP337" s="54">
        <v>144450</v>
      </c>
      <c r="AQ337" s="65">
        <f t="shared" si="51"/>
        <v>1.9854620976116302E-2</v>
      </c>
      <c r="AR337" s="66">
        <f t="shared" si="52"/>
        <v>15.933333333333334</v>
      </c>
      <c r="AS337" s="67">
        <f t="shared" si="53"/>
        <v>1.2897196261682243E-2</v>
      </c>
      <c r="AT337" s="66">
        <f t="shared" si="54"/>
        <v>10.35</v>
      </c>
      <c r="AU337" s="67">
        <f t="shared" si="55"/>
        <v>8.3696780893042569E-3</v>
      </c>
      <c r="AV337" s="68">
        <f t="shared" si="56"/>
        <v>6.7166666666666668</v>
      </c>
    </row>
    <row r="338" spans="1:48" ht="13.5" thickBot="1" x14ac:dyDescent="0.25">
      <c r="A338" s="4" t="str">
        <f t="shared" si="49"/>
        <v>12</v>
      </c>
      <c r="B338" s="44" t="str">
        <f t="shared" si="50"/>
        <v>Lavado12</v>
      </c>
      <c r="C338" s="45">
        <v>12</v>
      </c>
      <c r="D338" s="46"/>
      <c r="E338" s="46"/>
      <c r="F338" s="46"/>
      <c r="G338" s="47" t="s">
        <v>46</v>
      </c>
      <c r="H338" s="55">
        <v>7320</v>
      </c>
      <c r="I338" s="55"/>
      <c r="J338" s="55">
        <v>26460</v>
      </c>
      <c r="K338" s="55"/>
      <c r="L338" s="55">
        <v>83700</v>
      </c>
      <c r="M338" s="55"/>
      <c r="N338" s="55">
        <v>58500</v>
      </c>
      <c r="O338" s="55"/>
      <c r="P338" s="55">
        <v>12960</v>
      </c>
      <c r="Q338" s="55"/>
      <c r="R338" s="55">
        <v>1080</v>
      </c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>
        <v>190020</v>
      </c>
      <c r="AM338" s="55"/>
      <c r="AN338" s="55"/>
      <c r="AO338" s="56"/>
      <c r="AP338" s="56">
        <v>190020</v>
      </c>
      <c r="AQ338" s="69">
        <f t="shared" si="51"/>
        <v>0</v>
      </c>
      <c r="AR338" s="70">
        <f t="shared" si="52"/>
        <v>0</v>
      </c>
      <c r="AS338" s="71">
        <f t="shared" si="53"/>
        <v>0</v>
      </c>
      <c r="AT338" s="70">
        <f t="shared" si="54"/>
        <v>0</v>
      </c>
      <c r="AU338" s="71">
        <f t="shared" si="55"/>
        <v>0</v>
      </c>
      <c r="AV338" s="72">
        <f t="shared" si="56"/>
        <v>0</v>
      </c>
    </row>
    <row r="339" spans="1:48" x14ac:dyDescent="0.2">
      <c r="A339" s="4" t="str">
        <f t="shared" si="49"/>
        <v>Calera13</v>
      </c>
      <c r="B339" s="34" t="str">
        <f t="shared" si="50"/>
        <v>CA3A13</v>
      </c>
      <c r="C339" s="35">
        <v>13</v>
      </c>
      <c r="D339" s="36" t="s">
        <v>59</v>
      </c>
      <c r="E339" s="36" t="s">
        <v>56</v>
      </c>
      <c r="F339" s="36" t="s">
        <v>47</v>
      </c>
      <c r="G339" s="37" t="s">
        <v>20</v>
      </c>
      <c r="H339" s="51">
        <v>4320</v>
      </c>
      <c r="I339" s="51"/>
      <c r="J339" s="51">
        <v>9720</v>
      </c>
      <c r="K339" s="51"/>
      <c r="L339" s="51">
        <v>360</v>
      </c>
      <c r="M339" s="51"/>
      <c r="N339" s="51">
        <v>14940</v>
      </c>
      <c r="O339" s="51"/>
      <c r="P339" s="51">
        <v>540</v>
      </c>
      <c r="Q339" s="51"/>
      <c r="R339" s="51">
        <v>180</v>
      </c>
      <c r="S339" s="51"/>
      <c r="T339" s="51"/>
      <c r="U339" s="51"/>
      <c r="V339" s="51">
        <v>1116</v>
      </c>
      <c r="W339" s="51"/>
      <c r="X339" s="51">
        <v>510</v>
      </c>
      <c r="Y339" s="51"/>
      <c r="Z339" s="51">
        <v>1626</v>
      </c>
      <c r="AA339" s="51"/>
      <c r="AB339" s="51">
        <v>348</v>
      </c>
      <c r="AC339" s="51"/>
      <c r="AD339" s="51">
        <v>660</v>
      </c>
      <c r="AE339" s="51"/>
      <c r="AF339" s="51">
        <v>1008</v>
      </c>
      <c r="AG339" s="51"/>
      <c r="AH339" s="51">
        <v>396</v>
      </c>
      <c r="AI339" s="51"/>
      <c r="AJ339" s="51"/>
      <c r="AK339" s="51"/>
      <c r="AL339" s="51">
        <v>31920</v>
      </c>
      <c r="AM339" s="51"/>
      <c r="AN339" s="51">
        <v>1170</v>
      </c>
      <c r="AO339" s="52"/>
      <c r="AP339" s="52">
        <v>33090</v>
      </c>
      <c r="AQ339" s="57">
        <f t="shared" si="51"/>
        <v>4.9138712601994559E-2</v>
      </c>
      <c r="AR339" s="58">
        <f t="shared" si="52"/>
        <v>9.0333333333333332</v>
      </c>
      <c r="AS339" s="59">
        <f t="shared" si="53"/>
        <v>3.0462375339981869E-2</v>
      </c>
      <c r="AT339" s="58">
        <f t="shared" si="54"/>
        <v>5.6</v>
      </c>
      <c r="AU339" s="59">
        <f t="shared" si="55"/>
        <v>1.1967361740707162E-2</v>
      </c>
      <c r="AV339" s="60">
        <f t="shared" si="56"/>
        <v>2.2000000000000002</v>
      </c>
    </row>
    <row r="340" spans="1:48" x14ac:dyDescent="0.2">
      <c r="A340" s="4" t="str">
        <f t="shared" si="49"/>
        <v>Calera13</v>
      </c>
      <c r="B340" s="38" t="str">
        <f t="shared" si="50"/>
        <v>CA3B13</v>
      </c>
      <c r="C340" s="39">
        <v>13</v>
      </c>
      <c r="D340" s="40" t="s">
        <v>59</v>
      </c>
      <c r="E340" s="40" t="s">
        <v>56</v>
      </c>
      <c r="F340" s="40" t="s">
        <v>47</v>
      </c>
      <c r="G340" s="41" t="s">
        <v>54</v>
      </c>
      <c r="H340" s="53">
        <v>960</v>
      </c>
      <c r="I340" s="53"/>
      <c r="J340" s="53">
        <v>5940</v>
      </c>
      <c r="K340" s="53"/>
      <c r="L340" s="53">
        <v>9020</v>
      </c>
      <c r="M340" s="53"/>
      <c r="N340" s="53">
        <v>16200</v>
      </c>
      <c r="O340" s="53"/>
      <c r="P340" s="53">
        <v>540</v>
      </c>
      <c r="Q340" s="53"/>
      <c r="R340" s="53">
        <v>0</v>
      </c>
      <c r="S340" s="53"/>
      <c r="T340" s="53"/>
      <c r="U340" s="53"/>
      <c r="V340" s="53">
        <v>1749</v>
      </c>
      <c r="W340" s="53"/>
      <c r="X340" s="53">
        <v>1020</v>
      </c>
      <c r="Y340" s="53"/>
      <c r="Z340" s="53">
        <v>2769</v>
      </c>
      <c r="AA340" s="53"/>
      <c r="AB340" s="53">
        <v>354</v>
      </c>
      <c r="AC340" s="53"/>
      <c r="AD340" s="53">
        <v>570</v>
      </c>
      <c r="AE340" s="53"/>
      <c r="AF340" s="53">
        <v>924</v>
      </c>
      <c r="AG340" s="53"/>
      <c r="AH340" s="53">
        <v>445</v>
      </c>
      <c r="AI340" s="53"/>
      <c r="AJ340" s="53"/>
      <c r="AK340" s="53"/>
      <c r="AL340" s="53">
        <v>35208</v>
      </c>
      <c r="AM340" s="53"/>
      <c r="AN340" s="53">
        <v>1590</v>
      </c>
      <c r="AO340" s="54"/>
      <c r="AP340" s="54">
        <v>36798</v>
      </c>
      <c r="AQ340" s="61">
        <f t="shared" si="51"/>
        <v>7.5248654818196647E-2</v>
      </c>
      <c r="AR340" s="62">
        <f t="shared" si="52"/>
        <v>15.383333333333333</v>
      </c>
      <c r="AS340" s="63">
        <f t="shared" si="53"/>
        <v>2.5110060329365726E-2</v>
      </c>
      <c r="AT340" s="62">
        <f t="shared" si="54"/>
        <v>5.1333333333333337</v>
      </c>
      <c r="AU340" s="63">
        <f t="shared" si="55"/>
        <v>1.2093048535246481E-2</v>
      </c>
      <c r="AV340" s="64">
        <f t="shared" si="56"/>
        <v>2.4722222222222223</v>
      </c>
    </row>
    <row r="341" spans="1:48" x14ac:dyDescent="0.2">
      <c r="A341" s="4" t="str">
        <f t="shared" si="49"/>
        <v>Calera13</v>
      </c>
      <c r="B341" s="38" t="str">
        <f t="shared" si="50"/>
        <v>CA3BB13</v>
      </c>
      <c r="C341" s="39">
        <v>13</v>
      </c>
      <c r="D341" s="40" t="s">
        <v>59</v>
      </c>
      <c r="E341" s="40" t="s">
        <v>55</v>
      </c>
      <c r="F341" s="40" t="s">
        <v>47</v>
      </c>
      <c r="G341" s="41" t="s">
        <v>21</v>
      </c>
      <c r="H341" s="53">
        <v>0</v>
      </c>
      <c r="I341" s="53"/>
      <c r="J341" s="53">
        <v>0</v>
      </c>
      <c r="K341" s="53"/>
      <c r="L341" s="53">
        <v>0</v>
      </c>
      <c r="M341" s="53"/>
      <c r="N341" s="53">
        <v>0</v>
      </c>
      <c r="O341" s="53"/>
      <c r="P341" s="53">
        <v>0</v>
      </c>
      <c r="Q341" s="53"/>
      <c r="R341" s="53">
        <v>0</v>
      </c>
      <c r="S341" s="53"/>
      <c r="T341" s="53"/>
      <c r="U341" s="53"/>
      <c r="V341" s="53">
        <v>0</v>
      </c>
      <c r="W341" s="53"/>
      <c r="X341" s="53">
        <v>60</v>
      </c>
      <c r="Y341" s="53"/>
      <c r="Z341" s="53">
        <v>60</v>
      </c>
      <c r="AA341" s="53"/>
      <c r="AB341" s="53">
        <v>0</v>
      </c>
      <c r="AC341" s="53"/>
      <c r="AD341" s="53">
        <v>30</v>
      </c>
      <c r="AE341" s="53"/>
      <c r="AF341" s="53">
        <v>30</v>
      </c>
      <c r="AG341" s="53"/>
      <c r="AH341" s="53">
        <v>0</v>
      </c>
      <c r="AI341" s="53"/>
      <c r="AJ341" s="53"/>
      <c r="AK341" s="53"/>
      <c r="AL341" s="53">
        <v>0</v>
      </c>
      <c r="AM341" s="53"/>
      <c r="AN341" s="53">
        <v>90</v>
      </c>
      <c r="AO341" s="54"/>
      <c r="AP341" s="54">
        <v>90</v>
      </c>
      <c r="AQ341" s="61">
        <f t="shared" si="51"/>
        <v>0.66666666666666663</v>
      </c>
      <c r="AR341" s="62">
        <f t="shared" si="52"/>
        <v>0.33333333333333331</v>
      </c>
      <c r="AS341" s="63">
        <f t="shared" si="53"/>
        <v>0.33333333333333331</v>
      </c>
      <c r="AT341" s="62">
        <f t="shared" si="54"/>
        <v>0.16666666666666666</v>
      </c>
      <c r="AU341" s="63">
        <f t="shared" si="55"/>
        <v>0</v>
      </c>
      <c r="AV341" s="64">
        <f t="shared" si="56"/>
        <v>0</v>
      </c>
    </row>
    <row r="342" spans="1:48" x14ac:dyDescent="0.2">
      <c r="A342" s="4" t="str">
        <f t="shared" si="49"/>
        <v>Calera13</v>
      </c>
      <c r="B342" s="38" t="str">
        <f t="shared" si="50"/>
        <v>CAP1A13</v>
      </c>
      <c r="C342" s="39">
        <v>13</v>
      </c>
      <c r="D342" s="40" t="s">
        <v>59</v>
      </c>
      <c r="E342" s="40" t="s">
        <v>56</v>
      </c>
      <c r="F342" s="40" t="s">
        <v>47</v>
      </c>
      <c r="G342" s="41" t="s">
        <v>22</v>
      </c>
      <c r="H342" s="53">
        <v>720</v>
      </c>
      <c r="I342" s="53"/>
      <c r="J342" s="53">
        <v>0</v>
      </c>
      <c r="K342" s="53"/>
      <c r="L342" s="53">
        <v>1900</v>
      </c>
      <c r="M342" s="53"/>
      <c r="N342" s="53">
        <v>22320</v>
      </c>
      <c r="O342" s="53"/>
      <c r="P342" s="53">
        <v>0</v>
      </c>
      <c r="Q342" s="53"/>
      <c r="R342" s="53">
        <v>0</v>
      </c>
      <c r="S342" s="53"/>
      <c r="T342" s="53"/>
      <c r="U342" s="53"/>
      <c r="V342" s="53">
        <v>270</v>
      </c>
      <c r="W342" s="53"/>
      <c r="X342" s="53">
        <v>360</v>
      </c>
      <c r="Y342" s="53"/>
      <c r="Z342" s="53">
        <v>630</v>
      </c>
      <c r="AA342" s="53"/>
      <c r="AB342" s="53">
        <v>96</v>
      </c>
      <c r="AC342" s="53"/>
      <c r="AD342" s="53">
        <v>0</v>
      </c>
      <c r="AE342" s="53"/>
      <c r="AF342" s="53">
        <v>96</v>
      </c>
      <c r="AG342" s="53"/>
      <c r="AH342" s="53">
        <v>224</v>
      </c>
      <c r="AI342" s="53"/>
      <c r="AJ342" s="53"/>
      <c r="AK342" s="53"/>
      <c r="AL342" s="53">
        <v>25530</v>
      </c>
      <c r="AM342" s="53"/>
      <c r="AN342" s="53">
        <v>360</v>
      </c>
      <c r="AO342" s="54"/>
      <c r="AP342" s="54">
        <v>25890</v>
      </c>
      <c r="AQ342" s="61">
        <f t="shared" si="51"/>
        <v>2.4333719582850522E-2</v>
      </c>
      <c r="AR342" s="62">
        <f t="shared" si="52"/>
        <v>3.5</v>
      </c>
      <c r="AS342" s="63">
        <f t="shared" si="53"/>
        <v>3.7079953650057938E-3</v>
      </c>
      <c r="AT342" s="62">
        <f t="shared" si="54"/>
        <v>0.53333333333333333</v>
      </c>
      <c r="AU342" s="63">
        <f t="shared" si="55"/>
        <v>8.6519891850135189E-3</v>
      </c>
      <c r="AV342" s="64">
        <f t="shared" si="56"/>
        <v>1.2444444444444445</v>
      </c>
    </row>
    <row r="343" spans="1:48" x14ac:dyDescent="0.2">
      <c r="A343" s="4" t="str">
        <f t="shared" si="49"/>
        <v>Calera13</v>
      </c>
      <c r="B343" s="38" t="str">
        <f t="shared" si="50"/>
        <v>CAP1B13</v>
      </c>
      <c r="C343" s="39">
        <v>13</v>
      </c>
      <c r="D343" s="40" t="s">
        <v>59</v>
      </c>
      <c r="E343" s="40" t="s">
        <v>56</v>
      </c>
      <c r="F343" s="40" t="s">
        <v>47</v>
      </c>
      <c r="G343" s="41" t="s">
        <v>23</v>
      </c>
      <c r="H343" s="53">
        <v>1320</v>
      </c>
      <c r="I343" s="53"/>
      <c r="J343" s="53">
        <v>0</v>
      </c>
      <c r="K343" s="53"/>
      <c r="L343" s="53">
        <v>0</v>
      </c>
      <c r="M343" s="53"/>
      <c r="N343" s="53">
        <v>7200</v>
      </c>
      <c r="O343" s="53"/>
      <c r="P343" s="53">
        <v>720</v>
      </c>
      <c r="Q343" s="53"/>
      <c r="R343" s="53">
        <v>0</v>
      </c>
      <c r="S343" s="53"/>
      <c r="T343" s="53"/>
      <c r="U343" s="53"/>
      <c r="V343" s="53">
        <v>240</v>
      </c>
      <c r="W343" s="53"/>
      <c r="X343" s="53">
        <v>810</v>
      </c>
      <c r="Y343" s="53"/>
      <c r="Z343" s="53">
        <v>1050</v>
      </c>
      <c r="AA343" s="53"/>
      <c r="AB343" s="53">
        <v>90</v>
      </c>
      <c r="AC343" s="53"/>
      <c r="AD343" s="53">
        <v>0</v>
      </c>
      <c r="AE343" s="53"/>
      <c r="AF343" s="53">
        <v>90</v>
      </c>
      <c r="AG343" s="53"/>
      <c r="AH343" s="53">
        <v>60</v>
      </c>
      <c r="AI343" s="53"/>
      <c r="AJ343" s="53"/>
      <c r="AK343" s="53"/>
      <c r="AL343" s="53">
        <v>9630</v>
      </c>
      <c r="AM343" s="53"/>
      <c r="AN343" s="53">
        <v>810</v>
      </c>
      <c r="AO343" s="54"/>
      <c r="AP343" s="54">
        <v>10440</v>
      </c>
      <c r="AQ343" s="61">
        <f t="shared" si="51"/>
        <v>0.10057471264367816</v>
      </c>
      <c r="AR343" s="62">
        <f t="shared" si="52"/>
        <v>5.833333333333333</v>
      </c>
      <c r="AS343" s="63">
        <f t="shared" si="53"/>
        <v>8.6206896551724137E-3</v>
      </c>
      <c r="AT343" s="62">
        <f t="shared" si="54"/>
        <v>0.5</v>
      </c>
      <c r="AU343" s="63">
        <f t="shared" si="55"/>
        <v>5.7471264367816091E-3</v>
      </c>
      <c r="AV343" s="64">
        <f t="shared" si="56"/>
        <v>0.33333333333333331</v>
      </c>
    </row>
    <row r="344" spans="1:48" x14ac:dyDescent="0.2">
      <c r="A344" s="4" t="str">
        <f t="shared" si="49"/>
        <v>Calera13</v>
      </c>
      <c r="B344" s="38" t="str">
        <f t="shared" si="50"/>
        <v>CAP1c13</v>
      </c>
      <c r="C344" s="39">
        <v>13</v>
      </c>
      <c r="D344" s="40" t="s">
        <v>59</v>
      </c>
      <c r="E344" s="40" t="s">
        <v>56</v>
      </c>
      <c r="F344" s="40" t="s">
        <v>47</v>
      </c>
      <c r="G344" s="41" t="s">
        <v>24</v>
      </c>
      <c r="H344" s="53">
        <v>1560</v>
      </c>
      <c r="I344" s="53"/>
      <c r="J344" s="53">
        <v>180</v>
      </c>
      <c r="K344" s="53"/>
      <c r="L344" s="53">
        <v>3720</v>
      </c>
      <c r="M344" s="53"/>
      <c r="N344" s="53">
        <v>36900</v>
      </c>
      <c r="O344" s="53"/>
      <c r="P344" s="53">
        <v>180</v>
      </c>
      <c r="Q344" s="53"/>
      <c r="R344" s="53">
        <v>0</v>
      </c>
      <c r="S344" s="53"/>
      <c r="T344" s="53"/>
      <c r="U344" s="53"/>
      <c r="V344" s="53">
        <v>903</v>
      </c>
      <c r="W344" s="53"/>
      <c r="X344" s="53">
        <v>480</v>
      </c>
      <c r="Y344" s="53"/>
      <c r="Z344" s="53">
        <v>1383</v>
      </c>
      <c r="AA344" s="53"/>
      <c r="AB344" s="53">
        <v>228</v>
      </c>
      <c r="AC344" s="53"/>
      <c r="AD344" s="53">
        <v>0</v>
      </c>
      <c r="AE344" s="53"/>
      <c r="AF344" s="53">
        <v>228</v>
      </c>
      <c r="AG344" s="53"/>
      <c r="AH344" s="53">
        <v>249</v>
      </c>
      <c r="AI344" s="53"/>
      <c r="AJ344" s="53"/>
      <c r="AK344" s="53"/>
      <c r="AL344" s="53">
        <v>43920</v>
      </c>
      <c r="AM344" s="53"/>
      <c r="AN344" s="53">
        <v>480</v>
      </c>
      <c r="AO344" s="54"/>
      <c r="AP344" s="54">
        <v>44400</v>
      </c>
      <c r="AQ344" s="65">
        <f t="shared" si="51"/>
        <v>3.114864864864865E-2</v>
      </c>
      <c r="AR344" s="66">
        <f t="shared" si="52"/>
        <v>7.6833333333333336</v>
      </c>
      <c r="AS344" s="67">
        <f t="shared" si="53"/>
        <v>5.1351351351351347E-3</v>
      </c>
      <c r="AT344" s="66">
        <f t="shared" si="54"/>
        <v>1.2666666666666666</v>
      </c>
      <c r="AU344" s="67">
        <f t="shared" si="55"/>
        <v>5.6081081081081081E-3</v>
      </c>
      <c r="AV344" s="68">
        <f t="shared" si="56"/>
        <v>1.3833333333333333</v>
      </c>
    </row>
    <row r="345" spans="1:48" x14ac:dyDescent="0.2">
      <c r="A345" s="4" t="str">
        <f t="shared" si="49"/>
        <v>Pichidegua13</v>
      </c>
      <c r="B345" s="38" t="str">
        <f t="shared" si="50"/>
        <v>PICH1A13</v>
      </c>
      <c r="C345" s="39">
        <v>13</v>
      </c>
      <c r="D345" s="40" t="s">
        <v>52</v>
      </c>
      <c r="E345" s="40"/>
      <c r="F345" s="40" t="s">
        <v>48</v>
      </c>
      <c r="G345" s="41" t="s">
        <v>25</v>
      </c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4"/>
      <c r="AP345" s="54"/>
      <c r="AQ345" s="65">
        <v>0</v>
      </c>
      <c r="AR345" s="66">
        <f t="shared" si="52"/>
        <v>0</v>
      </c>
      <c r="AS345" s="67">
        <v>0</v>
      </c>
      <c r="AT345" s="66">
        <f t="shared" si="54"/>
        <v>0</v>
      </c>
      <c r="AU345" s="67">
        <v>0</v>
      </c>
      <c r="AV345" s="68">
        <f t="shared" si="56"/>
        <v>0</v>
      </c>
    </row>
    <row r="346" spans="1:48" x14ac:dyDescent="0.2">
      <c r="A346" s="4" t="str">
        <f t="shared" si="49"/>
        <v>Pichidegua13</v>
      </c>
      <c r="B346" s="38" t="str">
        <f t="shared" si="50"/>
        <v>PICH2A13</v>
      </c>
      <c r="C346" s="39">
        <v>13</v>
      </c>
      <c r="D346" s="40" t="s">
        <v>52</v>
      </c>
      <c r="E346" s="40" t="s">
        <v>56</v>
      </c>
      <c r="F346" s="40" t="s">
        <v>48</v>
      </c>
      <c r="G346" s="41" t="s">
        <v>26</v>
      </c>
      <c r="H346" s="53">
        <v>4440</v>
      </c>
      <c r="I346" s="53"/>
      <c r="J346" s="53">
        <v>47340</v>
      </c>
      <c r="K346" s="53"/>
      <c r="L346" s="53">
        <v>173160</v>
      </c>
      <c r="M346" s="53"/>
      <c r="N346" s="53">
        <v>71280</v>
      </c>
      <c r="O346" s="53"/>
      <c r="P346" s="53">
        <v>4140</v>
      </c>
      <c r="Q346" s="53"/>
      <c r="R346" s="53">
        <v>0</v>
      </c>
      <c r="S346" s="53"/>
      <c r="T346" s="53"/>
      <c r="U346" s="53"/>
      <c r="V346" s="53">
        <v>15840</v>
      </c>
      <c r="W346" s="53"/>
      <c r="X346" s="53">
        <v>0</v>
      </c>
      <c r="Y346" s="53"/>
      <c r="Z346" s="53">
        <v>15840</v>
      </c>
      <c r="AA346" s="53"/>
      <c r="AB346" s="53">
        <v>4500</v>
      </c>
      <c r="AC346" s="53"/>
      <c r="AD346" s="53">
        <v>0</v>
      </c>
      <c r="AE346" s="53"/>
      <c r="AF346" s="53">
        <v>4500</v>
      </c>
      <c r="AG346" s="53"/>
      <c r="AH346" s="53">
        <v>140</v>
      </c>
      <c r="AI346" s="53"/>
      <c r="AJ346" s="53"/>
      <c r="AK346" s="53"/>
      <c r="AL346" s="53">
        <v>320840</v>
      </c>
      <c r="AM346" s="53"/>
      <c r="AN346" s="53">
        <v>0</v>
      </c>
      <c r="AO346" s="54"/>
      <c r="AP346" s="54">
        <v>320840</v>
      </c>
      <c r="AQ346" s="65">
        <f t="shared" si="51"/>
        <v>4.9370402692931054E-2</v>
      </c>
      <c r="AR346" s="66">
        <f t="shared" si="52"/>
        <v>88</v>
      </c>
      <c r="AS346" s="67">
        <f t="shared" si="53"/>
        <v>1.4025682583219051E-2</v>
      </c>
      <c r="AT346" s="66">
        <f t="shared" si="54"/>
        <v>25</v>
      </c>
      <c r="AU346" s="67">
        <f t="shared" si="55"/>
        <v>4.3635456925570379E-4</v>
      </c>
      <c r="AV346" s="68">
        <f t="shared" si="56"/>
        <v>0.77777777777777779</v>
      </c>
    </row>
    <row r="347" spans="1:48" x14ac:dyDescent="0.2">
      <c r="A347" s="4" t="str">
        <f t="shared" si="49"/>
        <v>Pichidegua13</v>
      </c>
      <c r="B347" s="38" t="str">
        <f t="shared" si="50"/>
        <v>PICH3A13</v>
      </c>
      <c r="C347" s="39">
        <v>13</v>
      </c>
      <c r="D347" s="40" t="s">
        <v>52</v>
      </c>
      <c r="E347" s="40" t="s">
        <v>55</v>
      </c>
      <c r="F347" s="40" t="s">
        <v>49</v>
      </c>
      <c r="G347" s="41" t="s">
        <v>27</v>
      </c>
      <c r="H347" s="53">
        <v>2280</v>
      </c>
      <c r="I347" s="53"/>
      <c r="J347" s="53">
        <v>25560</v>
      </c>
      <c r="K347" s="53"/>
      <c r="L347" s="53">
        <v>156060</v>
      </c>
      <c r="M347" s="53"/>
      <c r="N347" s="53">
        <v>101160</v>
      </c>
      <c r="O347" s="53"/>
      <c r="P347" s="53">
        <v>6480</v>
      </c>
      <c r="Q347" s="53"/>
      <c r="R347" s="53">
        <v>0</v>
      </c>
      <c r="S347" s="53"/>
      <c r="T347" s="53"/>
      <c r="U347" s="53"/>
      <c r="V347" s="53">
        <v>20340</v>
      </c>
      <c r="W347" s="53"/>
      <c r="X347" s="53">
        <v>0</v>
      </c>
      <c r="Y347" s="53"/>
      <c r="Z347" s="53">
        <v>20340</v>
      </c>
      <c r="AA347" s="53"/>
      <c r="AB347" s="53">
        <v>2700</v>
      </c>
      <c r="AC347" s="53"/>
      <c r="AD347" s="53">
        <v>0</v>
      </c>
      <c r="AE347" s="53"/>
      <c r="AF347" s="53">
        <v>2700</v>
      </c>
      <c r="AG347" s="53"/>
      <c r="AH347" s="53">
        <v>420</v>
      </c>
      <c r="AI347" s="53"/>
      <c r="AJ347" s="53"/>
      <c r="AK347" s="53"/>
      <c r="AL347" s="53">
        <v>315000</v>
      </c>
      <c r="AM347" s="53"/>
      <c r="AN347" s="53">
        <v>0</v>
      </c>
      <c r="AO347" s="54"/>
      <c r="AP347" s="54">
        <v>315000</v>
      </c>
      <c r="AQ347" s="65">
        <f t="shared" si="51"/>
        <v>6.4571428571428571E-2</v>
      </c>
      <c r="AR347" s="66">
        <f t="shared" si="52"/>
        <v>113</v>
      </c>
      <c r="AS347" s="67">
        <f t="shared" si="53"/>
        <v>8.5714285714285719E-3</v>
      </c>
      <c r="AT347" s="66">
        <f t="shared" si="54"/>
        <v>15</v>
      </c>
      <c r="AU347" s="67">
        <f t="shared" si="55"/>
        <v>1.3333333333333333E-3</v>
      </c>
      <c r="AV347" s="68">
        <f t="shared" si="56"/>
        <v>2.3333333333333335</v>
      </c>
    </row>
    <row r="348" spans="1:48" x14ac:dyDescent="0.2">
      <c r="A348" s="4" t="str">
        <f t="shared" si="49"/>
        <v>Pichidegua13</v>
      </c>
      <c r="B348" s="38" t="str">
        <f t="shared" si="50"/>
        <v>PICH4A13</v>
      </c>
      <c r="C348" s="39">
        <v>13</v>
      </c>
      <c r="D348" s="40" t="s">
        <v>52</v>
      </c>
      <c r="E348" s="40" t="s">
        <v>55</v>
      </c>
      <c r="F348" s="40" t="s">
        <v>50</v>
      </c>
      <c r="G348" s="41" t="s">
        <v>28</v>
      </c>
      <c r="H348" s="53">
        <v>9000</v>
      </c>
      <c r="I348" s="53"/>
      <c r="J348" s="53">
        <v>18720</v>
      </c>
      <c r="K348" s="53"/>
      <c r="L348" s="53">
        <v>91560</v>
      </c>
      <c r="M348" s="53"/>
      <c r="N348" s="53">
        <v>43200</v>
      </c>
      <c r="O348" s="53"/>
      <c r="P348" s="53">
        <v>5040</v>
      </c>
      <c r="Q348" s="53"/>
      <c r="R348" s="53">
        <v>0</v>
      </c>
      <c r="S348" s="53"/>
      <c r="T348" s="53"/>
      <c r="U348" s="53"/>
      <c r="V348" s="53">
        <v>20160</v>
      </c>
      <c r="W348" s="53"/>
      <c r="X348" s="53">
        <v>0</v>
      </c>
      <c r="Y348" s="53"/>
      <c r="Z348" s="53">
        <v>20160</v>
      </c>
      <c r="AA348" s="53"/>
      <c r="AB348" s="53">
        <v>2700</v>
      </c>
      <c r="AC348" s="53"/>
      <c r="AD348" s="53">
        <v>0</v>
      </c>
      <c r="AE348" s="53"/>
      <c r="AF348" s="53">
        <v>2700</v>
      </c>
      <c r="AG348" s="53"/>
      <c r="AH348" s="53">
        <v>900</v>
      </c>
      <c r="AI348" s="53"/>
      <c r="AJ348" s="53"/>
      <c r="AK348" s="53"/>
      <c r="AL348" s="53">
        <v>191280</v>
      </c>
      <c r="AM348" s="53"/>
      <c r="AN348" s="53">
        <v>0</v>
      </c>
      <c r="AO348" s="54"/>
      <c r="AP348" s="54">
        <v>191280</v>
      </c>
      <c r="AQ348" s="65">
        <f t="shared" si="51"/>
        <v>0.1053952321204517</v>
      </c>
      <c r="AR348" s="66">
        <f t="shared" si="52"/>
        <v>112</v>
      </c>
      <c r="AS348" s="67">
        <f t="shared" si="53"/>
        <v>1.4115432873274781E-2</v>
      </c>
      <c r="AT348" s="66">
        <f t="shared" si="54"/>
        <v>15</v>
      </c>
      <c r="AU348" s="67">
        <f t="shared" si="55"/>
        <v>4.7051442910915932E-3</v>
      </c>
      <c r="AV348" s="68">
        <f t="shared" si="56"/>
        <v>5</v>
      </c>
    </row>
    <row r="349" spans="1:48" x14ac:dyDescent="0.2">
      <c r="A349" s="4" t="str">
        <f t="shared" si="49"/>
        <v>Pichidegua13</v>
      </c>
      <c r="B349" s="38" t="str">
        <f t="shared" si="50"/>
        <v>PICH5A13</v>
      </c>
      <c r="C349" s="39">
        <v>13</v>
      </c>
      <c r="D349" s="40" t="s">
        <v>52</v>
      </c>
      <c r="E349" s="40" t="s">
        <v>55</v>
      </c>
      <c r="F349" s="40" t="s">
        <v>51</v>
      </c>
      <c r="G349" s="41" t="s">
        <v>29</v>
      </c>
      <c r="H349" s="53">
        <v>4080</v>
      </c>
      <c r="I349" s="53"/>
      <c r="J349" s="53">
        <v>16380</v>
      </c>
      <c r="K349" s="53"/>
      <c r="L349" s="53">
        <v>87840</v>
      </c>
      <c r="M349" s="53"/>
      <c r="N349" s="53">
        <v>201600</v>
      </c>
      <c r="O349" s="53"/>
      <c r="P349" s="53">
        <v>10980</v>
      </c>
      <c r="Q349" s="53"/>
      <c r="R349" s="53">
        <v>0</v>
      </c>
      <c r="S349" s="53"/>
      <c r="T349" s="53"/>
      <c r="U349" s="53"/>
      <c r="V349" s="53">
        <v>9000</v>
      </c>
      <c r="W349" s="53"/>
      <c r="X349" s="53">
        <v>0</v>
      </c>
      <c r="Y349" s="53"/>
      <c r="Z349" s="53">
        <v>9000</v>
      </c>
      <c r="AA349" s="53"/>
      <c r="AB349" s="53">
        <v>1980</v>
      </c>
      <c r="AC349" s="53"/>
      <c r="AD349" s="53">
        <v>0</v>
      </c>
      <c r="AE349" s="53"/>
      <c r="AF349" s="53">
        <v>1980</v>
      </c>
      <c r="AG349" s="53"/>
      <c r="AH349" s="53">
        <v>640</v>
      </c>
      <c r="AI349" s="53"/>
      <c r="AJ349" s="53"/>
      <c r="AK349" s="53"/>
      <c r="AL349" s="53">
        <v>332500</v>
      </c>
      <c r="AM349" s="53"/>
      <c r="AN349" s="53">
        <v>0</v>
      </c>
      <c r="AO349" s="54"/>
      <c r="AP349" s="54">
        <v>332500</v>
      </c>
      <c r="AQ349" s="65">
        <f t="shared" si="51"/>
        <v>2.7067669172932331E-2</v>
      </c>
      <c r="AR349" s="66">
        <f t="shared" si="52"/>
        <v>50</v>
      </c>
      <c r="AS349" s="67">
        <f t="shared" si="53"/>
        <v>5.9548872180451131E-3</v>
      </c>
      <c r="AT349" s="66">
        <f t="shared" si="54"/>
        <v>11</v>
      </c>
      <c r="AU349" s="67">
        <f t="shared" si="55"/>
        <v>1.9248120300751879E-3</v>
      </c>
      <c r="AV349" s="68">
        <f t="shared" si="56"/>
        <v>3.5555555555555554</v>
      </c>
    </row>
    <row r="350" spans="1:48" x14ac:dyDescent="0.2">
      <c r="A350" s="4" t="str">
        <f t="shared" si="49"/>
        <v>Pichidegua13</v>
      </c>
      <c r="B350" s="38" t="str">
        <f t="shared" si="50"/>
        <v>PICH1B13</v>
      </c>
      <c r="C350" s="39">
        <v>13</v>
      </c>
      <c r="D350" s="40" t="s">
        <v>52</v>
      </c>
      <c r="E350" s="40"/>
      <c r="F350" s="40" t="s">
        <v>48</v>
      </c>
      <c r="G350" s="41" t="s">
        <v>30</v>
      </c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4"/>
      <c r="AP350" s="54"/>
      <c r="AQ350" s="65">
        <v>0</v>
      </c>
      <c r="AR350" s="66">
        <f t="shared" si="52"/>
        <v>0</v>
      </c>
      <c r="AS350" s="67">
        <v>0</v>
      </c>
      <c r="AT350" s="66">
        <f t="shared" si="54"/>
        <v>0</v>
      </c>
      <c r="AU350" s="67">
        <v>0</v>
      </c>
      <c r="AV350" s="68">
        <f t="shared" si="56"/>
        <v>0</v>
      </c>
    </row>
    <row r="351" spans="1:48" x14ac:dyDescent="0.2">
      <c r="A351" s="4" t="str">
        <f t="shared" si="49"/>
        <v>Pichidegua13</v>
      </c>
      <c r="B351" s="38" t="str">
        <f t="shared" si="50"/>
        <v>PICH2B13</v>
      </c>
      <c r="C351" s="39">
        <v>13</v>
      </c>
      <c r="D351" s="40" t="s">
        <v>52</v>
      </c>
      <c r="E351" s="40" t="s">
        <v>55</v>
      </c>
      <c r="F351" s="40" t="s">
        <v>48</v>
      </c>
      <c r="G351" s="41" t="s">
        <v>31</v>
      </c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4"/>
      <c r="AP351" s="54"/>
      <c r="AQ351" s="65">
        <v>0</v>
      </c>
      <c r="AR351" s="66">
        <f t="shared" si="52"/>
        <v>0</v>
      </c>
      <c r="AS351" s="67">
        <v>0</v>
      </c>
      <c r="AT351" s="66">
        <f t="shared" si="54"/>
        <v>0</v>
      </c>
      <c r="AU351" s="67">
        <v>0</v>
      </c>
      <c r="AV351" s="68">
        <f t="shared" si="56"/>
        <v>0</v>
      </c>
    </row>
    <row r="352" spans="1:48" x14ac:dyDescent="0.2">
      <c r="A352" s="4" t="str">
        <f t="shared" si="49"/>
        <v>Pichidegua13</v>
      </c>
      <c r="B352" s="38" t="str">
        <f t="shared" si="50"/>
        <v>PICH3B13</v>
      </c>
      <c r="C352" s="39">
        <v>13</v>
      </c>
      <c r="D352" s="40" t="s">
        <v>52</v>
      </c>
      <c r="E352" s="40" t="s">
        <v>55</v>
      </c>
      <c r="F352" s="40" t="s">
        <v>49</v>
      </c>
      <c r="G352" s="41" t="s">
        <v>32</v>
      </c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4"/>
      <c r="AP352" s="54"/>
      <c r="AQ352" s="65">
        <v>0</v>
      </c>
      <c r="AR352" s="66">
        <f t="shared" si="52"/>
        <v>0</v>
      </c>
      <c r="AS352" s="67">
        <v>0</v>
      </c>
      <c r="AT352" s="66">
        <f t="shared" si="54"/>
        <v>0</v>
      </c>
      <c r="AU352" s="67">
        <v>0</v>
      </c>
      <c r="AV352" s="68">
        <f t="shared" si="56"/>
        <v>0</v>
      </c>
    </row>
    <row r="353" spans="1:48" x14ac:dyDescent="0.2">
      <c r="A353" s="4" t="str">
        <f t="shared" si="49"/>
        <v>Pichidegua13</v>
      </c>
      <c r="B353" s="38" t="str">
        <f t="shared" si="50"/>
        <v>PICH4B13</v>
      </c>
      <c r="C353" s="39">
        <v>13</v>
      </c>
      <c r="D353" s="40" t="s">
        <v>52</v>
      </c>
      <c r="E353" s="40" t="s">
        <v>55</v>
      </c>
      <c r="F353" s="40" t="s">
        <v>50</v>
      </c>
      <c r="G353" s="41" t="s">
        <v>33</v>
      </c>
      <c r="H353" s="53">
        <v>8520</v>
      </c>
      <c r="I353" s="53"/>
      <c r="J353" s="53">
        <v>32040</v>
      </c>
      <c r="K353" s="53"/>
      <c r="L353" s="53">
        <v>56880</v>
      </c>
      <c r="M353" s="53"/>
      <c r="N353" s="53">
        <v>22500</v>
      </c>
      <c r="O353" s="53"/>
      <c r="P353" s="53">
        <v>3600</v>
      </c>
      <c r="Q353" s="53"/>
      <c r="R353" s="53">
        <v>0</v>
      </c>
      <c r="S353" s="53"/>
      <c r="T353" s="53"/>
      <c r="U353" s="53"/>
      <c r="V353" s="53">
        <v>15120</v>
      </c>
      <c r="W353" s="53"/>
      <c r="X353" s="53">
        <v>0</v>
      </c>
      <c r="Y353" s="53"/>
      <c r="Z353" s="53">
        <v>15120</v>
      </c>
      <c r="AA353" s="53"/>
      <c r="AB353" s="53">
        <v>5940</v>
      </c>
      <c r="AC353" s="53"/>
      <c r="AD353" s="53">
        <v>0</v>
      </c>
      <c r="AE353" s="53"/>
      <c r="AF353" s="53">
        <v>5940</v>
      </c>
      <c r="AG353" s="53"/>
      <c r="AH353" s="53">
        <v>1180</v>
      </c>
      <c r="AI353" s="53"/>
      <c r="AJ353" s="53"/>
      <c r="AK353" s="53"/>
      <c r="AL353" s="53">
        <v>145780</v>
      </c>
      <c r="AM353" s="53"/>
      <c r="AN353" s="53">
        <v>0</v>
      </c>
      <c r="AO353" s="54"/>
      <c r="AP353" s="54">
        <v>145780</v>
      </c>
      <c r="AQ353" s="65">
        <f t="shared" si="51"/>
        <v>0.10371793112909865</v>
      </c>
      <c r="AR353" s="66">
        <f t="shared" si="52"/>
        <v>84</v>
      </c>
      <c r="AS353" s="67">
        <f t="shared" si="53"/>
        <v>4.0746330086431609E-2</v>
      </c>
      <c r="AT353" s="66">
        <f t="shared" si="54"/>
        <v>33</v>
      </c>
      <c r="AU353" s="67">
        <f t="shared" si="55"/>
        <v>8.094388805048704E-3</v>
      </c>
      <c r="AV353" s="68">
        <f t="shared" si="56"/>
        <v>6.5555555555555554</v>
      </c>
    </row>
    <row r="354" spans="1:48" x14ac:dyDescent="0.2">
      <c r="A354" s="4" t="str">
        <f t="shared" si="49"/>
        <v>Pichidegua13</v>
      </c>
      <c r="B354" s="38" t="str">
        <f t="shared" si="50"/>
        <v>PICH5B13</v>
      </c>
      <c r="C354" s="39">
        <v>13</v>
      </c>
      <c r="D354" s="40" t="s">
        <v>52</v>
      </c>
      <c r="E354" s="40" t="s">
        <v>55</v>
      </c>
      <c r="F354" s="40" t="s">
        <v>51</v>
      </c>
      <c r="G354" s="41" t="s">
        <v>34</v>
      </c>
      <c r="H354" s="53">
        <v>8880</v>
      </c>
      <c r="I354" s="53"/>
      <c r="J354" s="53">
        <v>47880</v>
      </c>
      <c r="K354" s="53"/>
      <c r="L354" s="53">
        <v>85500</v>
      </c>
      <c r="M354" s="53"/>
      <c r="N354" s="53">
        <v>35280</v>
      </c>
      <c r="O354" s="53"/>
      <c r="P354" s="53">
        <v>3060</v>
      </c>
      <c r="Q354" s="53"/>
      <c r="R354" s="53">
        <v>0</v>
      </c>
      <c r="S354" s="53"/>
      <c r="T354" s="53"/>
      <c r="U354" s="53"/>
      <c r="V354" s="53">
        <v>27000</v>
      </c>
      <c r="W354" s="53"/>
      <c r="X354" s="53">
        <v>0</v>
      </c>
      <c r="Y354" s="53"/>
      <c r="Z354" s="53">
        <v>27000</v>
      </c>
      <c r="AA354" s="53"/>
      <c r="AB354" s="53">
        <v>7200</v>
      </c>
      <c r="AC354" s="53"/>
      <c r="AD354" s="53">
        <v>0</v>
      </c>
      <c r="AE354" s="53"/>
      <c r="AF354" s="53">
        <v>7200</v>
      </c>
      <c r="AG354" s="53"/>
      <c r="AH354" s="53">
        <v>800</v>
      </c>
      <c r="AI354" s="53"/>
      <c r="AJ354" s="53"/>
      <c r="AK354" s="53"/>
      <c r="AL354" s="53">
        <v>215600</v>
      </c>
      <c r="AM354" s="53"/>
      <c r="AN354" s="53">
        <v>0</v>
      </c>
      <c r="AO354" s="54"/>
      <c r="AP354" s="54">
        <v>215600</v>
      </c>
      <c r="AQ354" s="65">
        <f t="shared" si="51"/>
        <v>0.12523191094619665</v>
      </c>
      <c r="AR354" s="66">
        <f t="shared" si="52"/>
        <v>150</v>
      </c>
      <c r="AS354" s="67">
        <f t="shared" si="53"/>
        <v>3.3395176252319109E-2</v>
      </c>
      <c r="AT354" s="66">
        <f t="shared" si="54"/>
        <v>40</v>
      </c>
      <c r="AU354" s="67">
        <f t="shared" si="55"/>
        <v>3.7105751391465678E-3</v>
      </c>
      <c r="AV354" s="68">
        <f t="shared" si="56"/>
        <v>4.4444444444444446</v>
      </c>
    </row>
    <row r="355" spans="1:48" x14ac:dyDescent="0.2">
      <c r="A355" s="4" t="str">
        <f t="shared" si="49"/>
        <v>Pichidegua13</v>
      </c>
      <c r="B355" s="38" t="str">
        <f t="shared" si="50"/>
        <v>PICH3C13</v>
      </c>
      <c r="C355" s="39">
        <v>13</v>
      </c>
      <c r="D355" s="40" t="s">
        <v>52</v>
      </c>
      <c r="E355" s="40" t="s">
        <v>55</v>
      </c>
      <c r="F355" s="40" t="s">
        <v>49</v>
      </c>
      <c r="G355" s="41" t="s">
        <v>53</v>
      </c>
      <c r="H355" s="53">
        <v>7560</v>
      </c>
      <c r="I355" s="53"/>
      <c r="J355" s="53">
        <v>45360</v>
      </c>
      <c r="K355" s="53"/>
      <c r="L355" s="53">
        <v>111060</v>
      </c>
      <c r="M355" s="53"/>
      <c r="N355" s="53">
        <v>42840</v>
      </c>
      <c r="O355" s="53"/>
      <c r="P355" s="53">
        <v>2160</v>
      </c>
      <c r="Q355" s="53"/>
      <c r="R355" s="53">
        <v>0</v>
      </c>
      <c r="S355" s="53"/>
      <c r="T355" s="53"/>
      <c r="U355" s="53"/>
      <c r="V355" s="53">
        <v>19620</v>
      </c>
      <c r="W355" s="53"/>
      <c r="X355" s="53">
        <v>0</v>
      </c>
      <c r="Y355" s="53"/>
      <c r="Z355" s="53">
        <v>19620</v>
      </c>
      <c r="AA355" s="53"/>
      <c r="AB355" s="53">
        <v>3420</v>
      </c>
      <c r="AC355" s="53"/>
      <c r="AD355" s="53">
        <v>0</v>
      </c>
      <c r="AE355" s="53"/>
      <c r="AF355" s="53">
        <v>3420</v>
      </c>
      <c r="AG355" s="53"/>
      <c r="AH355" s="53">
        <v>560</v>
      </c>
      <c r="AI355" s="53"/>
      <c r="AJ355" s="53"/>
      <c r="AK355" s="53"/>
      <c r="AL355" s="53">
        <v>232580</v>
      </c>
      <c r="AM355" s="53"/>
      <c r="AN355" s="53">
        <v>0</v>
      </c>
      <c r="AO355" s="54"/>
      <c r="AP355" s="54">
        <v>232580</v>
      </c>
      <c r="AQ355" s="65">
        <f t="shared" si="51"/>
        <v>8.4358070341387911E-2</v>
      </c>
      <c r="AR355" s="66">
        <f t="shared" si="52"/>
        <v>109</v>
      </c>
      <c r="AS355" s="67">
        <f t="shared" si="53"/>
        <v>1.4704617765930003E-2</v>
      </c>
      <c r="AT355" s="66">
        <f t="shared" si="54"/>
        <v>19</v>
      </c>
      <c r="AU355" s="67">
        <f t="shared" si="55"/>
        <v>2.4077736692750882E-3</v>
      </c>
      <c r="AV355" s="68">
        <f t="shared" si="56"/>
        <v>3.1111111111111112</v>
      </c>
    </row>
    <row r="356" spans="1:48" x14ac:dyDescent="0.2">
      <c r="A356" s="4" t="str">
        <f t="shared" si="49"/>
        <v>Pichidegua13</v>
      </c>
      <c r="B356" s="38" t="str">
        <f t="shared" si="50"/>
        <v>PICH5C13</v>
      </c>
      <c r="C356" s="39">
        <v>13</v>
      </c>
      <c r="D356" s="40" t="s">
        <v>52</v>
      </c>
      <c r="E356" s="40" t="s">
        <v>55</v>
      </c>
      <c r="F356" s="40" t="s">
        <v>51</v>
      </c>
      <c r="G356" s="41" t="s">
        <v>35</v>
      </c>
      <c r="H356" s="53">
        <v>8640</v>
      </c>
      <c r="I356" s="53"/>
      <c r="J356" s="53">
        <v>2160</v>
      </c>
      <c r="K356" s="53"/>
      <c r="L356" s="53">
        <v>12420</v>
      </c>
      <c r="M356" s="53"/>
      <c r="N356" s="53">
        <v>164880</v>
      </c>
      <c r="O356" s="53"/>
      <c r="P356" s="53">
        <v>95940</v>
      </c>
      <c r="Q356" s="53"/>
      <c r="R356" s="53">
        <v>3600</v>
      </c>
      <c r="S356" s="53"/>
      <c r="T356" s="53"/>
      <c r="U356" s="53"/>
      <c r="V356" s="53">
        <v>10080</v>
      </c>
      <c r="W356" s="53"/>
      <c r="X356" s="53">
        <v>0</v>
      </c>
      <c r="Y356" s="53"/>
      <c r="Z356" s="53">
        <v>10080</v>
      </c>
      <c r="AA356" s="53"/>
      <c r="AB356" s="53">
        <v>2040</v>
      </c>
      <c r="AC356" s="53"/>
      <c r="AD356" s="53">
        <v>0</v>
      </c>
      <c r="AE356" s="53"/>
      <c r="AF356" s="53">
        <v>2040</v>
      </c>
      <c r="AG356" s="53"/>
      <c r="AH356" s="53">
        <v>440</v>
      </c>
      <c r="AI356" s="53"/>
      <c r="AJ356" s="53"/>
      <c r="AK356" s="53"/>
      <c r="AL356" s="53">
        <v>300200</v>
      </c>
      <c r="AM356" s="53"/>
      <c r="AN356" s="53">
        <v>0</v>
      </c>
      <c r="AO356" s="54"/>
      <c r="AP356" s="54">
        <v>300200</v>
      </c>
      <c r="AQ356" s="65">
        <f t="shared" si="51"/>
        <v>3.3577614923384409E-2</v>
      </c>
      <c r="AR356" s="66">
        <f t="shared" si="52"/>
        <v>56</v>
      </c>
      <c r="AS356" s="67">
        <f t="shared" si="53"/>
        <v>6.7954696868754161E-3</v>
      </c>
      <c r="AT356" s="66">
        <f t="shared" si="54"/>
        <v>11.333333333333334</v>
      </c>
      <c r="AU356" s="67">
        <f t="shared" si="55"/>
        <v>1.4656895403064624E-3</v>
      </c>
      <c r="AV356" s="68">
        <f t="shared" si="56"/>
        <v>2.4444444444444446</v>
      </c>
    </row>
    <row r="357" spans="1:48" x14ac:dyDescent="0.2">
      <c r="A357" s="4" t="str">
        <f t="shared" si="49"/>
        <v>Pichidegua13</v>
      </c>
      <c r="B357" s="38" t="str">
        <f t="shared" si="50"/>
        <v>PICH5D13</v>
      </c>
      <c r="C357" s="39">
        <v>13</v>
      </c>
      <c r="D357" s="40" t="s">
        <v>52</v>
      </c>
      <c r="E357" s="40" t="s">
        <v>55</v>
      </c>
      <c r="F357" s="40" t="s">
        <v>51</v>
      </c>
      <c r="G357" s="41" t="s">
        <v>36</v>
      </c>
      <c r="H357" s="53">
        <v>1680</v>
      </c>
      <c r="I357" s="53"/>
      <c r="J357" s="53">
        <v>17280</v>
      </c>
      <c r="K357" s="53"/>
      <c r="L357" s="53">
        <v>109080</v>
      </c>
      <c r="M357" s="53"/>
      <c r="N357" s="53">
        <v>201240</v>
      </c>
      <c r="O357" s="53"/>
      <c r="P357" s="53">
        <v>18540</v>
      </c>
      <c r="Q357" s="53"/>
      <c r="R357" s="53">
        <v>0</v>
      </c>
      <c r="S357" s="53"/>
      <c r="T357" s="53"/>
      <c r="U357" s="53"/>
      <c r="V357" s="53">
        <v>18900</v>
      </c>
      <c r="W357" s="53"/>
      <c r="X357" s="53">
        <v>0</v>
      </c>
      <c r="Y357" s="53"/>
      <c r="Z357" s="53">
        <v>18900</v>
      </c>
      <c r="AA357" s="53"/>
      <c r="AB357" s="53">
        <v>3060</v>
      </c>
      <c r="AC357" s="53"/>
      <c r="AD357" s="53">
        <v>0</v>
      </c>
      <c r="AE357" s="53"/>
      <c r="AF357" s="53">
        <v>3060</v>
      </c>
      <c r="AG357" s="53"/>
      <c r="AH357" s="53">
        <v>780</v>
      </c>
      <c r="AI357" s="53"/>
      <c r="AJ357" s="53"/>
      <c r="AK357" s="53"/>
      <c r="AL357" s="53">
        <v>370560</v>
      </c>
      <c r="AM357" s="53"/>
      <c r="AN357" s="53">
        <v>0</v>
      </c>
      <c r="AO357" s="54"/>
      <c r="AP357" s="54">
        <v>370560</v>
      </c>
      <c r="AQ357" s="65">
        <f t="shared" si="51"/>
        <v>5.1003886010362695E-2</v>
      </c>
      <c r="AR357" s="66">
        <f t="shared" si="52"/>
        <v>105</v>
      </c>
      <c r="AS357" s="67">
        <f t="shared" si="53"/>
        <v>8.2577720207253884E-3</v>
      </c>
      <c r="AT357" s="66">
        <f t="shared" si="54"/>
        <v>17</v>
      </c>
      <c r="AU357" s="67">
        <f t="shared" si="55"/>
        <v>2.1049222797927462E-3</v>
      </c>
      <c r="AV357" s="68">
        <f t="shared" si="56"/>
        <v>4.333333333333333</v>
      </c>
    </row>
    <row r="358" spans="1:48" x14ac:dyDescent="0.2">
      <c r="A358" s="4" t="str">
        <f t="shared" si="49"/>
        <v>Pichidegua13</v>
      </c>
      <c r="B358" s="38" t="str">
        <f t="shared" si="50"/>
        <v>PICH1Aco13</v>
      </c>
      <c r="C358" s="39">
        <v>13</v>
      </c>
      <c r="D358" s="40" t="s">
        <v>52</v>
      </c>
      <c r="E358" s="40" t="s">
        <v>56</v>
      </c>
      <c r="F358" s="40" t="s">
        <v>47</v>
      </c>
      <c r="G358" s="41" t="s">
        <v>37</v>
      </c>
      <c r="H358" s="53">
        <v>8160</v>
      </c>
      <c r="I358" s="53"/>
      <c r="J358" s="53">
        <v>0</v>
      </c>
      <c r="K358" s="53"/>
      <c r="L358" s="53">
        <v>0</v>
      </c>
      <c r="M358" s="53"/>
      <c r="N358" s="53">
        <v>42300</v>
      </c>
      <c r="O358" s="53"/>
      <c r="P358" s="53">
        <v>0</v>
      </c>
      <c r="Q358" s="53"/>
      <c r="R358" s="53">
        <v>0</v>
      </c>
      <c r="S358" s="53"/>
      <c r="T358" s="53"/>
      <c r="U358" s="53"/>
      <c r="V358" s="53">
        <v>1410</v>
      </c>
      <c r="W358" s="53"/>
      <c r="X358" s="53">
        <v>900</v>
      </c>
      <c r="Y358" s="53"/>
      <c r="Z358" s="53">
        <v>2310</v>
      </c>
      <c r="AA358" s="53"/>
      <c r="AB358" s="53">
        <v>660</v>
      </c>
      <c r="AC358" s="53"/>
      <c r="AD358" s="53">
        <v>750</v>
      </c>
      <c r="AE358" s="53"/>
      <c r="AF358" s="53">
        <v>1410</v>
      </c>
      <c r="AG358" s="53"/>
      <c r="AH358" s="53">
        <v>1470</v>
      </c>
      <c r="AI358" s="53"/>
      <c r="AJ358" s="53"/>
      <c r="AK358" s="53"/>
      <c r="AL358" s="53">
        <v>54000</v>
      </c>
      <c r="AM358" s="53"/>
      <c r="AN358" s="53">
        <v>1650</v>
      </c>
      <c r="AO358" s="54"/>
      <c r="AP358" s="54">
        <v>55650</v>
      </c>
      <c r="AQ358" s="65">
        <f t="shared" si="51"/>
        <v>4.1509433962264149E-2</v>
      </c>
      <c r="AR358" s="66">
        <f t="shared" si="52"/>
        <v>12.833333333333334</v>
      </c>
      <c r="AS358" s="67">
        <f t="shared" si="53"/>
        <v>2.5336927223719677E-2</v>
      </c>
      <c r="AT358" s="66">
        <f t="shared" si="54"/>
        <v>7.833333333333333</v>
      </c>
      <c r="AU358" s="67">
        <f t="shared" si="55"/>
        <v>2.6415094339622643E-2</v>
      </c>
      <c r="AV358" s="68">
        <f t="shared" si="56"/>
        <v>8.1666666666666661</v>
      </c>
    </row>
    <row r="359" spans="1:48" x14ac:dyDescent="0.2">
      <c r="A359" s="4" t="str">
        <f t="shared" si="49"/>
        <v>Pichidegua13</v>
      </c>
      <c r="B359" s="38" t="str">
        <f t="shared" si="50"/>
        <v>PICH1Aco213</v>
      </c>
      <c r="C359" s="39">
        <v>13</v>
      </c>
      <c r="D359" s="40" t="s">
        <v>52</v>
      </c>
      <c r="E359" s="40" t="s">
        <v>56</v>
      </c>
      <c r="F359" s="40" t="s">
        <v>47</v>
      </c>
      <c r="G359" s="41" t="s">
        <v>38</v>
      </c>
      <c r="H359" s="53">
        <v>0</v>
      </c>
      <c r="I359" s="53"/>
      <c r="J359" s="53">
        <v>0</v>
      </c>
      <c r="K359" s="53"/>
      <c r="L359" s="53">
        <v>1420</v>
      </c>
      <c r="M359" s="53"/>
      <c r="N359" s="53">
        <v>0</v>
      </c>
      <c r="O359" s="53"/>
      <c r="P359" s="53">
        <v>0</v>
      </c>
      <c r="Q359" s="53"/>
      <c r="R359" s="53">
        <v>0</v>
      </c>
      <c r="S359" s="53"/>
      <c r="T359" s="53"/>
      <c r="U359" s="53"/>
      <c r="V359" s="53">
        <v>0</v>
      </c>
      <c r="W359" s="53"/>
      <c r="X359" s="53">
        <v>1320</v>
      </c>
      <c r="Y359" s="53"/>
      <c r="Z359" s="53">
        <v>1320</v>
      </c>
      <c r="AA359" s="53"/>
      <c r="AB359" s="53">
        <v>0</v>
      </c>
      <c r="AC359" s="53"/>
      <c r="AD359" s="53">
        <v>990</v>
      </c>
      <c r="AE359" s="53"/>
      <c r="AF359" s="53">
        <v>990</v>
      </c>
      <c r="AG359" s="53"/>
      <c r="AH359" s="53">
        <v>480</v>
      </c>
      <c r="AI359" s="53"/>
      <c r="AJ359" s="53"/>
      <c r="AK359" s="53"/>
      <c r="AL359" s="53">
        <v>1900</v>
      </c>
      <c r="AM359" s="53"/>
      <c r="AN359" s="53">
        <v>2310</v>
      </c>
      <c r="AO359" s="54"/>
      <c r="AP359" s="54">
        <v>4210</v>
      </c>
      <c r="AQ359" s="65">
        <f t="shared" si="51"/>
        <v>0.31353919239904987</v>
      </c>
      <c r="AR359" s="66">
        <f t="shared" si="52"/>
        <v>7.333333333333333</v>
      </c>
      <c r="AS359" s="67">
        <f t="shared" si="53"/>
        <v>0.23515439429928742</v>
      </c>
      <c r="AT359" s="66">
        <f t="shared" si="54"/>
        <v>5.5</v>
      </c>
      <c r="AU359" s="67">
        <f t="shared" si="55"/>
        <v>0.11401425178147269</v>
      </c>
      <c r="AV359" s="68">
        <f t="shared" si="56"/>
        <v>2.6666666666666665</v>
      </c>
    </row>
    <row r="360" spans="1:48" x14ac:dyDescent="0.2">
      <c r="A360" s="4" t="str">
        <f t="shared" si="49"/>
        <v>Pichidegua13</v>
      </c>
      <c r="B360" s="38" t="str">
        <f t="shared" si="50"/>
        <v>PICH1Bco13</v>
      </c>
      <c r="C360" s="39">
        <v>13</v>
      </c>
      <c r="D360" s="40" t="s">
        <v>52</v>
      </c>
      <c r="E360" s="40" t="s">
        <v>56</v>
      </c>
      <c r="F360" s="40" t="s">
        <v>47</v>
      </c>
      <c r="G360" s="41" t="s">
        <v>39</v>
      </c>
      <c r="H360" s="53">
        <v>1920</v>
      </c>
      <c r="I360" s="53"/>
      <c r="J360" s="53">
        <v>0</v>
      </c>
      <c r="K360" s="53"/>
      <c r="L360" s="53">
        <v>11400</v>
      </c>
      <c r="M360" s="53"/>
      <c r="N360" s="53">
        <v>32940</v>
      </c>
      <c r="O360" s="53"/>
      <c r="P360" s="53">
        <v>2340</v>
      </c>
      <c r="Q360" s="53"/>
      <c r="R360" s="53">
        <v>0</v>
      </c>
      <c r="S360" s="53"/>
      <c r="T360" s="53"/>
      <c r="U360" s="53"/>
      <c r="V360" s="53">
        <v>1230</v>
      </c>
      <c r="W360" s="53"/>
      <c r="X360" s="53">
        <v>420</v>
      </c>
      <c r="Y360" s="53"/>
      <c r="Z360" s="53">
        <v>1650</v>
      </c>
      <c r="AA360" s="53"/>
      <c r="AB360" s="53">
        <v>300</v>
      </c>
      <c r="AC360" s="53"/>
      <c r="AD360" s="53">
        <v>60</v>
      </c>
      <c r="AE360" s="53"/>
      <c r="AF360" s="53">
        <v>360</v>
      </c>
      <c r="AG360" s="53"/>
      <c r="AH360" s="53">
        <v>195</v>
      </c>
      <c r="AI360" s="53"/>
      <c r="AJ360" s="53"/>
      <c r="AK360" s="53"/>
      <c r="AL360" s="53">
        <v>50325</v>
      </c>
      <c r="AM360" s="53"/>
      <c r="AN360" s="53">
        <v>480</v>
      </c>
      <c r="AO360" s="54"/>
      <c r="AP360" s="54">
        <v>50805</v>
      </c>
      <c r="AQ360" s="65">
        <f t="shared" si="51"/>
        <v>3.2477118393858875E-2</v>
      </c>
      <c r="AR360" s="66">
        <f t="shared" si="52"/>
        <v>9.1666666666666661</v>
      </c>
      <c r="AS360" s="67">
        <f t="shared" si="53"/>
        <v>7.0859167404782996E-3</v>
      </c>
      <c r="AT360" s="66">
        <f t="shared" si="54"/>
        <v>2</v>
      </c>
      <c r="AU360" s="67">
        <f t="shared" si="55"/>
        <v>3.8382049010924121E-3</v>
      </c>
      <c r="AV360" s="68">
        <f t="shared" si="56"/>
        <v>1.0833333333333333</v>
      </c>
    </row>
    <row r="361" spans="1:48" x14ac:dyDescent="0.2">
      <c r="A361" s="4" t="str">
        <f t="shared" si="49"/>
        <v>Pichidegua13</v>
      </c>
      <c r="B361" s="38" t="str">
        <f t="shared" si="50"/>
        <v>PICH2BCO13</v>
      </c>
      <c r="C361" s="39">
        <v>13</v>
      </c>
      <c r="D361" s="40" t="s">
        <v>52</v>
      </c>
      <c r="E361" s="42" t="s">
        <v>56</v>
      </c>
      <c r="F361" s="42" t="s">
        <v>47</v>
      </c>
      <c r="G361" s="43" t="s">
        <v>40</v>
      </c>
      <c r="H361" s="53">
        <v>0</v>
      </c>
      <c r="I361" s="53"/>
      <c r="J361" s="53">
        <v>0</v>
      </c>
      <c r="K361" s="53"/>
      <c r="L361" s="53">
        <v>0</v>
      </c>
      <c r="M361" s="53"/>
      <c r="N361" s="53">
        <v>0</v>
      </c>
      <c r="O361" s="53"/>
      <c r="P361" s="53">
        <v>0</v>
      </c>
      <c r="Q361" s="53"/>
      <c r="R361" s="53">
        <v>0</v>
      </c>
      <c r="S361" s="53"/>
      <c r="T361" s="53"/>
      <c r="U361" s="53"/>
      <c r="V361" s="53">
        <v>0</v>
      </c>
      <c r="W361" s="53"/>
      <c r="X361" s="53">
        <v>1080</v>
      </c>
      <c r="Y361" s="53"/>
      <c r="Z361" s="53">
        <v>1080</v>
      </c>
      <c r="AA361" s="53"/>
      <c r="AB361" s="53">
        <v>0</v>
      </c>
      <c r="AC361" s="53"/>
      <c r="AD361" s="53">
        <v>840</v>
      </c>
      <c r="AE361" s="53"/>
      <c r="AF361" s="53">
        <v>840</v>
      </c>
      <c r="AG361" s="53"/>
      <c r="AH361" s="53">
        <v>340</v>
      </c>
      <c r="AI361" s="53"/>
      <c r="AJ361" s="53"/>
      <c r="AK361" s="53"/>
      <c r="AL361" s="53">
        <v>340</v>
      </c>
      <c r="AM361" s="53"/>
      <c r="AN361" s="53">
        <v>1920</v>
      </c>
      <c r="AO361" s="54"/>
      <c r="AP361" s="54">
        <v>2260</v>
      </c>
      <c r="AQ361" s="65">
        <f t="shared" si="51"/>
        <v>0.47787610619469029</v>
      </c>
      <c r="AR361" s="66">
        <f t="shared" si="52"/>
        <v>6</v>
      </c>
      <c r="AS361" s="67">
        <f t="shared" si="53"/>
        <v>0.37168141592920356</v>
      </c>
      <c r="AT361" s="66">
        <f t="shared" si="54"/>
        <v>4.666666666666667</v>
      </c>
      <c r="AU361" s="67">
        <f t="shared" si="55"/>
        <v>0.15044247787610621</v>
      </c>
      <c r="AV361" s="68">
        <f t="shared" si="56"/>
        <v>1.8888888888888888</v>
      </c>
    </row>
    <row r="362" spans="1:48" x14ac:dyDescent="0.2">
      <c r="A362" s="4" t="str">
        <f t="shared" si="49"/>
        <v>Pichidegua13</v>
      </c>
      <c r="B362" s="38" t="str">
        <f t="shared" si="50"/>
        <v>PICH4Bco13</v>
      </c>
      <c r="C362" s="39">
        <v>13</v>
      </c>
      <c r="D362" s="40" t="s">
        <v>52</v>
      </c>
      <c r="E362" s="40" t="s">
        <v>56</v>
      </c>
      <c r="F362" s="40" t="s">
        <v>50</v>
      </c>
      <c r="G362" s="41" t="s">
        <v>41</v>
      </c>
      <c r="H362" s="53">
        <v>5280</v>
      </c>
      <c r="I362" s="53"/>
      <c r="J362" s="53">
        <v>12780</v>
      </c>
      <c r="K362" s="53"/>
      <c r="L362" s="53">
        <v>22320</v>
      </c>
      <c r="M362" s="53"/>
      <c r="N362" s="53">
        <v>8100</v>
      </c>
      <c r="O362" s="53"/>
      <c r="P362" s="53">
        <v>0</v>
      </c>
      <c r="Q362" s="53"/>
      <c r="R362" s="53">
        <v>0</v>
      </c>
      <c r="S362" s="53"/>
      <c r="T362" s="53"/>
      <c r="U362" s="53"/>
      <c r="V362" s="53">
        <v>3420</v>
      </c>
      <c r="W362" s="53"/>
      <c r="X362" s="53">
        <v>0</v>
      </c>
      <c r="Y362" s="53"/>
      <c r="Z362" s="53">
        <v>3420</v>
      </c>
      <c r="AA362" s="53"/>
      <c r="AB362" s="53">
        <v>3240</v>
      </c>
      <c r="AC362" s="53"/>
      <c r="AD362" s="53">
        <v>0</v>
      </c>
      <c r="AE362" s="53"/>
      <c r="AF362" s="53">
        <v>3240</v>
      </c>
      <c r="AG362" s="53"/>
      <c r="AH362" s="53">
        <v>680</v>
      </c>
      <c r="AI362" s="53"/>
      <c r="AJ362" s="53"/>
      <c r="AK362" s="53"/>
      <c r="AL362" s="53">
        <v>55820</v>
      </c>
      <c r="AM362" s="53"/>
      <c r="AN362" s="53">
        <v>0</v>
      </c>
      <c r="AO362" s="54"/>
      <c r="AP362" s="54">
        <v>55820</v>
      </c>
      <c r="AQ362" s="65">
        <f t="shared" si="51"/>
        <v>6.1268362594052314E-2</v>
      </c>
      <c r="AR362" s="66">
        <f t="shared" si="52"/>
        <v>19</v>
      </c>
      <c r="AS362" s="67">
        <f t="shared" si="53"/>
        <v>5.8043711931207449E-2</v>
      </c>
      <c r="AT362" s="66">
        <f t="shared" si="54"/>
        <v>18</v>
      </c>
      <c r="AU362" s="67">
        <f t="shared" si="55"/>
        <v>1.2182013615191688E-2</v>
      </c>
      <c r="AV362" s="68">
        <f t="shared" si="56"/>
        <v>3.7777777777777777</v>
      </c>
    </row>
    <row r="363" spans="1:48" x14ac:dyDescent="0.2">
      <c r="A363" s="4" t="str">
        <f t="shared" si="49"/>
        <v>Pichidegua13</v>
      </c>
      <c r="B363" s="38" t="str">
        <f t="shared" si="50"/>
        <v>PICH5Aco13</v>
      </c>
      <c r="C363" s="39">
        <v>13</v>
      </c>
      <c r="D363" s="40" t="s">
        <v>52</v>
      </c>
      <c r="E363" s="40" t="s">
        <v>56</v>
      </c>
      <c r="F363" s="40" t="s">
        <v>51</v>
      </c>
      <c r="G363" s="41" t="s">
        <v>42</v>
      </c>
      <c r="H363" s="53">
        <v>2640</v>
      </c>
      <c r="I363" s="53"/>
      <c r="J363" s="53">
        <v>20340</v>
      </c>
      <c r="K363" s="53"/>
      <c r="L363" s="53">
        <v>0</v>
      </c>
      <c r="M363" s="53"/>
      <c r="N363" s="53">
        <v>102060</v>
      </c>
      <c r="O363" s="53"/>
      <c r="P363" s="53">
        <v>2160</v>
      </c>
      <c r="Q363" s="53"/>
      <c r="R363" s="53">
        <v>0</v>
      </c>
      <c r="S363" s="53"/>
      <c r="T363" s="53"/>
      <c r="U363" s="53"/>
      <c r="V363" s="53">
        <v>2790</v>
      </c>
      <c r="W363" s="53"/>
      <c r="X363" s="53">
        <v>0</v>
      </c>
      <c r="Y363" s="53"/>
      <c r="Z363" s="53">
        <v>2790</v>
      </c>
      <c r="AA363" s="53"/>
      <c r="AB363" s="53">
        <v>4230</v>
      </c>
      <c r="AC363" s="53"/>
      <c r="AD363" s="53">
        <v>0</v>
      </c>
      <c r="AE363" s="53"/>
      <c r="AF363" s="53">
        <v>4230</v>
      </c>
      <c r="AG363" s="53"/>
      <c r="AH363" s="53">
        <v>550</v>
      </c>
      <c r="AI363" s="53"/>
      <c r="AJ363" s="53"/>
      <c r="AK363" s="53"/>
      <c r="AL363" s="53">
        <v>134770</v>
      </c>
      <c r="AM363" s="53"/>
      <c r="AN363" s="53">
        <v>0</v>
      </c>
      <c r="AO363" s="54"/>
      <c r="AP363" s="54">
        <v>134770</v>
      </c>
      <c r="AQ363" s="65">
        <f t="shared" si="51"/>
        <v>2.0701936632781776E-2</v>
      </c>
      <c r="AR363" s="66">
        <f t="shared" si="52"/>
        <v>15.5</v>
      </c>
      <c r="AS363" s="67">
        <f t="shared" si="53"/>
        <v>3.1386807152927208E-2</v>
      </c>
      <c r="AT363" s="66">
        <f t="shared" si="54"/>
        <v>23.5</v>
      </c>
      <c r="AU363" s="67">
        <f t="shared" si="55"/>
        <v>4.0810269347777697E-3</v>
      </c>
      <c r="AV363" s="68">
        <f t="shared" si="56"/>
        <v>3.0555555555555554</v>
      </c>
    </row>
    <row r="364" spans="1:48" x14ac:dyDescent="0.2">
      <c r="A364" s="4" t="str">
        <f t="shared" si="49"/>
        <v>Pichidegua13</v>
      </c>
      <c r="B364" s="38" t="str">
        <f t="shared" si="50"/>
        <v>PICH5Bco13</v>
      </c>
      <c r="C364" s="39">
        <v>13</v>
      </c>
      <c r="D364" s="40" t="s">
        <v>52</v>
      </c>
      <c r="E364" s="40" t="s">
        <v>56</v>
      </c>
      <c r="F364" s="40" t="s">
        <v>51</v>
      </c>
      <c r="G364" s="41" t="s">
        <v>43</v>
      </c>
      <c r="H364" s="53">
        <v>4920</v>
      </c>
      <c r="I364" s="53"/>
      <c r="J364" s="53">
        <v>20520</v>
      </c>
      <c r="K364" s="53"/>
      <c r="L364" s="53">
        <v>46800</v>
      </c>
      <c r="M364" s="53"/>
      <c r="N364" s="53">
        <v>19080</v>
      </c>
      <c r="O364" s="53"/>
      <c r="P364" s="53">
        <v>1080</v>
      </c>
      <c r="Q364" s="53"/>
      <c r="R364" s="53">
        <v>0</v>
      </c>
      <c r="S364" s="53"/>
      <c r="T364" s="53"/>
      <c r="U364" s="53"/>
      <c r="V364" s="53">
        <v>5466</v>
      </c>
      <c r="W364" s="53"/>
      <c r="X364" s="53">
        <v>0</v>
      </c>
      <c r="Y364" s="53"/>
      <c r="Z364" s="53">
        <v>5466</v>
      </c>
      <c r="AA364" s="53"/>
      <c r="AB364" s="53">
        <v>2934</v>
      </c>
      <c r="AC364" s="53"/>
      <c r="AD364" s="53">
        <v>0</v>
      </c>
      <c r="AE364" s="53"/>
      <c r="AF364" s="53">
        <v>2934</v>
      </c>
      <c r="AG364" s="53"/>
      <c r="AH364" s="53">
        <v>900</v>
      </c>
      <c r="AI364" s="53"/>
      <c r="AJ364" s="53"/>
      <c r="AK364" s="53"/>
      <c r="AL364" s="53">
        <v>101700</v>
      </c>
      <c r="AM364" s="53"/>
      <c r="AN364" s="53">
        <v>0</v>
      </c>
      <c r="AO364" s="54"/>
      <c r="AP364" s="54">
        <v>101700</v>
      </c>
      <c r="AQ364" s="65">
        <f t="shared" si="51"/>
        <v>5.3746312684365784E-2</v>
      </c>
      <c r="AR364" s="66">
        <f t="shared" si="52"/>
        <v>30.366666666666667</v>
      </c>
      <c r="AS364" s="67">
        <f t="shared" si="53"/>
        <v>2.8849557522123894E-2</v>
      </c>
      <c r="AT364" s="66">
        <f t="shared" si="54"/>
        <v>16.3</v>
      </c>
      <c r="AU364" s="67">
        <f t="shared" si="55"/>
        <v>8.8495575221238937E-3</v>
      </c>
      <c r="AV364" s="68">
        <f t="shared" si="56"/>
        <v>5</v>
      </c>
    </row>
    <row r="365" spans="1:48" x14ac:dyDescent="0.2">
      <c r="A365" s="4" t="str">
        <f t="shared" si="49"/>
        <v>Pichidegua13</v>
      </c>
      <c r="B365" s="38" t="str">
        <f t="shared" si="50"/>
        <v>PICH5Cco13</v>
      </c>
      <c r="C365" s="39">
        <v>13</v>
      </c>
      <c r="D365" s="40" t="s">
        <v>52</v>
      </c>
      <c r="E365" s="40" t="s">
        <v>56</v>
      </c>
      <c r="F365" s="40" t="s">
        <v>51</v>
      </c>
      <c r="G365" s="41" t="s">
        <v>44</v>
      </c>
      <c r="H365" s="53">
        <v>5160</v>
      </c>
      <c r="I365" s="53"/>
      <c r="J365" s="53">
        <v>1800</v>
      </c>
      <c r="K365" s="53"/>
      <c r="L365" s="53">
        <v>0</v>
      </c>
      <c r="M365" s="53"/>
      <c r="N365" s="53">
        <v>91980</v>
      </c>
      <c r="O365" s="53"/>
      <c r="P365" s="53">
        <v>11340</v>
      </c>
      <c r="Q365" s="53"/>
      <c r="R365" s="53">
        <v>180</v>
      </c>
      <c r="S365" s="53"/>
      <c r="T365" s="53"/>
      <c r="U365" s="53"/>
      <c r="V365" s="53">
        <v>2670</v>
      </c>
      <c r="W365" s="53"/>
      <c r="X365" s="53">
        <v>0</v>
      </c>
      <c r="Y365" s="53"/>
      <c r="Z365" s="53">
        <v>2670</v>
      </c>
      <c r="AA365" s="53"/>
      <c r="AB365" s="53">
        <v>2322</v>
      </c>
      <c r="AC365" s="53"/>
      <c r="AD365" s="53">
        <v>0</v>
      </c>
      <c r="AE365" s="53"/>
      <c r="AF365" s="53">
        <v>2322</v>
      </c>
      <c r="AG365" s="53"/>
      <c r="AH365" s="53">
        <v>828</v>
      </c>
      <c r="AI365" s="53"/>
      <c r="AJ365" s="53"/>
      <c r="AK365" s="53"/>
      <c r="AL365" s="53">
        <v>116280</v>
      </c>
      <c r="AM365" s="53"/>
      <c r="AN365" s="53">
        <v>0</v>
      </c>
      <c r="AO365" s="54"/>
      <c r="AP365" s="54">
        <v>116280</v>
      </c>
      <c r="AQ365" s="65">
        <f t="shared" si="51"/>
        <v>2.2961816305469555E-2</v>
      </c>
      <c r="AR365" s="66">
        <f t="shared" si="52"/>
        <v>14.833333333333334</v>
      </c>
      <c r="AS365" s="67">
        <f t="shared" si="53"/>
        <v>1.9969040247678017E-2</v>
      </c>
      <c r="AT365" s="66">
        <f t="shared" si="54"/>
        <v>12.9</v>
      </c>
      <c r="AU365" s="67">
        <f t="shared" si="55"/>
        <v>7.1207430340557275E-3</v>
      </c>
      <c r="AV365" s="68">
        <f t="shared" si="56"/>
        <v>4.5999999999999996</v>
      </c>
    </row>
    <row r="366" spans="1:48" ht="13.5" thickBot="1" x14ac:dyDescent="0.25">
      <c r="A366" s="4" t="str">
        <f t="shared" si="49"/>
        <v>13</v>
      </c>
      <c r="B366" s="44" t="str">
        <f t="shared" si="50"/>
        <v>Lavado13</v>
      </c>
      <c r="C366" s="45">
        <v>13</v>
      </c>
      <c r="D366" s="46"/>
      <c r="E366" s="46"/>
      <c r="F366" s="46"/>
      <c r="G366" s="47" t="s">
        <v>46</v>
      </c>
      <c r="H366" s="55">
        <v>4320</v>
      </c>
      <c r="I366" s="55"/>
      <c r="J366" s="55">
        <v>16380</v>
      </c>
      <c r="K366" s="55"/>
      <c r="L366" s="55">
        <v>64800</v>
      </c>
      <c r="M366" s="55"/>
      <c r="N366" s="55">
        <v>45900</v>
      </c>
      <c r="O366" s="55"/>
      <c r="P366" s="55">
        <v>8100</v>
      </c>
      <c r="Q366" s="55"/>
      <c r="R366" s="55">
        <v>540</v>
      </c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>
        <v>140040</v>
      </c>
      <c r="AM366" s="55"/>
      <c r="AN366" s="55"/>
      <c r="AO366" s="56"/>
      <c r="AP366" s="56">
        <v>140040</v>
      </c>
      <c r="AQ366" s="69">
        <f t="shared" si="51"/>
        <v>0</v>
      </c>
      <c r="AR366" s="70">
        <f t="shared" si="52"/>
        <v>0</v>
      </c>
      <c r="AS366" s="71">
        <f t="shared" si="53"/>
        <v>0</v>
      </c>
      <c r="AT366" s="70">
        <f t="shared" si="54"/>
        <v>0</v>
      </c>
      <c r="AU366" s="71">
        <f t="shared" si="55"/>
        <v>0</v>
      </c>
      <c r="AV366" s="72">
        <f t="shared" si="56"/>
        <v>0</v>
      </c>
    </row>
    <row r="367" spans="1:48" x14ac:dyDescent="0.2">
      <c r="A367" s="4" t="str">
        <f t="shared" si="49"/>
        <v>Calera14</v>
      </c>
      <c r="B367" s="34" t="str">
        <f t="shared" si="50"/>
        <v>CA3A14</v>
      </c>
      <c r="C367" s="35">
        <v>14</v>
      </c>
      <c r="D367" s="36" t="s">
        <v>59</v>
      </c>
      <c r="E367" s="36" t="s">
        <v>56</v>
      </c>
      <c r="F367" s="36" t="s">
        <v>47</v>
      </c>
      <c r="G367" s="37" t="s">
        <v>20</v>
      </c>
      <c r="H367" s="51">
        <v>6960</v>
      </c>
      <c r="I367" s="51"/>
      <c r="J367" s="51">
        <v>14760</v>
      </c>
      <c r="K367" s="51"/>
      <c r="L367" s="51">
        <v>0</v>
      </c>
      <c r="M367" s="51"/>
      <c r="N367" s="51">
        <v>16560</v>
      </c>
      <c r="O367" s="51"/>
      <c r="P367" s="51">
        <v>0</v>
      </c>
      <c r="Q367" s="51"/>
      <c r="R367" s="51"/>
      <c r="S367" s="51"/>
      <c r="T367" s="51"/>
      <c r="U367" s="51"/>
      <c r="V367" s="51">
        <v>1164</v>
      </c>
      <c r="W367" s="51"/>
      <c r="X367" s="51">
        <v>480</v>
      </c>
      <c r="Y367" s="51"/>
      <c r="Z367" s="51">
        <v>1644</v>
      </c>
      <c r="AA367" s="51"/>
      <c r="AB367" s="51">
        <v>429</v>
      </c>
      <c r="AC367" s="51"/>
      <c r="AD367" s="51">
        <v>510</v>
      </c>
      <c r="AE367" s="51"/>
      <c r="AF367" s="51">
        <v>939</v>
      </c>
      <c r="AG367" s="51"/>
      <c r="AH367" s="51">
        <v>597</v>
      </c>
      <c r="AI367" s="51"/>
      <c r="AJ367" s="51"/>
      <c r="AK367" s="51"/>
      <c r="AL367" s="51">
        <v>40470</v>
      </c>
      <c r="AM367" s="51"/>
      <c r="AN367" s="51">
        <v>990</v>
      </c>
      <c r="AO367" s="52"/>
      <c r="AP367" s="52">
        <v>41460</v>
      </c>
      <c r="AQ367" s="57">
        <f t="shared" si="51"/>
        <v>3.9652677279305354E-2</v>
      </c>
      <c r="AR367" s="58">
        <f t="shared" si="52"/>
        <v>9.1333333333333329</v>
      </c>
      <c r="AS367" s="59">
        <f t="shared" si="53"/>
        <v>2.264833574529667E-2</v>
      </c>
      <c r="AT367" s="58">
        <f t="shared" si="54"/>
        <v>5.2166666666666668</v>
      </c>
      <c r="AU367" s="59">
        <f t="shared" si="55"/>
        <v>1.4399421128798842E-2</v>
      </c>
      <c r="AV367" s="60">
        <f t="shared" si="56"/>
        <v>3.3166666666666669</v>
      </c>
    </row>
    <row r="368" spans="1:48" x14ac:dyDescent="0.2">
      <c r="A368" s="4" t="str">
        <f t="shared" si="49"/>
        <v>Calera14</v>
      </c>
      <c r="B368" s="38" t="str">
        <f t="shared" si="50"/>
        <v>CA3B14</v>
      </c>
      <c r="C368" s="39">
        <v>14</v>
      </c>
      <c r="D368" s="40" t="s">
        <v>59</v>
      </c>
      <c r="E368" s="40" t="s">
        <v>56</v>
      </c>
      <c r="F368" s="40" t="s">
        <v>47</v>
      </c>
      <c r="G368" s="41" t="s">
        <v>54</v>
      </c>
      <c r="H368" s="53">
        <v>1080</v>
      </c>
      <c r="I368" s="53"/>
      <c r="J368" s="53">
        <v>1260</v>
      </c>
      <c r="K368" s="53"/>
      <c r="L368" s="53">
        <v>1260</v>
      </c>
      <c r="M368" s="53"/>
      <c r="N368" s="53">
        <v>720</v>
      </c>
      <c r="O368" s="53"/>
      <c r="P368" s="53">
        <v>180</v>
      </c>
      <c r="Q368" s="53"/>
      <c r="R368" s="53"/>
      <c r="S368" s="53"/>
      <c r="T368" s="53"/>
      <c r="U368" s="53"/>
      <c r="V368" s="53">
        <v>240</v>
      </c>
      <c r="W368" s="53"/>
      <c r="X368" s="53">
        <v>60</v>
      </c>
      <c r="Y368" s="53"/>
      <c r="Z368" s="53">
        <v>300</v>
      </c>
      <c r="AA368" s="53"/>
      <c r="AB368" s="53">
        <v>30</v>
      </c>
      <c r="AC368" s="53"/>
      <c r="AD368" s="53">
        <v>0</v>
      </c>
      <c r="AE368" s="53"/>
      <c r="AF368" s="53">
        <v>30</v>
      </c>
      <c r="AG368" s="53"/>
      <c r="AH368" s="53">
        <v>30</v>
      </c>
      <c r="AI368" s="53"/>
      <c r="AJ368" s="53"/>
      <c r="AK368" s="53"/>
      <c r="AL368" s="53">
        <v>4800</v>
      </c>
      <c r="AM368" s="53"/>
      <c r="AN368" s="53">
        <v>60</v>
      </c>
      <c r="AO368" s="54"/>
      <c r="AP368" s="54">
        <v>4860</v>
      </c>
      <c r="AQ368" s="61">
        <f t="shared" si="51"/>
        <v>6.1728395061728392E-2</v>
      </c>
      <c r="AR368" s="62">
        <f t="shared" si="52"/>
        <v>1.6666666666666667</v>
      </c>
      <c r="AS368" s="63">
        <f t="shared" si="53"/>
        <v>6.1728395061728392E-3</v>
      </c>
      <c r="AT368" s="62">
        <f t="shared" si="54"/>
        <v>0.16666666666666666</v>
      </c>
      <c r="AU368" s="63">
        <f t="shared" si="55"/>
        <v>6.1728395061728392E-3</v>
      </c>
      <c r="AV368" s="64">
        <f t="shared" si="56"/>
        <v>0.16666666666666666</v>
      </c>
    </row>
    <row r="369" spans="1:48" x14ac:dyDescent="0.2">
      <c r="A369" s="4" t="str">
        <f t="shared" si="49"/>
        <v>Calera14</v>
      </c>
      <c r="B369" s="38" t="str">
        <f t="shared" si="50"/>
        <v>CA3BB14</v>
      </c>
      <c r="C369" s="39">
        <v>14</v>
      </c>
      <c r="D369" s="40" t="s">
        <v>59</v>
      </c>
      <c r="E369" s="40" t="s">
        <v>55</v>
      </c>
      <c r="F369" s="40" t="s">
        <v>47</v>
      </c>
      <c r="G369" s="41" t="s">
        <v>21</v>
      </c>
      <c r="H369" s="53">
        <v>1560</v>
      </c>
      <c r="I369" s="53"/>
      <c r="J369" s="53">
        <v>7380</v>
      </c>
      <c r="K369" s="53"/>
      <c r="L369" s="53">
        <v>9360</v>
      </c>
      <c r="M369" s="53"/>
      <c r="N369" s="53">
        <v>9540</v>
      </c>
      <c r="O369" s="53"/>
      <c r="P369" s="53">
        <v>360</v>
      </c>
      <c r="Q369" s="53"/>
      <c r="R369" s="53"/>
      <c r="S369" s="53"/>
      <c r="T369" s="53"/>
      <c r="U369" s="53"/>
      <c r="V369" s="53">
        <v>630</v>
      </c>
      <c r="W369" s="53"/>
      <c r="X369" s="53">
        <v>720</v>
      </c>
      <c r="Y369" s="53"/>
      <c r="Z369" s="53">
        <v>1350</v>
      </c>
      <c r="AA369" s="53"/>
      <c r="AB369" s="53">
        <v>330</v>
      </c>
      <c r="AC369" s="53"/>
      <c r="AD369" s="53">
        <v>510</v>
      </c>
      <c r="AE369" s="53"/>
      <c r="AF369" s="53">
        <v>840</v>
      </c>
      <c r="AG369" s="53"/>
      <c r="AH369" s="53">
        <v>270</v>
      </c>
      <c r="AI369" s="53"/>
      <c r="AJ369" s="53"/>
      <c r="AK369" s="53"/>
      <c r="AL369" s="53">
        <v>29430</v>
      </c>
      <c r="AM369" s="53"/>
      <c r="AN369" s="53">
        <v>1230</v>
      </c>
      <c r="AO369" s="54"/>
      <c r="AP369" s="54">
        <v>30660</v>
      </c>
      <c r="AQ369" s="61">
        <f t="shared" si="51"/>
        <v>4.4031311154598823E-2</v>
      </c>
      <c r="AR369" s="62">
        <f t="shared" si="52"/>
        <v>7.5</v>
      </c>
      <c r="AS369" s="63">
        <f t="shared" si="53"/>
        <v>2.7397260273972601E-2</v>
      </c>
      <c r="AT369" s="62">
        <f t="shared" si="54"/>
        <v>4.666666666666667</v>
      </c>
      <c r="AU369" s="63">
        <f t="shared" si="55"/>
        <v>8.8062622309197647E-3</v>
      </c>
      <c r="AV369" s="64">
        <f t="shared" si="56"/>
        <v>1.5</v>
      </c>
    </row>
    <row r="370" spans="1:48" x14ac:dyDescent="0.2">
      <c r="A370" s="4" t="str">
        <f t="shared" si="49"/>
        <v>Calera14</v>
      </c>
      <c r="B370" s="38" t="str">
        <f t="shared" si="50"/>
        <v>CAP1A14</v>
      </c>
      <c r="C370" s="39">
        <v>14</v>
      </c>
      <c r="D370" s="40" t="s">
        <v>59</v>
      </c>
      <c r="E370" s="40" t="s">
        <v>56</v>
      </c>
      <c r="F370" s="40" t="s">
        <v>47</v>
      </c>
      <c r="G370" s="41" t="s">
        <v>22</v>
      </c>
      <c r="H370" s="53">
        <v>840</v>
      </c>
      <c r="I370" s="53"/>
      <c r="J370" s="53">
        <v>540</v>
      </c>
      <c r="K370" s="53"/>
      <c r="L370" s="53">
        <v>2160</v>
      </c>
      <c r="M370" s="53"/>
      <c r="N370" s="53">
        <v>21456</v>
      </c>
      <c r="O370" s="53"/>
      <c r="P370" s="53">
        <v>360</v>
      </c>
      <c r="Q370" s="53"/>
      <c r="R370" s="53"/>
      <c r="S370" s="53"/>
      <c r="T370" s="53"/>
      <c r="U370" s="53"/>
      <c r="V370" s="53">
        <v>660</v>
      </c>
      <c r="W370" s="53"/>
      <c r="X370" s="53">
        <v>270</v>
      </c>
      <c r="Y370" s="53"/>
      <c r="Z370" s="53">
        <v>930</v>
      </c>
      <c r="AA370" s="53"/>
      <c r="AB370" s="53">
        <v>90</v>
      </c>
      <c r="AC370" s="53"/>
      <c r="AD370" s="53">
        <v>0</v>
      </c>
      <c r="AE370" s="53"/>
      <c r="AF370" s="53">
        <v>90</v>
      </c>
      <c r="AG370" s="53"/>
      <c r="AH370" s="53">
        <v>624</v>
      </c>
      <c r="AI370" s="53"/>
      <c r="AJ370" s="53"/>
      <c r="AK370" s="53"/>
      <c r="AL370" s="53">
        <v>26730</v>
      </c>
      <c r="AM370" s="53"/>
      <c r="AN370" s="53">
        <v>270</v>
      </c>
      <c r="AO370" s="54"/>
      <c r="AP370" s="54">
        <v>27000</v>
      </c>
      <c r="AQ370" s="61">
        <f t="shared" si="51"/>
        <v>3.4444444444444444E-2</v>
      </c>
      <c r="AR370" s="62">
        <f t="shared" si="52"/>
        <v>5.166666666666667</v>
      </c>
      <c r="AS370" s="63">
        <f t="shared" si="53"/>
        <v>3.3333333333333335E-3</v>
      </c>
      <c r="AT370" s="62">
        <f t="shared" si="54"/>
        <v>0.5</v>
      </c>
      <c r="AU370" s="63">
        <f t="shared" si="55"/>
        <v>2.311111111111111E-2</v>
      </c>
      <c r="AV370" s="64">
        <f t="shared" si="56"/>
        <v>3.4666666666666668</v>
      </c>
    </row>
    <row r="371" spans="1:48" x14ac:dyDescent="0.2">
      <c r="A371" s="4" t="str">
        <f t="shared" si="49"/>
        <v>Calera14</v>
      </c>
      <c r="B371" s="38" t="str">
        <f t="shared" si="50"/>
        <v>CAP1B14</v>
      </c>
      <c r="C371" s="39">
        <v>14</v>
      </c>
      <c r="D371" s="40" t="s">
        <v>59</v>
      </c>
      <c r="E371" s="40" t="s">
        <v>56</v>
      </c>
      <c r="F371" s="40" t="s">
        <v>47</v>
      </c>
      <c r="G371" s="41" t="s">
        <v>23</v>
      </c>
      <c r="H371" s="53">
        <v>4440</v>
      </c>
      <c r="I371" s="53"/>
      <c r="J371" s="53">
        <v>2700</v>
      </c>
      <c r="K371" s="53"/>
      <c r="L371" s="53">
        <v>180</v>
      </c>
      <c r="M371" s="53"/>
      <c r="N371" s="53">
        <v>24120</v>
      </c>
      <c r="O371" s="53"/>
      <c r="P371" s="53">
        <v>1590</v>
      </c>
      <c r="Q371" s="53"/>
      <c r="R371" s="53"/>
      <c r="S371" s="53"/>
      <c r="T371" s="53"/>
      <c r="U371" s="53"/>
      <c r="V371" s="53">
        <v>1590</v>
      </c>
      <c r="W371" s="53"/>
      <c r="X371" s="53">
        <v>240</v>
      </c>
      <c r="Y371" s="53"/>
      <c r="Z371" s="53">
        <v>1830</v>
      </c>
      <c r="AA371" s="53"/>
      <c r="AB371" s="53">
        <v>237</v>
      </c>
      <c r="AC371" s="53"/>
      <c r="AD371" s="53">
        <v>0</v>
      </c>
      <c r="AE371" s="53"/>
      <c r="AF371" s="53">
        <v>237</v>
      </c>
      <c r="AG371" s="53"/>
      <c r="AH371" s="53">
        <v>213</v>
      </c>
      <c r="AI371" s="53"/>
      <c r="AJ371" s="53"/>
      <c r="AK371" s="53"/>
      <c r="AL371" s="53">
        <v>35070</v>
      </c>
      <c r="AM371" s="53"/>
      <c r="AN371" s="53">
        <v>240</v>
      </c>
      <c r="AO371" s="54"/>
      <c r="AP371" s="54">
        <v>35310</v>
      </c>
      <c r="AQ371" s="61">
        <f t="shared" si="51"/>
        <v>5.1826677994902294E-2</v>
      </c>
      <c r="AR371" s="62">
        <f t="shared" si="52"/>
        <v>10.166666666666666</v>
      </c>
      <c r="AS371" s="63">
        <f t="shared" si="53"/>
        <v>6.7119796091758711E-3</v>
      </c>
      <c r="AT371" s="62">
        <f t="shared" si="54"/>
        <v>1.3166666666666667</v>
      </c>
      <c r="AU371" s="63">
        <f t="shared" si="55"/>
        <v>6.032285471537808E-3</v>
      </c>
      <c r="AV371" s="64">
        <f t="shared" si="56"/>
        <v>1.1833333333333333</v>
      </c>
    </row>
    <row r="372" spans="1:48" x14ac:dyDescent="0.2">
      <c r="A372" s="4" t="str">
        <f t="shared" si="49"/>
        <v>Calera14</v>
      </c>
      <c r="B372" s="38" t="str">
        <f t="shared" si="50"/>
        <v>CAP1c14</v>
      </c>
      <c r="C372" s="39">
        <v>14</v>
      </c>
      <c r="D372" s="40" t="s">
        <v>59</v>
      </c>
      <c r="E372" s="40" t="s">
        <v>56</v>
      </c>
      <c r="F372" s="40" t="s">
        <v>47</v>
      </c>
      <c r="G372" s="41" t="s">
        <v>24</v>
      </c>
      <c r="H372" s="53">
        <v>1200</v>
      </c>
      <c r="I372" s="53"/>
      <c r="J372" s="53">
        <v>0</v>
      </c>
      <c r="K372" s="53"/>
      <c r="L372" s="53">
        <v>19300</v>
      </c>
      <c r="M372" s="53"/>
      <c r="N372" s="53">
        <v>9000</v>
      </c>
      <c r="O372" s="53"/>
      <c r="P372" s="53">
        <v>0</v>
      </c>
      <c r="Q372" s="53"/>
      <c r="R372" s="53"/>
      <c r="S372" s="53"/>
      <c r="T372" s="53"/>
      <c r="U372" s="53"/>
      <c r="V372" s="53">
        <v>1050</v>
      </c>
      <c r="W372" s="53"/>
      <c r="X372" s="53">
        <v>300</v>
      </c>
      <c r="Y372" s="53"/>
      <c r="Z372" s="53">
        <v>1350</v>
      </c>
      <c r="AA372" s="53"/>
      <c r="AB372" s="53">
        <v>66</v>
      </c>
      <c r="AC372" s="53"/>
      <c r="AD372" s="53">
        <v>0</v>
      </c>
      <c r="AE372" s="53"/>
      <c r="AF372" s="53">
        <v>66</v>
      </c>
      <c r="AG372" s="53"/>
      <c r="AH372" s="53">
        <v>404</v>
      </c>
      <c r="AI372" s="53"/>
      <c r="AJ372" s="53"/>
      <c r="AK372" s="53"/>
      <c r="AL372" s="53">
        <v>31020</v>
      </c>
      <c r="AM372" s="53"/>
      <c r="AN372" s="53">
        <v>300</v>
      </c>
      <c r="AO372" s="54"/>
      <c r="AP372" s="54">
        <v>31320</v>
      </c>
      <c r="AQ372" s="65">
        <f t="shared" si="51"/>
        <v>4.3103448275862072E-2</v>
      </c>
      <c r="AR372" s="66">
        <f t="shared" si="52"/>
        <v>7.5</v>
      </c>
      <c r="AS372" s="67">
        <f t="shared" si="53"/>
        <v>2.1072796934865899E-3</v>
      </c>
      <c r="AT372" s="66">
        <f t="shared" si="54"/>
        <v>0.36666666666666664</v>
      </c>
      <c r="AU372" s="67">
        <f t="shared" si="55"/>
        <v>1.2899106002554278E-2</v>
      </c>
      <c r="AV372" s="68">
        <f t="shared" si="56"/>
        <v>2.2444444444444445</v>
      </c>
    </row>
    <row r="373" spans="1:48" x14ac:dyDescent="0.2">
      <c r="A373" s="4" t="str">
        <f t="shared" si="49"/>
        <v>Pichidegua14</v>
      </c>
      <c r="B373" s="38" t="str">
        <f t="shared" si="50"/>
        <v>PICH1A14</v>
      </c>
      <c r="C373" s="39">
        <v>14</v>
      </c>
      <c r="D373" s="40" t="s">
        <v>52</v>
      </c>
      <c r="E373" s="40"/>
      <c r="F373" s="40" t="s">
        <v>48</v>
      </c>
      <c r="G373" s="41" t="s">
        <v>25</v>
      </c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4"/>
      <c r="AP373" s="54"/>
      <c r="AQ373" s="65">
        <v>0</v>
      </c>
      <c r="AR373" s="66">
        <f t="shared" si="52"/>
        <v>0</v>
      </c>
      <c r="AS373" s="67">
        <v>0</v>
      </c>
      <c r="AT373" s="66">
        <f t="shared" si="54"/>
        <v>0</v>
      </c>
      <c r="AU373" s="67">
        <v>0</v>
      </c>
      <c r="AV373" s="68">
        <f t="shared" si="56"/>
        <v>0</v>
      </c>
    </row>
    <row r="374" spans="1:48" x14ac:dyDescent="0.2">
      <c r="A374" s="4" t="str">
        <f t="shared" si="49"/>
        <v>Pichidegua14</v>
      </c>
      <c r="B374" s="38" t="str">
        <f t="shared" si="50"/>
        <v>PICH2A14</v>
      </c>
      <c r="C374" s="39">
        <v>14</v>
      </c>
      <c r="D374" s="40" t="s">
        <v>52</v>
      </c>
      <c r="E374" s="40" t="s">
        <v>56</v>
      </c>
      <c r="F374" s="40" t="s">
        <v>48</v>
      </c>
      <c r="G374" s="41" t="s">
        <v>26</v>
      </c>
      <c r="H374" s="53">
        <v>5400</v>
      </c>
      <c r="I374" s="53"/>
      <c r="J374" s="53">
        <v>35340</v>
      </c>
      <c r="K374" s="53"/>
      <c r="L374" s="53">
        <v>170140</v>
      </c>
      <c r="M374" s="53"/>
      <c r="N374" s="53">
        <v>82440</v>
      </c>
      <c r="O374" s="53"/>
      <c r="P374" s="53">
        <v>5400</v>
      </c>
      <c r="Q374" s="53"/>
      <c r="R374" s="53">
        <v>0</v>
      </c>
      <c r="S374" s="53"/>
      <c r="T374" s="53"/>
      <c r="U374" s="53"/>
      <c r="V374" s="53">
        <v>17280</v>
      </c>
      <c r="W374" s="53"/>
      <c r="X374" s="53">
        <v>0</v>
      </c>
      <c r="Y374" s="53"/>
      <c r="Z374" s="53">
        <v>17280</v>
      </c>
      <c r="AA374" s="53"/>
      <c r="AB374" s="53">
        <v>3600</v>
      </c>
      <c r="AC374" s="53"/>
      <c r="AD374" s="53">
        <v>0</v>
      </c>
      <c r="AE374" s="53"/>
      <c r="AF374" s="53">
        <v>3600</v>
      </c>
      <c r="AG374" s="53"/>
      <c r="AH374" s="53">
        <v>80</v>
      </c>
      <c r="AI374" s="53"/>
      <c r="AJ374" s="53"/>
      <c r="AK374" s="53"/>
      <c r="AL374" s="53">
        <v>319680</v>
      </c>
      <c r="AM374" s="53"/>
      <c r="AN374" s="53">
        <v>0</v>
      </c>
      <c r="AO374" s="54"/>
      <c r="AP374" s="54">
        <v>319680</v>
      </c>
      <c r="AQ374" s="65">
        <f t="shared" si="51"/>
        <v>5.4054054054054057E-2</v>
      </c>
      <c r="AR374" s="66">
        <f t="shared" si="52"/>
        <v>96</v>
      </c>
      <c r="AS374" s="67">
        <f t="shared" si="53"/>
        <v>1.1261261261261261E-2</v>
      </c>
      <c r="AT374" s="66">
        <f t="shared" si="54"/>
        <v>20</v>
      </c>
      <c r="AU374" s="67">
        <f t="shared" si="55"/>
        <v>2.5025025025025025E-4</v>
      </c>
      <c r="AV374" s="68">
        <f t="shared" si="56"/>
        <v>0.44444444444444442</v>
      </c>
    </row>
    <row r="375" spans="1:48" x14ac:dyDescent="0.2">
      <c r="A375" s="4" t="str">
        <f t="shared" si="49"/>
        <v>Pichidegua14</v>
      </c>
      <c r="B375" s="38" t="str">
        <f t="shared" si="50"/>
        <v>PICH3A14</v>
      </c>
      <c r="C375" s="39">
        <v>14</v>
      </c>
      <c r="D375" s="40" t="s">
        <v>52</v>
      </c>
      <c r="E375" s="40" t="s">
        <v>55</v>
      </c>
      <c r="F375" s="40" t="s">
        <v>49</v>
      </c>
      <c r="G375" s="41" t="s">
        <v>27</v>
      </c>
      <c r="H375" s="53">
        <v>1800</v>
      </c>
      <c r="I375" s="53"/>
      <c r="J375" s="53">
        <v>23580</v>
      </c>
      <c r="K375" s="53"/>
      <c r="L375" s="53">
        <v>147000</v>
      </c>
      <c r="M375" s="53"/>
      <c r="N375" s="53">
        <v>101880</v>
      </c>
      <c r="O375" s="53"/>
      <c r="P375" s="53">
        <v>8820</v>
      </c>
      <c r="Q375" s="53"/>
      <c r="R375" s="53">
        <v>0</v>
      </c>
      <c r="S375" s="53"/>
      <c r="T375" s="53"/>
      <c r="U375" s="53"/>
      <c r="V375" s="53">
        <v>19800</v>
      </c>
      <c r="W375" s="53"/>
      <c r="X375" s="53">
        <v>0</v>
      </c>
      <c r="Y375" s="53"/>
      <c r="Z375" s="53">
        <v>19800</v>
      </c>
      <c r="AA375" s="53"/>
      <c r="AB375" s="53">
        <v>2340</v>
      </c>
      <c r="AC375" s="53"/>
      <c r="AD375" s="53">
        <v>0</v>
      </c>
      <c r="AE375" s="53"/>
      <c r="AF375" s="53">
        <v>2340</v>
      </c>
      <c r="AG375" s="53"/>
      <c r="AH375" s="53">
        <v>380</v>
      </c>
      <c r="AI375" s="53"/>
      <c r="AJ375" s="53"/>
      <c r="AK375" s="53"/>
      <c r="AL375" s="53">
        <v>305600</v>
      </c>
      <c r="AM375" s="53"/>
      <c r="AN375" s="53">
        <v>0</v>
      </c>
      <c r="AO375" s="54"/>
      <c r="AP375" s="54">
        <v>305600</v>
      </c>
      <c r="AQ375" s="65">
        <f t="shared" si="51"/>
        <v>6.4790575916230372E-2</v>
      </c>
      <c r="AR375" s="66">
        <f t="shared" si="52"/>
        <v>110</v>
      </c>
      <c r="AS375" s="67">
        <f t="shared" si="53"/>
        <v>7.6570680628272247E-3</v>
      </c>
      <c r="AT375" s="66">
        <f t="shared" si="54"/>
        <v>13</v>
      </c>
      <c r="AU375" s="67">
        <f t="shared" si="55"/>
        <v>1.2434554973821989E-3</v>
      </c>
      <c r="AV375" s="68">
        <f t="shared" si="56"/>
        <v>2.1111111111111112</v>
      </c>
    </row>
    <row r="376" spans="1:48" x14ac:dyDescent="0.2">
      <c r="A376" s="4" t="str">
        <f t="shared" si="49"/>
        <v>Pichidegua14</v>
      </c>
      <c r="B376" s="38" t="str">
        <f t="shared" si="50"/>
        <v>PICH4A14</v>
      </c>
      <c r="C376" s="39">
        <v>14</v>
      </c>
      <c r="D376" s="40" t="s">
        <v>52</v>
      </c>
      <c r="E376" s="40" t="s">
        <v>55</v>
      </c>
      <c r="F376" s="40" t="s">
        <v>50</v>
      </c>
      <c r="G376" s="41" t="s">
        <v>28</v>
      </c>
      <c r="H376" s="53">
        <v>5160</v>
      </c>
      <c r="I376" s="53"/>
      <c r="J376" s="53">
        <v>6360</v>
      </c>
      <c r="K376" s="53"/>
      <c r="L376" s="53">
        <v>81480</v>
      </c>
      <c r="M376" s="53"/>
      <c r="N376" s="53">
        <v>36900</v>
      </c>
      <c r="O376" s="53"/>
      <c r="P376" s="53">
        <v>3960</v>
      </c>
      <c r="Q376" s="53"/>
      <c r="R376" s="53">
        <v>0</v>
      </c>
      <c r="S376" s="53"/>
      <c r="T376" s="53"/>
      <c r="U376" s="53"/>
      <c r="V376" s="53">
        <v>14940</v>
      </c>
      <c r="W376" s="53"/>
      <c r="X376" s="53">
        <v>0</v>
      </c>
      <c r="Y376" s="53"/>
      <c r="Z376" s="53">
        <v>14940</v>
      </c>
      <c r="AA376" s="53"/>
      <c r="AB376" s="53">
        <v>3240</v>
      </c>
      <c r="AC376" s="53"/>
      <c r="AD376" s="53">
        <v>0</v>
      </c>
      <c r="AE376" s="53"/>
      <c r="AF376" s="53">
        <v>3240</v>
      </c>
      <c r="AG376" s="53"/>
      <c r="AH376" s="53">
        <v>640</v>
      </c>
      <c r="AI376" s="53"/>
      <c r="AJ376" s="53"/>
      <c r="AK376" s="53"/>
      <c r="AL376" s="53">
        <v>152680</v>
      </c>
      <c r="AM376" s="53"/>
      <c r="AN376" s="53">
        <v>0</v>
      </c>
      <c r="AO376" s="54"/>
      <c r="AP376" s="54">
        <v>152680</v>
      </c>
      <c r="AQ376" s="65">
        <f t="shared" si="51"/>
        <v>9.785171600733561E-2</v>
      </c>
      <c r="AR376" s="66">
        <f t="shared" si="52"/>
        <v>83</v>
      </c>
      <c r="AS376" s="67">
        <f t="shared" si="53"/>
        <v>2.1220854073880011E-2</v>
      </c>
      <c r="AT376" s="66">
        <f t="shared" si="54"/>
        <v>18</v>
      </c>
      <c r="AU376" s="67">
        <f t="shared" si="55"/>
        <v>4.1917736442232123E-3</v>
      </c>
      <c r="AV376" s="68">
        <f t="shared" si="56"/>
        <v>3.5555555555555554</v>
      </c>
    </row>
    <row r="377" spans="1:48" x14ac:dyDescent="0.2">
      <c r="A377" s="4" t="str">
        <f t="shared" si="49"/>
        <v>Pichidegua14</v>
      </c>
      <c r="B377" s="38" t="str">
        <f t="shared" si="50"/>
        <v>PICH5A14</v>
      </c>
      <c r="C377" s="39">
        <v>14</v>
      </c>
      <c r="D377" s="40" t="s">
        <v>52</v>
      </c>
      <c r="E377" s="40" t="s">
        <v>55</v>
      </c>
      <c r="F377" s="40" t="s">
        <v>51</v>
      </c>
      <c r="G377" s="41" t="s">
        <v>29</v>
      </c>
      <c r="H377" s="53">
        <v>3720</v>
      </c>
      <c r="I377" s="53"/>
      <c r="J377" s="53">
        <v>8640</v>
      </c>
      <c r="K377" s="53"/>
      <c r="L377" s="53">
        <v>80820</v>
      </c>
      <c r="M377" s="53"/>
      <c r="N377" s="53">
        <v>190440</v>
      </c>
      <c r="O377" s="53"/>
      <c r="P377" s="53">
        <v>12420</v>
      </c>
      <c r="Q377" s="53"/>
      <c r="R377" s="53">
        <v>0</v>
      </c>
      <c r="S377" s="53"/>
      <c r="T377" s="53"/>
      <c r="U377" s="53"/>
      <c r="V377" s="53">
        <v>9360</v>
      </c>
      <c r="W377" s="53"/>
      <c r="X377" s="53">
        <v>0</v>
      </c>
      <c r="Y377" s="53"/>
      <c r="Z377" s="53">
        <v>9360</v>
      </c>
      <c r="AA377" s="53"/>
      <c r="AB377" s="53">
        <v>1800</v>
      </c>
      <c r="AC377" s="53"/>
      <c r="AD377" s="53">
        <v>0</v>
      </c>
      <c r="AE377" s="53"/>
      <c r="AF377" s="53">
        <v>1800</v>
      </c>
      <c r="AG377" s="53"/>
      <c r="AH377" s="53">
        <v>540</v>
      </c>
      <c r="AI377" s="53"/>
      <c r="AJ377" s="53"/>
      <c r="AK377" s="53"/>
      <c r="AL377" s="53">
        <v>307740</v>
      </c>
      <c r="AM377" s="53"/>
      <c r="AN377" s="53">
        <v>0</v>
      </c>
      <c r="AO377" s="54"/>
      <c r="AP377" s="54">
        <v>307740</v>
      </c>
      <c r="AQ377" s="65">
        <f t="shared" si="51"/>
        <v>3.0415285630727238E-2</v>
      </c>
      <c r="AR377" s="66">
        <f t="shared" si="52"/>
        <v>52</v>
      </c>
      <c r="AS377" s="67">
        <f t="shared" si="53"/>
        <v>5.8490933905244683E-3</v>
      </c>
      <c r="AT377" s="66">
        <f t="shared" si="54"/>
        <v>10</v>
      </c>
      <c r="AU377" s="67">
        <f t="shared" si="55"/>
        <v>1.7547280171573405E-3</v>
      </c>
      <c r="AV377" s="68">
        <f t="shared" si="56"/>
        <v>3</v>
      </c>
    </row>
    <row r="378" spans="1:48" x14ac:dyDescent="0.2">
      <c r="A378" s="4" t="str">
        <f t="shared" si="49"/>
        <v>Pichidegua14</v>
      </c>
      <c r="B378" s="38" t="str">
        <f t="shared" si="50"/>
        <v>PICH1B14</v>
      </c>
      <c r="C378" s="39">
        <v>14</v>
      </c>
      <c r="D378" s="40" t="s">
        <v>52</v>
      </c>
      <c r="E378" s="40"/>
      <c r="F378" s="40" t="s">
        <v>48</v>
      </c>
      <c r="G378" s="41" t="s">
        <v>30</v>
      </c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4"/>
      <c r="AP378" s="54"/>
      <c r="AQ378" s="65">
        <v>0</v>
      </c>
      <c r="AR378" s="66">
        <f t="shared" si="52"/>
        <v>0</v>
      </c>
      <c r="AS378" s="67">
        <v>0</v>
      </c>
      <c r="AT378" s="66">
        <f t="shared" si="54"/>
        <v>0</v>
      </c>
      <c r="AU378" s="67">
        <v>0</v>
      </c>
      <c r="AV378" s="68">
        <f t="shared" si="56"/>
        <v>0</v>
      </c>
    </row>
    <row r="379" spans="1:48" x14ac:dyDescent="0.2">
      <c r="A379" s="4" t="str">
        <f t="shared" si="49"/>
        <v>Pichidegua14</v>
      </c>
      <c r="B379" s="38" t="str">
        <f t="shared" si="50"/>
        <v>PICH2B14</v>
      </c>
      <c r="C379" s="39">
        <v>14</v>
      </c>
      <c r="D379" s="40" t="s">
        <v>52</v>
      </c>
      <c r="E379" s="40" t="s">
        <v>55</v>
      </c>
      <c r="F379" s="40" t="s">
        <v>48</v>
      </c>
      <c r="G379" s="41" t="s">
        <v>31</v>
      </c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4"/>
      <c r="AP379" s="54"/>
      <c r="AQ379" s="65">
        <v>0</v>
      </c>
      <c r="AR379" s="66">
        <f t="shared" si="52"/>
        <v>0</v>
      </c>
      <c r="AS379" s="67">
        <v>0</v>
      </c>
      <c r="AT379" s="66">
        <f t="shared" si="54"/>
        <v>0</v>
      </c>
      <c r="AU379" s="67">
        <v>0</v>
      </c>
      <c r="AV379" s="68">
        <f t="shared" si="56"/>
        <v>0</v>
      </c>
    </row>
    <row r="380" spans="1:48" x14ac:dyDescent="0.2">
      <c r="A380" s="4" t="str">
        <f t="shared" si="49"/>
        <v>Pichidegua14</v>
      </c>
      <c r="B380" s="38" t="str">
        <f t="shared" si="50"/>
        <v>PICH3B14</v>
      </c>
      <c r="C380" s="39">
        <v>14</v>
      </c>
      <c r="D380" s="40" t="s">
        <v>52</v>
      </c>
      <c r="E380" s="40" t="s">
        <v>55</v>
      </c>
      <c r="F380" s="40" t="s">
        <v>49</v>
      </c>
      <c r="G380" s="41" t="s">
        <v>32</v>
      </c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4"/>
      <c r="AP380" s="54"/>
      <c r="AQ380" s="65">
        <v>0</v>
      </c>
      <c r="AR380" s="66">
        <f t="shared" si="52"/>
        <v>0</v>
      </c>
      <c r="AS380" s="67">
        <v>0</v>
      </c>
      <c r="AT380" s="66">
        <f t="shared" si="54"/>
        <v>0</v>
      </c>
      <c r="AU380" s="67">
        <v>0</v>
      </c>
      <c r="AV380" s="68">
        <f t="shared" si="56"/>
        <v>0</v>
      </c>
    </row>
    <row r="381" spans="1:48" x14ac:dyDescent="0.2">
      <c r="A381" s="4" t="str">
        <f t="shared" si="49"/>
        <v>Pichidegua14</v>
      </c>
      <c r="B381" s="38" t="str">
        <f t="shared" si="50"/>
        <v>PICH4B14</v>
      </c>
      <c r="C381" s="39">
        <v>14</v>
      </c>
      <c r="D381" s="40" t="s">
        <v>52</v>
      </c>
      <c r="E381" s="40" t="s">
        <v>55</v>
      </c>
      <c r="F381" s="40" t="s">
        <v>50</v>
      </c>
      <c r="G381" s="41" t="s">
        <v>33</v>
      </c>
      <c r="H381" s="53">
        <v>6720</v>
      </c>
      <c r="I381" s="53"/>
      <c r="J381" s="53">
        <v>17460</v>
      </c>
      <c r="K381" s="53"/>
      <c r="L381" s="53">
        <v>40860</v>
      </c>
      <c r="M381" s="53"/>
      <c r="N381" s="53">
        <v>15840</v>
      </c>
      <c r="O381" s="53"/>
      <c r="P381" s="53">
        <v>3060</v>
      </c>
      <c r="Q381" s="53"/>
      <c r="R381" s="53">
        <v>0</v>
      </c>
      <c r="S381" s="53"/>
      <c r="T381" s="53"/>
      <c r="U381" s="53"/>
      <c r="V381" s="53">
        <v>16020</v>
      </c>
      <c r="W381" s="53"/>
      <c r="X381" s="53">
        <v>0</v>
      </c>
      <c r="Y381" s="53"/>
      <c r="Z381" s="53">
        <v>16020</v>
      </c>
      <c r="AA381" s="53"/>
      <c r="AB381" s="53">
        <v>5580</v>
      </c>
      <c r="AC381" s="53"/>
      <c r="AD381" s="53">
        <v>0</v>
      </c>
      <c r="AE381" s="53"/>
      <c r="AF381" s="53">
        <v>5580</v>
      </c>
      <c r="AG381" s="53"/>
      <c r="AH381" s="53">
        <v>1220</v>
      </c>
      <c r="AI381" s="53"/>
      <c r="AJ381" s="53"/>
      <c r="AK381" s="53"/>
      <c r="AL381" s="53">
        <v>106760</v>
      </c>
      <c r="AM381" s="53"/>
      <c r="AN381" s="53">
        <v>0</v>
      </c>
      <c r="AO381" s="54"/>
      <c r="AP381" s="54">
        <v>106760</v>
      </c>
      <c r="AQ381" s="65">
        <f t="shared" si="51"/>
        <v>0.15005620082427876</v>
      </c>
      <c r="AR381" s="66">
        <f t="shared" si="52"/>
        <v>89</v>
      </c>
      <c r="AS381" s="67">
        <f t="shared" si="53"/>
        <v>5.226676657924316E-2</v>
      </c>
      <c r="AT381" s="66">
        <f t="shared" si="54"/>
        <v>31</v>
      </c>
      <c r="AU381" s="67">
        <f t="shared" si="55"/>
        <v>1.1427500936680405E-2</v>
      </c>
      <c r="AV381" s="68">
        <f t="shared" si="56"/>
        <v>6.7777777777777777</v>
      </c>
    </row>
    <row r="382" spans="1:48" x14ac:dyDescent="0.2">
      <c r="A382" s="4" t="str">
        <f t="shared" si="49"/>
        <v>Pichidegua14</v>
      </c>
      <c r="B382" s="38" t="str">
        <f t="shared" si="50"/>
        <v>PICH5B14</v>
      </c>
      <c r="C382" s="39">
        <v>14</v>
      </c>
      <c r="D382" s="40" t="s">
        <v>52</v>
      </c>
      <c r="E382" s="40" t="s">
        <v>55</v>
      </c>
      <c r="F382" s="40" t="s">
        <v>51</v>
      </c>
      <c r="G382" s="41" t="s">
        <v>34</v>
      </c>
      <c r="H382" s="53">
        <v>4800</v>
      </c>
      <c r="I382" s="53"/>
      <c r="J382" s="53">
        <v>37080</v>
      </c>
      <c r="K382" s="53"/>
      <c r="L382" s="53">
        <v>70020</v>
      </c>
      <c r="M382" s="53"/>
      <c r="N382" s="53">
        <v>28620</v>
      </c>
      <c r="O382" s="53"/>
      <c r="P382" s="53">
        <v>3060</v>
      </c>
      <c r="Q382" s="53"/>
      <c r="R382" s="53">
        <v>0</v>
      </c>
      <c r="S382" s="53"/>
      <c r="T382" s="53"/>
      <c r="U382" s="53"/>
      <c r="V382" s="53">
        <v>20340</v>
      </c>
      <c r="W382" s="53"/>
      <c r="X382" s="53">
        <v>0</v>
      </c>
      <c r="Y382" s="53"/>
      <c r="Z382" s="53">
        <v>20340</v>
      </c>
      <c r="AA382" s="53"/>
      <c r="AB382" s="53">
        <v>5040</v>
      </c>
      <c r="AC382" s="53"/>
      <c r="AD382" s="53">
        <v>0</v>
      </c>
      <c r="AE382" s="53"/>
      <c r="AF382" s="53">
        <v>5040</v>
      </c>
      <c r="AG382" s="53"/>
      <c r="AH382" s="53">
        <v>660</v>
      </c>
      <c r="AI382" s="53"/>
      <c r="AJ382" s="53"/>
      <c r="AK382" s="53"/>
      <c r="AL382" s="53">
        <v>169620</v>
      </c>
      <c r="AM382" s="53"/>
      <c r="AN382" s="53">
        <v>0</v>
      </c>
      <c r="AO382" s="54"/>
      <c r="AP382" s="54">
        <v>169620</v>
      </c>
      <c r="AQ382" s="65">
        <f t="shared" si="51"/>
        <v>0.11991510435090201</v>
      </c>
      <c r="AR382" s="66">
        <f t="shared" si="52"/>
        <v>113</v>
      </c>
      <c r="AS382" s="67">
        <f t="shared" si="53"/>
        <v>2.9713477184294304E-2</v>
      </c>
      <c r="AT382" s="66">
        <f t="shared" si="54"/>
        <v>28</v>
      </c>
      <c r="AU382" s="67">
        <f t="shared" si="55"/>
        <v>3.8910505836575876E-3</v>
      </c>
      <c r="AV382" s="68">
        <f t="shared" si="56"/>
        <v>3.6666666666666665</v>
      </c>
    </row>
    <row r="383" spans="1:48" x14ac:dyDescent="0.2">
      <c r="A383" s="4" t="str">
        <f t="shared" si="49"/>
        <v>Pichidegua14</v>
      </c>
      <c r="B383" s="38" t="str">
        <f t="shared" si="50"/>
        <v>PICH3C14</v>
      </c>
      <c r="C383" s="39">
        <v>14</v>
      </c>
      <c r="D383" s="40" t="s">
        <v>52</v>
      </c>
      <c r="E383" s="40" t="s">
        <v>55</v>
      </c>
      <c r="F383" s="40" t="s">
        <v>49</v>
      </c>
      <c r="G383" s="41" t="s">
        <v>53</v>
      </c>
      <c r="H383" s="53">
        <v>7080</v>
      </c>
      <c r="I383" s="53"/>
      <c r="J383" s="53">
        <v>41220</v>
      </c>
      <c r="K383" s="53"/>
      <c r="L383" s="53">
        <v>107820</v>
      </c>
      <c r="M383" s="53"/>
      <c r="N383" s="53">
        <v>45000</v>
      </c>
      <c r="O383" s="53"/>
      <c r="P383" s="53">
        <v>2520</v>
      </c>
      <c r="Q383" s="53"/>
      <c r="R383" s="53">
        <v>0</v>
      </c>
      <c r="S383" s="53"/>
      <c r="T383" s="53"/>
      <c r="U383" s="53"/>
      <c r="V383" s="53">
        <v>17100</v>
      </c>
      <c r="W383" s="53"/>
      <c r="X383" s="53">
        <v>0</v>
      </c>
      <c r="Y383" s="53"/>
      <c r="Z383" s="53">
        <v>17100</v>
      </c>
      <c r="AA383" s="53"/>
      <c r="AB383" s="53">
        <v>5040</v>
      </c>
      <c r="AC383" s="53"/>
      <c r="AD383" s="53">
        <v>0</v>
      </c>
      <c r="AE383" s="53"/>
      <c r="AF383" s="53">
        <v>5040</v>
      </c>
      <c r="AG383" s="53"/>
      <c r="AH383" s="53">
        <v>480</v>
      </c>
      <c r="AI383" s="53"/>
      <c r="AJ383" s="53"/>
      <c r="AK383" s="53"/>
      <c r="AL383" s="53">
        <v>226260</v>
      </c>
      <c r="AM383" s="53"/>
      <c r="AN383" s="53">
        <v>0</v>
      </c>
      <c r="AO383" s="54"/>
      <c r="AP383" s="54">
        <v>226260</v>
      </c>
      <c r="AQ383" s="65">
        <f t="shared" si="51"/>
        <v>7.5576770087509945E-2</v>
      </c>
      <c r="AR383" s="66">
        <f t="shared" si="52"/>
        <v>95</v>
      </c>
      <c r="AS383" s="67">
        <f t="shared" si="53"/>
        <v>2.2275258552108195E-2</v>
      </c>
      <c r="AT383" s="66">
        <f t="shared" si="54"/>
        <v>28</v>
      </c>
      <c r="AU383" s="67">
        <f t="shared" si="55"/>
        <v>2.1214531954388757E-3</v>
      </c>
      <c r="AV383" s="68">
        <f t="shared" si="56"/>
        <v>2.6666666666666665</v>
      </c>
    </row>
    <row r="384" spans="1:48" x14ac:dyDescent="0.2">
      <c r="A384" s="4" t="str">
        <f t="shared" si="49"/>
        <v>Pichidegua14</v>
      </c>
      <c r="B384" s="38" t="str">
        <f t="shared" si="50"/>
        <v>PICH5C14</v>
      </c>
      <c r="C384" s="39">
        <v>14</v>
      </c>
      <c r="D384" s="40" t="s">
        <v>52</v>
      </c>
      <c r="E384" s="40" t="s">
        <v>55</v>
      </c>
      <c r="F384" s="40" t="s">
        <v>51</v>
      </c>
      <c r="G384" s="41" t="s">
        <v>35</v>
      </c>
      <c r="H384" s="53">
        <v>8160</v>
      </c>
      <c r="I384" s="53"/>
      <c r="J384" s="53">
        <v>4140</v>
      </c>
      <c r="K384" s="53"/>
      <c r="L384" s="53">
        <v>13860</v>
      </c>
      <c r="M384" s="53"/>
      <c r="N384" s="53">
        <v>176040</v>
      </c>
      <c r="O384" s="53"/>
      <c r="P384" s="53">
        <v>88920</v>
      </c>
      <c r="Q384" s="53"/>
      <c r="R384" s="53">
        <v>4680</v>
      </c>
      <c r="S384" s="53"/>
      <c r="T384" s="53"/>
      <c r="U384" s="53"/>
      <c r="V384" s="53">
        <v>10980</v>
      </c>
      <c r="W384" s="53"/>
      <c r="X384" s="53">
        <v>0</v>
      </c>
      <c r="Y384" s="53"/>
      <c r="Z384" s="53">
        <v>10980</v>
      </c>
      <c r="AA384" s="53"/>
      <c r="AB384" s="53">
        <v>1980</v>
      </c>
      <c r="AC384" s="53"/>
      <c r="AD384" s="53">
        <v>0</v>
      </c>
      <c r="AE384" s="53"/>
      <c r="AF384" s="53">
        <v>1980</v>
      </c>
      <c r="AG384" s="53"/>
      <c r="AH384" s="53">
        <v>520</v>
      </c>
      <c r="AI384" s="53"/>
      <c r="AJ384" s="53"/>
      <c r="AK384" s="53"/>
      <c r="AL384" s="53">
        <v>309280</v>
      </c>
      <c r="AM384" s="53"/>
      <c r="AN384" s="53">
        <v>0</v>
      </c>
      <c r="AO384" s="54"/>
      <c r="AP384" s="54">
        <v>309280</v>
      </c>
      <c r="AQ384" s="65">
        <f t="shared" si="51"/>
        <v>3.550181065700983E-2</v>
      </c>
      <c r="AR384" s="66">
        <f t="shared" si="52"/>
        <v>61</v>
      </c>
      <c r="AS384" s="67">
        <f t="shared" si="53"/>
        <v>6.4019658561821E-3</v>
      </c>
      <c r="AT384" s="66">
        <f t="shared" si="54"/>
        <v>11</v>
      </c>
      <c r="AU384" s="67">
        <f t="shared" si="55"/>
        <v>1.6813243662700465E-3</v>
      </c>
      <c r="AV384" s="68">
        <f t="shared" si="56"/>
        <v>2.8888888888888888</v>
      </c>
    </row>
    <row r="385" spans="1:48" x14ac:dyDescent="0.2">
      <c r="A385" s="4" t="str">
        <f t="shared" si="49"/>
        <v>Pichidegua14</v>
      </c>
      <c r="B385" s="38" t="str">
        <f t="shared" si="50"/>
        <v>PICH5D14</v>
      </c>
      <c r="C385" s="39">
        <v>14</v>
      </c>
      <c r="D385" s="40" t="s">
        <v>52</v>
      </c>
      <c r="E385" s="40" t="s">
        <v>55</v>
      </c>
      <c r="F385" s="40" t="s">
        <v>51</v>
      </c>
      <c r="G385" s="41" t="s">
        <v>36</v>
      </c>
      <c r="H385" s="53">
        <v>1560</v>
      </c>
      <c r="I385" s="53"/>
      <c r="J385" s="53">
        <v>13680</v>
      </c>
      <c r="K385" s="53"/>
      <c r="L385" s="53">
        <v>91260</v>
      </c>
      <c r="M385" s="53"/>
      <c r="N385" s="53">
        <v>149940</v>
      </c>
      <c r="O385" s="53"/>
      <c r="P385" s="53">
        <v>8460</v>
      </c>
      <c r="Q385" s="53"/>
      <c r="R385" s="53">
        <v>0</v>
      </c>
      <c r="S385" s="53"/>
      <c r="T385" s="53"/>
      <c r="U385" s="53"/>
      <c r="V385" s="53">
        <v>14400</v>
      </c>
      <c r="W385" s="53"/>
      <c r="X385" s="53">
        <v>0</v>
      </c>
      <c r="Y385" s="53"/>
      <c r="Z385" s="53">
        <v>14400</v>
      </c>
      <c r="AA385" s="53"/>
      <c r="AB385" s="53">
        <v>2700</v>
      </c>
      <c r="AC385" s="53"/>
      <c r="AD385" s="53">
        <v>0</v>
      </c>
      <c r="AE385" s="53"/>
      <c r="AF385" s="53">
        <v>2700</v>
      </c>
      <c r="AG385" s="53"/>
      <c r="AH385" s="53">
        <v>580</v>
      </c>
      <c r="AI385" s="53"/>
      <c r="AJ385" s="53"/>
      <c r="AK385" s="53"/>
      <c r="AL385" s="53">
        <v>282580</v>
      </c>
      <c r="AM385" s="53"/>
      <c r="AN385" s="53">
        <v>0</v>
      </c>
      <c r="AO385" s="54"/>
      <c r="AP385" s="54">
        <v>282580</v>
      </c>
      <c r="AQ385" s="65">
        <f t="shared" si="51"/>
        <v>5.09590204543846E-2</v>
      </c>
      <c r="AR385" s="66">
        <f t="shared" si="52"/>
        <v>80</v>
      </c>
      <c r="AS385" s="67">
        <f t="shared" si="53"/>
        <v>9.5548163351971121E-3</v>
      </c>
      <c r="AT385" s="66">
        <f t="shared" si="54"/>
        <v>15</v>
      </c>
      <c r="AU385" s="67">
        <f t="shared" si="55"/>
        <v>2.0525161016349352E-3</v>
      </c>
      <c r="AV385" s="68">
        <f t="shared" si="56"/>
        <v>3.2222222222222223</v>
      </c>
    </row>
    <row r="386" spans="1:48" x14ac:dyDescent="0.2">
      <c r="A386" s="4" t="str">
        <f t="shared" si="49"/>
        <v>Pichidegua14</v>
      </c>
      <c r="B386" s="38" t="str">
        <f t="shared" si="50"/>
        <v>PICH1Aco14</v>
      </c>
      <c r="C386" s="39">
        <v>14</v>
      </c>
      <c r="D386" s="40" t="s">
        <v>52</v>
      </c>
      <c r="E386" s="40" t="s">
        <v>56</v>
      </c>
      <c r="F386" s="40" t="s">
        <v>47</v>
      </c>
      <c r="G386" s="41" t="s">
        <v>37</v>
      </c>
      <c r="H386" s="53">
        <v>19560</v>
      </c>
      <c r="I386" s="53"/>
      <c r="J386" s="53">
        <v>15300</v>
      </c>
      <c r="K386" s="53"/>
      <c r="L386" s="53">
        <v>0</v>
      </c>
      <c r="M386" s="53"/>
      <c r="N386" s="53">
        <v>79560</v>
      </c>
      <c r="O386" s="53"/>
      <c r="P386" s="53">
        <v>180</v>
      </c>
      <c r="Q386" s="53"/>
      <c r="R386" s="53">
        <v>0</v>
      </c>
      <c r="S386" s="53"/>
      <c r="T386" s="53"/>
      <c r="U386" s="53"/>
      <c r="V386" s="53">
        <v>3006</v>
      </c>
      <c r="W386" s="53"/>
      <c r="X386" s="53">
        <v>930</v>
      </c>
      <c r="Y386" s="53"/>
      <c r="Z386" s="53">
        <v>3936</v>
      </c>
      <c r="AA386" s="53"/>
      <c r="AB386" s="53">
        <v>1326</v>
      </c>
      <c r="AC386" s="53"/>
      <c r="AD386" s="53">
        <v>810</v>
      </c>
      <c r="AE386" s="53"/>
      <c r="AF386" s="53">
        <v>2136</v>
      </c>
      <c r="AG386" s="53"/>
      <c r="AH386" s="53">
        <v>3648</v>
      </c>
      <c r="AI386" s="53"/>
      <c r="AJ386" s="53"/>
      <c r="AK386" s="53"/>
      <c r="AL386" s="53">
        <v>122580</v>
      </c>
      <c r="AM386" s="53"/>
      <c r="AN386" s="53">
        <v>1740</v>
      </c>
      <c r="AO386" s="54"/>
      <c r="AP386" s="54">
        <v>124320</v>
      </c>
      <c r="AQ386" s="65">
        <f t="shared" si="51"/>
        <v>3.1660231660231658E-2</v>
      </c>
      <c r="AR386" s="66">
        <f t="shared" si="52"/>
        <v>21.866666666666667</v>
      </c>
      <c r="AS386" s="67">
        <f t="shared" si="53"/>
        <v>1.718146718146718E-2</v>
      </c>
      <c r="AT386" s="66">
        <f t="shared" si="54"/>
        <v>11.866666666666667</v>
      </c>
      <c r="AU386" s="67">
        <f t="shared" si="55"/>
        <v>2.9343629343629343E-2</v>
      </c>
      <c r="AV386" s="68">
        <f t="shared" si="56"/>
        <v>20.266666666666666</v>
      </c>
    </row>
    <row r="387" spans="1:48" x14ac:dyDescent="0.2">
      <c r="A387" s="4" t="str">
        <f t="shared" si="49"/>
        <v>Pichidegua14</v>
      </c>
      <c r="B387" s="38" t="str">
        <f t="shared" si="50"/>
        <v>PICH1Aco214</v>
      </c>
      <c r="C387" s="39">
        <v>14</v>
      </c>
      <c r="D387" s="40" t="s">
        <v>52</v>
      </c>
      <c r="E387" s="40" t="s">
        <v>56</v>
      </c>
      <c r="F387" s="40" t="s">
        <v>47</v>
      </c>
      <c r="G387" s="41" t="s">
        <v>38</v>
      </c>
      <c r="H387" s="53">
        <v>0</v>
      </c>
      <c r="I387" s="53"/>
      <c r="J387" s="53">
        <v>0</v>
      </c>
      <c r="K387" s="53"/>
      <c r="L387" s="53">
        <v>0</v>
      </c>
      <c r="M387" s="53"/>
      <c r="N387" s="53">
        <v>0</v>
      </c>
      <c r="O387" s="53"/>
      <c r="P387" s="53">
        <v>0</v>
      </c>
      <c r="Q387" s="53"/>
      <c r="R387" s="53">
        <v>0</v>
      </c>
      <c r="S387" s="53"/>
      <c r="T387" s="53"/>
      <c r="U387" s="53"/>
      <c r="V387" s="53">
        <v>0</v>
      </c>
      <c r="W387" s="53"/>
      <c r="X387" s="53">
        <v>1830</v>
      </c>
      <c r="Y387" s="53"/>
      <c r="Z387" s="53">
        <v>1830</v>
      </c>
      <c r="AA387" s="53"/>
      <c r="AB387" s="53">
        <v>0</v>
      </c>
      <c r="AC387" s="53"/>
      <c r="AD387" s="53">
        <v>1530</v>
      </c>
      <c r="AE387" s="53"/>
      <c r="AF387" s="53">
        <v>1530</v>
      </c>
      <c r="AG387" s="53"/>
      <c r="AH387" s="53">
        <v>320</v>
      </c>
      <c r="AI387" s="53"/>
      <c r="AJ387" s="53"/>
      <c r="AK387" s="53"/>
      <c r="AL387" s="53">
        <v>320</v>
      </c>
      <c r="AM387" s="53"/>
      <c r="AN387" s="53">
        <v>3360</v>
      </c>
      <c r="AO387" s="54"/>
      <c r="AP387" s="54">
        <v>3680</v>
      </c>
      <c r="AQ387" s="65">
        <f t="shared" si="51"/>
        <v>0.49728260869565216</v>
      </c>
      <c r="AR387" s="66">
        <f t="shared" si="52"/>
        <v>10.166666666666666</v>
      </c>
      <c r="AS387" s="67">
        <f t="shared" si="53"/>
        <v>0.41576086956521741</v>
      </c>
      <c r="AT387" s="66">
        <f t="shared" si="54"/>
        <v>8.5</v>
      </c>
      <c r="AU387" s="67">
        <f t="shared" si="55"/>
        <v>8.6956521739130432E-2</v>
      </c>
      <c r="AV387" s="68">
        <f t="shared" si="56"/>
        <v>1.7777777777777777</v>
      </c>
    </row>
    <row r="388" spans="1:48" x14ac:dyDescent="0.2">
      <c r="A388" s="4" t="str">
        <f t="shared" ref="A388:A451" si="57">+CONCATENATE(D388,C388)</f>
        <v>Pichidegua14</v>
      </c>
      <c r="B388" s="38" t="str">
        <f t="shared" ref="B388:B451" si="58">+CONCATENATE(G388,C388)</f>
        <v>PICH1Bco14</v>
      </c>
      <c r="C388" s="39">
        <v>14</v>
      </c>
      <c r="D388" s="40" t="s">
        <v>52</v>
      </c>
      <c r="E388" s="40" t="s">
        <v>56</v>
      </c>
      <c r="F388" s="40" t="s">
        <v>47</v>
      </c>
      <c r="G388" s="41" t="s">
        <v>39</v>
      </c>
      <c r="H388" s="53">
        <v>1920</v>
      </c>
      <c r="I388" s="53"/>
      <c r="J388" s="53">
        <v>0</v>
      </c>
      <c r="K388" s="53"/>
      <c r="L388" s="53">
        <v>7300</v>
      </c>
      <c r="M388" s="53"/>
      <c r="N388" s="53">
        <v>37620</v>
      </c>
      <c r="O388" s="53"/>
      <c r="P388" s="53">
        <v>360</v>
      </c>
      <c r="Q388" s="53"/>
      <c r="R388" s="53">
        <v>0</v>
      </c>
      <c r="S388" s="53"/>
      <c r="T388" s="53"/>
      <c r="U388" s="53"/>
      <c r="V388" s="53">
        <v>1050</v>
      </c>
      <c r="W388" s="53"/>
      <c r="X388" s="53">
        <v>450</v>
      </c>
      <c r="Y388" s="53"/>
      <c r="Z388" s="53">
        <v>1500</v>
      </c>
      <c r="AA388" s="53"/>
      <c r="AB388" s="53">
        <v>150</v>
      </c>
      <c r="AC388" s="53"/>
      <c r="AD388" s="53">
        <v>30</v>
      </c>
      <c r="AE388" s="53"/>
      <c r="AF388" s="53">
        <v>180</v>
      </c>
      <c r="AG388" s="53"/>
      <c r="AH388" s="53">
        <v>200</v>
      </c>
      <c r="AI388" s="53"/>
      <c r="AJ388" s="53"/>
      <c r="AK388" s="53"/>
      <c r="AL388" s="53">
        <v>48600</v>
      </c>
      <c r="AM388" s="53"/>
      <c r="AN388" s="53">
        <v>480</v>
      </c>
      <c r="AO388" s="54"/>
      <c r="AP388" s="54">
        <v>49080</v>
      </c>
      <c r="AQ388" s="65">
        <f t="shared" si="51"/>
        <v>3.0562347188264057E-2</v>
      </c>
      <c r="AR388" s="66">
        <f t="shared" si="52"/>
        <v>8.3333333333333339</v>
      </c>
      <c r="AS388" s="67">
        <f t="shared" si="53"/>
        <v>3.667481662591687E-3</v>
      </c>
      <c r="AT388" s="66">
        <f t="shared" si="54"/>
        <v>1</v>
      </c>
      <c r="AU388" s="67">
        <f t="shared" si="55"/>
        <v>4.0749796251018742E-3</v>
      </c>
      <c r="AV388" s="68">
        <f t="shared" si="56"/>
        <v>1.1111111111111112</v>
      </c>
    </row>
    <row r="389" spans="1:48" x14ac:dyDescent="0.2">
      <c r="A389" s="4" t="str">
        <f t="shared" si="57"/>
        <v>Pichidegua14</v>
      </c>
      <c r="B389" s="38" t="str">
        <f t="shared" si="58"/>
        <v>PICH2BCO14</v>
      </c>
      <c r="C389" s="39">
        <v>14</v>
      </c>
      <c r="D389" s="40" t="s">
        <v>52</v>
      </c>
      <c r="E389" s="42" t="s">
        <v>56</v>
      </c>
      <c r="F389" s="42" t="s">
        <v>47</v>
      </c>
      <c r="G389" s="43" t="s">
        <v>40</v>
      </c>
      <c r="H389" s="53">
        <v>0</v>
      </c>
      <c r="I389" s="53"/>
      <c r="J389" s="53">
        <v>0</v>
      </c>
      <c r="K389" s="53"/>
      <c r="L389" s="53">
        <v>0</v>
      </c>
      <c r="M389" s="53"/>
      <c r="N389" s="53">
        <v>0</v>
      </c>
      <c r="O389" s="53"/>
      <c r="P389" s="53">
        <v>0</v>
      </c>
      <c r="Q389" s="53"/>
      <c r="R389" s="53">
        <v>0</v>
      </c>
      <c r="S389" s="53"/>
      <c r="T389" s="53"/>
      <c r="U389" s="53"/>
      <c r="V389" s="53">
        <v>0</v>
      </c>
      <c r="W389" s="53"/>
      <c r="X389" s="53">
        <v>450</v>
      </c>
      <c r="Y389" s="53"/>
      <c r="Z389" s="53">
        <v>450</v>
      </c>
      <c r="AA389" s="53"/>
      <c r="AB389" s="53">
        <v>0</v>
      </c>
      <c r="AC389" s="53"/>
      <c r="AD389" s="53">
        <v>270</v>
      </c>
      <c r="AE389" s="53"/>
      <c r="AF389" s="53">
        <v>270</v>
      </c>
      <c r="AG389" s="53"/>
      <c r="AH389" s="53">
        <v>80</v>
      </c>
      <c r="AI389" s="53"/>
      <c r="AJ389" s="53"/>
      <c r="AK389" s="53"/>
      <c r="AL389" s="53">
        <v>80</v>
      </c>
      <c r="AM389" s="53"/>
      <c r="AN389" s="53">
        <v>720</v>
      </c>
      <c r="AO389" s="54"/>
      <c r="AP389" s="54">
        <v>800</v>
      </c>
      <c r="AQ389" s="65">
        <f t="shared" si="51"/>
        <v>0.5625</v>
      </c>
      <c r="AR389" s="66">
        <f t="shared" si="52"/>
        <v>2.5</v>
      </c>
      <c r="AS389" s="67">
        <f t="shared" si="53"/>
        <v>0.33750000000000002</v>
      </c>
      <c r="AT389" s="66">
        <f t="shared" si="54"/>
        <v>1.5</v>
      </c>
      <c r="AU389" s="67">
        <f t="shared" si="55"/>
        <v>0.1</v>
      </c>
      <c r="AV389" s="68">
        <f t="shared" si="56"/>
        <v>0.44444444444444442</v>
      </c>
    </row>
    <row r="390" spans="1:48" x14ac:dyDescent="0.2">
      <c r="A390" s="4" t="str">
        <f t="shared" si="57"/>
        <v>Pichidegua14</v>
      </c>
      <c r="B390" s="38" t="str">
        <f t="shared" si="58"/>
        <v>PICH4Bco14</v>
      </c>
      <c r="C390" s="39">
        <v>14</v>
      </c>
      <c r="D390" s="40" t="s">
        <v>52</v>
      </c>
      <c r="E390" s="40" t="s">
        <v>56</v>
      </c>
      <c r="F390" s="40" t="s">
        <v>50</v>
      </c>
      <c r="G390" s="41" t="s">
        <v>41</v>
      </c>
      <c r="H390" s="53">
        <v>4440</v>
      </c>
      <c r="I390" s="53"/>
      <c r="J390" s="53">
        <v>10080</v>
      </c>
      <c r="K390" s="53"/>
      <c r="L390" s="53">
        <v>19260</v>
      </c>
      <c r="M390" s="53"/>
      <c r="N390" s="53">
        <v>7020</v>
      </c>
      <c r="O390" s="53"/>
      <c r="P390" s="53">
        <v>0</v>
      </c>
      <c r="Q390" s="53"/>
      <c r="R390" s="53">
        <v>0</v>
      </c>
      <c r="S390" s="53"/>
      <c r="T390" s="53"/>
      <c r="U390" s="53"/>
      <c r="V390" s="53">
        <v>3600</v>
      </c>
      <c r="W390" s="53"/>
      <c r="X390" s="53">
        <v>0</v>
      </c>
      <c r="Y390" s="53"/>
      <c r="Z390" s="53">
        <v>3600</v>
      </c>
      <c r="AA390" s="53"/>
      <c r="AB390" s="53">
        <v>2520</v>
      </c>
      <c r="AC390" s="53"/>
      <c r="AD390" s="53">
        <v>0</v>
      </c>
      <c r="AE390" s="53"/>
      <c r="AF390" s="53">
        <v>2520</v>
      </c>
      <c r="AG390" s="53"/>
      <c r="AH390" s="53">
        <v>600</v>
      </c>
      <c r="AI390" s="53"/>
      <c r="AJ390" s="53"/>
      <c r="AK390" s="53"/>
      <c r="AL390" s="53">
        <v>47520</v>
      </c>
      <c r="AM390" s="53"/>
      <c r="AN390" s="53">
        <v>0</v>
      </c>
      <c r="AO390" s="54"/>
      <c r="AP390" s="54">
        <v>47520</v>
      </c>
      <c r="AQ390" s="65">
        <f t="shared" si="51"/>
        <v>7.575757575757576E-2</v>
      </c>
      <c r="AR390" s="66">
        <f t="shared" si="52"/>
        <v>20</v>
      </c>
      <c r="AS390" s="67">
        <f t="shared" si="53"/>
        <v>5.3030303030303032E-2</v>
      </c>
      <c r="AT390" s="66">
        <f t="shared" si="54"/>
        <v>14</v>
      </c>
      <c r="AU390" s="67">
        <f t="shared" si="55"/>
        <v>1.2626262626262626E-2</v>
      </c>
      <c r="AV390" s="68">
        <f t="shared" si="56"/>
        <v>3.3333333333333335</v>
      </c>
    </row>
    <row r="391" spans="1:48" x14ac:dyDescent="0.2">
      <c r="A391" s="4" t="str">
        <f t="shared" si="57"/>
        <v>Pichidegua14</v>
      </c>
      <c r="B391" s="38" t="str">
        <f t="shared" si="58"/>
        <v>PICH5Aco14</v>
      </c>
      <c r="C391" s="39">
        <v>14</v>
      </c>
      <c r="D391" s="40" t="s">
        <v>52</v>
      </c>
      <c r="E391" s="40" t="s">
        <v>56</v>
      </c>
      <c r="F391" s="40" t="s">
        <v>51</v>
      </c>
      <c r="G391" s="41" t="s">
        <v>42</v>
      </c>
      <c r="H391" s="53">
        <v>3240</v>
      </c>
      <c r="I391" s="53"/>
      <c r="J391" s="53">
        <v>19080</v>
      </c>
      <c r="K391" s="53"/>
      <c r="L391" s="53">
        <v>0</v>
      </c>
      <c r="M391" s="53"/>
      <c r="N391" s="53">
        <v>111420</v>
      </c>
      <c r="O391" s="53"/>
      <c r="P391" s="53">
        <v>2160</v>
      </c>
      <c r="Q391" s="53"/>
      <c r="R391" s="53">
        <v>0</v>
      </c>
      <c r="S391" s="53"/>
      <c r="T391" s="53"/>
      <c r="U391" s="53"/>
      <c r="V391" s="53">
        <v>3510</v>
      </c>
      <c r="W391" s="53"/>
      <c r="X391" s="53">
        <v>0</v>
      </c>
      <c r="Y391" s="53"/>
      <c r="Z391" s="53">
        <v>3510</v>
      </c>
      <c r="AA391" s="53"/>
      <c r="AB391" s="53">
        <v>3774</v>
      </c>
      <c r="AC391" s="53"/>
      <c r="AD391" s="53">
        <v>0</v>
      </c>
      <c r="AE391" s="53"/>
      <c r="AF391" s="53">
        <v>3774</v>
      </c>
      <c r="AG391" s="53"/>
      <c r="AH391" s="53">
        <v>816</v>
      </c>
      <c r="AI391" s="53"/>
      <c r="AJ391" s="53"/>
      <c r="AK391" s="53"/>
      <c r="AL391" s="53">
        <v>144000</v>
      </c>
      <c r="AM391" s="53"/>
      <c r="AN391" s="53">
        <v>0</v>
      </c>
      <c r="AO391" s="54"/>
      <c r="AP391" s="54">
        <v>144000</v>
      </c>
      <c r="AQ391" s="65">
        <f t="shared" si="51"/>
        <v>2.4375000000000001E-2</v>
      </c>
      <c r="AR391" s="66">
        <f t="shared" si="52"/>
        <v>19.5</v>
      </c>
      <c r="AS391" s="67">
        <f t="shared" si="53"/>
        <v>2.6208333333333333E-2</v>
      </c>
      <c r="AT391" s="66">
        <f t="shared" si="54"/>
        <v>20.966666666666665</v>
      </c>
      <c r="AU391" s="67">
        <f t="shared" si="55"/>
        <v>5.6666666666666671E-3</v>
      </c>
      <c r="AV391" s="68">
        <f t="shared" si="56"/>
        <v>4.5333333333333332</v>
      </c>
    </row>
    <row r="392" spans="1:48" x14ac:dyDescent="0.2">
      <c r="A392" s="4" t="str">
        <f t="shared" si="57"/>
        <v>Pichidegua14</v>
      </c>
      <c r="B392" s="38" t="str">
        <f t="shared" si="58"/>
        <v>PICH5Bco14</v>
      </c>
      <c r="C392" s="39">
        <v>14</v>
      </c>
      <c r="D392" s="40" t="s">
        <v>52</v>
      </c>
      <c r="E392" s="40" t="s">
        <v>56</v>
      </c>
      <c r="F392" s="40" t="s">
        <v>51</v>
      </c>
      <c r="G392" s="41" t="s">
        <v>43</v>
      </c>
      <c r="H392" s="53">
        <v>4920</v>
      </c>
      <c r="I392" s="53"/>
      <c r="J392" s="53">
        <v>20700</v>
      </c>
      <c r="K392" s="53"/>
      <c r="L392" s="53">
        <v>49140</v>
      </c>
      <c r="M392" s="53"/>
      <c r="N392" s="53">
        <v>20700</v>
      </c>
      <c r="O392" s="53"/>
      <c r="P392" s="53">
        <v>1620</v>
      </c>
      <c r="Q392" s="53"/>
      <c r="R392" s="53">
        <v>0</v>
      </c>
      <c r="S392" s="53"/>
      <c r="T392" s="53"/>
      <c r="U392" s="53"/>
      <c r="V392" s="53">
        <v>5253</v>
      </c>
      <c r="W392" s="53"/>
      <c r="X392" s="53">
        <v>0</v>
      </c>
      <c r="Y392" s="53"/>
      <c r="Z392" s="53">
        <v>5253</v>
      </c>
      <c r="AA392" s="53"/>
      <c r="AB392" s="53">
        <v>3171</v>
      </c>
      <c r="AC392" s="53"/>
      <c r="AD392" s="53">
        <v>0</v>
      </c>
      <c r="AE392" s="53"/>
      <c r="AF392" s="53">
        <v>3171</v>
      </c>
      <c r="AG392" s="53"/>
      <c r="AH392" s="53">
        <v>876</v>
      </c>
      <c r="AI392" s="53"/>
      <c r="AJ392" s="53"/>
      <c r="AK392" s="53"/>
      <c r="AL392" s="53">
        <v>106380</v>
      </c>
      <c r="AM392" s="53"/>
      <c r="AN392" s="53">
        <v>0</v>
      </c>
      <c r="AO392" s="54"/>
      <c r="AP392" s="54">
        <v>106380</v>
      </c>
      <c r="AQ392" s="65">
        <f t="shared" ref="AQ392:AQ455" si="59">+Z392/AP392</f>
        <v>4.9379582628313594E-2</v>
      </c>
      <c r="AR392" s="66">
        <f t="shared" ref="AR392:AR455" si="60">+Z392/180</f>
        <v>29.183333333333334</v>
      </c>
      <c r="AS392" s="67">
        <f t="shared" ref="AS392:AS455" si="61">+AF392/AP392</f>
        <v>2.9808234630569655E-2</v>
      </c>
      <c r="AT392" s="66">
        <f t="shared" ref="AT392:AT455" si="62">+AF392/180</f>
        <v>17.616666666666667</v>
      </c>
      <c r="AU392" s="67">
        <f t="shared" ref="AU392:AU455" si="63">+AH392/AP392</f>
        <v>8.2346305696559506E-3</v>
      </c>
      <c r="AV392" s="68">
        <f t="shared" ref="AV392:AV455" si="64">+AH392/180</f>
        <v>4.8666666666666663</v>
      </c>
    </row>
    <row r="393" spans="1:48" x14ac:dyDescent="0.2">
      <c r="A393" s="4" t="str">
        <f t="shared" si="57"/>
        <v>Pichidegua14</v>
      </c>
      <c r="B393" s="38" t="str">
        <f t="shared" si="58"/>
        <v>PICH5Cco14</v>
      </c>
      <c r="C393" s="39">
        <v>14</v>
      </c>
      <c r="D393" s="40" t="s">
        <v>52</v>
      </c>
      <c r="E393" s="40" t="s">
        <v>56</v>
      </c>
      <c r="F393" s="40" t="s">
        <v>51</v>
      </c>
      <c r="G393" s="41" t="s">
        <v>44</v>
      </c>
      <c r="H393" s="53">
        <v>6000</v>
      </c>
      <c r="I393" s="53"/>
      <c r="J393" s="53">
        <v>3600</v>
      </c>
      <c r="K393" s="53"/>
      <c r="L393" s="53">
        <v>10800</v>
      </c>
      <c r="M393" s="53"/>
      <c r="N393" s="53">
        <v>95760</v>
      </c>
      <c r="O393" s="53"/>
      <c r="P393" s="53">
        <v>10050</v>
      </c>
      <c r="Q393" s="53"/>
      <c r="R393" s="53">
        <v>360</v>
      </c>
      <c r="S393" s="53"/>
      <c r="T393" s="53"/>
      <c r="U393" s="53"/>
      <c r="V393" s="53">
        <v>3510</v>
      </c>
      <c r="W393" s="53"/>
      <c r="X393" s="53">
        <v>0</v>
      </c>
      <c r="Y393" s="53"/>
      <c r="Z393" s="53">
        <v>3510</v>
      </c>
      <c r="AA393" s="53"/>
      <c r="AB393" s="53">
        <v>2016</v>
      </c>
      <c r="AC393" s="53"/>
      <c r="AD393" s="53">
        <v>0</v>
      </c>
      <c r="AE393" s="53"/>
      <c r="AF393" s="53">
        <v>2016</v>
      </c>
      <c r="AG393" s="53"/>
      <c r="AH393" s="53">
        <v>924</v>
      </c>
      <c r="AI393" s="53"/>
      <c r="AJ393" s="53"/>
      <c r="AK393" s="53"/>
      <c r="AL393" s="53">
        <v>133020</v>
      </c>
      <c r="AM393" s="53"/>
      <c r="AN393" s="53">
        <v>0</v>
      </c>
      <c r="AO393" s="54"/>
      <c r="AP393" s="54">
        <v>133020</v>
      </c>
      <c r="AQ393" s="65">
        <f t="shared" si="59"/>
        <v>2.6387009472259811E-2</v>
      </c>
      <c r="AR393" s="66">
        <f t="shared" si="60"/>
        <v>19.5</v>
      </c>
      <c r="AS393" s="67">
        <f t="shared" si="61"/>
        <v>1.5155615696887685E-2</v>
      </c>
      <c r="AT393" s="66">
        <f t="shared" si="62"/>
        <v>11.2</v>
      </c>
      <c r="AU393" s="67">
        <f t="shared" si="63"/>
        <v>6.9463238610735232E-3</v>
      </c>
      <c r="AV393" s="68">
        <f t="shared" si="64"/>
        <v>5.1333333333333337</v>
      </c>
    </row>
    <row r="394" spans="1:48" ht="13.5" thickBot="1" x14ac:dyDescent="0.25">
      <c r="A394" s="4" t="str">
        <f t="shared" si="57"/>
        <v>14</v>
      </c>
      <c r="B394" s="44" t="str">
        <f t="shared" si="58"/>
        <v>Lavado14</v>
      </c>
      <c r="C394" s="45">
        <v>14</v>
      </c>
      <c r="D394" s="46"/>
      <c r="E394" s="46"/>
      <c r="F394" s="46"/>
      <c r="G394" s="47" t="s">
        <v>46</v>
      </c>
      <c r="H394" s="55">
        <v>5280</v>
      </c>
      <c r="I394" s="55"/>
      <c r="J394" s="55">
        <v>18360</v>
      </c>
      <c r="K394" s="55"/>
      <c r="L394" s="55">
        <v>63180</v>
      </c>
      <c r="M394" s="55"/>
      <c r="N394" s="55">
        <v>47340</v>
      </c>
      <c r="O394" s="55"/>
      <c r="P394" s="55">
        <v>8640</v>
      </c>
      <c r="Q394" s="55"/>
      <c r="R394" s="55">
        <v>720</v>
      </c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>
        <v>143520</v>
      </c>
      <c r="AM394" s="55"/>
      <c r="AN394" s="55"/>
      <c r="AO394" s="56"/>
      <c r="AP394" s="56">
        <v>143520</v>
      </c>
      <c r="AQ394" s="69">
        <f t="shared" si="59"/>
        <v>0</v>
      </c>
      <c r="AR394" s="70">
        <f t="shared" si="60"/>
        <v>0</v>
      </c>
      <c r="AS394" s="71">
        <f t="shared" si="61"/>
        <v>0</v>
      </c>
      <c r="AT394" s="70">
        <f t="shared" si="62"/>
        <v>0</v>
      </c>
      <c r="AU394" s="71">
        <f t="shared" si="63"/>
        <v>0</v>
      </c>
      <c r="AV394" s="72">
        <f t="shared" si="64"/>
        <v>0</v>
      </c>
    </row>
    <row r="395" spans="1:48" x14ac:dyDescent="0.2">
      <c r="A395" s="4" t="str">
        <f t="shared" si="57"/>
        <v>Calera15</v>
      </c>
      <c r="B395" s="34" t="str">
        <f t="shared" si="58"/>
        <v>CA3A15</v>
      </c>
      <c r="C395" s="35">
        <v>15</v>
      </c>
      <c r="D395" s="36" t="s">
        <v>59</v>
      </c>
      <c r="E395" s="36" t="s">
        <v>56</v>
      </c>
      <c r="F395" s="36" t="s">
        <v>47</v>
      </c>
      <c r="G395" s="37" t="s">
        <v>20</v>
      </c>
      <c r="H395" s="51">
        <v>7800</v>
      </c>
      <c r="I395" s="51"/>
      <c r="J395" s="51">
        <v>17280</v>
      </c>
      <c r="K395" s="51"/>
      <c r="L395" s="51">
        <v>0</v>
      </c>
      <c r="M395" s="51"/>
      <c r="N395" s="51">
        <v>22860</v>
      </c>
      <c r="O395" s="51"/>
      <c r="P395" s="51">
        <v>0</v>
      </c>
      <c r="Q395" s="51"/>
      <c r="R395" s="51">
        <v>0</v>
      </c>
      <c r="S395" s="51"/>
      <c r="T395" s="51"/>
      <c r="U395" s="51"/>
      <c r="V395" s="51">
        <v>1170</v>
      </c>
      <c r="W395" s="51"/>
      <c r="X395" s="51">
        <v>870</v>
      </c>
      <c r="Y395" s="51"/>
      <c r="Z395" s="51">
        <v>2040</v>
      </c>
      <c r="AA395" s="51"/>
      <c r="AB395" s="51">
        <v>459</v>
      </c>
      <c r="AC395" s="51"/>
      <c r="AD395" s="51">
        <v>780</v>
      </c>
      <c r="AE395" s="51"/>
      <c r="AF395" s="51">
        <v>1239</v>
      </c>
      <c r="AG395" s="51"/>
      <c r="AH395" s="51">
        <v>171</v>
      </c>
      <c r="AI395" s="51"/>
      <c r="AJ395" s="51"/>
      <c r="AK395" s="51"/>
      <c r="AL395" s="51">
        <v>49740</v>
      </c>
      <c r="AM395" s="51"/>
      <c r="AN395" s="51">
        <v>1650</v>
      </c>
      <c r="AO395" s="52"/>
      <c r="AP395" s="52">
        <v>51390</v>
      </c>
      <c r="AQ395" s="57">
        <f t="shared" si="59"/>
        <v>3.9696438995913602E-2</v>
      </c>
      <c r="AR395" s="58">
        <f t="shared" si="60"/>
        <v>11.333333333333334</v>
      </c>
      <c r="AS395" s="59">
        <f t="shared" si="61"/>
        <v>2.4109748978400469E-2</v>
      </c>
      <c r="AT395" s="58">
        <f t="shared" si="62"/>
        <v>6.8833333333333337</v>
      </c>
      <c r="AU395" s="59">
        <f t="shared" si="63"/>
        <v>3.3274956217162872E-3</v>
      </c>
      <c r="AV395" s="60">
        <f t="shared" si="64"/>
        <v>0.95</v>
      </c>
    </row>
    <row r="396" spans="1:48" x14ac:dyDescent="0.2">
      <c r="A396" s="4" t="str">
        <f t="shared" si="57"/>
        <v>Calera15</v>
      </c>
      <c r="B396" s="38" t="str">
        <f t="shared" si="58"/>
        <v>CA3B15</v>
      </c>
      <c r="C396" s="39">
        <v>15</v>
      </c>
      <c r="D396" s="40" t="s">
        <v>59</v>
      </c>
      <c r="E396" s="40" t="s">
        <v>56</v>
      </c>
      <c r="F396" s="40" t="s">
        <v>47</v>
      </c>
      <c r="G396" s="41" t="s">
        <v>54</v>
      </c>
      <c r="H396" s="53">
        <v>1080</v>
      </c>
      <c r="I396" s="53"/>
      <c r="J396" s="53">
        <v>1800</v>
      </c>
      <c r="K396" s="53"/>
      <c r="L396" s="53">
        <v>1080</v>
      </c>
      <c r="M396" s="53"/>
      <c r="N396" s="53">
        <v>720</v>
      </c>
      <c r="O396" s="53"/>
      <c r="P396" s="53">
        <v>180</v>
      </c>
      <c r="Q396" s="53"/>
      <c r="R396" s="53">
        <v>0</v>
      </c>
      <c r="S396" s="53"/>
      <c r="T396" s="53"/>
      <c r="U396" s="53"/>
      <c r="V396" s="53">
        <v>90</v>
      </c>
      <c r="W396" s="53"/>
      <c r="X396" s="53">
        <v>90</v>
      </c>
      <c r="Y396" s="53"/>
      <c r="Z396" s="53">
        <v>180</v>
      </c>
      <c r="AA396" s="53"/>
      <c r="AB396" s="53">
        <v>60</v>
      </c>
      <c r="AC396" s="53"/>
      <c r="AD396" s="53">
        <v>30</v>
      </c>
      <c r="AE396" s="53"/>
      <c r="AF396" s="53">
        <v>90</v>
      </c>
      <c r="AG396" s="53"/>
      <c r="AH396" s="53">
        <v>90</v>
      </c>
      <c r="AI396" s="53"/>
      <c r="AJ396" s="53"/>
      <c r="AK396" s="53"/>
      <c r="AL396" s="53">
        <v>5100</v>
      </c>
      <c r="AM396" s="53"/>
      <c r="AN396" s="53">
        <v>120</v>
      </c>
      <c r="AO396" s="54"/>
      <c r="AP396" s="54">
        <v>5220</v>
      </c>
      <c r="AQ396" s="61">
        <f t="shared" si="59"/>
        <v>3.4482758620689655E-2</v>
      </c>
      <c r="AR396" s="62">
        <f t="shared" si="60"/>
        <v>1</v>
      </c>
      <c r="AS396" s="63">
        <f t="shared" si="61"/>
        <v>1.7241379310344827E-2</v>
      </c>
      <c r="AT396" s="62">
        <f t="shared" si="62"/>
        <v>0.5</v>
      </c>
      <c r="AU396" s="63">
        <f t="shared" si="63"/>
        <v>1.7241379310344827E-2</v>
      </c>
      <c r="AV396" s="64">
        <f t="shared" si="64"/>
        <v>0.5</v>
      </c>
    </row>
    <row r="397" spans="1:48" x14ac:dyDescent="0.2">
      <c r="A397" s="4" t="str">
        <f t="shared" si="57"/>
        <v>Calera15</v>
      </c>
      <c r="B397" s="38" t="str">
        <f t="shared" si="58"/>
        <v>CA3BB15</v>
      </c>
      <c r="C397" s="39">
        <v>15</v>
      </c>
      <c r="D397" s="40" t="s">
        <v>59</v>
      </c>
      <c r="E397" s="40" t="s">
        <v>55</v>
      </c>
      <c r="F397" s="40" t="s">
        <v>47</v>
      </c>
      <c r="G397" s="41" t="s">
        <v>21</v>
      </c>
      <c r="H397" s="53">
        <v>3240</v>
      </c>
      <c r="I397" s="53"/>
      <c r="J397" s="53">
        <v>14580</v>
      </c>
      <c r="K397" s="53"/>
      <c r="L397" s="53">
        <v>8280</v>
      </c>
      <c r="M397" s="53"/>
      <c r="N397" s="53">
        <v>34020</v>
      </c>
      <c r="O397" s="53"/>
      <c r="P397" s="53">
        <v>180</v>
      </c>
      <c r="Q397" s="53"/>
      <c r="R397" s="53">
        <v>360</v>
      </c>
      <c r="S397" s="53"/>
      <c r="T397" s="53"/>
      <c r="U397" s="53"/>
      <c r="V397" s="53">
        <v>1956</v>
      </c>
      <c r="W397" s="53"/>
      <c r="X397" s="53">
        <v>1140</v>
      </c>
      <c r="Y397" s="53"/>
      <c r="Z397" s="53">
        <v>3096</v>
      </c>
      <c r="AA397" s="53"/>
      <c r="AB397" s="53">
        <v>513</v>
      </c>
      <c r="AC397" s="53"/>
      <c r="AD397" s="53">
        <v>600</v>
      </c>
      <c r="AE397" s="53"/>
      <c r="AF397" s="53">
        <v>1113</v>
      </c>
      <c r="AG397" s="53"/>
      <c r="AH397" s="53">
        <v>279</v>
      </c>
      <c r="AI397" s="53"/>
      <c r="AJ397" s="53"/>
      <c r="AK397" s="53"/>
      <c r="AL397" s="53">
        <v>63408</v>
      </c>
      <c r="AM397" s="53"/>
      <c r="AN397" s="53">
        <v>1740</v>
      </c>
      <c r="AO397" s="54"/>
      <c r="AP397" s="54">
        <v>65148</v>
      </c>
      <c r="AQ397" s="61">
        <f t="shared" si="59"/>
        <v>4.7522564008104624E-2</v>
      </c>
      <c r="AR397" s="62">
        <f t="shared" si="60"/>
        <v>17.2</v>
      </c>
      <c r="AS397" s="63">
        <f t="shared" si="61"/>
        <v>1.7084177564929085E-2</v>
      </c>
      <c r="AT397" s="62">
        <f t="shared" si="62"/>
        <v>6.1833333333333336</v>
      </c>
      <c r="AU397" s="63">
        <f t="shared" si="63"/>
        <v>4.2825566402652426E-3</v>
      </c>
      <c r="AV397" s="64">
        <f t="shared" si="64"/>
        <v>1.55</v>
      </c>
    </row>
    <row r="398" spans="1:48" x14ac:dyDescent="0.2">
      <c r="A398" s="4" t="str">
        <f t="shared" si="57"/>
        <v>Calera15</v>
      </c>
      <c r="B398" s="38" t="str">
        <f t="shared" si="58"/>
        <v>CAP1A15</v>
      </c>
      <c r="C398" s="39">
        <v>15</v>
      </c>
      <c r="D398" s="40" t="s">
        <v>59</v>
      </c>
      <c r="E398" s="40" t="s">
        <v>56</v>
      </c>
      <c r="F398" s="40" t="s">
        <v>47</v>
      </c>
      <c r="G398" s="41" t="s">
        <v>22</v>
      </c>
      <c r="H398" s="53">
        <v>2520</v>
      </c>
      <c r="I398" s="53"/>
      <c r="J398" s="53">
        <v>0</v>
      </c>
      <c r="K398" s="53"/>
      <c r="L398" s="53">
        <v>0</v>
      </c>
      <c r="M398" s="53"/>
      <c r="N398" s="53">
        <v>31320</v>
      </c>
      <c r="O398" s="53"/>
      <c r="P398" s="53">
        <v>450</v>
      </c>
      <c r="Q398" s="53"/>
      <c r="R398" s="53">
        <v>0</v>
      </c>
      <c r="S398" s="53"/>
      <c r="T398" s="53"/>
      <c r="U398" s="53"/>
      <c r="V398" s="53">
        <v>1086</v>
      </c>
      <c r="W398" s="53"/>
      <c r="X398" s="53">
        <v>420</v>
      </c>
      <c r="Y398" s="53"/>
      <c r="Z398" s="53">
        <v>1506</v>
      </c>
      <c r="AA398" s="53"/>
      <c r="AB398" s="53">
        <v>150</v>
      </c>
      <c r="AC398" s="53"/>
      <c r="AD398" s="53">
        <v>0</v>
      </c>
      <c r="AE398" s="53"/>
      <c r="AF398" s="53">
        <v>150</v>
      </c>
      <c r="AG398" s="53"/>
      <c r="AH398" s="53">
        <v>354</v>
      </c>
      <c r="AI398" s="53"/>
      <c r="AJ398" s="53"/>
      <c r="AK398" s="53"/>
      <c r="AL398" s="53">
        <v>35880</v>
      </c>
      <c r="AM398" s="53"/>
      <c r="AN398" s="53">
        <v>420</v>
      </c>
      <c r="AO398" s="54"/>
      <c r="AP398" s="54">
        <v>36300</v>
      </c>
      <c r="AQ398" s="61">
        <f t="shared" si="59"/>
        <v>4.1487603305785124E-2</v>
      </c>
      <c r="AR398" s="62">
        <f t="shared" si="60"/>
        <v>8.3666666666666671</v>
      </c>
      <c r="AS398" s="63">
        <f t="shared" si="61"/>
        <v>4.1322314049586778E-3</v>
      </c>
      <c r="AT398" s="62">
        <f t="shared" si="62"/>
        <v>0.83333333333333337</v>
      </c>
      <c r="AU398" s="63">
        <f t="shared" si="63"/>
        <v>9.7520661157024791E-3</v>
      </c>
      <c r="AV398" s="64">
        <f t="shared" si="64"/>
        <v>1.9666666666666666</v>
      </c>
    </row>
    <row r="399" spans="1:48" x14ac:dyDescent="0.2">
      <c r="A399" s="4" t="str">
        <f t="shared" si="57"/>
        <v>Calera15</v>
      </c>
      <c r="B399" s="38" t="str">
        <f t="shared" si="58"/>
        <v>CAP1B15</v>
      </c>
      <c r="C399" s="39">
        <v>15</v>
      </c>
      <c r="D399" s="40" t="s">
        <v>59</v>
      </c>
      <c r="E399" s="40" t="s">
        <v>56</v>
      </c>
      <c r="F399" s="40" t="s">
        <v>47</v>
      </c>
      <c r="G399" s="41" t="s">
        <v>23</v>
      </c>
      <c r="H399" s="53">
        <v>1560</v>
      </c>
      <c r="I399" s="53"/>
      <c r="J399" s="53">
        <v>2880</v>
      </c>
      <c r="K399" s="53"/>
      <c r="L399" s="53">
        <v>0</v>
      </c>
      <c r="M399" s="53"/>
      <c r="N399" s="53">
        <v>6840</v>
      </c>
      <c r="O399" s="53"/>
      <c r="P399" s="53">
        <v>0</v>
      </c>
      <c r="Q399" s="53"/>
      <c r="R399" s="53">
        <v>0</v>
      </c>
      <c r="S399" s="53"/>
      <c r="T399" s="53"/>
      <c r="U399" s="53"/>
      <c r="V399" s="53">
        <v>210</v>
      </c>
      <c r="W399" s="53"/>
      <c r="X399" s="53">
        <v>540</v>
      </c>
      <c r="Y399" s="53"/>
      <c r="Z399" s="53">
        <v>750</v>
      </c>
      <c r="AA399" s="53"/>
      <c r="AB399" s="53">
        <v>60</v>
      </c>
      <c r="AC399" s="53"/>
      <c r="AD399" s="53">
        <v>0</v>
      </c>
      <c r="AE399" s="53"/>
      <c r="AF399" s="53">
        <v>60</v>
      </c>
      <c r="AG399" s="53"/>
      <c r="AH399" s="53">
        <v>240</v>
      </c>
      <c r="AI399" s="53"/>
      <c r="AJ399" s="53"/>
      <c r="AK399" s="53"/>
      <c r="AL399" s="53">
        <v>11790</v>
      </c>
      <c r="AM399" s="53"/>
      <c r="AN399" s="53">
        <v>540</v>
      </c>
      <c r="AO399" s="54"/>
      <c r="AP399" s="54">
        <v>12330</v>
      </c>
      <c r="AQ399" s="61">
        <f t="shared" si="59"/>
        <v>6.0827250608272508E-2</v>
      </c>
      <c r="AR399" s="62">
        <f t="shared" si="60"/>
        <v>4.166666666666667</v>
      </c>
      <c r="AS399" s="63">
        <f t="shared" si="61"/>
        <v>4.8661800486618006E-3</v>
      </c>
      <c r="AT399" s="62">
        <f t="shared" si="62"/>
        <v>0.33333333333333331</v>
      </c>
      <c r="AU399" s="63">
        <f t="shared" si="63"/>
        <v>1.9464720194647202E-2</v>
      </c>
      <c r="AV399" s="64">
        <f t="shared" si="64"/>
        <v>1.3333333333333333</v>
      </c>
    </row>
    <row r="400" spans="1:48" x14ac:dyDescent="0.2">
      <c r="A400" s="4" t="str">
        <f t="shared" si="57"/>
        <v>Calera15</v>
      </c>
      <c r="B400" s="38" t="str">
        <f t="shared" si="58"/>
        <v>CAP1c15</v>
      </c>
      <c r="C400" s="39">
        <v>15</v>
      </c>
      <c r="D400" s="40" t="s">
        <v>59</v>
      </c>
      <c r="E400" s="40" t="s">
        <v>56</v>
      </c>
      <c r="F400" s="40" t="s">
        <v>47</v>
      </c>
      <c r="G400" s="41" t="s">
        <v>24</v>
      </c>
      <c r="H400" s="53">
        <v>1320</v>
      </c>
      <c r="I400" s="53"/>
      <c r="J400" s="53">
        <v>0</v>
      </c>
      <c r="K400" s="53"/>
      <c r="L400" s="53">
        <v>17000</v>
      </c>
      <c r="M400" s="53"/>
      <c r="N400" s="53">
        <v>7200</v>
      </c>
      <c r="O400" s="53"/>
      <c r="P400" s="53">
        <v>0</v>
      </c>
      <c r="Q400" s="53"/>
      <c r="R400" s="53">
        <v>0</v>
      </c>
      <c r="S400" s="53"/>
      <c r="T400" s="53"/>
      <c r="U400" s="53"/>
      <c r="V400" s="53">
        <v>483</v>
      </c>
      <c r="W400" s="53"/>
      <c r="X400" s="53">
        <v>570</v>
      </c>
      <c r="Y400" s="53"/>
      <c r="Z400" s="53">
        <v>1053</v>
      </c>
      <c r="AA400" s="53"/>
      <c r="AB400" s="53">
        <v>129</v>
      </c>
      <c r="AC400" s="53"/>
      <c r="AD400" s="53">
        <v>0</v>
      </c>
      <c r="AE400" s="53"/>
      <c r="AF400" s="53">
        <v>129</v>
      </c>
      <c r="AG400" s="53"/>
      <c r="AH400" s="53">
        <v>208</v>
      </c>
      <c r="AI400" s="53"/>
      <c r="AJ400" s="53"/>
      <c r="AK400" s="53"/>
      <c r="AL400" s="53">
        <v>26340</v>
      </c>
      <c r="AM400" s="53"/>
      <c r="AN400" s="53">
        <v>570</v>
      </c>
      <c r="AO400" s="54"/>
      <c r="AP400" s="54">
        <v>26910</v>
      </c>
      <c r="AQ400" s="65">
        <f t="shared" si="59"/>
        <v>3.9130434782608699E-2</v>
      </c>
      <c r="AR400" s="66">
        <f t="shared" si="60"/>
        <v>5.85</v>
      </c>
      <c r="AS400" s="67">
        <f t="shared" si="61"/>
        <v>4.7937569676700115E-3</v>
      </c>
      <c r="AT400" s="66">
        <f t="shared" si="62"/>
        <v>0.71666666666666667</v>
      </c>
      <c r="AU400" s="67">
        <f t="shared" si="63"/>
        <v>7.7294685990338162E-3</v>
      </c>
      <c r="AV400" s="68">
        <f t="shared" si="64"/>
        <v>1.1555555555555554</v>
      </c>
    </row>
    <row r="401" spans="1:48" x14ac:dyDescent="0.2">
      <c r="A401" s="4" t="str">
        <f t="shared" si="57"/>
        <v>Pichidegua15</v>
      </c>
      <c r="B401" s="38" t="str">
        <f t="shared" si="58"/>
        <v>PICH1A15</v>
      </c>
      <c r="C401" s="39">
        <v>15</v>
      </c>
      <c r="D401" s="40" t="s">
        <v>52</v>
      </c>
      <c r="E401" s="40"/>
      <c r="F401" s="40" t="s">
        <v>48</v>
      </c>
      <c r="G401" s="41" t="s">
        <v>25</v>
      </c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4"/>
      <c r="AP401" s="54"/>
      <c r="AQ401" s="65">
        <v>0</v>
      </c>
      <c r="AR401" s="66">
        <f t="shared" si="60"/>
        <v>0</v>
      </c>
      <c r="AS401" s="67">
        <v>0</v>
      </c>
      <c r="AT401" s="66">
        <f t="shared" si="62"/>
        <v>0</v>
      </c>
      <c r="AU401" s="67">
        <v>0</v>
      </c>
      <c r="AV401" s="68">
        <f t="shared" si="64"/>
        <v>0</v>
      </c>
    </row>
    <row r="402" spans="1:48" x14ac:dyDescent="0.2">
      <c r="A402" s="4" t="str">
        <f t="shared" si="57"/>
        <v>Pichidegua15</v>
      </c>
      <c r="B402" s="38" t="str">
        <f t="shared" si="58"/>
        <v>PICH2A15</v>
      </c>
      <c r="C402" s="39">
        <v>15</v>
      </c>
      <c r="D402" s="40" t="s">
        <v>52</v>
      </c>
      <c r="E402" s="40" t="s">
        <v>56</v>
      </c>
      <c r="F402" s="40" t="s">
        <v>48</v>
      </c>
      <c r="G402" s="41" t="s">
        <v>26</v>
      </c>
      <c r="H402" s="53">
        <v>5280</v>
      </c>
      <c r="I402" s="53"/>
      <c r="J402" s="53">
        <v>59940</v>
      </c>
      <c r="K402" s="53"/>
      <c r="L402" s="53">
        <v>172000</v>
      </c>
      <c r="M402" s="53"/>
      <c r="N402" s="53">
        <v>68220</v>
      </c>
      <c r="O402" s="53"/>
      <c r="P402" s="53">
        <v>4320</v>
      </c>
      <c r="Q402" s="53"/>
      <c r="R402" s="53">
        <v>0</v>
      </c>
      <c r="S402" s="53"/>
      <c r="T402" s="53"/>
      <c r="U402" s="53"/>
      <c r="V402" s="53">
        <v>19260</v>
      </c>
      <c r="W402" s="53"/>
      <c r="X402" s="53">
        <v>0</v>
      </c>
      <c r="Y402" s="53"/>
      <c r="Z402" s="53">
        <v>19260</v>
      </c>
      <c r="AA402" s="53"/>
      <c r="AB402" s="53">
        <v>3960</v>
      </c>
      <c r="AC402" s="53"/>
      <c r="AD402" s="53">
        <v>0</v>
      </c>
      <c r="AE402" s="53"/>
      <c r="AF402" s="53">
        <v>3960</v>
      </c>
      <c r="AG402" s="53"/>
      <c r="AH402" s="53">
        <v>260</v>
      </c>
      <c r="AI402" s="53"/>
      <c r="AJ402" s="53"/>
      <c r="AK402" s="53"/>
      <c r="AL402" s="53">
        <v>333240</v>
      </c>
      <c r="AM402" s="53"/>
      <c r="AN402" s="53">
        <v>0</v>
      </c>
      <c r="AO402" s="54"/>
      <c r="AP402" s="54">
        <v>333240</v>
      </c>
      <c r="AQ402" s="65">
        <f t="shared" si="59"/>
        <v>5.7796182931220741E-2</v>
      </c>
      <c r="AR402" s="66">
        <f t="shared" si="60"/>
        <v>107</v>
      </c>
      <c r="AS402" s="67">
        <f t="shared" si="61"/>
        <v>1.1883327331652862E-2</v>
      </c>
      <c r="AT402" s="66">
        <f t="shared" si="62"/>
        <v>22</v>
      </c>
      <c r="AU402" s="67">
        <f t="shared" si="63"/>
        <v>7.8021846116912736E-4</v>
      </c>
      <c r="AV402" s="68">
        <f t="shared" si="64"/>
        <v>1.4444444444444444</v>
      </c>
    </row>
    <row r="403" spans="1:48" x14ac:dyDescent="0.2">
      <c r="A403" s="4" t="str">
        <f t="shared" si="57"/>
        <v>Pichidegua15</v>
      </c>
      <c r="B403" s="38" t="str">
        <f t="shared" si="58"/>
        <v>PICH3A15</v>
      </c>
      <c r="C403" s="39">
        <v>15</v>
      </c>
      <c r="D403" s="40" t="s">
        <v>52</v>
      </c>
      <c r="E403" s="40" t="s">
        <v>55</v>
      </c>
      <c r="F403" s="40" t="s">
        <v>49</v>
      </c>
      <c r="G403" s="41" t="s">
        <v>27</v>
      </c>
      <c r="H403" s="53">
        <v>1800</v>
      </c>
      <c r="I403" s="53"/>
      <c r="J403" s="53">
        <v>22320</v>
      </c>
      <c r="K403" s="53"/>
      <c r="L403" s="53">
        <v>148320</v>
      </c>
      <c r="M403" s="53"/>
      <c r="N403" s="53">
        <v>110520</v>
      </c>
      <c r="O403" s="53"/>
      <c r="P403" s="53">
        <v>8460</v>
      </c>
      <c r="Q403" s="53"/>
      <c r="R403" s="53">
        <v>0</v>
      </c>
      <c r="S403" s="53"/>
      <c r="T403" s="53"/>
      <c r="U403" s="53"/>
      <c r="V403" s="53">
        <v>19980</v>
      </c>
      <c r="W403" s="53"/>
      <c r="X403" s="53">
        <v>0</v>
      </c>
      <c r="Y403" s="53"/>
      <c r="Z403" s="53">
        <v>19980</v>
      </c>
      <c r="AA403" s="53"/>
      <c r="AB403" s="53">
        <v>2340</v>
      </c>
      <c r="AC403" s="53"/>
      <c r="AD403" s="53">
        <v>0</v>
      </c>
      <c r="AE403" s="53"/>
      <c r="AF403" s="53">
        <v>2340</v>
      </c>
      <c r="AG403" s="53"/>
      <c r="AH403" s="53">
        <v>420</v>
      </c>
      <c r="AI403" s="53"/>
      <c r="AJ403" s="53"/>
      <c r="AK403" s="53"/>
      <c r="AL403" s="53">
        <v>314160</v>
      </c>
      <c r="AM403" s="53"/>
      <c r="AN403" s="53">
        <v>0</v>
      </c>
      <c r="AO403" s="54"/>
      <c r="AP403" s="54">
        <v>314160</v>
      </c>
      <c r="AQ403" s="65">
        <f t="shared" si="59"/>
        <v>6.3598166539343012E-2</v>
      </c>
      <c r="AR403" s="66">
        <f t="shared" si="60"/>
        <v>111</v>
      </c>
      <c r="AS403" s="67">
        <f t="shared" si="61"/>
        <v>7.4484339190221543E-3</v>
      </c>
      <c r="AT403" s="66">
        <f t="shared" si="62"/>
        <v>13</v>
      </c>
      <c r="AU403" s="67">
        <f t="shared" si="63"/>
        <v>1.3368983957219251E-3</v>
      </c>
      <c r="AV403" s="68">
        <f t="shared" si="64"/>
        <v>2.3333333333333335</v>
      </c>
    </row>
    <row r="404" spans="1:48" x14ac:dyDescent="0.2">
      <c r="A404" s="4" t="str">
        <f t="shared" si="57"/>
        <v>Pichidegua15</v>
      </c>
      <c r="B404" s="38" t="str">
        <f t="shared" si="58"/>
        <v>PICH4A15</v>
      </c>
      <c r="C404" s="39">
        <v>15</v>
      </c>
      <c r="D404" s="40" t="s">
        <v>52</v>
      </c>
      <c r="E404" s="40" t="s">
        <v>55</v>
      </c>
      <c r="F404" s="40" t="s">
        <v>50</v>
      </c>
      <c r="G404" s="41" t="s">
        <v>28</v>
      </c>
      <c r="H404" s="53">
        <v>8160</v>
      </c>
      <c r="I404" s="53"/>
      <c r="J404" s="53">
        <v>7380</v>
      </c>
      <c r="K404" s="53"/>
      <c r="L404" s="53">
        <v>102240</v>
      </c>
      <c r="M404" s="53"/>
      <c r="N404" s="53">
        <v>56160</v>
      </c>
      <c r="O404" s="53"/>
      <c r="P404" s="53">
        <v>6240</v>
      </c>
      <c r="Q404" s="53"/>
      <c r="R404" s="53">
        <v>0</v>
      </c>
      <c r="S404" s="53"/>
      <c r="T404" s="53"/>
      <c r="U404" s="53"/>
      <c r="V404" s="53">
        <v>21660</v>
      </c>
      <c r="W404" s="53"/>
      <c r="X404" s="53">
        <v>0</v>
      </c>
      <c r="Y404" s="53"/>
      <c r="Z404" s="53">
        <v>21660</v>
      </c>
      <c r="AA404" s="53"/>
      <c r="AB404" s="53">
        <v>4200</v>
      </c>
      <c r="AC404" s="53"/>
      <c r="AD404" s="53">
        <v>0</v>
      </c>
      <c r="AE404" s="53"/>
      <c r="AF404" s="53">
        <v>4200</v>
      </c>
      <c r="AG404" s="53"/>
      <c r="AH404" s="53">
        <v>860</v>
      </c>
      <c r="AI404" s="53"/>
      <c r="AJ404" s="53"/>
      <c r="AK404" s="53"/>
      <c r="AL404" s="53">
        <v>206900</v>
      </c>
      <c r="AM404" s="53"/>
      <c r="AN404" s="53">
        <v>0</v>
      </c>
      <c r="AO404" s="54"/>
      <c r="AP404" s="54">
        <v>206900</v>
      </c>
      <c r="AQ404" s="65">
        <f t="shared" si="59"/>
        <v>0.10468825519574673</v>
      </c>
      <c r="AR404" s="66">
        <f t="shared" si="60"/>
        <v>120.33333333333333</v>
      </c>
      <c r="AS404" s="67">
        <f t="shared" si="61"/>
        <v>2.0299661672305461E-2</v>
      </c>
      <c r="AT404" s="66">
        <f t="shared" si="62"/>
        <v>23.333333333333332</v>
      </c>
      <c r="AU404" s="67">
        <f t="shared" si="63"/>
        <v>4.156597390043499E-3</v>
      </c>
      <c r="AV404" s="68">
        <f t="shared" si="64"/>
        <v>4.7777777777777777</v>
      </c>
    </row>
    <row r="405" spans="1:48" x14ac:dyDescent="0.2">
      <c r="A405" s="4" t="str">
        <f t="shared" si="57"/>
        <v>Pichidegua15</v>
      </c>
      <c r="B405" s="38" t="str">
        <f t="shared" si="58"/>
        <v>PICH5A15</v>
      </c>
      <c r="C405" s="39">
        <v>15</v>
      </c>
      <c r="D405" s="40" t="s">
        <v>52</v>
      </c>
      <c r="E405" s="40" t="s">
        <v>55</v>
      </c>
      <c r="F405" s="40" t="s">
        <v>51</v>
      </c>
      <c r="G405" s="41" t="s">
        <v>29</v>
      </c>
      <c r="H405" s="53">
        <v>3720</v>
      </c>
      <c r="I405" s="53"/>
      <c r="J405" s="53">
        <v>12600</v>
      </c>
      <c r="K405" s="53"/>
      <c r="L405" s="53">
        <v>89460</v>
      </c>
      <c r="M405" s="53"/>
      <c r="N405" s="53">
        <v>226440</v>
      </c>
      <c r="O405" s="53"/>
      <c r="P405" s="53">
        <v>20520</v>
      </c>
      <c r="Q405" s="53"/>
      <c r="R405" s="53">
        <v>0</v>
      </c>
      <c r="S405" s="53"/>
      <c r="T405" s="53"/>
      <c r="U405" s="53"/>
      <c r="V405" s="53">
        <v>11160</v>
      </c>
      <c r="W405" s="53"/>
      <c r="X405" s="53">
        <v>0</v>
      </c>
      <c r="Y405" s="53"/>
      <c r="Z405" s="53">
        <v>11160</v>
      </c>
      <c r="AA405" s="53"/>
      <c r="AB405" s="53">
        <v>1860</v>
      </c>
      <c r="AC405" s="53"/>
      <c r="AD405" s="53">
        <v>0</v>
      </c>
      <c r="AE405" s="53"/>
      <c r="AF405" s="53">
        <v>1860</v>
      </c>
      <c r="AG405" s="53"/>
      <c r="AH405" s="53">
        <v>680</v>
      </c>
      <c r="AI405" s="53"/>
      <c r="AJ405" s="53"/>
      <c r="AK405" s="53"/>
      <c r="AL405" s="53">
        <v>366440</v>
      </c>
      <c r="AM405" s="53"/>
      <c r="AN405" s="53">
        <v>0</v>
      </c>
      <c r="AO405" s="54"/>
      <c r="AP405" s="54">
        <v>366440</v>
      </c>
      <c r="AQ405" s="65">
        <f t="shared" si="59"/>
        <v>3.0455190481388495E-2</v>
      </c>
      <c r="AR405" s="66">
        <f t="shared" si="60"/>
        <v>62</v>
      </c>
      <c r="AS405" s="67">
        <f t="shared" si="61"/>
        <v>5.0758650802314158E-3</v>
      </c>
      <c r="AT405" s="66">
        <f t="shared" si="62"/>
        <v>10.333333333333334</v>
      </c>
      <c r="AU405" s="67">
        <f t="shared" si="63"/>
        <v>1.8556926099770768E-3</v>
      </c>
      <c r="AV405" s="68">
        <f t="shared" si="64"/>
        <v>3.7777777777777777</v>
      </c>
    </row>
    <row r="406" spans="1:48" x14ac:dyDescent="0.2">
      <c r="A406" s="4" t="str">
        <f t="shared" si="57"/>
        <v>Pichidegua15</v>
      </c>
      <c r="B406" s="38" t="str">
        <f t="shared" si="58"/>
        <v>PICH1B15</v>
      </c>
      <c r="C406" s="39">
        <v>15</v>
      </c>
      <c r="D406" s="40" t="s">
        <v>52</v>
      </c>
      <c r="E406" s="40"/>
      <c r="F406" s="40" t="s">
        <v>48</v>
      </c>
      <c r="G406" s="41" t="s">
        <v>30</v>
      </c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4"/>
      <c r="AP406" s="54"/>
      <c r="AQ406" s="65">
        <v>0</v>
      </c>
      <c r="AR406" s="66">
        <f t="shared" si="60"/>
        <v>0</v>
      </c>
      <c r="AS406" s="67">
        <v>0</v>
      </c>
      <c r="AT406" s="66">
        <f t="shared" si="62"/>
        <v>0</v>
      </c>
      <c r="AU406" s="67">
        <v>0</v>
      </c>
      <c r="AV406" s="68">
        <f t="shared" si="64"/>
        <v>0</v>
      </c>
    </row>
    <row r="407" spans="1:48" x14ac:dyDescent="0.2">
      <c r="A407" s="4" t="str">
        <f t="shared" si="57"/>
        <v>Pichidegua15</v>
      </c>
      <c r="B407" s="38" t="str">
        <f t="shared" si="58"/>
        <v>PICH2B15</v>
      </c>
      <c r="C407" s="39">
        <v>15</v>
      </c>
      <c r="D407" s="40" t="s">
        <v>52</v>
      </c>
      <c r="E407" s="40" t="s">
        <v>55</v>
      </c>
      <c r="F407" s="40" t="s">
        <v>48</v>
      </c>
      <c r="G407" s="41" t="s">
        <v>31</v>
      </c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4"/>
      <c r="AP407" s="54"/>
      <c r="AQ407" s="65">
        <v>0</v>
      </c>
      <c r="AR407" s="66">
        <f t="shared" si="60"/>
        <v>0</v>
      </c>
      <c r="AS407" s="67">
        <v>0</v>
      </c>
      <c r="AT407" s="66">
        <f t="shared" si="62"/>
        <v>0</v>
      </c>
      <c r="AU407" s="67">
        <v>0</v>
      </c>
      <c r="AV407" s="68">
        <f t="shared" si="64"/>
        <v>0</v>
      </c>
    </row>
    <row r="408" spans="1:48" x14ac:dyDescent="0.2">
      <c r="A408" s="4" t="str">
        <f t="shared" si="57"/>
        <v>Pichidegua15</v>
      </c>
      <c r="B408" s="38" t="str">
        <f t="shared" si="58"/>
        <v>PICH3B15</v>
      </c>
      <c r="C408" s="39">
        <v>15</v>
      </c>
      <c r="D408" s="40" t="s">
        <v>52</v>
      </c>
      <c r="E408" s="40" t="s">
        <v>55</v>
      </c>
      <c r="F408" s="40" t="s">
        <v>49</v>
      </c>
      <c r="G408" s="41" t="s">
        <v>32</v>
      </c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4"/>
      <c r="AP408" s="54"/>
      <c r="AQ408" s="65">
        <v>0</v>
      </c>
      <c r="AR408" s="66">
        <f t="shared" si="60"/>
        <v>0</v>
      </c>
      <c r="AS408" s="67">
        <v>0</v>
      </c>
      <c r="AT408" s="66">
        <f t="shared" si="62"/>
        <v>0</v>
      </c>
      <c r="AU408" s="67">
        <v>0</v>
      </c>
      <c r="AV408" s="68">
        <f t="shared" si="64"/>
        <v>0</v>
      </c>
    </row>
    <row r="409" spans="1:48" x14ac:dyDescent="0.2">
      <c r="A409" s="4" t="str">
        <f t="shared" si="57"/>
        <v>Pichidegua15</v>
      </c>
      <c r="B409" s="38" t="str">
        <f t="shared" si="58"/>
        <v>PICH4B15</v>
      </c>
      <c r="C409" s="39">
        <v>15</v>
      </c>
      <c r="D409" s="40" t="s">
        <v>52</v>
      </c>
      <c r="E409" s="40" t="s">
        <v>55</v>
      </c>
      <c r="F409" s="40" t="s">
        <v>50</v>
      </c>
      <c r="G409" s="41" t="s">
        <v>33</v>
      </c>
      <c r="H409" s="53">
        <v>10200</v>
      </c>
      <c r="I409" s="53"/>
      <c r="J409" s="53">
        <v>32400</v>
      </c>
      <c r="K409" s="53"/>
      <c r="L409" s="53">
        <v>66600</v>
      </c>
      <c r="M409" s="53"/>
      <c r="N409" s="53">
        <v>29340</v>
      </c>
      <c r="O409" s="53"/>
      <c r="P409" s="53">
        <v>4170</v>
      </c>
      <c r="Q409" s="53"/>
      <c r="R409" s="53">
        <v>0</v>
      </c>
      <c r="S409" s="53"/>
      <c r="T409" s="53"/>
      <c r="U409" s="53"/>
      <c r="V409" s="53">
        <v>18180</v>
      </c>
      <c r="W409" s="53"/>
      <c r="X409" s="53">
        <v>0</v>
      </c>
      <c r="Y409" s="53"/>
      <c r="Z409" s="53">
        <v>18180</v>
      </c>
      <c r="AA409" s="53"/>
      <c r="AB409" s="53">
        <v>7200</v>
      </c>
      <c r="AC409" s="53"/>
      <c r="AD409" s="53">
        <v>0</v>
      </c>
      <c r="AE409" s="53"/>
      <c r="AF409" s="53">
        <v>7200</v>
      </c>
      <c r="AG409" s="53"/>
      <c r="AH409" s="53">
        <v>1920</v>
      </c>
      <c r="AI409" s="53"/>
      <c r="AJ409" s="53"/>
      <c r="AK409" s="53"/>
      <c r="AL409" s="53">
        <v>170010</v>
      </c>
      <c r="AM409" s="53"/>
      <c r="AN409" s="53">
        <v>0</v>
      </c>
      <c r="AO409" s="54"/>
      <c r="AP409" s="54">
        <v>170010</v>
      </c>
      <c r="AQ409" s="65">
        <f t="shared" si="59"/>
        <v>0.1069348861831657</v>
      </c>
      <c r="AR409" s="66">
        <f t="shared" si="60"/>
        <v>101</v>
      </c>
      <c r="AS409" s="67">
        <f t="shared" si="61"/>
        <v>4.2350449973530969E-2</v>
      </c>
      <c r="AT409" s="66">
        <f t="shared" si="62"/>
        <v>40</v>
      </c>
      <c r="AU409" s="67">
        <f t="shared" si="63"/>
        <v>1.1293453326274926E-2</v>
      </c>
      <c r="AV409" s="68">
        <f t="shared" si="64"/>
        <v>10.666666666666666</v>
      </c>
    </row>
    <row r="410" spans="1:48" x14ac:dyDescent="0.2">
      <c r="A410" s="4" t="str">
        <f t="shared" si="57"/>
        <v>Pichidegua15</v>
      </c>
      <c r="B410" s="38" t="str">
        <f t="shared" si="58"/>
        <v>PICH5B15</v>
      </c>
      <c r="C410" s="39">
        <v>15</v>
      </c>
      <c r="D410" s="40" t="s">
        <v>52</v>
      </c>
      <c r="E410" s="40" t="s">
        <v>55</v>
      </c>
      <c r="F410" s="40" t="s">
        <v>51</v>
      </c>
      <c r="G410" s="41" t="s">
        <v>34</v>
      </c>
      <c r="H410" s="53">
        <v>4920</v>
      </c>
      <c r="I410" s="53"/>
      <c r="J410" s="53">
        <v>35100</v>
      </c>
      <c r="K410" s="53"/>
      <c r="L410" s="53">
        <v>75780</v>
      </c>
      <c r="M410" s="53"/>
      <c r="N410" s="53">
        <v>36000</v>
      </c>
      <c r="O410" s="53"/>
      <c r="P410" s="53">
        <v>4680</v>
      </c>
      <c r="Q410" s="53"/>
      <c r="R410" s="53">
        <v>0</v>
      </c>
      <c r="S410" s="53"/>
      <c r="T410" s="53"/>
      <c r="U410" s="53"/>
      <c r="V410" s="53">
        <v>24660</v>
      </c>
      <c r="W410" s="53"/>
      <c r="X410" s="53">
        <v>0</v>
      </c>
      <c r="Y410" s="53"/>
      <c r="Z410" s="53">
        <v>24660</v>
      </c>
      <c r="AA410" s="53"/>
      <c r="AB410" s="53">
        <v>4230</v>
      </c>
      <c r="AC410" s="53"/>
      <c r="AD410" s="53">
        <v>0</v>
      </c>
      <c r="AE410" s="53"/>
      <c r="AF410" s="53">
        <v>4230</v>
      </c>
      <c r="AG410" s="53"/>
      <c r="AH410" s="53">
        <v>1590</v>
      </c>
      <c r="AI410" s="53"/>
      <c r="AJ410" s="53"/>
      <c r="AK410" s="53"/>
      <c r="AL410" s="53">
        <v>186960</v>
      </c>
      <c r="AM410" s="53"/>
      <c r="AN410" s="53">
        <v>0</v>
      </c>
      <c r="AO410" s="54"/>
      <c r="AP410" s="54">
        <v>186960</v>
      </c>
      <c r="AQ410" s="65">
        <f t="shared" si="59"/>
        <v>0.13189987163029526</v>
      </c>
      <c r="AR410" s="66">
        <f t="shared" si="60"/>
        <v>137</v>
      </c>
      <c r="AS410" s="67">
        <f t="shared" si="61"/>
        <v>2.2625160462130936E-2</v>
      </c>
      <c r="AT410" s="66">
        <f t="shared" si="62"/>
        <v>23.5</v>
      </c>
      <c r="AU410" s="67">
        <f t="shared" si="63"/>
        <v>8.5044929396662396E-3</v>
      </c>
      <c r="AV410" s="68">
        <f t="shared" si="64"/>
        <v>8.8333333333333339</v>
      </c>
    </row>
    <row r="411" spans="1:48" x14ac:dyDescent="0.2">
      <c r="A411" s="4" t="str">
        <f t="shared" si="57"/>
        <v>Pichidegua15</v>
      </c>
      <c r="B411" s="38" t="str">
        <f t="shared" si="58"/>
        <v>PICH3C15</v>
      </c>
      <c r="C411" s="39">
        <v>15</v>
      </c>
      <c r="D411" s="40" t="s">
        <v>52</v>
      </c>
      <c r="E411" s="40" t="s">
        <v>55</v>
      </c>
      <c r="F411" s="40" t="s">
        <v>49</v>
      </c>
      <c r="G411" s="41" t="s">
        <v>53</v>
      </c>
      <c r="H411" s="53">
        <v>4920</v>
      </c>
      <c r="I411" s="53"/>
      <c r="J411" s="53">
        <v>31860</v>
      </c>
      <c r="K411" s="53"/>
      <c r="L411" s="53">
        <v>105300</v>
      </c>
      <c r="M411" s="53"/>
      <c r="N411" s="53">
        <v>57060</v>
      </c>
      <c r="O411" s="53"/>
      <c r="P411" s="53">
        <v>4140</v>
      </c>
      <c r="Q411" s="53"/>
      <c r="R411" s="53">
        <v>0</v>
      </c>
      <c r="S411" s="53"/>
      <c r="T411" s="53"/>
      <c r="U411" s="53"/>
      <c r="V411" s="53">
        <v>17640</v>
      </c>
      <c r="W411" s="53"/>
      <c r="X411" s="53">
        <v>0</v>
      </c>
      <c r="Y411" s="53"/>
      <c r="Z411" s="53">
        <v>17640</v>
      </c>
      <c r="AA411" s="53"/>
      <c r="AB411" s="53">
        <v>3960</v>
      </c>
      <c r="AC411" s="53"/>
      <c r="AD411" s="53">
        <v>0</v>
      </c>
      <c r="AE411" s="53"/>
      <c r="AF411" s="53">
        <v>3960</v>
      </c>
      <c r="AG411" s="53"/>
      <c r="AH411" s="53">
        <v>520</v>
      </c>
      <c r="AI411" s="53"/>
      <c r="AJ411" s="53"/>
      <c r="AK411" s="53"/>
      <c r="AL411" s="53">
        <v>225400</v>
      </c>
      <c r="AM411" s="53"/>
      <c r="AN411" s="53">
        <v>0</v>
      </c>
      <c r="AO411" s="54"/>
      <c r="AP411" s="54">
        <v>225400</v>
      </c>
      <c r="AQ411" s="65">
        <f t="shared" si="59"/>
        <v>7.8260869565217397E-2</v>
      </c>
      <c r="AR411" s="66">
        <f t="shared" si="60"/>
        <v>98</v>
      </c>
      <c r="AS411" s="67">
        <f t="shared" si="61"/>
        <v>1.7568766637089617E-2</v>
      </c>
      <c r="AT411" s="66">
        <f t="shared" si="62"/>
        <v>22</v>
      </c>
      <c r="AU411" s="67">
        <f t="shared" si="63"/>
        <v>2.3070097604259094E-3</v>
      </c>
      <c r="AV411" s="68">
        <f t="shared" si="64"/>
        <v>2.8888888888888888</v>
      </c>
    </row>
    <row r="412" spans="1:48" x14ac:dyDescent="0.2">
      <c r="A412" s="4" t="str">
        <f t="shared" si="57"/>
        <v>Pichidegua15</v>
      </c>
      <c r="B412" s="38" t="str">
        <f t="shared" si="58"/>
        <v>PICH5C15</v>
      </c>
      <c r="C412" s="39">
        <v>15</v>
      </c>
      <c r="D412" s="40" t="s">
        <v>52</v>
      </c>
      <c r="E412" s="40" t="s">
        <v>55</v>
      </c>
      <c r="F412" s="40" t="s">
        <v>51</v>
      </c>
      <c r="G412" s="41" t="s">
        <v>35</v>
      </c>
      <c r="H412" s="53">
        <v>10200</v>
      </c>
      <c r="I412" s="53"/>
      <c r="J412" s="53">
        <v>4500</v>
      </c>
      <c r="K412" s="53"/>
      <c r="L412" s="53">
        <v>32760</v>
      </c>
      <c r="M412" s="53"/>
      <c r="N412" s="53">
        <v>218700</v>
      </c>
      <c r="O412" s="53"/>
      <c r="P412" s="53">
        <v>90720</v>
      </c>
      <c r="Q412" s="53"/>
      <c r="R412" s="53">
        <v>4140</v>
      </c>
      <c r="S412" s="53"/>
      <c r="T412" s="53"/>
      <c r="U412" s="53"/>
      <c r="V412" s="53">
        <v>14040</v>
      </c>
      <c r="W412" s="53"/>
      <c r="X412" s="53">
        <v>0</v>
      </c>
      <c r="Y412" s="53"/>
      <c r="Z412" s="53">
        <v>14040</v>
      </c>
      <c r="AA412" s="53"/>
      <c r="AB412" s="53">
        <v>2160</v>
      </c>
      <c r="AC412" s="53"/>
      <c r="AD412" s="53">
        <v>0</v>
      </c>
      <c r="AE412" s="53"/>
      <c r="AF412" s="53">
        <v>2160</v>
      </c>
      <c r="AG412" s="53"/>
      <c r="AH412" s="53">
        <v>660</v>
      </c>
      <c r="AI412" s="53"/>
      <c r="AJ412" s="53"/>
      <c r="AK412" s="53"/>
      <c r="AL412" s="53">
        <v>377880</v>
      </c>
      <c r="AM412" s="53"/>
      <c r="AN412" s="53">
        <v>0</v>
      </c>
      <c r="AO412" s="54"/>
      <c r="AP412" s="54">
        <v>377880</v>
      </c>
      <c r="AQ412" s="65">
        <f t="shared" si="59"/>
        <v>3.7154652270562083E-2</v>
      </c>
      <c r="AR412" s="66">
        <f t="shared" si="60"/>
        <v>78</v>
      </c>
      <c r="AS412" s="67">
        <f t="shared" si="61"/>
        <v>5.7161003493172435E-3</v>
      </c>
      <c r="AT412" s="66">
        <f t="shared" si="62"/>
        <v>12</v>
      </c>
      <c r="AU412" s="67">
        <f t="shared" si="63"/>
        <v>1.7465862178469354E-3</v>
      </c>
      <c r="AV412" s="68">
        <f t="shared" si="64"/>
        <v>3.6666666666666665</v>
      </c>
    </row>
    <row r="413" spans="1:48" x14ac:dyDescent="0.2">
      <c r="A413" s="4" t="str">
        <f t="shared" si="57"/>
        <v>Pichidegua15</v>
      </c>
      <c r="B413" s="38" t="str">
        <f t="shared" si="58"/>
        <v>PICH5D15</v>
      </c>
      <c r="C413" s="39">
        <v>15</v>
      </c>
      <c r="D413" s="40" t="s">
        <v>52</v>
      </c>
      <c r="E413" s="40" t="s">
        <v>55</v>
      </c>
      <c r="F413" s="40" t="s">
        <v>51</v>
      </c>
      <c r="G413" s="41" t="s">
        <v>36</v>
      </c>
      <c r="H413" s="53">
        <v>1800</v>
      </c>
      <c r="I413" s="53"/>
      <c r="J413" s="53">
        <v>11520</v>
      </c>
      <c r="K413" s="53"/>
      <c r="L413" s="53">
        <v>107460</v>
      </c>
      <c r="M413" s="53"/>
      <c r="N413" s="53">
        <v>198900</v>
      </c>
      <c r="O413" s="53"/>
      <c r="P413" s="53">
        <v>25920</v>
      </c>
      <c r="Q413" s="53"/>
      <c r="R413" s="53">
        <v>0</v>
      </c>
      <c r="S413" s="53"/>
      <c r="T413" s="53"/>
      <c r="U413" s="53"/>
      <c r="V413" s="53">
        <v>19530</v>
      </c>
      <c r="W413" s="53"/>
      <c r="X413" s="53">
        <v>0</v>
      </c>
      <c r="Y413" s="53"/>
      <c r="Z413" s="53">
        <v>19530</v>
      </c>
      <c r="AA413" s="53"/>
      <c r="AB413" s="53">
        <v>3390</v>
      </c>
      <c r="AC413" s="53"/>
      <c r="AD413" s="53">
        <v>0</v>
      </c>
      <c r="AE413" s="53"/>
      <c r="AF413" s="53">
        <v>3390</v>
      </c>
      <c r="AG413" s="53"/>
      <c r="AH413" s="53">
        <v>740</v>
      </c>
      <c r="AI413" s="53"/>
      <c r="AJ413" s="53"/>
      <c r="AK413" s="53"/>
      <c r="AL413" s="53">
        <v>369260</v>
      </c>
      <c r="AM413" s="53"/>
      <c r="AN413" s="53">
        <v>0</v>
      </c>
      <c r="AO413" s="54"/>
      <c r="AP413" s="54">
        <v>369260</v>
      </c>
      <c r="AQ413" s="65">
        <f t="shared" si="59"/>
        <v>5.2889562909602991E-2</v>
      </c>
      <c r="AR413" s="66">
        <f t="shared" si="60"/>
        <v>108.5</v>
      </c>
      <c r="AS413" s="67">
        <f t="shared" si="61"/>
        <v>9.1805232085793199E-3</v>
      </c>
      <c r="AT413" s="66">
        <f t="shared" si="62"/>
        <v>18.833333333333332</v>
      </c>
      <c r="AU413" s="67">
        <f t="shared" si="63"/>
        <v>2.004008016032064E-3</v>
      </c>
      <c r="AV413" s="68">
        <f t="shared" si="64"/>
        <v>4.1111111111111107</v>
      </c>
    </row>
    <row r="414" spans="1:48" x14ac:dyDescent="0.2">
      <c r="A414" s="4" t="str">
        <f t="shared" si="57"/>
        <v>Pichidegua15</v>
      </c>
      <c r="B414" s="38" t="str">
        <f t="shared" si="58"/>
        <v>PICH1Aco15</v>
      </c>
      <c r="C414" s="39">
        <v>15</v>
      </c>
      <c r="D414" s="40" t="s">
        <v>52</v>
      </c>
      <c r="E414" s="40" t="s">
        <v>56</v>
      </c>
      <c r="F414" s="40" t="s">
        <v>47</v>
      </c>
      <c r="G414" s="41" t="s">
        <v>37</v>
      </c>
      <c r="H414" s="53">
        <v>14520</v>
      </c>
      <c r="I414" s="53"/>
      <c r="J414" s="53">
        <v>6840</v>
      </c>
      <c r="K414" s="53"/>
      <c r="L414" s="53">
        <v>180</v>
      </c>
      <c r="M414" s="53"/>
      <c r="N414" s="53">
        <v>74880</v>
      </c>
      <c r="O414" s="53"/>
      <c r="P414" s="53">
        <v>180</v>
      </c>
      <c r="Q414" s="53"/>
      <c r="R414" s="53">
        <v>180</v>
      </c>
      <c r="S414" s="53"/>
      <c r="T414" s="53"/>
      <c r="U414" s="53"/>
      <c r="V414" s="53">
        <v>2415</v>
      </c>
      <c r="W414" s="53"/>
      <c r="X414" s="53">
        <v>1050</v>
      </c>
      <c r="Y414" s="53"/>
      <c r="Z414" s="53">
        <v>3465</v>
      </c>
      <c r="AA414" s="53"/>
      <c r="AB414" s="53">
        <v>1257</v>
      </c>
      <c r="AC414" s="53"/>
      <c r="AD414" s="53">
        <v>930</v>
      </c>
      <c r="AE414" s="53"/>
      <c r="AF414" s="53">
        <v>2187</v>
      </c>
      <c r="AG414" s="53"/>
      <c r="AH414" s="53">
        <v>1408</v>
      </c>
      <c r="AI414" s="53"/>
      <c r="AJ414" s="53"/>
      <c r="AK414" s="53"/>
      <c r="AL414" s="53">
        <v>101860</v>
      </c>
      <c r="AM414" s="53"/>
      <c r="AN414" s="53">
        <v>1980</v>
      </c>
      <c r="AO414" s="54"/>
      <c r="AP414" s="54">
        <v>103840</v>
      </c>
      <c r="AQ414" s="65">
        <f t="shared" si="59"/>
        <v>3.3368644067796611E-2</v>
      </c>
      <c r="AR414" s="66">
        <f t="shared" si="60"/>
        <v>19.25</v>
      </c>
      <c r="AS414" s="67">
        <f t="shared" si="61"/>
        <v>2.106124807395994E-2</v>
      </c>
      <c r="AT414" s="66">
        <f t="shared" si="62"/>
        <v>12.15</v>
      </c>
      <c r="AU414" s="67">
        <f t="shared" si="63"/>
        <v>1.3559322033898305E-2</v>
      </c>
      <c r="AV414" s="68">
        <f t="shared" si="64"/>
        <v>7.822222222222222</v>
      </c>
    </row>
    <row r="415" spans="1:48" x14ac:dyDescent="0.2">
      <c r="A415" s="4" t="str">
        <f t="shared" si="57"/>
        <v>Pichidegua15</v>
      </c>
      <c r="B415" s="38" t="str">
        <f t="shared" si="58"/>
        <v>PICH1Aco215</v>
      </c>
      <c r="C415" s="39">
        <v>15</v>
      </c>
      <c r="D415" s="40" t="s">
        <v>52</v>
      </c>
      <c r="E415" s="40" t="s">
        <v>56</v>
      </c>
      <c r="F415" s="40" t="s">
        <v>47</v>
      </c>
      <c r="G415" s="41" t="s">
        <v>38</v>
      </c>
      <c r="H415" s="53">
        <v>0</v>
      </c>
      <c r="I415" s="53"/>
      <c r="J415" s="53">
        <v>0</v>
      </c>
      <c r="K415" s="53"/>
      <c r="L415" s="53">
        <v>0</v>
      </c>
      <c r="M415" s="53"/>
      <c r="N415" s="53">
        <v>0</v>
      </c>
      <c r="O415" s="53"/>
      <c r="P415" s="53">
        <v>0</v>
      </c>
      <c r="Q415" s="53"/>
      <c r="R415" s="53">
        <v>0</v>
      </c>
      <c r="S415" s="53"/>
      <c r="T415" s="53"/>
      <c r="U415" s="53"/>
      <c r="V415" s="53">
        <v>0</v>
      </c>
      <c r="W415" s="53"/>
      <c r="X415" s="53">
        <v>120</v>
      </c>
      <c r="Y415" s="53"/>
      <c r="Z415" s="53">
        <v>120</v>
      </c>
      <c r="AA415" s="53"/>
      <c r="AB415" s="53">
        <v>0</v>
      </c>
      <c r="AC415" s="53"/>
      <c r="AD415" s="53">
        <v>90</v>
      </c>
      <c r="AE415" s="53"/>
      <c r="AF415" s="53">
        <v>90</v>
      </c>
      <c r="AG415" s="53"/>
      <c r="AH415" s="53">
        <v>0</v>
      </c>
      <c r="AI415" s="53"/>
      <c r="AJ415" s="53"/>
      <c r="AK415" s="53"/>
      <c r="AL415" s="53">
        <v>0</v>
      </c>
      <c r="AM415" s="53"/>
      <c r="AN415" s="53">
        <v>210</v>
      </c>
      <c r="AO415" s="54"/>
      <c r="AP415" s="54">
        <v>210</v>
      </c>
      <c r="AQ415" s="65">
        <f t="shared" si="59"/>
        <v>0.5714285714285714</v>
      </c>
      <c r="AR415" s="66">
        <f t="shared" si="60"/>
        <v>0.66666666666666663</v>
      </c>
      <c r="AS415" s="67">
        <f t="shared" si="61"/>
        <v>0.42857142857142855</v>
      </c>
      <c r="AT415" s="66">
        <f t="shared" si="62"/>
        <v>0.5</v>
      </c>
      <c r="AU415" s="67">
        <f t="shared" si="63"/>
        <v>0</v>
      </c>
      <c r="AV415" s="68">
        <f t="shared" si="64"/>
        <v>0</v>
      </c>
    </row>
    <row r="416" spans="1:48" x14ac:dyDescent="0.2">
      <c r="A416" s="4" t="str">
        <f t="shared" si="57"/>
        <v>Pichidegua15</v>
      </c>
      <c r="B416" s="38" t="str">
        <f t="shared" si="58"/>
        <v>PICH1Bco15</v>
      </c>
      <c r="C416" s="39">
        <v>15</v>
      </c>
      <c r="D416" s="40" t="s">
        <v>52</v>
      </c>
      <c r="E416" s="40" t="s">
        <v>56</v>
      </c>
      <c r="F416" s="40" t="s">
        <v>47</v>
      </c>
      <c r="G416" s="41" t="s">
        <v>39</v>
      </c>
      <c r="H416" s="53">
        <v>3000</v>
      </c>
      <c r="I416" s="53"/>
      <c r="J416" s="53">
        <v>0</v>
      </c>
      <c r="K416" s="53"/>
      <c r="L416" s="53">
        <v>39900</v>
      </c>
      <c r="M416" s="53"/>
      <c r="N416" s="53">
        <v>25740</v>
      </c>
      <c r="O416" s="53"/>
      <c r="P416" s="53">
        <v>360</v>
      </c>
      <c r="Q416" s="53"/>
      <c r="R416" s="53">
        <v>0</v>
      </c>
      <c r="S416" s="53"/>
      <c r="T416" s="53"/>
      <c r="U416" s="53"/>
      <c r="V416" s="53">
        <v>2160</v>
      </c>
      <c r="W416" s="53"/>
      <c r="X416" s="53">
        <v>390</v>
      </c>
      <c r="Y416" s="53"/>
      <c r="Z416" s="53">
        <v>2550</v>
      </c>
      <c r="AA416" s="53"/>
      <c r="AB416" s="53">
        <v>198</v>
      </c>
      <c r="AC416" s="53"/>
      <c r="AD416" s="53">
        <v>60</v>
      </c>
      <c r="AE416" s="53"/>
      <c r="AF416" s="53">
        <v>258</v>
      </c>
      <c r="AG416" s="53"/>
      <c r="AH416" s="53">
        <v>642</v>
      </c>
      <c r="AI416" s="53"/>
      <c r="AJ416" s="53"/>
      <c r="AK416" s="53"/>
      <c r="AL416" s="53">
        <v>72000</v>
      </c>
      <c r="AM416" s="53"/>
      <c r="AN416" s="53">
        <v>450</v>
      </c>
      <c r="AO416" s="54"/>
      <c r="AP416" s="54">
        <v>72450</v>
      </c>
      <c r="AQ416" s="65">
        <f t="shared" si="59"/>
        <v>3.5196687370600416E-2</v>
      </c>
      <c r="AR416" s="66">
        <f t="shared" si="60"/>
        <v>14.166666666666666</v>
      </c>
      <c r="AS416" s="67">
        <f t="shared" si="61"/>
        <v>3.5610766045548656E-3</v>
      </c>
      <c r="AT416" s="66">
        <f t="shared" si="62"/>
        <v>1.4333333333333333</v>
      </c>
      <c r="AU416" s="67">
        <f t="shared" si="63"/>
        <v>8.8612836438923398E-3</v>
      </c>
      <c r="AV416" s="68">
        <f t="shared" si="64"/>
        <v>3.5666666666666669</v>
      </c>
    </row>
    <row r="417" spans="1:48" x14ac:dyDescent="0.2">
      <c r="A417" s="4" t="str">
        <f t="shared" si="57"/>
        <v>Pichidegua15</v>
      </c>
      <c r="B417" s="38" t="str">
        <f t="shared" si="58"/>
        <v>PICH2BCO15</v>
      </c>
      <c r="C417" s="39">
        <v>15</v>
      </c>
      <c r="D417" s="40" t="s">
        <v>52</v>
      </c>
      <c r="E417" s="42" t="s">
        <v>56</v>
      </c>
      <c r="F417" s="42" t="s">
        <v>47</v>
      </c>
      <c r="G417" s="43" t="s">
        <v>40</v>
      </c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4"/>
      <c r="AP417" s="54"/>
      <c r="AQ417" s="65">
        <v>0</v>
      </c>
      <c r="AR417" s="66">
        <f t="shared" si="60"/>
        <v>0</v>
      </c>
      <c r="AS417" s="67">
        <v>0</v>
      </c>
      <c r="AT417" s="66">
        <f t="shared" si="62"/>
        <v>0</v>
      </c>
      <c r="AU417" s="67">
        <v>0</v>
      </c>
      <c r="AV417" s="68">
        <f t="shared" si="64"/>
        <v>0</v>
      </c>
    </row>
    <row r="418" spans="1:48" x14ac:dyDescent="0.2">
      <c r="A418" s="4" t="str">
        <f t="shared" si="57"/>
        <v>Pichidegua15</v>
      </c>
      <c r="B418" s="38" t="str">
        <f t="shared" si="58"/>
        <v>PICH4Bco15</v>
      </c>
      <c r="C418" s="39">
        <v>15</v>
      </c>
      <c r="D418" s="40" t="s">
        <v>52</v>
      </c>
      <c r="E418" s="40" t="s">
        <v>56</v>
      </c>
      <c r="F418" s="40" t="s">
        <v>50</v>
      </c>
      <c r="G418" s="41" t="s">
        <v>41</v>
      </c>
      <c r="H418" s="53">
        <v>4080</v>
      </c>
      <c r="I418" s="53"/>
      <c r="J418" s="53">
        <v>12240</v>
      </c>
      <c r="K418" s="53"/>
      <c r="L418" s="53">
        <v>22500</v>
      </c>
      <c r="M418" s="53"/>
      <c r="N418" s="53">
        <v>10620</v>
      </c>
      <c r="O418" s="53"/>
      <c r="P418" s="53">
        <v>0</v>
      </c>
      <c r="Q418" s="53"/>
      <c r="R418" s="53">
        <v>0</v>
      </c>
      <c r="S418" s="53"/>
      <c r="T418" s="53"/>
      <c r="U418" s="53"/>
      <c r="V418" s="53">
        <v>4500</v>
      </c>
      <c r="W418" s="53"/>
      <c r="X418" s="53">
        <v>0</v>
      </c>
      <c r="Y418" s="53"/>
      <c r="Z418" s="53">
        <v>4500</v>
      </c>
      <c r="AA418" s="53"/>
      <c r="AB418" s="53">
        <v>3240</v>
      </c>
      <c r="AC418" s="53"/>
      <c r="AD418" s="53">
        <v>0</v>
      </c>
      <c r="AE418" s="53"/>
      <c r="AF418" s="53">
        <v>3240</v>
      </c>
      <c r="AG418" s="53"/>
      <c r="AH418" s="53">
        <v>520</v>
      </c>
      <c r="AI418" s="53"/>
      <c r="AJ418" s="53"/>
      <c r="AK418" s="53"/>
      <c r="AL418" s="53">
        <v>57700</v>
      </c>
      <c r="AM418" s="53"/>
      <c r="AN418" s="53">
        <v>0</v>
      </c>
      <c r="AO418" s="54"/>
      <c r="AP418" s="54">
        <v>57700</v>
      </c>
      <c r="AQ418" s="65">
        <f t="shared" si="59"/>
        <v>7.7989601386481797E-2</v>
      </c>
      <c r="AR418" s="66">
        <f t="shared" si="60"/>
        <v>25</v>
      </c>
      <c r="AS418" s="67">
        <f t="shared" si="61"/>
        <v>5.6152512998266894E-2</v>
      </c>
      <c r="AT418" s="66">
        <f t="shared" si="62"/>
        <v>18</v>
      </c>
      <c r="AU418" s="67">
        <f t="shared" si="63"/>
        <v>9.0121317157712301E-3</v>
      </c>
      <c r="AV418" s="68">
        <f t="shared" si="64"/>
        <v>2.8888888888888888</v>
      </c>
    </row>
    <row r="419" spans="1:48" x14ac:dyDescent="0.2">
      <c r="A419" s="4" t="str">
        <f t="shared" si="57"/>
        <v>Pichidegua15</v>
      </c>
      <c r="B419" s="38" t="str">
        <f t="shared" si="58"/>
        <v>PICH5Aco15</v>
      </c>
      <c r="C419" s="39">
        <v>15</v>
      </c>
      <c r="D419" s="40" t="s">
        <v>52</v>
      </c>
      <c r="E419" s="40" t="s">
        <v>56</v>
      </c>
      <c r="F419" s="40" t="s">
        <v>51</v>
      </c>
      <c r="G419" s="41" t="s">
        <v>42</v>
      </c>
      <c r="H419" s="53">
        <v>2280</v>
      </c>
      <c r="I419" s="53"/>
      <c r="J419" s="53">
        <v>16200</v>
      </c>
      <c r="K419" s="53"/>
      <c r="L419" s="53">
        <v>720</v>
      </c>
      <c r="M419" s="53"/>
      <c r="N419" s="53">
        <v>104580</v>
      </c>
      <c r="O419" s="53"/>
      <c r="P419" s="53">
        <v>2160</v>
      </c>
      <c r="Q419" s="53"/>
      <c r="R419" s="53">
        <v>0</v>
      </c>
      <c r="S419" s="53"/>
      <c r="T419" s="53"/>
      <c r="U419" s="53"/>
      <c r="V419" s="53">
        <v>2739</v>
      </c>
      <c r="W419" s="53"/>
      <c r="X419" s="53">
        <v>0</v>
      </c>
      <c r="Y419" s="53"/>
      <c r="Z419" s="53">
        <v>2739</v>
      </c>
      <c r="AA419" s="53"/>
      <c r="AB419" s="53">
        <v>3099</v>
      </c>
      <c r="AC419" s="53"/>
      <c r="AD419" s="53">
        <v>0</v>
      </c>
      <c r="AE419" s="53"/>
      <c r="AF419" s="53">
        <v>3099</v>
      </c>
      <c r="AG419" s="53"/>
      <c r="AH419" s="53">
        <v>702</v>
      </c>
      <c r="AI419" s="53"/>
      <c r="AJ419" s="53"/>
      <c r="AK419" s="53"/>
      <c r="AL419" s="53">
        <v>132480</v>
      </c>
      <c r="AM419" s="53"/>
      <c r="AN419" s="53">
        <v>0</v>
      </c>
      <c r="AO419" s="54"/>
      <c r="AP419" s="54">
        <v>132480</v>
      </c>
      <c r="AQ419" s="65">
        <f t="shared" si="59"/>
        <v>2.0674818840579711E-2</v>
      </c>
      <c r="AR419" s="66">
        <f t="shared" si="60"/>
        <v>15.216666666666667</v>
      </c>
      <c r="AS419" s="67">
        <f t="shared" si="61"/>
        <v>2.3392210144927535E-2</v>
      </c>
      <c r="AT419" s="66">
        <f t="shared" si="62"/>
        <v>17.216666666666665</v>
      </c>
      <c r="AU419" s="67">
        <f t="shared" si="63"/>
        <v>5.2989130434782606E-3</v>
      </c>
      <c r="AV419" s="68">
        <f t="shared" si="64"/>
        <v>3.9</v>
      </c>
    </row>
    <row r="420" spans="1:48" x14ac:dyDescent="0.2">
      <c r="A420" s="4" t="str">
        <f t="shared" si="57"/>
        <v>Pichidegua15</v>
      </c>
      <c r="B420" s="38" t="str">
        <f t="shared" si="58"/>
        <v>PICH5Bco15</v>
      </c>
      <c r="C420" s="39">
        <v>15</v>
      </c>
      <c r="D420" s="40" t="s">
        <v>52</v>
      </c>
      <c r="E420" s="40" t="s">
        <v>56</v>
      </c>
      <c r="F420" s="40" t="s">
        <v>51</v>
      </c>
      <c r="G420" s="41" t="s">
        <v>43</v>
      </c>
      <c r="H420" s="53">
        <v>3600</v>
      </c>
      <c r="I420" s="53"/>
      <c r="J420" s="53">
        <v>14760</v>
      </c>
      <c r="K420" s="53"/>
      <c r="L420" s="53">
        <v>43920</v>
      </c>
      <c r="M420" s="53"/>
      <c r="N420" s="53">
        <v>17640</v>
      </c>
      <c r="O420" s="53"/>
      <c r="P420" s="53">
        <v>1080</v>
      </c>
      <c r="Q420" s="53"/>
      <c r="R420" s="53">
        <v>0</v>
      </c>
      <c r="S420" s="53"/>
      <c r="T420" s="53"/>
      <c r="U420" s="53"/>
      <c r="V420" s="53">
        <v>5490</v>
      </c>
      <c r="W420" s="53"/>
      <c r="X420" s="53">
        <v>0</v>
      </c>
      <c r="Y420" s="53"/>
      <c r="Z420" s="53">
        <v>5490</v>
      </c>
      <c r="AA420" s="53"/>
      <c r="AB420" s="53">
        <v>2760</v>
      </c>
      <c r="AC420" s="53"/>
      <c r="AD420" s="53">
        <v>0</v>
      </c>
      <c r="AE420" s="53"/>
      <c r="AF420" s="53">
        <v>2760</v>
      </c>
      <c r="AG420" s="53"/>
      <c r="AH420" s="53">
        <v>1110</v>
      </c>
      <c r="AI420" s="53"/>
      <c r="AJ420" s="53"/>
      <c r="AK420" s="53"/>
      <c r="AL420" s="53">
        <v>90360</v>
      </c>
      <c r="AM420" s="53"/>
      <c r="AN420" s="53">
        <v>0</v>
      </c>
      <c r="AO420" s="54"/>
      <c r="AP420" s="54">
        <v>90360</v>
      </c>
      <c r="AQ420" s="65">
        <f t="shared" si="59"/>
        <v>6.0756972111553786E-2</v>
      </c>
      <c r="AR420" s="66">
        <f t="shared" si="60"/>
        <v>30.5</v>
      </c>
      <c r="AS420" s="67">
        <f t="shared" si="61"/>
        <v>3.054448871181939E-2</v>
      </c>
      <c r="AT420" s="66">
        <f t="shared" si="62"/>
        <v>15.333333333333334</v>
      </c>
      <c r="AU420" s="67">
        <f t="shared" si="63"/>
        <v>1.2284196547144754E-2</v>
      </c>
      <c r="AV420" s="68">
        <f t="shared" si="64"/>
        <v>6.166666666666667</v>
      </c>
    </row>
    <row r="421" spans="1:48" x14ac:dyDescent="0.2">
      <c r="A421" s="4" t="str">
        <f t="shared" si="57"/>
        <v>Pichidegua15</v>
      </c>
      <c r="B421" s="38" t="str">
        <f t="shared" si="58"/>
        <v>PICH5Cco15</v>
      </c>
      <c r="C421" s="39">
        <v>15</v>
      </c>
      <c r="D421" s="40" t="s">
        <v>52</v>
      </c>
      <c r="E421" s="40" t="s">
        <v>56</v>
      </c>
      <c r="F421" s="40" t="s">
        <v>51</v>
      </c>
      <c r="G421" s="41" t="s">
        <v>44</v>
      </c>
      <c r="H421" s="53">
        <v>5640</v>
      </c>
      <c r="I421" s="53"/>
      <c r="J421" s="53">
        <v>5760</v>
      </c>
      <c r="K421" s="53"/>
      <c r="L421" s="53">
        <v>3240</v>
      </c>
      <c r="M421" s="53"/>
      <c r="N421" s="53">
        <v>121500</v>
      </c>
      <c r="O421" s="53"/>
      <c r="P421" s="53">
        <v>11880</v>
      </c>
      <c r="Q421" s="53"/>
      <c r="R421" s="53">
        <v>180</v>
      </c>
      <c r="S421" s="53"/>
      <c r="T421" s="53"/>
      <c r="U421" s="53"/>
      <c r="V421" s="53">
        <v>2310</v>
      </c>
      <c r="W421" s="53"/>
      <c r="X421" s="53">
        <v>0</v>
      </c>
      <c r="Y421" s="53"/>
      <c r="Z421" s="53">
        <v>2310</v>
      </c>
      <c r="AA421" s="53"/>
      <c r="AB421" s="53">
        <v>2358</v>
      </c>
      <c r="AC421" s="53"/>
      <c r="AD421" s="53">
        <v>0</v>
      </c>
      <c r="AE421" s="53"/>
      <c r="AF421" s="53">
        <v>2358</v>
      </c>
      <c r="AG421" s="53"/>
      <c r="AH421" s="53">
        <v>1212</v>
      </c>
      <c r="AI421" s="53"/>
      <c r="AJ421" s="53"/>
      <c r="AK421" s="53"/>
      <c r="AL421" s="53">
        <v>154080</v>
      </c>
      <c r="AM421" s="53"/>
      <c r="AN421" s="53">
        <v>0</v>
      </c>
      <c r="AO421" s="54"/>
      <c r="AP421" s="54">
        <v>154080</v>
      </c>
      <c r="AQ421" s="65">
        <f t="shared" si="59"/>
        <v>1.499221183800623E-2</v>
      </c>
      <c r="AR421" s="66">
        <f t="shared" si="60"/>
        <v>12.833333333333334</v>
      </c>
      <c r="AS421" s="67">
        <f t="shared" si="61"/>
        <v>1.5303738317757009E-2</v>
      </c>
      <c r="AT421" s="66">
        <f t="shared" si="62"/>
        <v>13.1</v>
      </c>
      <c r="AU421" s="67">
        <f t="shared" si="63"/>
        <v>7.8660436137071646E-3</v>
      </c>
      <c r="AV421" s="68">
        <f t="shared" si="64"/>
        <v>6.7333333333333334</v>
      </c>
    </row>
    <row r="422" spans="1:48" ht="13.5" thickBot="1" x14ac:dyDescent="0.25">
      <c r="A422" s="4" t="str">
        <f t="shared" si="57"/>
        <v>15</v>
      </c>
      <c r="B422" s="44" t="str">
        <f t="shared" si="58"/>
        <v>Lavado15</v>
      </c>
      <c r="C422" s="45">
        <v>15</v>
      </c>
      <c r="D422" s="46"/>
      <c r="E422" s="46"/>
      <c r="F422" s="46"/>
      <c r="G422" s="47" t="s">
        <v>46</v>
      </c>
      <c r="H422" s="55">
        <v>6360</v>
      </c>
      <c r="I422" s="55"/>
      <c r="J422" s="55">
        <v>17820</v>
      </c>
      <c r="K422" s="55"/>
      <c r="L422" s="55">
        <v>88200</v>
      </c>
      <c r="M422" s="55"/>
      <c r="N422" s="55">
        <v>67320</v>
      </c>
      <c r="O422" s="55"/>
      <c r="P422" s="55">
        <v>12420</v>
      </c>
      <c r="Q422" s="55"/>
      <c r="R422" s="55">
        <v>900</v>
      </c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>
        <v>193020</v>
      </c>
      <c r="AM422" s="55"/>
      <c r="AN422" s="55"/>
      <c r="AO422" s="56"/>
      <c r="AP422" s="56">
        <v>193020</v>
      </c>
      <c r="AQ422" s="69">
        <f t="shared" si="59"/>
        <v>0</v>
      </c>
      <c r="AR422" s="70">
        <f t="shared" si="60"/>
        <v>0</v>
      </c>
      <c r="AS422" s="71">
        <f t="shared" si="61"/>
        <v>0</v>
      </c>
      <c r="AT422" s="70">
        <f t="shared" si="62"/>
        <v>0</v>
      </c>
      <c r="AU422" s="71">
        <f t="shared" si="63"/>
        <v>0</v>
      </c>
      <c r="AV422" s="72">
        <f t="shared" si="64"/>
        <v>0</v>
      </c>
    </row>
    <row r="423" spans="1:48" x14ac:dyDescent="0.2">
      <c r="A423" s="4" t="str">
        <f t="shared" si="57"/>
        <v>Calera16</v>
      </c>
      <c r="B423" s="34" t="str">
        <f t="shared" si="58"/>
        <v>CA3A16</v>
      </c>
      <c r="C423" s="35">
        <v>16</v>
      </c>
      <c r="D423" s="36" t="s">
        <v>59</v>
      </c>
      <c r="E423" s="36" t="s">
        <v>56</v>
      </c>
      <c r="F423" s="36" t="s">
        <v>47</v>
      </c>
      <c r="G423" s="37" t="s">
        <v>20</v>
      </c>
      <c r="H423" s="51">
        <v>6120</v>
      </c>
      <c r="I423" s="51"/>
      <c r="J423" s="51">
        <v>14940</v>
      </c>
      <c r="K423" s="51"/>
      <c r="L423" s="51">
        <v>0</v>
      </c>
      <c r="M423" s="51"/>
      <c r="N423" s="51">
        <v>27000</v>
      </c>
      <c r="O423" s="51"/>
      <c r="P423" s="51">
        <v>720</v>
      </c>
      <c r="Q423" s="51"/>
      <c r="R423" s="51"/>
      <c r="S423" s="51"/>
      <c r="T423" s="51"/>
      <c r="U423" s="51"/>
      <c r="V423" s="51">
        <v>726</v>
      </c>
      <c r="W423" s="51"/>
      <c r="X423" s="51">
        <v>690</v>
      </c>
      <c r="Y423" s="51"/>
      <c r="Z423" s="51">
        <v>1416</v>
      </c>
      <c r="AA423" s="51"/>
      <c r="AB423" s="51">
        <v>396</v>
      </c>
      <c r="AC423" s="51"/>
      <c r="AD423" s="51">
        <v>540</v>
      </c>
      <c r="AE423" s="51"/>
      <c r="AF423" s="51">
        <v>936</v>
      </c>
      <c r="AG423" s="51"/>
      <c r="AH423" s="51">
        <v>558</v>
      </c>
      <c r="AI423" s="51"/>
      <c r="AJ423" s="51"/>
      <c r="AK423" s="51"/>
      <c r="AL423" s="51">
        <v>50460</v>
      </c>
      <c r="AM423" s="51"/>
      <c r="AN423" s="51">
        <v>1230</v>
      </c>
      <c r="AO423" s="52"/>
      <c r="AP423" s="52">
        <v>51690</v>
      </c>
      <c r="AQ423" s="57">
        <f t="shared" si="59"/>
        <v>2.7394080092861289E-2</v>
      </c>
      <c r="AR423" s="58">
        <f t="shared" si="60"/>
        <v>7.8666666666666663</v>
      </c>
      <c r="AS423" s="59">
        <f t="shared" si="61"/>
        <v>1.8107951247823564E-2</v>
      </c>
      <c r="AT423" s="58">
        <f t="shared" si="62"/>
        <v>5.2</v>
      </c>
      <c r="AU423" s="59">
        <f t="shared" si="63"/>
        <v>1.0795124782356355E-2</v>
      </c>
      <c r="AV423" s="60">
        <f t="shared" si="64"/>
        <v>3.1</v>
      </c>
    </row>
    <row r="424" spans="1:48" x14ac:dyDescent="0.2">
      <c r="A424" s="4" t="str">
        <f t="shared" si="57"/>
        <v>Calera16</v>
      </c>
      <c r="B424" s="38" t="str">
        <f t="shared" si="58"/>
        <v>CA3B16</v>
      </c>
      <c r="C424" s="39">
        <v>16</v>
      </c>
      <c r="D424" s="40" t="s">
        <v>59</v>
      </c>
      <c r="E424" s="40" t="s">
        <v>56</v>
      </c>
      <c r="F424" s="40" t="s">
        <v>47</v>
      </c>
      <c r="G424" s="41" t="s">
        <v>54</v>
      </c>
      <c r="H424" s="53">
        <v>720</v>
      </c>
      <c r="I424" s="53"/>
      <c r="J424" s="53">
        <v>1620</v>
      </c>
      <c r="K424" s="53"/>
      <c r="L424" s="53">
        <v>2340</v>
      </c>
      <c r="M424" s="53"/>
      <c r="N424" s="53">
        <v>720</v>
      </c>
      <c r="O424" s="53"/>
      <c r="P424" s="53">
        <v>0</v>
      </c>
      <c r="Q424" s="53"/>
      <c r="R424" s="53"/>
      <c r="S424" s="53"/>
      <c r="T424" s="53"/>
      <c r="U424" s="53"/>
      <c r="V424" s="53">
        <v>30</v>
      </c>
      <c r="W424" s="53"/>
      <c r="X424" s="53">
        <v>60</v>
      </c>
      <c r="Y424" s="53"/>
      <c r="Z424" s="53">
        <v>90</v>
      </c>
      <c r="AA424" s="53"/>
      <c r="AB424" s="53">
        <v>30</v>
      </c>
      <c r="AC424" s="53"/>
      <c r="AD424" s="53">
        <v>60</v>
      </c>
      <c r="AE424" s="53"/>
      <c r="AF424" s="53">
        <v>90</v>
      </c>
      <c r="AG424" s="53"/>
      <c r="AH424" s="53">
        <v>30</v>
      </c>
      <c r="AI424" s="53"/>
      <c r="AJ424" s="53"/>
      <c r="AK424" s="53"/>
      <c r="AL424" s="53">
        <v>5490</v>
      </c>
      <c r="AM424" s="53"/>
      <c r="AN424" s="53">
        <v>120</v>
      </c>
      <c r="AO424" s="54"/>
      <c r="AP424" s="54">
        <v>5610</v>
      </c>
      <c r="AQ424" s="61">
        <f t="shared" si="59"/>
        <v>1.6042780748663103E-2</v>
      </c>
      <c r="AR424" s="62">
        <f t="shared" si="60"/>
        <v>0.5</v>
      </c>
      <c r="AS424" s="63">
        <f t="shared" si="61"/>
        <v>1.6042780748663103E-2</v>
      </c>
      <c r="AT424" s="62">
        <f t="shared" si="62"/>
        <v>0.5</v>
      </c>
      <c r="AU424" s="63">
        <f t="shared" si="63"/>
        <v>5.3475935828877002E-3</v>
      </c>
      <c r="AV424" s="64">
        <f t="shared" si="64"/>
        <v>0.16666666666666666</v>
      </c>
    </row>
    <row r="425" spans="1:48" x14ac:dyDescent="0.2">
      <c r="A425" s="4" t="str">
        <f t="shared" si="57"/>
        <v>Calera16</v>
      </c>
      <c r="B425" s="38" t="str">
        <f t="shared" si="58"/>
        <v>CA3BB16</v>
      </c>
      <c r="C425" s="39">
        <v>16</v>
      </c>
      <c r="D425" s="40" t="s">
        <v>59</v>
      </c>
      <c r="E425" s="40" t="s">
        <v>55</v>
      </c>
      <c r="F425" s="40" t="s">
        <v>47</v>
      </c>
      <c r="G425" s="41" t="s">
        <v>21</v>
      </c>
      <c r="H425" s="53">
        <v>2880</v>
      </c>
      <c r="I425" s="53"/>
      <c r="J425" s="53">
        <v>11880</v>
      </c>
      <c r="K425" s="53"/>
      <c r="L425" s="53">
        <v>13320</v>
      </c>
      <c r="M425" s="53"/>
      <c r="N425" s="53">
        <v>19260</v>
      </c>
      <c r="O425" s="53"/>
      <c r="P425" s="53">
        <v>4680</v>
      </c>
      <c r="Q425" s="53"/>
      <c r="R425" s="53"/>
      <c r="S425" s="53"/>
      <c r="T425" s="53"/>
      <c r="U425" s="53"/>
      <c r="V425" s="53">
        <v>789</v>
      </c>
      <c r="W425" s="53"/>
      <c r="X425" s="53">
        <v>990</v>
      </c>
      <c r="Y425" s="53"/>
      <c r="Z425" s="53">
        <v>1779</v>
      </c>
      <c r="AA425" s="53"/>
      <c r="AB425" s="53">
        <v>405</v>
      </c>
      <c r="AC425" s="53"/>
      <c r="AD425" s="53">
        <v>540</v>
      </c>
      <c r="AE425" s="53"/>
      <c r="AF425" s="53">
        <v>945</v>
      </c>
      <c r="AG425" s="53"/>
      <c r="AH425" s="53">
        <v>996</v>
      </c>
      <c r="AI425" s="53"/>
      <c r="AJ425" s="53"/>
      <c r="AK425" s="53"/>
      <c r="AL425" s="53">
        <v>54210</v>
      </c>
      <c r="AM425" s="53"/>
      <c r="AN425" s="53">
        <v>1530</v>
      </c>
      <c r="AO425" s="54"/>
      <c r="AP425" s="54">
        <v>55740</v>
      </c>
      <c r="AQ425" s="61">
        <f t="shared" si="59"/>
        <v>3.1916038751345535E-2</v>
      </c>
      <c r="AR425" s="62">
        <f t="shared" si="60"/>
        <v>9.8833333333333329</v>
      </c>
      <c r="AS425" s="63">
        <f t="shared" si="61"/>
        <v>1.6953713670613563E-2</v>
      </c>
      <c r="AT425" s="62">
        <f t="shared" si="62"/>
        <v>5.25</v>
      </c>
      <c r="AU425" s="63">
        <f t="shared" si="63"/>
        <v>1.7868675995694295E-2</v>
      </c>
      <c r="AV425" s="64">
        <f t="shared" si="64"/>
        <v>5.5333333333333332</v>
      </c>
    </row>
    <row r="426" spans="1:48" x14ac:dyDescent="0.2">
      <c r="A426" s="4" t="str">
        <f t="shared" si="57"/>
        <v>Calera16</v>
      </c>
      <c r="B426" s="38" t="str">
        <f t="shared" si="58"/>
        <v>CAP1A16</v>
      </c>
      <c r="C426" s="39">
        <v>16</v>
      </c>
      <c r="D426" s="40" t="s">
        <v>59</v>
      </c>
      <c r="E426" s="40" t="s">
        <v>56</v>
      </c>
      <c r="F426" s="40" t="s">
        <v>47</v>
      </c>
      <c r="G426" s="41" t="s">
        <v>22</v>
      </c>
      <c r="H426" s="53">
        <v>1200</v>
      </c>
      <c r="I426" s="53"/>
      <c r="J426" s="53">
        <v>0</v>
      </c>
      <c r="K426" s="53"/>
      <c r="L426" s="53">
        <v>0</v>
      </c>
      <c r="M426" s="53"/>
      <c r="N426" s="53">
        <v>26460</v>
      </c>
      <c r="O426" s="53"/>
      <c r="P426" s="53">
        <v>0</v>
      </c>
      <c r="Q426" s="53"/>
      <c r="R426" s="53"/>
      <c r="S426" s="53"/>
      <c r="T426" s="53"/>
      <c r="U426" s="53"/>
      <c r="V426" s="53">
        <v>210</v>
      </c>
      <c r="W426" s="53"/>
      <c r="X426" s="53">
        <v>420</v>
      </c>
      <c r="Y426" s="53"/>
      <c r="Z426" s="53">
        <v>630</v>
      </c>
      <c r="AA426" s="53"/>
      <c r="AB426" s="53">
        <v>654</v>
      </c>
      <c r="AC426" s="53"/>
      <c r="AD426" s="53">
        <v>0</v>
      </c>
      <c r="AE426" s="53"/>
      <c r="AF426" s="53">
        <v>654</v>
      </c>
      <c r="AG426" s="53"/>
      <c r="AH426" s="53">
        <v>186</v>
      </c>
      <c r="AI426" s="53"/>
      <c r="AJ426" s="53"/>
      <c r="AK426" s="53"/>
      <c r="AL426" s="53">
        <v>28710</v>
      </c>
      <c r="AM426" s="53"/>
      <c r="AN426" s="53">
        <v>420</v>
      </c>
      <c r="AO426" s="54"/>
      <c r="AP426" s="54">
        <v>29130</v>
      </c>
      <c r="AQ426" s="61">
        <f t="shared" si="59"/>
        <v>2.1627188465499485E-2</v>
      </c>
      <c r="AR426" s="62">
        <f t="shared" si="60"/>
        <v>3.5</v>
      </c>
      <c r="AS426" s="63">
        <f t="shared" si="61"/>
        <v>2.2451081359423274E-2</v>
      </c>
      <c r="AT426" s="62">
        <f t="shared" si="62"/>
        <v>3.6333333333333333</v>
      </c>
      <c r="AU426" s="63">
        <f t="shared" si="63"/>
        <v>6.3851699279093722E-3</v>
      </c>
      <c r="AV426" s="64">
        <f t="shared" si="64"/>
        <v>1.0333333333333334</v>
      </c>
    </row>
    <row r="427" spans="1:48" x14ac:dyDescent="0.2">
      <c r="A427" s="4" t="str">
        <f t="shared" si="57"/>
        <v>Calera16</v>
      </c>
      <c r="B427" s="38" t="str">
        <f t="shared" si="58"/>
        <v>CAP1B16</v>
      </c>
      <c r="C427" s="39">
        <v>16</v>
      </c>
      <c r="D427" s="40" t="s">
        <v>59</v>
      </c>
      <c r="E427" s="40" t="s">
        <v>56</v>
      </c>
      <c r="F427" s="40" t="s">
        <v>47</v>
      </c>
      <c r="G427" s="41" t="s">
        <v>23</v>
      </c>
      <c r="H427" s="53">
        <v>4440</v>
      </c>
      <c r="I427" s="53"/>
      <c r="J427" s="53">
        <v>0</v>
      </c>
      <c r="K427" s="53"/>
      <c r="L427" s="53">
        <v>180</v>
      </c>
      <c r="M427" s="53"/>
      <c r="N427" s="53">
        <v>22620</v>
      </c>
      <c r="O427" s="53"/>
      <c r="P427" s="53">
        <v>0</v>
      </c>
      <c r="Q427" s="53"/>
      <c r="R427" s="53"/>
      <c r="S427" s="53"/>
      <c r="T427" s="53"/>
      <c r="U427" s="53"/>
      <c r="V427" s="53">
        <v>309</v>
      </c>
      <c r="W427" s="53"/>
      <c r="X427" s="53">
        <v>360</v>
      </c>
      <c r="Y427" s="53"/>
      <c r="Z427" s="53">
        <v>669</v>
      </c>
      <c r="AA427" s="53"/>
      <c r="AB427" s="53">
        <v>105</v>
      </c>
      <c r="AC427" s="53"/>
      <c r="AD427" s="53">
        <v>0</v>
      </c>
      <c r="AE427" s="53"/>
      <c r="AF427" s="53">
        <v>105</v>
      </c>
      <c r="AG427" s="53"/>
      <c r="AH427" s="53">
        <v>246</v>
      </c>
      <c r="AI427" s="53"/>
      <c r="AJ427" s="53"/>
      <c r="AK427" s="53"/>
      <c r="AL427" s="53">
        <v>27900</v>
      </c>
      <c r="AM427" s="53"/>
      <c r="AN427" s="53">
        <v>360</v>
      </c>
      <c r="AO427" s="54"/>
      <c r="AP427" s="54">
        <v>28260</v>
      </c>
      <c r="AQ427" s="61">
        <f t="shared" si="59"/>
        <v>2.3673036093418261E-2</v>
      </c>
      <c r="AR427" s="62">
        <f t="shared" si="60"/>
        <v>3.7166666666666668</v>
      </c>
      <c r="AS427" s="63">
        <f t="shared" si="61"/>
        <v>3.7154989384288748E-3</v>
      </c>
      <c r="AT427" s="62">
        <f t="shared" si="62"/>
        <v>0.58333333333333337</v>
      </c>
      <c r="AU427" s="63">
        <f t="shared" si="63"/>
        <v>8.7048832271762206E-3</v>
      </c>
      <c r="AV427" s="64">
        <f t="shared" si="64"/>
        <v>1.3666666666666667</v>
      </c>
    </row>
    <row r="428" spans="1:48" x14ac:dyDescent="0.2">
      <c r="A428" s="4" t="str">
        <f t="shared" si="57"/>
        <v>Calera16</v>
      </c>
      <c r="B428" s="38" t="str">
        <f t="shared" si="58"/>
        <v>CAP1c16</v>
      </c>
      <c r="C428" s="39">
        <v>16</v>
      </c>
      <c r="D428" s="40" t="s">
        <v>59</v>
      </c>
      <c r="E428" s="40" t="s">
        <v>56</v>
      </c>
      <c r="F428" s="40" t="s">
        <v>47</v>
      </c>
      <c r="G428" s="41" t="s">
        <v>24</v>
      </c>
      <c r="H428" s="53">
        <v>1560</v>
      </c>
      <c r="I428" s="53"/>
      <c r="J428" s="53">
        <v>0</v>
      </c>
      <c r="K428" s="53"/>
      <c r="L428" s="53">
        <v>1980</v>
      </c>
      <c r="M428" s="53"/>
      <c r="N428" s="53">
        <v>23220</v>
      </c>
      <c r="O428" s="53"/>
      <c r="P428" s="53">
        <v>180</v>
      </c>
      <c r="Q428" s="53"/>
      <c r="R428" s="53"/>
      <c r="S428" s="53"/>
      <c r="T428" s="53"/>
      <c r="U428" s="53"/>
      <c r="V428" s="53">
        <v>270</v>
      </c>
      <c r="W428" s="53"/>
      <c r="X428" s="53">
        <v>450</v>
      </c>
      <c r="Y428" s="53"/>
      <c r="Z428" s="53">
        <v>720</v>
      </c>
      <c r="AA428" s="53"/>
      <c r="AB428" s="53">
        <v>270</v>
      </c>
      <c r="AC428" s="53"/>
      <c r="AD428" s="53">
        <v>0</v>
      </c>
      <c r="AE428" s="53"/>
      <c r="AF428" s="53">
        <v>270</v>
      </c>
      <c r="AG428" s="53"/>
      <c r="AH428" s="53">
        <v>450</v>
      </c>
      <c r="AI428" s="53"/>
      <c r="AJ428" s="53"/>
      <c r="AK428" s="53"/>
      <c r="AL428" s="53">
        <v>27930</v>
      </c>
      <c r="AM428" s="53"/>
      <c r="AN428" s="53">
        <v>450</v>
      </c>
      <c r="AO428" s="54"/>
      <c r="AP428" s="54">
        <v>28380</v>
      </c>
      <c r="AQ428" s="65">
        <f t="shared" si="59"/>
        <v>2.5369978858350951E-2</v>
      </c>
      <c r="AR428" s="66">
        <f t="shared" si="60"/>
        <v>4</v>
      </c>
      <c r="AS428" s="67">
        <f t="shared" si="61"/>
        <v>9.5137420718816069E-3</v>
      </c>
      <c r="AT428" s="66">
        <f t="shared" si="62"/>
        <v>1.5</v>
      </c>
      <c r="AU428" s="67">
        <f t="shared" si="63"/>
        <v>1.5856236786469344E-2</v>
      </c>
      <c r="AV428" s="68">
        <f t="shared" si="64"/>
        <v>2.5</v>
      </c>
    </row>
    <row r="429" spans="1:48" x14ac:dyDescent="0.2">
      <c r="A429" s="4" t="str">
        <f t="shared" si="57"/>
        <v>Pichidegua16</v>
      </c>
      <c r="B429" s="38" t="str">
        <f t="shared" si="58"/>
        <v>PICH1A16</v>
      </c>
      <c r="C429" s="39">
        <v>16</v>
      </c>
      <c r="D429" s="40" t="s">
        <v>52</v>
      </c>
      <c r="E429" s="40"/>
      <c r="F429" s="40" t="s">
        <v>48</v>
      </c>
      <c r="G429" s="41" t="s">
        <v>25</v>
      </c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4"/>
      <c r="AP429" s="54"/>
      <c r="AQ429" s="65">
        <v>0</v>
      </c>
      <c r="AR429" s="66">
        <f t="shared" si="60"/>
        <v>0</v>
      </c>
      <c r="AS429" s="67">
        <v>0</v>
      </c>
      <c r="AT429" s="66">
        <f t="shared" si="62"/>
        <v>0</v>
      </c>
      <c r="AU429" s="67">
        <v>0</v>
      </c>
      <c r="AV429" s="68">
        <f t="shared" si="64"/>
        <v>0</v>
      </c>
    </row>
    <row r="430" spans="1:48" x14ac:dyDescent="0.2">
      <c r="A430" s="4" t="str">
        <f t="shared" si="57"/>
        <v>Pichidegua16</v>
      </c>
      <c r="B430" s="38" t="str">
        <f t="shared" si="58"/>
        <v>PICH2A16</v>
      </c>
      <c r="C430" s="39">
        <v>16</v>
      </c>
      <c r="D430" s="40" t="s">
        <v>52</v>
      </c>
      <c r="E430" s="40" t="s">
        <v>56</v>
      </c>
      <c r="F430" s="40" t="s">
        <v>48</v>
      </c>
      <c r="G430" s="41" t="s">
        <v>26</v>
      </c>
      <c r="H430" s="53">
        <v>5880</v>
      </c>
      <c r="I430" s="53"/>
      <c r="J430" s="53">
        <v>57780</v>
      </c>
      <c r="K430" s="53"/>
      <c r="L430" s="53">
        <v>156580</v>
      </c>
      <c r="M430" s="53"/>
      <c r="N430" s="53">
        <v>68580</v>
      </c>
      <c r="O430" s="53"/>
      <c r="P430" s="53">
        <v>8640</v>
      </c>
      <c r="Q430" s="53"/>
      <c r="R430" s="53">
        <v>0</v>
      </c>
      <c r="S430" s="53"/>
      <c r="T430" s="53"/>
      <c r="U430" s="53"/>
      <c r="V430" s="53">
        <v>13290</v>
      </c>
      <c r="W430" s="53"/>
      <c r="X430" s="53">
        <v>0</v>
      </c>
      <c r="Y430" s="53"/>
      <c r="Z430" s="53">
        <v>13290</v>
      </c>
      <c r="AA430" s="53"/>
      <c r="AB430" s="53">
        <v>4680</v>
      </c>
      <c r="AC430" s="53"/>
      <c r="AD430" s="53">
        <v>0</v>
      </c>
      <c r="AE430" s="53"/>
      <c r="AF430" s="53">
        <v>4680</v>
      </c>
      <c r="AG430" s="53"/>
      <c r="AH430" s="53">
        <v>0</v>
      </c>
      <c r="AI430" s="53"/>
      <c r="AJ430" s="53"/>
      <c r="AK430" s="53"/>
      <c r="AL430" s="53">
        <v>315430</v>
      </c>
      <c r="AM430" s="53"/>
      <c r="AN430" s="53">
        <v>0</v>
      </c>
      <c r="AO430" s="54"/>
      <c r="AP430" s="54">
        <v>315430</v>
      </c>
      <c r="AQ430" s="65">
        <f t="shared" si="59"/>
        <v>4.2132961354341691E-2</v>
      </c>
      <c r="AR430" s="66">
        <f t="shared" si="60"/>
        <v>73.833333333333329</v>
      </c>
      <c r="AS430" s="67">
        <f t="shared" si="61"/>
        <v>1.4836889325682402E-2</v>
      </c>
      <c r="AT430" s="66">
        <f t="shared" si="62"/>
        <v>26</v>
      </c>
      <c r="AU430" s="67">
        <f t="shared" si="63"/>
        <v>0</v>
      </c>
      <c r="AV430" s="68">
        <f t="shared" si="64"/>
        <v>0</v>
      </c>
    </row>
    <row r="431" spans="1:48" x14ac:dyDescent="0.2">
      <c r="A431" s="4" t="str">
        <f t="shared" si="57"/>
        <v>Pichidegua16</v>
      </c>
      <c r="B431" s="38" t="str">
        <f t="shared" si="58"/>
        <v>PICH3A16</v>
      </c>
      <c r="C431" s="39">
        <v>16</v>
      </c>
      <c r="D431" s="40" t="s">
        <v>52</v>
      </c>
      <c r="E431" s="40" t="s">
        <v>55</v>
      </c>
      <c r="F431" s="40" t="s">
        <v>49</v>
      </c>
      <c r="G431" s="41" t="s">
        <v>27</v>
      </c>
      <c r="H431" s="53">
        <v>1680</v>
      </c>
      <c r="I431" s="53"/>
      <c r="J431" s="53">
        <v>20880</v>
      </c>
      <c r="K431" s="53"/>
      <c r="L431" s="53">
        <v>139380</v>
      </c>
      <c r="M431" s="53"/>
      <c r="N431" s="53">
        <v>109260</v>
      </c>
      <c r="O431" s="53"/>
      <c r="P431" s="53">
        <v>8820</v>
      </c>
      <c r="Q431" s="53"/>
      <c r="R431" s="53">
        <v>0</v>
      </c>
      <c r="S431" s="53"/>
      <c r="T431" s="53"/>
      <c r="U431" s="53"/>
      <c r="V431" s="53">
        <v>19980</v>
      </c>
      <c r="W431" s="53"/>
      <c r="X431" s="53">
        <v>0</v>
      </c>
      <c r="Y431" s="53"/>
      <c r="Z431" s="53">
        <v>19980</v>
      </c>
      <c r="AA431" s="53"/>
      <c r="AB431" s="53">
        <v>1620</v>
      </c>
      <c r="AC431" s="53"/>
      <c r="AD431" s="53">
        <v>0</v>
      </c>
      <c r="AE431" s="53"/>
      <c r="AF431" s="53">
        <v>1620</v>
      </c>
      <c r="AG431" s="53"/>
      <c r="AH431" s="53">
        <v>380</v>
      </c>
      <c r="AI431" s="53"/>
      <c r="AJ431" s="53"/>
      <c r="AK431" s="53"/>
      <c r="AL431" s="53">
        <v>302000</v>
      </c>
      <c r="AM431" s="53"/>
      <c r="AN431" s="53">
        <v>0</v>
      </c>
      <c r="AO431" s="54"/>
      <c r="AP431" s="54">
        <v>302000</v>
      </c>
      <c r="AQ431" s="65">
        <f t="shared" si="59"/>
        <v>6.6158940397350999E-2</v>
      </c>
      <c r="AR431" s="66">
        <f t="shared" si="60"/>
        <v>111</v>
      </c>
      <c r="AS431" s="67">
        <f t="shared" si="61"/>
        <v>5.3642384105960263E-3</v>
      </c>
      <c r="AT431" s="66">
        <f t="shared" si="62"/>
        <v>9</v>
      </c>
      <c r="AU431" s="67">
        <f t="shared" si="63"/>
        <v>1.2582781456953642E-3</v>
      </c>
      <c r="AV431" s="68">
        <f t="shared" si="64"/>
        <v>2.1111111111111112</v>
      </c>
    </row>
    <row r="432" spans="1:48" x14ac:dyDescent="0.2">
      <c r="A432" s="4" t="str">
        <f t="shared" si="57"/>
        <v>Pichidegua16</v>
      </c>
      <c r="B432" s="38" t="str">
        <f t="shared" si="58"/>
        <v>PICH4A16</v>
      </c>
      <c r="C432" s="39">
        <v>16</v>
      </c>
      <c r="D432" s="40" t="s">
        <v>52</v>
      </c>
      <c r="E432" s="40" t="s">
        <v>55</v>
      </c>
      <c r="F432" s="40" t="s">
        <v>50</v>
      </c>
      <c r="G432" s="41" t="s">
        <v>28</v>
      </c>
      <c r="H432" s="53">
        <v>4560</v>
      </c>
      <c r="I432" s="53"/>
      <c r="J432" s="53">
        <v>7020</v>
      </c>
      <c r="K432" s="53"/>
      <c r="L432" s="53">
        <v>71580</v>
      </c>
      <c r="M432" s="53"/>
      <c r="N432" s="53">
        <v>46080</v>
      </c>
      <c r="O432" s="53"/>
      <c r="P432" s="53">
        <v>4320</v>
      </c>
      <c r="Q432" s="53"/>
      <c r="R432" s="53">
        <v>0</v>
      </c>
      <c r="S432" s="53"/>
      <c r="T432" s="53"/>
      <c r="U432" s="53"/>
      <c r="V432" s="53">
        <v>12960</v>
      </c>
      <c r="W432" s="53"/>
      <c r="X432" s="53">
        <v>0</v>
      </c>
      <c r="Y432" s="53"/>
      <c r="Z432" s="53">
        <v>12960</v>
      </c>
      <c r="AA432" s="53"/>
      <c r="AB432" s="53">
        <v>1980</v>
      </c>
      <c r="AC432" s="53"/>
      <c r="AD432" s="53">
        <v>0</v>
      </c>
      <c r="AE432" s="53"/>
      <c r="AF432" s="53">
        <v>1980</v>
      </c>
      <c r="AG432" s="53"/>
      <c r="AH432" s="53">
        <v>400</v>
      </c>
      <c r="AI432" s="53"/>
      <c r="AJ432" s="53"/>
      <c r="AK432" s="53"/>
      <c r="AL432" s="53">
        <v>148900</v>
      </c>
      <c r="AM432" s="53"/>
      <c r="AN432" s="53">
        <v>0</v>
      </c>
      <c r="AO432" s="54"/>
      <c r="AP432" s="54">
        <v>148900</v>
      </c>
      <c r="AQ432" s="65">
        <f t="shared" si="59"/>
        <v>8.7038280725319009E-2</v>
      </c>
      <c r="AR432" s="66">
        <f t="shared" si="60"/>
        <v>72</v>
      </c>
      <c r="AS432" s="67">
        <f t="shared" si="61"/>
        <v>1.3297515110812626E-2</v>
      </c>
      <c r="AT432" s="66">
        <f t="shared" si="62"/>
        <v>11</v>
      </c>
      <c r="AU432" s="67">
        <f t="shared" si="63"/>
        <v>2.6863666890530559E-3</v>
      </c>
      <c r="AV432" s="68">
        <f t="shared" si="64"/>
        <v>2.2222222222222223</v>
      </c>
    </row>
    <row r="433" spans="1:48" x14ac:dyDescent="0.2">
      <c r="A433" s="4" t="str">
        <f t="shared" si="57"/>
        <v>Pichidegua16</v>
      </c>
      <c r="B433" s="38" t="str">
        <f t="shared" si="58"/>
        <v>PICH5A16</v>
      </c>
      <c r="C433" s="39">
        <v>16</v>
      </c>
      <c r="D433" s="40" t="s">
        <v>52</v>
      </c>
      <c r="E433" s="40" t="s">
        <v>55</v>
      </c>
      <c r="F433" s="40" t="s">
        <v>51</v>
      </c>
      <c r="G433" s="41" t="s">
        <v>29</v>
      </c>
      <c r="H433" s="53">
        <v>2520</v>
      </c>
      <c r="I433" s="53"/>
      <c r="J433" s="53">
        <v>12060</v>
      </c>
      <c r="K433" s="53"/>
      <c r="L433" s="53">
        <v>89460</v>
      </c>
      <c r="M433" s="53"/>
      <c r="N433" s="53">
        <v>188640</v>
      </c>
      <c r="O433" s="53"/>
      <c r="P433" s="53">
        <v>13680</v>
      </c>
      <c r="Q433" s="53"/>
      <c r="R433" s="53">
        <v>0</v>
      </c>
      <c r="S433" s="53"/>
      <c r="T433" s="53"/>
      <c r="U433" s="53"/>
      <c r="V433" s="53">
        <v>12060</v>
      </c>
      <c r="W433" s="53"/>
      <c r="X433" s="53">
        <v>0</v>
      </c>
      <c r="Y433" s="53"/>
      <c r="Z433" s="53">
        <v>12060</v>
      </c>
      <c r="AA433" s="53"/>
      <c r="AB433" s="53">
        <v>1440</v>
      </c>
      <c r="AC433" s="53"/>
      <c r="AD433" s="53">
        <v>0</v>
      </c>
      <c r="AE433" s="53"/>
      <c r="AF433" s="53">
        <v>1440</v>
      </c>
      <c r="AG433" s="53"/>
      <c r="AH433" s="53">
        <v>680</v>
      </c>
      <c r="AI433" s="53"/>
      <c r="AJ433" s="53"/>
      <c r="AK433" s="53"/>
      <c r="AL433" s="53">
        <v>320540</v>
      </c>
      <c r="AM433" s="53"/>
      <c r="AN433" s="53">
        <v>0</v>
      </c>
      <c r="AO433" s="54"/>
      <c r="AP433" s="54">
        <v>320540</v>
      </c>
      <c r="AQ433" s="65">
        <f t="shared" si="59"/>
        <v>3.762400948399576E-2</v>
      </c>
      <c r="AR433" s="66">
        <f t="shared" si="60"/>
        <v>67</v>
      </c>
      <c r="AS433" s="67">
        <f t="shared" si="61"/>
        <v>4.4924190428651646E-3</v>
      </c>
      <c r="AT433" s="66">
        <f t="shared" si="62"/>
        <v>8</v>
      </c>
      <c r="AU433" s="67">
        <f t="shared" si="63"/>
        <v>2.1214201035752167E-3</v>
      </c>
      <c r="AV433" s="68">
        <f t="shared" si="64"/>
        <v>3.7777777777777777</v>
      </c>
    </row>
    <row r="434" spans="1:48" x14ac:dyDescent="0.2">
      <c r="A434" s="4" t="str">
        <f t="shared" si="57"/>
        <v>Pichidegua16</v>
      </c>
      <c r="B434" s="38" t="str">
        <f t="shared" si="58"/>
        <v>PICH1B16</v>
      </c>
      <c r="C434" s="39">
        <v>16</v>
      </c>
      <c r="D434" s="40" t="s">
        <v>52</v>
      </c>
      <c r="E434" s="40"/>
      <c r="F434" s="40" t="s">
        <v>48</v>
      </c>
      <c r="G434" s="41" t="s">
        <v>30</v>
      </c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4"/>
      <c r="AP434" s="54"/>
      <c r="AQ434" s="65">
        <v>0</v>
      </c>
      <c r="AR434" s="66">
        <f t="shared" si="60"/>
        <v>0</v>
      </c>
      <c r="AS434" s="67">
        <v>0</v>
      </c>
      <c r="AT434" s="66">
        <f t="shared" si="62"/>
        <v>0</v>
      </c>
      <c r="AU434" s="67">
        <v>0</v>
      </c>
      <c r="AV434" s="68">
        <f t="shared" si="64"/>
        <v>0</v>
      </c>
    </row>
    <row r="435" spans="1:48" x14ac:dyDescent="0.2">
      <c r="A435" s="4" t="str">
        <f t="shared" si="57"/>
        <v>Pichidegua16</v>
      </c>
      <c r="B435" s="38" t="str">
        <f t="shared" si="58"/>
        <v>PICH2B16</v>
      </c>
      <c r="C435" s="39">
        <v>16</v>
      </c>
      <c r="D435" s="40" t="s">
        <v>52</v>
      </c>
      <c r="E435" s="40" t="s">
        <v>55</v>
      </c>
      <c r="F435" s="40" t="s">
        <v>48</v>
      </c>
      <c r="G435" s="41" t="s">
        <v>31</v>
      </c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4"/>
      <c r="AP435" s="54"/>
      <c r="AQ435" s="65">
        <v>0</v>
      </c>
      <c r="AR435" s="66">
        <f t="shared" si="60"/>
        <v>0</v>
      </c>
      <c r="AS435" s="67">
        <v>0</v>
      </c>
      <c r="AT435" s="66">
        <f t="shared" si="62"/>
        <v>0</v>
      </c>
      <c r="AU435" s="67">
        <v>0</v>
      </c>
      <c r="AV435" s="68">
        <f t="shared" si="64"/>
        <v>0</v>
      </c>
    </row>
    <row r="436" spans="1:48" x14ac:dyDescent="0.2">
      <c r="A436" s="4" t="str">
        <f t="shared" si="57"/>
        <v>Pichidegua16</v>
      </c>
      <c r="B436" s="38" t="str">
        <f t="shared" si="58"/>
        <v>PICH3B16</v>
      </c>
      <c r="C436" s="39">
        <v>16</v>
      </c>
      <c r="D436" s="40" t="s">
        <v>52</v>
      </c>
      <c r="E436" s="40" t="s">
        <v>55</v>
      </c>
      <c r="F436" s="40" t="s">
        <v>49</v>
      </c>
      <c r="G436" s="41" t="s">
        <v>32</v>
      </c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4"/>
      <c r="AP436" s="54"/>
      <c r="AQ436" s="65">
        <v>0</v>
      </c>
      <c r="AR436" s="66">
        <f t="shared" si="60"/>
        <v>0</v>
      </c>
      <c r="AS436" s="67">
        <v>0</v>
      </c>
      <c r="AT436" s="66">
        <f t="shared" si="62"/>
        <v>0</v>
      </c>
      <c r="AU436" s="67">
        <v>0</v>
      </c>
      <c r="AV436" s="68">
        <f t="shared" si="64"/>
        <v>0</v>
      </c>
    </row>
    <row r="437" spans="1:48" x14ac:dyDescent="0.2">
      <c r="A437" s="4" t="str">
        <f t="shared" si="57"/>
        <v>Pichidegua16</v>
      </c>
      <c r="B437" s="38" t="str">
        <f t="shared" si="58"/>
        <v>PICH4B16</v>
      </c>
      <c r="C437" s="39">
        <v>16</v>
      </c>
      <c r="D437" s="40" t="s">
        <v>52</v>
      </c>
      <c r="E437" s="40" t="s">
        <v>55</v>
      </c>
      <c r="F437" s="40" t="s">
        <v>50</v>
      </c>
      <c r="G437" s="41" t="s">
        <v>33</v>
      </c>
      <c r="H437" s="53">
        <v>7320</v>
      </c>
      <c r="I437" s="53"/>
      <c r="J437" s="53">
        <v>21960</v>
      </c>
      <c r="K437" s="53"/>
      <c r="L437" s="53">
        <v>45000</v>
      </c>
      <c r="M437" s="53"/>
      <c r="N437" s="53">
        <v>17100</v>
      </c>
      <c r="O437" s="53"/>
      <c r="P437" s="53">
        <v>3240</v>
      </c>
      <c r="Q437" s="53"/>
      <c r="R437" s="53">
        <v>0</v>
      </c>
      <c r="S437" s="53"/>
      <c r="T437" s="53"/>
      <c r="U437" s="53"/>
      <c r="V437" s="53">
        <v>17280</v>
      </c>
      <c r="W437" s="53"/>
      <c r="X437" s="53">
        <v>0</v>
      </c>
      <c r="Y437" s="53"/>
      <c r="Z437" s="53">
        <v>17280</v>
      </c>
      <c r="AA437" s="53"/>
      <c r="AB437" s="53">
        <v>5400</v>
      </c>
      <c r="AC437" s="53"/>
      <c r="AD437" s="53">
        <v>0</v>
      </c>
      <c r="AE437" s="53"/>
      <c r="AF437" s="53">
        <v>5400</v>
      </c>
      <c r="AG437" s="53"/>
      <c r="AH437" s="53">
        <v>1200</v>
      </c>
      <c r="AI437" s="53"/>
      <c r="AJ437" s="53"/>
      <c r="AK437" s="53"/>
      <c r="AL437" s="53">
        <v>118500</v>
      </c>
      <c r="AM437" s="53"/>
      <c r="AN437" s="53">
        <v>0</v>
      </c>
      <c r="AO437" s="54"/>
      <c r="AP437" s="54">
        <v>118500</v>
      </c>
      <c r="AQ437" s="65">
        <f t="shared" si="59"/>
        <v>0.14582278481012659</v>
      </c>
      <c r="AR437" s="66">
        <f t="shared" si="60"/>
        <v>96</v>
      </c>
      <c r="AS437" s="67">
        <f t="shared" si="61"/>
        <v>4.5569620253164557E-2</v>
      </c>
      <c r="AT437" s="66">
        <f t="shared" si="62"/>
        <v>30</v>
      </c>
      <c r="AU437" s="67">
        <f t="shared" si="63"/>
        <v>1.0126582278481013E-2</v>
      </c>
      <c r="AV437" s="68">
        <f t="shared" si="64"/>
        <v>6.666666666666667</v>
      </c>
    </row>
    <row r="438" spans="1:48" x14ac:dyDescent="0.2">
      <c r="A438" s="4" t="str">
        <f t="shared" si="57"/>
        <v>Pichidegua16</v>
      </c>
      <c r="B438" s="38" t="str">
        <f t="shared" si="58"/>
        <v>PICH5B16</v>
      </c>
      <c r="C438" s="39">
        <v>16</v>
      </c>
      <c r="D438" s="40" t="s">
        <v>52</v>
      </c>
      <c r="E438" s="40" t="s">
        <v>55</v>
      </c>
      <c r="F438" s="40" t="s">
        <v>51</v>
      </c>
      <c r="G438" s="41" t="s">
        <v>34</v>
      </c>
      <c r="H438" s="53">
        <v>3000</v>
      </c>
      <c r="I438" s="53"/>
      <c r="J438" s="53">
        <v>24660</v>
      </c>
      <c r="K438" s="53"/>
      <c r="L438" s="53">
        <v>63540</v>
      </c>
      <c r="M438" s="53"/>
      <c r="N438" s="53">
        <v>36180</v>
      </c>
      <c r="O438" s="53"/>
      <c r="P438" s="53">
        <v>6840</v>
      </c>
      <c r="Q438" s="53"/>
      <c r="R438" s="53">
        <v>0</v>
      </c>
      <c r="S438" s="53"/>
      <c r="T438" s="53"/>
      <c r="U438" s="53"/>
      <c r="V438" s="53">
        <v>19080</v>
      </c>
      <c r="W438" s="53"/>
      <c r="X438" s="53">
        <v>0</v>
      </c>
      <c r="Y438" s="53"/>
      <c r="Z438" s="53">
        <v>19080</v>
      </c>
      <c r="AA438" s="53"/>
      <c r="AB438" s="53">
        <v>3420</v>
      </c>
      <c r="AC438" s="53"/>
      <c r="AD438" s="53">
        <v>0</v>
      </c>
      <c r="AE438" s="53"/>
      <c r="AF438" s="53">
        <v>3420</v>
      </c>
      <c r="AG438" s="53"/>
      <c r="AH438" s="53">
        <v>740</v>
      </c>
      <c r="AI438" s="53"/>
      <c r="AJ438" s="53"/>
      <c r="AK438" s="53"/>
      <c r="AL438" s="53">
        <v>157460</v>
      </c>
      <c r="AM438" s="53"/>
      <c r="AN438" s="53">
        <v>0</v>
      </c>
      <c r="AO438" s="54"/>
      <c r="AP438" s="54">
        <v>157460</v>
      </c>
      <c r="AQ438" s="65">
        <f t="shared" si="59"/>
        <v>0.1211736313984504</v>
      </c>
      <c r="AR438" s="66">
        <f t="shared" si="60"/>
        <v>106</v>
      </c>
      <c r="AS438" s="67">
        <f t="shared" si="61"/>
        <v>2.1719801854439221E-2</v>
      </c>
      <c r="AT438" s="66">
        <f t="shared" si="62"/>
        <v>19</v>
      </c>
      <c r="AU438" s="67">
        <f t="shared" si="63"/>
        <v>4.6996062492061473E-3</v>
      </c>
      <c r="AV438" s="68">
        <f t="shared" si="64"/>
        <v>4.1111111111111107</v>
      </c>
    </row>
    <row r="439" spans="1:48" x14ac:dyDescent="0.2">
      <c r="A439" s="4" t="str">
        <f t="shared" si="57"/>
        <v>Pichidegua16</v>
      </c>
      <c r="B439" s="38" t="str">
        <f t="shared" si="58"/>
        <v>PICH3C16</v>
      </c>
      <c r="C439" s="39">
        <v>16</v>
      </c>
      <c r="D439" s="40" t="s">
        <v>52</v>
      </c>
      <c r="E439" s="40" t="s">
        <v>55</v>
      </c>
      <c r="F439" s="40" t="s">
        <v>49</v>
      </c>
      <c r="G439" s="41" t="s">
        <v>53</v>
      </c>
      <c r="H439" s="53">
        <v>6240</v>
      </c>
      <c r="I439" s="53"/>
      <c r="J439" s="53">
        <v>30420</v>
      </c>
      <c r="K439" s="53"/>
      <c r="L439" s="53">
        <v>96120</v>
      </c>
      <c r="M439" s="53"/>
      <c r="N439" s="53">
        <v>52740</v>
      </c>
      <c r="O439" s="53"/>
      <c r="P439" s="53">
        <v>3780</v>
      </c>
      <c r="Q439" s="53"/>
      <c r="R439" s="53">
        <v>0</v>
      </c>
      <c r="S439" s="53"/>
      <c r="T439" s="53"/>
      <c r="U439" s="53"/>
      <c r="V439" s="53">
        <v>18000</v>
      </c>
      <c r="W439" s="53"/>
      <c r="X439" s="53">
        <v>0</v>
      </c>
      <c r="Y439" s="53"/>
      <c r="Z439" s="53">
        <v>18000</v>
      </c>
      <c r="AA439" s="53"/>
      <c r="AB439" s="53">
        <v>3420</v>
      </c>
      <c r="AC439" s="53"/>
      <c r="AD439" s="53">
        <v>0</v>
      </c>
      <c r="AE439" s="53"/>
      <c r="AF439" s="53">
        <v>3420</v>
      </c>
      <c r="AG439" s="53"/>
      <c r="AH439" s="53">
        <v>500</v>
      </c>
      <c r="AI439" s="53"/>
      <c r="AJ439" s="53"/>
      <c r="AK439" s="53"/>
      <c r="AL439" s="53">
        <v>211220</v>
      </c>
      <c r="AM439" s="53"/>
      <c r="AN439" s="53">
        <v>0</v>
      </c>
      <c r="AO439" s="54"/>
      <c r="AP439" s="54">
        <v>211220</v>
      </c>
      <c r="AQ439" s="65">
        <f t="shared" si="59"/>
        <v>8.5219202727014484E-2</v>
      </c>
      <c r="AR439" s="66">
        <f t="shared" si="60"/>
        <v>100</v>
      </c>
      <c r="AS439" s="67">
        <f t="shared" si="61"/>
        <v>1.6191648518132751E-2</v>
      </c>
      <c r="AT439" s="66">
        <f t="shared" si="62"/>
        <v>19</v>
      </c>
      <c r="AU439" s="67">
        <f t="shared" si="63"/>
        <v>2.3672000757504023E-3</v>
      </c>
      <c r="AV439" s="68">
        <f t="shared" si="64"/>
        <v>2.7777777777777777</v>
      </c>
    </row>
    <row r="440" spans="1:48" x14ac:dyDescent="0.2">
      <c r="A440" s="4" t="str">
        <f t="shared" si="57"/>
        <v>Pichidegua16</v>
      </c>
      <c r="B440" s="38" t="str">
        <f t="shared" si="58"/>
        <v>PICH5C16</v>
      </c>
      <c r="C440" s="39">
        <v>16</v>
      </c>
      <c r="D440" s="40" t="s">
        <v>52</v>
      </c>
      <c r="E440" s="40" t="s">
        <v>55</v>
      </c>
      <c r="F440" s="40" t="s">
        <v>51</v>
      </c>
      <c r="G440" s="41" t="s">
        <v>35</v>
      </c>
      <c r="H440" s="53">
        <v>7680</v>
      </c>
      <c r="I440" s="53"/>
      <c r="J440" s="53">
        <v>2160</v>
      </c>
      <c r="K440" s="53"/>
      <c r="L440" s="53">
        <v>23040</v>
      </c>
      <c r="M440" s="53"/>
      <c r="N440" s="53">
        <v>197820</v>
      </c>
      <c r="O440" s="53"/>
      <c r="P440" s="53">
        <v>74520</v>
      </c>
      <c r="Q440" s="53"/>
      <c r="R440" s="53">
        <v>2160</v>
      </c>
      <c r="S440" s="53"/>
      <c r="T440" s="53"/>
      <c r="U440" s="53"/>
      <c r="V440" s="53">
        <v>14790</v>
      </c>
      <c r="W440" s="53"/>
      <c r="X440" s="53">
        <v>0</v>
      </c>
      <c r="Y440" s="53"/>
      <c r="Z440" s="53">
        <v>14790</v>
      </c>
      <c r="AA440" s="53"/>
      <c r="AB440" s="53">
        <v>2010</v>
      </c>
      <c r="AC440" s="53"/>
      <c r="AD440" s="53">
        <v>0</v>
      </c>
      <c r="AE440" s="53"/>
      <c r="AF440" s="53">
        <v>2010</v>
      </c>
      <c r="AG440" s="53"/>
      <c r="AH440" s="53">
        <v>620</v>
      </c>
      <c r="AI440" s="53"/>
      <c r="AJ440" s="53"/>
      <c r="AK440" s="53"/>
      <c r="AL440" s="53">
        <v>324800</v>
      </c>
      <c r="AM440" s="53"/>
      <c r="AN440" s="53">
        <v>0</v>
      </c>
      <c r="AO440" s="54"/>
      <c r="AP440" s="54">
        <v>324800</v>
      </c>
      <c r="AQ440" s="65">
        <f t="shared" si="59"/>
        <v>4.5535714285714284E-2</v>
      </c>
      <c r="AR440" s="66">
        <f t="shared" si="60"/>
        <v>82.166666666666671</v>
      </c>
      <c r="AS440" s="67">
        <f t="shared" si="61"/>
        <v>6.1884236453201968E-3</v>
      </c>
      <c r="AT440" s="66">
        <f t="shared" si="62"/>
        <v>11.166666666666666</v>
      </c>
      <c r="AU440" s="67">
        <f t="shared" si="63"/>
        <v>1.9088669950738917E-3</v>
      </c>
      <c r="AV440" s="68">
        <f t="shared" si="64"/>
        <v>3.4444444444444446</v>
      </c>
    </row>
    <row r="441" spans="1:48" x14ac:dyDescent="0.2">
      <c r="A441" s="4" t="str">
        <f t="shared" si="57"/>
        <v>Pichidegua16</v>
      </c>
      <c r="B441" s="38" t="str">
        <f t="shared" si="58"/>
        <v>PICH5D16</v>
      </c>
      <c r="C441" s="39">
        <v>16</v>
      </c>
      <c r="D441" s="40" t="s">
        <v>52</v>
      </c>
      <c r="E441" s="40" t="s">
        <v>55</v>
      </c>
      <c r="F441" s="40" t="s">
        <v>51</v>
      </c>
      <c r="G441" s="41" t="s">
        <v>36</v>
      </c>
      <c r="H441" s="53">
        <v>1200</v>
      </c>
      <c r="I441" s="53"/>
      <c r="J441" s="53">
        <v>11340</v>
      </c>
      <c r="K441" s="53"/>
      <c r="L441" s="53">
        <v>96480</v>
      </c>
      <c r="M441" s="53"/>
      <c r="N441" s="53">
        <v>174240</v>
      </c>
      <c r="O441" s="53"/>
      <c r="P441" s="53">
        <v>14040</v>
      </c>
      <c r="Q441" s="53"/>
      <c r="R441" s="53">
        <v>0</v>
      </c>
      <c r="S441" s="53"/>
      <c r="T441" s="53"/>
      <c r="U441" s="53"/>
      <c r="V441" s="53">
        <v>20520</v>
      </c>
      <c r="W441" s="53"/>
      <c r="X441" s="53">
        <v>0</v>
      </c>
      <c r="Y441" s="53"/>
      <c r="Z441" s="53">
        <v>20520</v>
      </c>
      <c r="AA441" s="53"/>
      <c r="AB441" s="53">
        <v>2340</v>
      </c>
      <c r="AC441" s="53"/>
      <c r="AD441" s="53">
        <v>0</v>
      </c>
      <c r="AE441" s="53"/>
      <c r="AF441" s="53">
        <v>2340</v>
      </c>
      <c r="AG441" s="53"/>
      <c r="AH441" s="53">
        <v>680</v>
      </c>
      <c r="AI441" s="53"/>
      <c r="AJ441" s="53"/>
      <c r="AK441" s="53"/>
      <c r="AL441" s="53">
        <v>320840</v>
      </c>
      <c r="AM441" s="53"/>
      <c r="AN441" s="53">
        <v>0</v>
      </c>
      <c r="AO441" s="54"/>
      <c r="AP441" s="54">
        <v>320840</v>
      </c>
      <c r="AQ441" s="65">
        <f t="shared" si="59"/>
        <v>6.3957112579478864E-2</v>
      </c>
      <c r="AR441" s="66">
        <f t="shared" si="60"/>
        <v>114</v>
      </c>
      <c r="AS441" s="67">
        <f t="shared" si="61"/>
        <v>7.2933549432739062E-3</v>
      </c>
      <c r="AT441" s="66">
        <f t="shared" si="62"/>
        <v>13</v>
      </c>
      <c r="AU441" s="67">
        <f t="shared" si="63"/>
        <v>2.11943647924199E-3</v>
      </c>
      <c r="AV441" s="68">
        <f t="shared" si="64"/>
        <v>3.7777777777777777</v>
      </c>
    </row>
    <row r="442" spans="1:48" x14ac:dyDescent="0.2">
      <c r="A442" s="4" t="str">
        <f t="shared" si="57"/>
        <v>Pichidegua16</v>
      </c>
      <c r="B442" s="38" t="str">
        <f t="shared" si="58"/>
        <v>PICH1Aco16</v>
      </c>
      <c r="C442" s="39">
        <v>16</v>
      </c>
      <c r="D442" s="40" t="s">
        <v>52</v>
      </c>
      <c r="E442" s="40" t="s">
        <v>56</v>
      </c>
      <c r="F442" s="40" t="s">
        <v>47</v>
      </c>
      <c r="G442" s="41" t="s">
        <v>37</v>
      </c>
      <c r="H442" s="53">
        <v>13320</v>
      </c>
      <c r="I442" s="53"/>
      <c r="J442" s="53">
        <v>16920</v>
      </c>
      <c r="K442" s="53"/>
      <c r="L442" s="53">
        <v>1260</v>
      </c>
      <c r="M442" s="53"/>
      <c r="N442" s="53">
        <v>65880</v>
      </c>
      <c r="O442" s="53"/>
      <c r="P442" s="53">
        <v>180</v>
      </c>
      <c r="Q442" s="53"/>
      <c r="R442" s="53">
        <v>0</v>
      </c>
      <c r="S442" s="53"/>
      <c r="T442" s="53"/>
      <c r="U442" s="53"/>
      <c r="V442" s="53">
        <v>1524</v>
      </c>
      <c r="W442" s="53"/>
      <c r="X442" s="53">
        <v>390</v>
      </c>
      <c r="Y442" s="53"/>
      <c r="Z442" s="53">
        <v>1914</v>
      </c>
      <c r="AA442" s="53"/>
      <c r="AB442" s="53">
        <v>924</v>
      </c>
      <c r="AC442" s="53"/>
      <c r="AD442" s="53">
        <v>630</v>
      </c>
      <c r="AE442" s="53"/>
      <c r="AF442" s="53">
        <v>1554</v>
      </c>
      <c r="AG442" s="53"/>
      <c r="AH442" s="53">
        <v>1612</v>
      </c>
      <c r="AI442" s="53"/>
      <c r="AJ442" s="53"/>
      <c r="AK442" s="53"/>
      <c r="AL442" s="53">
        <v>101620</v>
      </c>
      <c r="AM442" s="53"/>
      <c r="AN442" s="53">
        <v>1020</v>
      </c>
      <c r="AO442" s="54"/>
      <c r="AP442" s="54">
        <v>102640</v>
      </c>
      <c r="AQ442" s="65">
        <f t="shared" si="59"/>
        <v>1.8647700701480904E-2</v>
      </c>
      <c r="AR442" s="66">
        <f t="shared" si="60"/>
        <v>10.633333333333333</v>
      </c>
      <c r="AS442" s="67">
        <f t="shared" si="61"/>
        <v>1.5140296180826188E-2</v>
      </c>
      <c r="AT442" s="66">
        <f t="shared" si="62"/>
        <v>8.6333333333333329</v>
      </c>
      <c r="AU442" s="67">
        <f t="shared" si="63"/>
        <v>1.5705378020265004E-2</v>
      </c>
      <c r="AV442" s="68">
        <f t="shared" si="64"/>
        <v>8.9555555555555557</v>
      </c>
    </row>
    <row r="443" spans="1:48" x14ac:dyDescent="0.2">
      <c r="A443" s="4" t="str">
        <f t="shared" si="57"/>
        <v>Pichidegua16</v>
      </c>
      <c r="B443" s="38" t="str">
        <f t="shared" si="58"/>
        <v>PICH1Aco216</v>
      </c>
      <c r="C443" s="39">
        <v>16</v>
      </c>
      <c r="D443" s="40" t="s">
        <v>52</v>
      </c>
      <c r="E443" s="40" t="s">
        <v>56</v>
      </c>
      <c r="F443" s="40" t="s">
        <v>47</v>
      </c>
      <c r="G443" s="41" t="s">
        <v>38</v>
      </c>
      <c r="H443" s="53">
        <v>0</v>
      </c>
      <c r="I443" s="53"/>
      <c r="J443" s="53">
        <v>0</v>
      </c>
      <c r="K443" s="53"/>
      <c r="L443" s="53">
        <v>0</v>
      </c>
      <c r="M443" s="53"/>
      <c r="N443" s="53">
        <v>0</v>
      </c>
      <c r="O443" s="53"/>
      <c r="P443" s="53">
        <v>0</v>
      </c>
      <c r="Q443" s="53"/>
      <c r="R443" s="53">
        <v>0</v>
      </c>
      <c r="S443" s="53"/>
      <c r="T443" s="53"/>
      <c r="U443" s="53"/>
      <c r="V443" s="53">
        <v>0</v>
      </c>
      <c r="W443" s="53"/>
      <c r="X443" s="53">
        <v>0</v>
      </c>
      <c r="Y443" s="53"/>
      <c r="Z443" s="53">
        <v>0</v>
      </c>
      <c r="AA443" s="53"/>
      <c r="AB443" s="53">
        <v>0</v>
      </c>
      <c r="AC443" s="53"/>
      <c r="AD443" s="53">
        <v>0</v>
      </c>
      <c r="AE443" s="53"/>
      <c r="AF443" s="53">
        <v>0</v>
      </c>
      <c r="AG443" s="53"/>
      <c r="AH443" s="53">
        <v>5400</v>
      </c>
      <c r="AI443" s="53"/>
      <c r="AJ443" s="53"/>
      <c r="AK443" s="53"/>
      <c r="AL443" s="53">
        <v>5400</v>
      </c>
      <c r="AM443" s="53"/>
      <c r="AN443" s="53">
        <v>0</v>
      </c>
      <c r="AO443" s="54"/>
      <c r="AP443" s="54">
        <v>5400</v>
      </c>
      <c r="AQ443" s="65">
        <f t="shared" si="59"/>
        <v>0</v>
      </c>
      <c r="AR443" s="66">
        <f t="shared" si="60"/>
        <v>0</v>
      </c>
      <c r="AS443" s="67">
        <f t="shared" si="61"/>
        <v>0</v>
      </c>
      <c r="AT443" s="66">
        <f t="shared" si="62"/>
        <v>0</v>
      </c>
      <c r="AU443" s="67">
        <f t="shared" si="63"/>
        <v>1</v>
      </c>
      <c r="AV443" s="68">
        <f t="shared" si="64"/>
        <v>30</v>
      </c>
    </row>
    <row r="444" spans="1:48" x14ac:dyDescent="0.2">
      <c r="A444" s="4" t="str">
        <f t="shared" si="57"/>
        <v>Pichidegua16</v>
      </c>
      <c r="B444" s="38" t="str">
        <f t="shared" si="58"/>
        <v>PICH1Bco16</v>
      </c>
      <c r="C444" s="39">
        <v>16</v>
      </c>
      <c r="D444" s="40" t="s">
        <v>52</v>
      </c>
      <c r="E444" s="40" t="s">
        <v>56</v>
      </c>
      <c r="F444" s="40" t="s">
        <v>47</v>
      </c>
      <c r="G444" s="41" t="s">
        <v>39</v>
      </c>
      <c r="H444" s="53">
        <v>2760</v>
      </c>
      <c r="I444" s="53"/>
      <c r="J444" s="53">
        <v>0</v>
      </c>
      <c r="K444" s="53"/>
      <c r="L444" s="53">
        <v>28980</v>
      </c>
      <c r="M444" s="53"/>
      <c r="N444" s="53">
        <v>15240</v>
      </c>
      <c r="O444" s="53"/>
      <c r="P444" s="53">
        <v>180</v>
      </c>
      <c r="Q444" s="53"/>
      <c r="R444" s="53">
        <v>0</v>
      </c>
      <c r="S444" s="53"/>
      <c r="T444" s="53"/>
      <c r="U444" s="53"/>
      <c r="V444" s="53">
        <v>1050</v>
      </c>
      <c r="W444" s="53"/>
      <c r="X444" s="53">
        <v>300</v>
      </c>
      <c r="Y444" s="53"/>
      <c r="Z444" s="53">
        <v>1350</v>
      </c>
      <c r="AA444" s="53"/>
      <c r="AB444" s="53">
        <v>225</v>
      </c>
      <c r="AC444" s="53"/>
      <c r="AD444" s="53">
        <v>30</v>
      </c>
      <c r="AE444" s="53"/>
      <c r="AF444" s="53">
        <v>255</v>
      </c>
      <c r="AG444" s="53"/>
      <c r="AH444" s="53">
        <v>165</v>
      </c>
      <c r="AI444" s="53"/>
      <c r="AJ444" s="53"/>
      <c r="AK444" s="53"/>
      <c r="AL444" s="53">
        <v>48600</v>
      </c>
      <c r="AM444" s="53"/>
      <c r="AN444" s="53">
        <v>330</v>
      </c>
      <c r="AO444" s="54"/>
      <c r="AP444" s="54">
        <v>48930</v>
      </c>
      <c r="AQ444" s="65">
        <f t="shared" si="59"/>
        <v>2.7590435315757205E-2</v>
      </c>
      <c r="AR444" s="66">
        <f t="shared" si="60"/>
        <v>7.5</v>
      </c>
      <c r="AS444" s="67">
        <f t="shared" si="61"/>
        <v>5.2115266707541382E-3</v>
      </c>
      <c r="AT444" s="66">
        <f t="shared" si="62"/>
        <v>1.4166666666666667</v>
      </c>
      <c r="AU444" s="67">
        <f t="shared" si="63"/>
        <v>3.3721643163703249E-3</v>
      </c>
      <c r="AV444" s="68">
        <f t="shared" si="64"/>
        <v>0.91666666666666663</v>
      </c>
    </row>
    <row r="445" spans="1:48" x14ac:dyDescent="0.2">
      <c r="A445" s="4" t="str">
        <f t="shared" si="57"/>
        <v>Pichidegua16</v>
      </c>
      <c r="B445" s="38" t="str">
        <f t="shared" si="58"/>
        <v>PICH2BCO16</v>
      </c>
      <c r="C445" s="39">
        <v>16</v>
      </c>
      <c r="D445" s="40" t="s">
        <v>52</v>
      </c>
      <c r="E445" s="42" t="s">
        <v>56</v>
      </c>
      <c r="F445" s="42" t="s">
        <v>47</v>
      </c>
      <c r="G445" s="43" t="s">
        <v>40</v>
      </c>
      <c r="H445" s="53">
        <v>0</v>
      </c>
      <c r="I445" s="53"/>
      <c r="J445" s="53">
        <v>0</v>
      </c>
      <c r="K445" s="53"/>
      <c r="L445" s="53">
        <v>0</v>
      </c>
      <c r="M445" s="53"/>
      <c r="N445" s="53">
        <v>0</v>
      </c>
      <c r="O445" s="53"/>
      <c r="P445" s="53">
        <v>0</v>
      </c>
      <c r="Q445" s="53"/>
      <c r="R445" s="53">
        <v>0</v>
      </c>
      <c r="S445" s="53"/>
      <c r="T445" s="53"/>
      <c r="U445" s="53"/>
      <c r="V445" s="53">
        <v>0</v>
      </c>
      <c r="W445" s="53"/>
      <c r="X445" s="53">
        <v>0</v>
      </c>
      <c r="Y445" s="53"/>
      <c r="Z445" s="53">
        <v>0</v>
      </c>
      <c r="AA445" s="53"/>
      <c r="AB445" s="53">
        <v>0</v>
      </c>
      <c r="AC445" s="53"/>
      <c r="AD445" s="53">
        <v>0</v>
      </c>
      <c r="AE445" s="53"/>
      <c r="AF445" s="53">
        <v>0</v>
      </c>
      <c r="AG445" s="53"/>
      <c r="AH445" s="53">
        <v>4280</v>
      </c>
      <c r="AI445" s="53"/>
      <c r="AJ445" s="53"/>
      <c r="AK445" s="53"/>
      <c r="AL445" s="53">
        <v>4280</v>
      </c>
      <c r="AM445" s="53"/>
      <c r="AN445" s="53">
        <v>0</v>
      </c>
      <c r="AO445" s="54"/>
      <c r="AP445" s="54">
        <v>4280</v>
      </c>
      <c r="AQ445" s="65">
        <f t="shared" si="59"/>
        <v>0</v>
      </c>
      <c r="AR445" s="66">
        <f t="shared" si="60"/>
        <v>0</v>
      </c>
      <c r="AS445" s="67">
        <f t="shared" si="61"/>
        <v>0</v>
      </c>
      <c r="AT445" s="66">
        <f t="shared" si="62"/>
        <v>0</v>
      </c>
      <c r="AU445" s="67">
        <f t="shared" si="63"/>
        <v>1</v>
      </c>
      <c r="AV445" s="68">
        <f t="shared" si="64"/>
        <v>23.777777777777779</v>
      </c>
    </row>
    <row r="446" spans="1:48" x14ac:dyDescent="0.2">
      <c r="A446" s="4" t="str">
        <f t="shared" si="57"/>
        <v>Pichidegua16</v>
      </c>
      <c r="B446" s="38" t="str">
        <f t="shared" si="58"/>
        <v>PICH4Bco16</v>
      </c>
      <c r="C446" s="39">
        <v>16</v>
      </c>
      <c r="D446" s="40" t="s">
        <v>52</v>
      </c>
      <c r="E446" s="40" t="s">
        <v>56</v>
      </c>
      <c r="F446" s="40" t="s">
        <v>50</v>
      </c>
      <c r="G446" s="41" t="s">
        <v>41</v>
      </c>
      <c r="H446" s="53">
        <v>3840</v>
      </c>
      <c r="I446" s="53"/>
      <c r="J446" s="53">
        <v>8820</v>
      </c>
      <c r="K446" s="53"/>
      <c r="L446" s="53">
        <v>20520</v>
      </c>
      <c r="M446" s="53"/>
      <c r="N446" s="53">
        <v>9900</v>
      </c>
      <c r="O446" s="53"/>
      <c r="P446" s="53">
        <v>0</v>
      </c>
      <c r="Q446" s="53"/>
      <c r="R446" s="53">
        <v>0</v>
      </c>
      <c r="S446" s="53"/>
      <c r="T446" s="53"/>
      <c r="U446" s="53"/>
      <c r="V446" s="53">
        <v>2700</v>
      </c>
      <c r="W446" s="53"/>
      <c r="X446" s="53">
        <v>0</v>
      </c>
      <c r="Y446" s="53"/>
      <c r="Z446" s="53">
        <v>2700</v>
      </c>
      <c r="AA446" s="53"/>
      <c r="AB446" s="53">
        <v>2880</v>
      </c>
      <c r="AC446" s="53"/>
      <c r="AD446" s="53">
        <v>0</v>
      </c>
      <c r="AE446" s="53"/>
      <c r="AF446" s="53">
        <v>2880</v>
      </c>
      <c r="AG446" s="53"/>
      <c r="AH446" s="53">
        <v>460</v>
      </c>
      <c r="AI446" s="53"/>
      <c r="AJ446" s="53"/>
      <c r="AK446" s="53"/>
      <c r="AL446" s="53">
        <v>49120</v>
      </c>
      <c r="AM446" s="53"/>
      <c r="AN446" s="53">
        <v>0</v>
      </c>
      <c r="AO446" s="54"/>
      <c r="AP446" s="54">
        <v>49120</v>
      </c>
      <c r="AQ446" s="65">
        <f t="shared" si="59"/>
        <v>5.4967426710097717E-2</v>
      </c>
      <c r="AR446" s="66">
        <f t="shared" si="60"/>
        <v>15</v>
      </c>
      <c r="AS446" s="67">
        <f t="shared" si="61"/>
        <v>5.8631921824104233E-2</v>
      </c>
      <c r="AT446" s="66">
        <f t="shared" si="62"/>
        <v>16</v>
      </c>
      <c r="AU446" s="67">
        <f t="shared" si="63"/>
        <v>9.3648208469055381E-3</v>
      </c>
      <c r="AV446" s="68">
        <f t="shared" si="64"/>
        <v>2.5555555555555554</v>
      </c>
    </row>
    <row r="447" spans="1:48" x14ac:dyDescent="0.2">
      <c r="A447" s="4" t="str">
        <f t="shared" si="57"/>
        <v>Pichidegua16</v>
      </c>
      <c r="B447" s="38" t="str">
        <f t="shared" si="58"/>
        <v>PICH5Aco16</v>
      </c>
      <c r="C447" s="39">
        <v>16</v>
      </c>
      <c r="D447" s="40" t="s">
        <v>52</v>
      </c>
      <c r="E447" s="40" t="s">
        <v>56</v>
      </c>
      <c r="F447" s="40" t="s">
        <v>51</v>
      </c>
      <c r="G447" s="41" t="s">
        <v>42</v>
      </c>
      <c r="H447" s="53">
        <v>2280</v>
      </c>
      <c r="I447" s="53"/>
      <c r="J447" s="53">
        <v>18900</v>
      </c>
      <c r="K447" s="53"/>
      <c r="L447" s="53">
        <v>0</v>
      </c>
      <c r="M447" s="53"/>
      <c r="N447" s="53">
        <v>102960</v>
      </c>
      <c r="O447" s="53"/>
      <c r="P447" s="53">
        <v>2880</v>
      </c>
      <c r="Q447" s="53"/>
      <c r="R447" s="53">
        <v>180</v>
      </c>
      <c r="S447" s="53"/>
      <c r="T447" s="53"/>
      <c r="U447" s="53"/>
      <c r="V447" s="53">
        <v>2499</v>
      </c>
      <c r="W447" s="53"/>
      <c r="X447" s="53">
        <v>0</v>
      </c>
      <c r="Y447" s="53"/>
      <c r="Z447" s="53">
        <v>2499</v>
      </c>
      <c r="AA447" s="53"/>
      <c r="AB447" s="53">
        <v>2481</v>
      </c>
      <c r="AC447" s="53"/>
      <c r="AD447" s="53">
        <v>0</v>
      </c>
      <c r="AE447" s="53"/>
      <c r="AF447" s="53">
        <v>2481</v>
      </c>
      <c r="AG447" s="53"/>
      <c r="AH447" s="53">
        <v>120</v>
      </c>
      <c r="AI447" s="53"/>
      <c r="AJ447" s="53"/>
      <c r="AK447" s="53"/>
      <c r="AL447" s="53">
        <v>132300</v>
      </c>
      <c r="AM447" s="53"/>
      <c r="AN447" s="53">
        <v>0</v>
      </c>
      <c r="AO447" s="54"/>
      <c r="AP447" s="54">
        <v>132300</v>
      </c>
      <c r="AQ447" s="65">
        <f t="shared" si="59"/>
        <v>1.8888888888888889E-2</v>
      </c>
      <c r="AR447" s="66">
        <f t="shared" si="60"/>
        <v>13.883333333333333</v>
      </c>
      <c r="AS447" s="67">
        <f t="shared" si="61"/>
        <v>1.8752834467120182E-2</v>
      </c>
      <c r="AT447" s="66">
        <f t="shared" si="62"/>
        <v>13.783333333333333</v>
      </c>
      <c r="AU447" s="67">
        <f t="shared" si="63"/>
        <v>9.0702947845804993E-4</v>
      </c>
      <c r="AV447" s="68">
        <f t="shared" si="64"/>
        <v>0.66666666666666663</v>
      </c>
    </row>
    <row r="448" spans="1:48" x14ac:dyDescent="0.2">
      <c r="A448" s="4" t="str">
        <f t="shared" si="57"/>
        <v>Pichidegua16</v>
      </c>
      <c r="B448" s="38" t="str">
        <f t="shared" si="58"/>
        <v>PICH5Bco16</v>
      </c>
      <c r="C448" s="39">
        <v>16</v>
      </c>
      <c r="D448" s="40" t="s">
        <v>52</v>
      </c>
      <c r="E448" s="40" t="s">
        <v>56</v>
      </c>
      <c r="F448" s="40" t="s">
        <v>51</v>
      </c>
      <c r="G448" s="41" t="s">
        <v>43</v>
      </c>
      <c r="H448" s="53">
        <v>3840</v>
      </c>
      <c r="I448" s="53"/>
      <c r="J448" s="53">
        <v>17640</v>
      </c>
      <c r="K448" s="53"/>
      <c r="L448" s="53">
        <v>46080</v>
      </c>
      <c r="M448" s="53"/>
      <c r="N448" s="53">
        <v>23760</v>
      </c>
      <c r="O448" s="53"/>
      <c r="P448" s="53">
        <v>1620</v>
      </c>
      <c r="Q448" s="53"/>
      <c r="R448" s="53">
        <v>0</v>
      </c>
      <c r="S448" s="53"/>
      <c r="T448" s="53"/>
      <c r="U448" s="53"/>
      <c r="V448" s="53">
        <v>3900</v>
      </c>
      <c r="W448" s="53"/>
      <c r="X448" s="53">
        <v>0</v>
      </c>
      <c r="Y448" s="53"/>
      <c r="Z448" s="53">
        <v>3900</v>
      </c>
      <c r="AA448" s="53"/>
      <c r="AB448" s="53">
        <v>2763</v>
      </c>
      <c r="AC448" s="53"/>
      <c r="AD448" s="53">
        <v>0</v>
      </c>
      <c r="AE448" s="53"/>
      <c r="AF448" s="53">
        <v>2763</v>
      </c>
      <c r="AG448" s="53"/>
      <c r="AH448" s="53">
        <v>1197</v>
      </c>
      <c r="AI448" s="53"/>
      <c r="AJ448" s="53"/>
      <c r="AK448" s="53"/>
      <c r="AL448" s="53">
        <v>100800</v>
      </c>
      <c r="AM448" s="53"/>
      <c r="AN448" s="53">
        <v>0</v>
      </c>
      <c r="AO448" s="54"/>
      <c r="AP448" s="54">
        <v>100800</v>
      </c>
      <c r="AQ448" s="65">
        <f t="shared" si="59"/>
        <v>3.8690476190476192E-2</v>
      </c>
      <c r="AR448" s="66">
        <f t="shared" si="60"/>
        <v>21.666666666666668</v>
      </c>
      <c r="AS448" s="67">
        <f t="shared" si="61"/>
        <v>2.7410714285714285E-2</v>
      </c>
      <c r="AT448" s="66">
        <f t="shared" si="62"/>
        <v>15.35</v>
      </c>
      <c r="AU448" s="67">
        <f t="shared" si="63"/>
        <v>1.1875E-2</v>
      </c>
      <c r="AV448" s="68">
        <f t="shared" si="64"/>
        <v>6.65</v>
      </c>
    </row>
    <row r="449" spans="1:48" x14ac:dyDescent="0.2">
      <c r="A449" s="4" t="str">
        <f t="shared" si="57"/>
        <v>Pichidegua16</v>
      </c>
      <c r="B449" s="38" t="str">
        <f t="shared" si="58"/>
        <v>PICH5Cco16</v>
      </c>
      <c r="C449" s="39">
        <v>16</v>
      </c>
      <c r="D449" s="40" t="s">
        <v>52</v>
      </c>
      <c r="E449" s="40" t="s">
        <v>56</v>
      </c>
      <c r="F449" s="40" t="s">
        <v>51</v>
      </c>
      <c r="G449" s="41" t="s">
        <v>44</v>
      </c>
      <c r="H449" s="53">
        <v>4560</v>
      </c>
      <c r="I449" s="53"/>
      <c r="J449" s="53">
        <v>5580</v>
      </c>
      <c r="K449" s="53"/>
      <c r="L449" s="53">
        <v>3420</v>
      </c>
      <c r="M449" s="53"/>
      <c r="N449" s="53">
        <v>119100</v>
      </c>
      <c r="O449" s="53"/>
      <c r="P449" s="53">
        <v>8640</v>
      </c>
      <c r="Q449" s="53"/>
      <c r="R449" s="53">
        <v>360</v>
      </c>
      <c r="S449" s="53"/>
      <c r="T449" s="53"/>
      <c r="U449" s="53"/>
      <c r="V449" s="53">
        <v>3273</v>
      </c>
      <c r="W449" s="53"/>
      <c r="X449" s="53">
        <v>0</v>
      </c>
      <c r="Y449" s="53"/>
      <c r="Z449" s="53">
        <v>3273</v>
      </c>
      <c r="AA449" s="53"/>
      <c r="AB449" s="53">
        <v>2229</v>
      </c>
      <c r="AC449" s="53"/>
      <c r="AD449" s="53">
        <v>0</v>
      </c>
      <c r="AE449" s="53"/>
      <c r="AF449" s="53">
        <v>2229</v>
      </c>
      <c r="AG449" s="53"/>
      <c r="AH449" s="53">
        <v>1488</v>
      </c>
      <c r="AI449" s="53"/>
      <c r="AJ449" s="53"/>
      <c r="AK449" s="53"/>
      <c r="AL449" s="53">
        <v>148650</v>
      </c>
      <c r="AM449" s="53"/>
      <c r="AN449" s="53">
        <v>0</v>
      </c>
      <c r="AO449" s="54"/>
      <c r="AP449" s="54">
        <v>148650</v>
      </c>
      <c r="AQ449" s="65">
        <f t="shared" si="59"/>
        <v>2.2018163471241171E-2</v>
      </c>
      <c r="AR449" s="66">
        <f t="shared" si="60"/>
        <v>18.183333333333334</v>
      </c>
      <c r="AS449" s="67">
        <f t="shared" si="61"/>
        <v>1.4994954591321897E-2</v>
      </c>
      <c r="AT449" s="66">
        <f t="shared" si="62"/>
        <v>12.383333333333333</v>
      </c>
      <c r="AU449" s="67">
        <f t="shared" si="63"/>
        <v>1.0010090817356206E-2</v>
      </c>
      <c r="AV449" s="68">
        <f t="shared" si="64"/>
        <v>8.2666666666666675</v>
      </c>
    </row>
    <row r="450" spans="1:48" ht="13.5" thickBot="1" x14ac:dyDescent="0.25">
      <c r="A450" s="4" t="str">
        <f t="shared" si="57"/>
        <v>16</v>
      </c>
      <c r="B450" s="44" t="str">
        <f t="shared" si="58"/>
        <v>Lavado16</v>
      </c>
      <c r="C450" s="45">
        <v>16</v>
      </c>
      <c r="D450" s="46"/>
      <c r="E450" s="46"/>
      <c r="F450" s="46"/>
      <c r="G450" s="47" t="s">
        <v>46</v>
      </c>
      <c r="H450" s="55">
        <v>5400</v>
      </c>
      <c r="I450" s="55"/>
      <c r="J450" s="55">
        <v>20700</v>
      </c>
      <c r="K450" s="55"/>
      <c r="L450" s="55">
        <v>77580</v>
      </c>
      <c r="M450" s="55"/>
      <c r="N450" s="55">
        <v>68940</v>
      </c>
      <c r="O450" s="55"/>
      <c r="P450" s="55">
        <v>14220</v>
      </c>
      <c r="Q450" s="55"/>
      <c r="R450" s="55">
        <v>720</v>
      </c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>
        <v>187560</v>
      </c>
      <c r="AM450" s="55"/>
      <c r="AN450" s="55"/>
      <c r="AO450" s="56"/>
      <c r="AP450" s="56">
        <v>187560</v>
      </c>
      <c r="AQ450" s="69">
        <f t="shared" si="59"/>
        <v>0</v>
      </c>
      <c r="AR450" s="70">
        <f t="shared" si="60"/>
        <v>0</v>
      </c>
      <c r="AS450" s="71">
        <f t="shared" si="61"/>
        <v>0</v>
      </c>
      <c r="AT450" s="70">
        <f t="shared" si="62"/>
        <v>0</v>
      </c>
      <c r="AU450" s="71">
        <f t="shared" si="63"/>
        <v>0</v>
      </c>
      <c r="AV450" s="72">
        <f t="shared" si="64"/>
        <v>0</v>
      </c>
    </row>
    <row r="451" spans="1:48" x14ac:dyDescent="0.2">
      <c r="A451" s="4" t="str">
        <f t="shared" si="57"/>
        <v>Calera17</v>
      </c>
      <c r="B451" s="34" t="str">
        <f t="shared" si="58"/>
        <v>CA3A17</v>
      </c>
      <c r="C451" s="35">
        <v>17</v>
      </c>
      <c r="D451" s="36" t="s">
        <v>59</v>
      </c>
      <c r="E451" s="36" t="s">
        <v>56</v>
      </c>
      <c r="F451" s="36" t="s">
        <v>47</v>
      </c>
      <c r="G451" s="37" t="s">
        <v>20</v>
      </c>
      <c r="H451" s="51">
        <v>4800</v>
      </c>
      <c r="I451" s="51"/>
      <c r="J451" s="51">
        <v>12060</v>
      </c>
      <c r="K451" s="51"/>
      <c r="L451" s="51">
        <v>0</v>
      </c>
      <c r="M451" s="51"/>
      <c r="N451" s="51">
        <v>19980</v>
      </c>
      <c r="O451" s="51"/>
      <c r="P451" s="51">
        <v>0</v>
      </c>
      <c r="Q451" s="51"/>
      <c r="R451" s="51"/>
      <c r="S451" s="51"/>
      <c r="T451" s="51"/>
      <c r="U451" s="51"/>
      <c r="V451" s="51">
        <v>408</v>
      </c>
      <c r="W451" s="51"/>
      <c r="X451" s="51">
        <v>840</v>
      </c>
      <c r="Y451" s="51"/>
      <c r="Z451" s="51">
        <v>1248</v>
      </c>
      <c r="AA451" s="51"/>
      <c r="AB451" s="51">
        <v>378</v>
      </c>
      <c r="AC451" s="51"/>
      <c r="AD451" s="51">
        <v>510</v>
      </c>
      <c r="AE451" s="51"/>
      <c r="AF451" s="51">
        <v>888</v>
      </c>
      <c r="AG451" s="51"/>
      <c r="AH451" s="51">
        <v>624</v>
      </c>
      <c r="AI451" s="51"/>
      <c r="AJ451" s="51"/>
      <c r="AK451" s="51"/>
      <c r="AL451" s="51">
        <v>38250</v>
      </c>
      <c r="AM451" s="51"/>
      <c r="AN451" s="51">
        <v>1350</v>
      </c>
      <c r="AO451" s="52"/>
      <c r="AP451" s="52">
        <v>39600</v>
      </c>
      <c r="AQ451" s="57">
        <f t="shared" si="59"/>
        <v>3.1515151515151517E-2</v>
      </c>
      <c r="AR451" s="58">
        <f t="shared" si="60"/>
        <v>6.9333333333333336</v>
      </c>
      <c r="AS451" s="59">
        <f t="shared" si="61"/>
        <v>2.2424242424242423E-2</v>
      </c>
      <c r="AT451" s="58">
        <f t="shared" si="62"/>
        <v>4.9333333333333336</v>
      </c>
      <c r="AU451" s="59">
        <f t="shared" si="63"/>
        <v>1.5757575757575758E-2</v>
      </c>
      <c r="AV451" s="60">
        <f t="shared" si="64"/>
        <v>3.4666666666666668</v>
      </c>
    </row>
    <row r="452" spans="1:48" x14ac:dyDescent="0.2">
      <c r="A452" s="4" t="str">
        <f t="shared" ref="A452:A515" si="65">+CONCATENATE(D452,C452)</f>
        <v>Calera17</v>
      </c>
      <c r="B452" s="38" t="str">
        <f t="shared" ref="B452:B515" si="66">+CONCATENATE(G452,C452)</f>
        <v>CA3B17</v>
      </c>
      <c r="C452" s="39">
        <v>17</v>
      </c>
      <c r="D452" s="40" t="s">
        <v>59</v>
      </c>
      <c r="E452" s="40" t="s">
        <v>56</v>
      </c>
      <c r="F452" s="40" t="s">
        <v>47</v>
      </c>
      <c r="G452" s="41" t="s">
        <v>54</v>
      </c>
      <c r="H452" s="53">
        <v>960</v>
      </c>
      <c r="I452" s="53"/>
      <c r="J452" s="53">
        <v>1260</v>
      </c>
      <c r="K452" s="53"/>
      <c r="L452" s="53">
        <v>2160</v>
      </c>
      <c r="M452" s="53"/>
      <c r="N452" s="53">
        <v>360</v>
      </c>
      <c r="O452" s="53"/>
      <c r="P452" s="53">
        <v>180</v>
      </c>
      <c r="Q452" s="53"/>
      <c r="R452" s="53"/>
      <c r="S452" s="53"/>
      <c r="T452" s="53"/>
      <c r="U452" s="53"/>
      <c r="V452" s="53">
        <v>102</v>
      </c>
      <c r="W452" s="53"/>
      <c r="X452" s="53">
        <v>60</v>
      </c>
      <c r="Y452" s="53"/>
      <c r="Z452" s="53">
        <v>162</v>
      </c>
      <c r="AA452" s="53"/>
      <c r="AB452" s="53">
        <v>42</v>
      </c>
      <c r="AC452" s="53"/>
      <c r="AD452" s="53">
        <v>30</v>
      </c>
      <c r="AE452" s="53"/>
      <c r="AF452" s="53">
        <v>72</v>
      </c>
      <c r="AG452" s="53"/>
      <c r="AH452" s="53">
        <v>66</v>
      </c>
      <c r="AI452" s="53"/>
      <c r="AJ452" s="53"/>
      <c r="AK452" s="53"/>
      <c r="AL452" s="53">
        <v>5130</v>
      </c>
      <c r="AM452" s="53"/>
      <c r="AN452" s="53">
        <v>90</v>
      </c>
      <c r="AO452" s="54"/>
      <c r="AP452" s="54">
        <v>5220</v>
      </c>
      <c r="AQ452" s="61">
        <f t="shared" si="59"/>
        <v>3.1034482758620689E-2</v>
      </c>
      <c r="AR452" s="62">
        <f t="shared" si="60"/>
        <v>0.9</v>
      </c>
      <c r="AS452" s="63">
        <f t="shared" si="61"/>
        <v>1.3793103448275862E-2</v>
      </c>
      <c r="AT452" s="62">
        <f t="shared" si="62"/>
        <v>0.4</v>
      </c>
      <c r="AU452" s="63">
        <f t="shared" si="63"/>
        <v>1.264367816091954E-2</v>
      </c>
      <c r="AV452" s="64">
        <f t="shared" si="64"/>
        <v>0.36666666666666664</v>
      </c>
    </row>
    <row r="453" spans="1:48" x14ac:dyDescent="0.2">
      <c r="A453" s="4" t="str">
        <f t="shared" si="65"/>
        <v>Calera17</v>
      </c>
      <c r="B453" s="38" t="str">
        <f t="shared" si="66"/>
        <v>CA3BB17</v>
      </c>
      <c r="C453" s="39">
        <v>17</v>
      </c>
      <c r="D453" s="40" t="s">
        <v>59</v>
      </c>
      <c r="E453" s="40" t="s">
        <v>55</v>
      </c>
      <c r="F453" s="40" t="s">
        <v>47</v>
      </c>
      <c r="G453" s="41" t="s">
        <v>21</v>
      </c>
      <c r="H453" s="53">
        <v>4320</v>
      </c>
      <c r="I453" s="53"/>
      <c r="J453" s="53">
        <v>12420</v>
      </c>
      <c r="K453" s="53"/>
      <c r="L453" s="53">
        <v>26060</v>
      </c>
      <c r="M453" s="53"/>
      <c r="N453" s="53">
        <v>13320</v>
      </c>
      <c r="O453" s="53"/>
      <c r="P453" s="53">
        <v>5040</v>
      </c>
      <c r="Q453" s="53"/>
      <c r="R453" s="53"/>
      <c r="S453" s="53"/>
      <c r="T453" s="53"/>
      <c r="U453" s="53"/>
      <c r="V453" s="53">
        <v>2424</v>
      </c>
      <c r="W453" s="53"/>
      <c r="X453" s="53">
        <v>1020</v>
      </c>
      <c r="Y453" s="53"/>
      <c r="Z453" s="53">
        <v>3444</v>
      </c>
      <c r="AA453" s="53"/>
      <c r="AB453" s="53">
        <v>495</v>
      </c>
      <c r="AC453" s="53"/>
      <c r="AD453" s="53">
        <v>570</v>
      </c>
      <c r="AE453" s="53"/>
      <c r="AF453" s="53">
        <v>1065</v>
      </c>
      <c r="AG453" s="53"/>
      <c r="AH453" s="53">
        <v>511</v>
      </c>
      <c r="AI453" s="53"/>
      <c r="AJ453" s="53"/>
      <c r="AK453" s="53"/>
      <c r="AL453" s="53">
        <v>64590</v>
      </c>
      <c r="AM453" s="53"/>
      <c r="AN453" s="53">
        <v>1590</v>
      </c>
      <c r="AO453" s="54"/>
      <c r="AP453" s="54">
        <v>66180</v>
      </c>
      <c r="AQ453" s="61">
        <f t="shared" si="59"/>
        <v>5.2039891205802359E-2</v>
      </c>
      <c r="AR453" s="62">
        <f t="shared" si="60"/>
        <v>19.133333333333333</v>
      </c>
      <c r="AS453" s="63">
        <f t="shared" si="61"/>
        <v>1.6092475067996374E-2</v>
      </c>
      <c r="AT453" s="62">
        <f t="shared" si="62"/>
        <v>5.916666666666667</v>
      </c>
      <c r="AU453" s="63">
        <f t="shared" si="63"/>
        <v>7.7213659715926258E-3</v>
      </c>
      <c r="AV453" s="64">
        <f t="shared" si="64"/>
        <v>2.838888888888889</v>
      </c>
    </row>
    <row r="454" spans="1:48" x14ac:dyDescent="0.2">
      <c r="A454" s="4" t="str">
        <f t="shared" si="65"/>
        <v>Calera17</v>
      </c>
      <c r="B454" s="38" t="str">
        <f t="shared" si="66"/>
        <v>CAP1A17</v>
      </c>
      <c r="C454" s="39">
        <v>17</v>
      </c>
      <c r="D454" s="40" t="s">
        <v>59</v>
      </c>
      <c r="E454" s="40" t="s">
        <v>56</v>
      </c>
      <c r="F454" s="40" t="s">
        <v>47</v>
      </c>
      <c r="G454" s="41" t="s">
        <v>22</v>
      </c>
      <c r="H454" s="53">
        <v>1440</v>
      </c>
      <c r="I454" s="53"/>
      <c r="J454" s="53">
        <v>0</v>
      </c>
      <c r="K454" s="53"/>
      <c r="L454" s="53">
        <v>0</v>
      </c>
      <c r="M454" s="53"/>
      <c r="N454" s="53">
        <v>26820</v>
      </c>
      <c r="O454" s="53"/>
      <c r="P454" s="53">
        <v>0</v>
      </c>
      <c r="Q454" s="53"/>
      <c r="R454" s="53"/>
      <c r="S454" s="53"/>
      <c r="T454" s="53"/>
      <c r="U454" s="53"/>
      <c r="V454" s="53">
        <v>630</v>
      </c>
      <c r="W454" s="53"/>
      <c r="X454" s="53">
        <v>270</v>
      </c>
      <c r="Y454" s="53"/>
      <c r="Z454" s="53">
        <v>900</v>
      </c>
      <c r="AA454" s="53"/>
      <c r="AB454" s="53">
        <v>60</v>
      </c>
      <c r="AC454" s="53"/>
      <c r="AD454" s="53">
        <v>0</v>
      </c>
      <c r="AE454" s="53"/>
      <c r="AF454" s="53">
        <v>60</v>
      </c>
      <c r="AG454" s="53"/>
      <c r="AH454" s="53">
        <v>150</v>
      </c>
      <c r="AI454" s="53"/>
      <c r="AJ454" s="53"/>
      <c r="AK454" s="53"/>
      <c r="AL454" s="53">
        <v>29100</v>
      </c>
      <c r="AM454" s="53"/>
      <c r="AN454" s="53">
        <v>270</v>
      </c>
      <c r="AO454" s="54"/>
      <c r="AP454" s="54">
        <v>29370</v>
      </c>
      <c r="AQ454" s="61">
        <f t="shared" si="59"/>
        <v>3.0643513789581207E-2</v>
      </c>
      <c r="AR454" s="62">
        <f t="shared" si="60"/>
        <v>5</v>
      </c>
      <c r="AS454" s="63">
        <f t="shared" si="61"/>
        <v>2.0429009193054137E-3</v>
      </c>
      <c r="AT454" s="62">
        <f t="shared" si="62"/>
        <v>0.33333333333333331</v>
      </c>
      <c r="AU454" s="63">
        <f t="shared" si="63"/>
        <v>5.1072522982635342E-3</v>
      </c>
      <c r="AV454" s="64">
        <f t="shared" si="64"/>
        <v>0.83333333333333337</v>
      </c>
    </row>
    <row r="455" spans="1:48" x14ac:dyDescent="0.2">
      <c r="A455" s="4" t="str">
        <f t="shared" si="65"/>
        <v>Calera17</v>
      </c>
      <c r="B455" s="38" t="str">
        <f t="shared" si="66"/>
        <v>CAP1B17</v>
      </c>
      <c r="C455" s="39">
        <v>17</v>
      </c>
      <c r="D455" s="40" t="s">
        <v>59</v>
      </c>
      <c r="E455" s="40" t="s">
        <v>56</v>
      </c>
      <c r="F455" s="40" t="s">
        <v>47</v>
      </c>
      <c r="G455" s="41" t="s">
        <v>23</v>
      </c>
      <c r="H455" s="53">
        <v>2520</v>
      </c>
      <c r="I455" s="53"/>
      <c r="J455" s="53">
        <v>0</v>
      </c>
      <c r="K455" s="53"/>
      <c r="L455" s="53">
        <v>0</v>
      </c>
      <c r="M455" s="53"/>
      <c r="N455" s="53">
        <v>11520</v>
      </c>
      <c r="O455" s="53"/>
      <c r="P455" s="53">
        <v>0</v>
      </c>
      <c r="Q455" s="53"/>
      <c r="R455" s="53"/>
      <c r="S455" s="53"/>
      <c r="T455" s="53"/>
      <c r="U455" s="53"/>
      <c r="V455" s="53">
        <v>540</v>
      </c>
      <c r="W455" s="53"/>
      <c r="X455" s="53">
        <v>300</v>
      </c>
      <c r="Y455" s="53"/>
      <c r="Z455" s="53">
        <v>840</v>
      </c>
      <c r="AA455" s="53"/>
      <c r="AB455" s="53">
        <v>30</v>
      </c>
      <c r="AC455" s="53"/>
      <c r="AD455" s="53">
        <v>0</v>
      </c>
      <c r="AE455" s="53"/>
      <c r="AF455" s="53">
        <v>30</v>
      </c>
      <c r="AG455" s="53"/>
      <c r="AH455" s="53">
        <v>360</v>
      </c>
      <c r="AI455" s="53"/>
      <c r="AJ455" s="53"/>
      <c r="AK455" s="53"/>
      <c r="AL455" s="53">
        <v>14970</v>
      </c>
      <c r="AM455" s="53"/>
      <c r="AN455" s="53">
        <v>300</v>
      </c>
      <c r="AO455" s="54"/>
      <c r="AP455" s="54">
        <v>15270</v>
      </c>
      <c r="AQ455" s="61">
        <f t="shared" si="59"/>
        <v>5.50098231827112E-2</v>
      </c>
      <c r="AR455" s="62">
        <f t="shared" si="60"/>
        <v>4.666666666666667</v>
      </c>
      <c r="AS455" s="63">
        <f t="shared" si="61"/>
        <v>1.9646365422396855E-3</v>
      </c>
      <c r="AT455" s="62">
        <f t="shared" si="62"/>
        <v>0.16666666666666666</v>
      </c>
      <c r="AU455" s="63">
        <f t="shared" si="63"/>
        <v>2.3575638506876228E-2</v>
      </c>
      <c r="AV455" s="64">
        <f t="shared" si="64"/>
        <v>2</v>
      </c>
    </row>
    <row r="456" spans="1:48" x14ac:dyDescent="0.2">
      <c r="A456" s="4" t="str">
        <f t="shared" si="65"/>
        <v>Calera17</v>
      </c>
      <c r="B456" s="38" t="str">
        <f t="shared" si="66"/>
        <v>CAP1c17</v>
      </c>
      <c r="C456" s="39">
        <v>17</v>
      </c>
      <c r="D456" s="40" t="s">
        <v>59</v>
      </c>
      <c r="E456" s="40" t="s">
        <v>56</v>
      </c>
      <c r="F456" s="40" t="s">
        <v>47</v>
      </c>
      <c r="G456" s="41" t="s">
        <v>24</v>
      </c>
      <c r="H456" s="53">
        <v>960</v>
      </c>
      <c r="I456" s="53"/>
      <c r="J456" s="53">
        <v>0</v>
      </c>
      <c r="K456" s="53"/>
      <c r="L456" s="53">
        <v>13300</v>
      </c>
      <c r="M456" s="53"/>
      <c r="N456" s="53">
        <v>2160</v>
      </c>
      <c r="O456" s="53"/>
      <c r="P456" s="53">
        <v>0</v>
      </c>
      <c r="Q456" s="53"/>
      <c r="R456" s="53"/>
      <c r="S456" s="53"/>
      <c r="T456" s="53"/>
      <c r="U456" s="53"/>
      <c r="V456" s="53">
        <v>840</v>
      </c>
      <c r="W456" s="53"/>
      <c r="X456" s="53">
        <v>390</v>
      </c>
      <c r="Y456" s="53"/>
      <c r="Z456" s="53">
        <v>1230</v>
      </c>
      <c r="AA456" s="53"/>
      <c r="AB456" s="53">
        <v>30</v>
      </c>
      <c r="AC456" s="53"/>
      <c r="AD456" s="53">
        <v>0</v>
      </c>
      <c r="AE456" s="53"/>
      <c r="AF456" s="53">
        <v>30</v>
      </c>
      <c r="AG456" s="53"/>
      <c r="AH456" s="53">
        <v>20</v>
      </c>
      <c r="AI456" s="53"/>
      <c r="AJ456" s="53"/>
      <c r="AK456" s="53"/>
      <c r="AL456" s="53">
        <v>17310</v>
      </c>
      <c r="AM456" s="53"/>
      <c r="AN456" s="53">
        <v>390</v>
      </c>
      <c r="AO456" s="54"/>
      <c r="AP456" s="54">
        <v>17700</v>
      </c>
      <c r="AQ456" s="65">
        <f t="shared" ref="AQ456:AQ506" si="67">+Z456/AP456</f>
        <v>6.9491525423728814E-2</v>
      </c>
      <c r="AR456" s="66">
        <f t="shared" ref="AR456:AR506" si="68">+Z456/180</f>
        <v>6.833333333333333</v>
      </c>
      <c r="AS456" s="67">
        <f t="shared" ref="AS456:AS506" si="69">+AF456/AP456</f>
        <v>1.6949152542372881E-3</v>
      </c>
      <c r="AT456" s="66">
        <f t="shared" ref="AT456:AT506" si="70">+AF456/180</f>
        <v>0.16666666666666666</v>
      </c>
      <c r="AU456" s="67">
        <f t="shared" ref="AU456:AU506" si="71">+AH456/AP456</f>
        <v>1.1299435028248588E-3</v>
      </c>
      <c r="AV456" s="68">
        <f t="shared" ref="AV456:AV506" si="72">+AH456/180</f>
        <v>0.1111111111111111</v>
      </c>
    </row>
    <row r="457" spans="1:48" x14ac:dyDescent="0.2">
      <c r="A457" s="4" t="str">
        <f t="shared" si="65"/>
        <v>Pichidegua17</v>
      </c>
      <c r="B457" s="38" t="str">
        <f t="shared" si="66"/>
        <v>PICH1A17</v>
      </c>
      <c r="C457" s="39">
        <v>17</v>
      </c>
      <c r="D457" s="40" t="s">
        <v>52</v>
      </c>
      <c r="E457" s="40"/>
      <c r="F457" s="40" t="s">
        <v>48</v>
      </c>
      <c r="G457" s="41" t="s">
        <v>25</v>
      </c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4"/>
      <c r="AP457" s="54"/>
      <c r="AQ457" s="65">
        <v>0</v>
      </c>
      <c r="AR457" s="66">
        <f t="shared" si="68"/>
        <v>0</v>
      </c>
      <c r="AS457" s="67">
        <v>0</v>
      </c>
      <c r="AT457" s="66">
        <f t="shared" si="70"/>
        <v>0</v>
      </c>
      <c r="AU457" s="67">
        <v>0</v>
      </c>
      <c r="AV457" s="68">
        <f t="shared" si="72"/>
        <v>0</v>
      </c>
    </row>
    <row r="458" spans="1:48" x14ac:dyDescent="0.2">
      <c r="A458" s="4" t="str">
        <f t="shared" si="65"/>
        <v>Pichidegua17</v>
      </c>
      <c r="B458" s="38" t="str">
        <f t="shared" si="66"/>
        <v>PICH2A17</v>
      </c>
      <c r="C458" s="39">
        <v>17</v>
      </c>
      <c r="D458" s="40" t="s">
        <v>52</v>
      </c>
      <c r="E458" s="40" t="s">
        <v>56</v>
      </c>
      <c r="F458" s="40" t="s">
        <v>48</v>
      </c>
      <c r="G458" s="41" t="s">
        <v>26</v>
      </c>
      <c r="H458" s="53">
        <v>3600</v>
      </c>
      <c r="I458" s="53"/>
      <c r="J458" s="53">
        <v>31140</v>
      </c>
      <c r="K458" s="53"/>
      <c r="L458" s="53">
        <v>144060</v>
      </c>
      <c r="M458" s="53"/>
      <c r="N458" s="53">
        <v>70200</v>
      </c>
      <c r="O458" s="53"/>
      <c r="P458" s="53">
        <v>6840</v>
      </c>
      <c r="Q458" s="53"/>
      <c r="R458" s="53">
        <v>0</v>
      </c>
      <c r="S458" s="53"/>
      <c r="T458" s="53"/>
      <c r="U458" s="53"/>
      <c r="V458" s="53">
        <v>10260</v>
      </c>
      <c r="W458" s="53"/>
      <c r="X458" s="53">
        <v>0</v>
      </c>
      <c r="Y458" s="53"/>
      <c r="Z458" s="53">
        <v>10260</v>
      </c>
      <c r="AA458" s="53"/>
      <c r="AB458" s="53">
        <v>5040</v>
      </c>
      <c r="AC458" s="53"/>
      <c r="AD458" s="53">
        <v>0</v>
      </c>
      <c r="AE458" s="53"/>
      <c r="AF458" s="53">
        <v>5040</v>
      </c>
      <c r="AG458" s="53"/>
      <c r="AH458" s="53">
        <v>0</v>
      </c>
      <c r="AI458" s="53"/>
      <c r="AJ458" s="53"/>
      <c r="AK458" s="53"/>
      <c r="AL458" s="53">
        <v>271140</v>
      </c>
      <c r="AM458" s="53"/>
      <c r="AN458" s="53">
        <v>0</v>
      </c>
      <c r="AO458" s="54"/>
      <c r="AP458" s="54">
        <v>271140</v>
      </c>
      <c r="AQ458" s="65">
        <f t="shared" si="67"/>
        <v>3.7840230139411374E-2</v>
      </c>
      <c r="AR458" s="66">
        <f t="shared" si="68"/>
        <v>57</v>
      </c>
      <c r="AS458" s="67">
        <f t="shared" si="69"/>
        <v>1.8588183226377519E-2</v>
      </c>
      <c r="AT458" s="66">
        <f t="shared" si="70"/>
        <v>28</v>
      </c>
      <c r="AU458" s="67">
        <f t="shared" si="71"/>
        <v>0</v>
      </c>
      <c r="AV458" s="68">
        <f t="shared" si="72"/>
        <v>0</v>
      </c>
    </row>
    <row r="459" spans="1:48" x14ac:dyDescent="0.2">
      <c r="A459" s="4" t="str">
        <f t="shared" si="65"/>
        <v>Pichidegua17</v>
      </c>
      <c r="B459" s="38" t="str">
        <f t="shared" si="66"/>
        <v>PICH3A17</v>
      </c>
      <c r="C459" s="39">
        <v>17</v>
      </c>
      <c r="D459" s="40" t="s">
        <v>52</v>
      </c>
      <c r="E459" s="40" t="s">
        <v>55</v>
      </c>
      <c r="F459" s="40" t="s">
        <v>49</v>
      </c>
      <c r="G459" s="41" t="s">
        <v>27</v>
      </c>
      <c r="H459" s="53">
        <v>2280</v>
      </c>
      <c r="I459" s="53"/>
      <c r="J459" s="53">
        <v>27900</v>
      </c>
      <c r="K459" s="53"/>
      <c r="L459" s="53">
        <v>149040</v>
      </c>
      <c r="M459" s="53"/>
      <c r="N459" s="53">
        <v>95040</v>
      </c>
      <c r="O459" s="53"/>
      <c r="P459" s="53">
        <v>5940</v>
      </c>
      <c r="Q459" s="53"/>
      <c r="R459" s="53">
        <v>0</v>
      </c>
      <c r="S459" s="53"/>
      <c r="T459" s="53"/>
      <c r="U459" s="53"/>
      <c r="V459" s="53">
        <v>22140</v>
      </c>
      <c r="W459" s="53"/>
      <c r="X459" s="53">
        <v>0</v>
      </c>
      <c r="Y459" s="53"/>
      <c r="Z459" s="53">
        <v>22140</v>
      </c>
      <c r="AA459" s="53"/>
      <c r="AB459" s="53">
        <v>1980</v>
      </c>
      <c r="AC459" s="53"/>
      <c r="AD459" s="53">
        <v>0</v>
      </c>
      <c r="AE459" s="53"/>
      <c r="AF459" s="53">
        <v>1980</v>
      </c>
      <c r="AG459" s="53"/>
      <c r="AH459" s="53">
        <v>440</v>
      </c>
      <c r="AI459" s="53"/>
      <c r="AJ459" s="53"/>
      <c r="AK459" s="53"/>
      <c r="AL459" s="53">
        <v>304760</v>
      </c>
      <c r="AM459" s="53"/>
      <c r="AN459" s="53">
        <v>0</v>
      </c>
      <c r="AO459" s="54"/>
      <c r="AP459" s="54">
        <v>304760</v>
      </c>
      <c r="AQ459" s="65">
        <f t="shared" si="67"/>
        <v>7.2647329045806536E-2</v>
      </c>
      <c r="AR459" s="66">
        <f t="shared" si="68"/>
        <v>123</v>
      </c>
      <c r="AS459" s="67">
        <f t="shared" si="69"/>
        <v>6.4969156057225362E-3</v>
      </c>
      <c r="AT459" s="66">
        <f t="shared" si="70"/>
        <v>11</v>
      </c>
      <c r="AU459" s="67">
        <f t="shared" si="71"/>
        <v>1.4437590234938969E-3</v>
      </c>
      <c r="AV459" s="68">
        <f t="shared" si="72"/>
        <v>2.4444444444444446</v>
      </c>
    </row>
    <row r="460" spans="1:48" x14ac:dyDescent="0.2">
      <c r="A460" s="4" t="str">
        <f t="shared" si="65"/>
        <v>Pichidegua17</v>
      </c>
      <c r="B460" s="38" t="str">
        <f t="shared" si="66"/>
        <v>PICH4A17</v>
      </c>
      <c r="C460" s="39">
        <v>17</v>
      </c>
      <c r="D460" s="40" t="s">
        <v>52</v>
      </c>
      <c r="E460" s="40" t="s">
        <v>55</v>
      </c>
      <c r="F460" s="40" t="s">
        <v>50</v>
      </c>
      <c r="G460" s="41" t="s">
        <v>28</v>
      </c>
      <c r="H460" s="53">
        <v>5520</v>
      </c>
      <c r="I460" s="53"/>
      <c r="J460" s="53">
        <v>5940</v>
      </c>
      <c r="K460" s="53"/>
      <c r="L460" s="53">
        <v>74160</v>
      </c>
      <c r="M460" s="53"/>
      <c r="N460" s="53">
        <v>55260</v>
      </c>
      <c r="O460" s="53"/>
      <c r="P460" s="53">
        <v>8100</v>
      </c>
      <c r="Q460" s="53"/>
      <c r="R460" s="53">
        <v>0</v>
      </c>
      <c r="S460" s="53"/>
      <c r="T460" s="53"/>
      <c r="U460" s="53"/>
      <c r="V460" s="53">
        <v>16740</v>
      </c>
      <c r="W460" s="53"/>
      <c r="X460" s="53">
        <v>0</v>
      </c>
      <c r="Y460" s="53"/>
      <c r="Z460" s="53">
        <v>16740</v>
      </c>
      <c r="AA460" s="53"/>
      <c r="AB460" s="53">
        <v>2700</v>
      </c>
      <c r="AC460" s="53"/>
      <c r="AD460" s="53">
        <v>0</v>
      </c>
      <c r="AE460" s="53"/>
      <c r="AF460" s="53">
        <v>2700</v>
      </c>
      <c r="AG460" s="53"/>
      <c r="AH460" s="53">
        <v>680</v>
      </c>
      <c r="AI460" s="53"/>
      <c r="AJ460" s="53"/>
      <c r="AK460" s="53"/>
      <c r="AL460" s="53">
        <v>169100</v>
      </c>
      <c r="AM460" s="53"/>
      <c r="AN460" s="53">
        <v>0</v>
      </c>
      <c r="AO460" s="54"/>
      <c r="AP460" s="54">
        <v>169100</v>
      </c>
      <c r="AQ460" s="65">
        <f t="shared" si="67"/>
        <v>9.8994677705499703E-2</v>
      </c>
      <c r="AR460" s="66">
        <f t="shared" si="68"/>
        <v>93</v>
      </c>
      <c r="AS460" s="67">
        <f t="shared" si="69"/>
        <v>1.5966883500887048E-2</v>
      </c>
      <c r="AT460" s="66">
        <f t="shared" si="70"/>
        <v>15</v>
      </c>
      <c r="AU460" s="67">
        <f t="shared" si="71"/>
        <v>4.0212891780011823E-3</v>
      </c>
      <c r="AV460" s="68">
        <f t="shared" si="72"/>
        <v>3.7777777777777777</v>
      </c>
    </row>
    <row r="461" spans="1:48" x14ac:dyDescent="0.2">
      <c r="A461" s="4" t="str">
        <f t="shared" si="65"/>
        <v>Pichidegua17</v>
      </c>
      <c r="B461" s="38" t="str">
        <f t="shared" si="66"/>
        <v>PICH5A17</v>
      </c>
      <c r="C461" s="39">
        <v>17</v>
      </c>
      <c r="D461" s="40" t="s">
        <v>52</v>
      </c>
      <c r="E461" s="40" t="s">
        <v>55</v>
      </c>
      <c r="F461" s="40" t="s">
        <v>51</v>
      </c>
      <c r="G461" s="41" t="s">
        <v>29</v>
      </c>
      <c r="H461" s="53">
        <v>1920</v>
      </c>
      <c r="I461" s="53"/>
      <c r="J461" s="53">
        <v>13860</v>
      </c>
      <c r="K461" s="53"/>
      <c r="L461" s="53">
        <v>105660</v>
      </c>
      <c r="M461" s="53"/>
      <c r="N461" s="53">
        <v>182160</v>
      </c>
      <c r="O461" s="53"/>
      <c r="P461" s="53">
        <v>12060</v>
      </c>
      <c r="Q461" s="53"/>
      <c r="R461" s="53">
        <v>0</v>
      </c>
      <c r="S461" s="53"/>
      <c r="T461" s="53"/>
      <c r="U461" s="53"/>
      <c r="V461" s="53">
        <v>12600</v>
      </c>
      <c r="W461" s="53"/>
      <c r="X461" s="53">
        <v>0</v>
      </c>
      <c r="Y461" s="53"/>
      <c r="Z461" s="53">
        <v>12600</v>
      </c>
      <c r="AA461" s="53"/>
      <c r="AB461" s="53">
        <v>1620</v>
      </c>
      <c r="AC461" s="53"/>
      <c r="AD461" s="53">
        <v>0</v>
      </c>
      <c r="AE461" s="53"/>
      <c r="AF461" s="53">
        <v>1620</v>
      </c>
      <c r="AG461" s="53"/>
      <c r="AH461" s="53">
        <v>700</v>
      </c>
      <c r="AI461" s="53"/>
      <c r="AJ461" s="53"/>
      <c r="AK461" s="53"/>
      <c r="AL461" s="53">
        <v>330580</v>
      </c>
      <c r="AM461" s="53"/>
      <c r="AN461" s="53">
        <v>0</v>
      </c>
      <c r="AO461" s="54"/>
      <c r="AP461" s="54">
        <v>330580</v>
      </c>
      <c r="AQ461" s="65">
        <f t="shared" si="67"/>
        <v>3.8114828483271829E-2</v>
      </c>
      <c r="AR461" s="66">
        <f t="shared" si="68"/>
        <v>70</v>
      </c>
      <c r="AS461" s="67">
        <f t="shared" si="69"/>
        <v>4.9004779478492343E-3</v>
      </c>
      <c r="AT461" s="66">
        <f t="shared" si="70"/>
        <v>9</v>
      </c>
      <c r="AU461" s="67">
        <f t="shared" si="71"/>
        <v>2.1174904712928794E-3</v>
      </c>
      <c r="AV461" s="68">
        <f t="shared" si="72"/>
        <v>3.8888888888888888</v>
      </c>
    </row>
    <row r="462" spans="1:48" x14ac:dyDescent="0.2">
      <c r="A462" s="4" t="str">
        <f t="shared" si="65"/>
        <v>Pichidegua17</v>
      </c>
      <c r="B462" s="38" t="str">
        <f t="shared" si="66"/>
        <v>PICH1B17</v>
      </c>
      <c r="C462" s="39">
        <v>17</v>
      </c>
      <c r="D462" s="40" t="s">
        <v>52</v>
      </c>
      <c r="E462" s="40"/>
      <c r="F462" s="40" t="s">
        <v>48</v>
      </c>
      <c r="G462" s="41" t="s">
        <v>30</v>
      </c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4"/>
      <c r="AP462" s="54"/>
      <c r="AQ462" s="65">
        <v>0</v>
      </c>
      <c r="AR462" s="66">
        <f t="shared" si="68"/>
        <v>0</v>
      </c>
      <c r="AS462" s="67">
        <v>0</v>
      </c>
      <c r="AT462" s="66">
        <f t="shared" si="70"/>
        <v>0</v>
      </c>
      <c r="AU462" s="67">
        <v>0</v>
      </c>
      <c r="AV462" s="68">
        <f t="shared" si="72"/>
        <v>0</v>
      </c>
    </row>
    <row r="463" spans="1:48" x14ac:dyDescent="0.2">
      <c r="A463" s="4" t="str">
        <f t="shared" si="65"/>
        <v>Pichidegua17</v>
      </c>
      <c r="B463" s="38" t="str">
        <f t="shared" si="66"/>
        <v>PICH2B17</v>
      </c>
      <c r="C463" s="39">
        <v>17</v>
      </c>
      <c r="D463" s="40" t="s">
        <v>52</v>
      </c>
      <c r="E463" s="40" t="s">
        <v>55</v>
      </c>
      <c r="F463" s="40" t="s">
        <v>48</v>
      </c>
      <c r="G463" s="41" t="s">
        <v>31</v>
      </c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4"/>
      <c r="AP463" s="54"/>
      <c r="AQ463" s="65">
        <v>0</v>
      </c>
      <c r="AR463" s="66">
        <f t="shared" si="68"/>
        <v>0</v>
      </c>
      <c r="AS463" s="67">
        <v>0</v>
      </c>
      <c r="AT463" s="66">
        <f t="shared" si="70"/>
        <v>0</v>
      </c>
      <c r="AU463" s="67">
        <v>0</v>
      </c>
      <c r="AV463" s="68">
        <f t="shared" si="72"/>
        <v>0</v>
      </c>
    </row>
    <row r="464" spans="1:48" x14ac:dyDescent="0.2">
      <c r="A464" s="4" t="str">
        <f t="shared" si="65"/>
        <v>Pichidegua17</v>
      </c>
      <c r="B464" s="38" t="str">
        <f t="shared" si="66"/>
        <v>PICH3B17</v>
      </c>
      <c r="C464" s="39">
        <v>17</v>
      </c>
      <c r="D464" s="40" t="s">
        <v>52</v>
      </c>
      <c r="E464" s="40" t="s">
        <v>55</v>
      </c>
      <c r="F464" s="40" t="s">
        <v>49</v>
      </c>
      <c r="G464" s="41" t="s">
        <v>32</v>
      </c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4"/>
      <c r="AP464" s="54"/>
      <c r="AQ464" s="65">
        <v>0</v>
      </c>
      <c r="AR464" s="66">
        <f t="shared" si="68"/>
        <v>0</v>
      </c>
      <c r="AS464" s="67">
        <v>0</v>
      </c>
      <c r="AT464" s="66">
        <f t="shared" si="70"/>
        <v>0</v>
      </c>
      <c r="AU464" s="67">
        <v>0</v>
      </c>
      <c r="AV464" s="68">
        <f t="shared" si="72"/>
        <v>0</v>
      </c>
    </row>
    <row r="465" spans="1:48" x14ac:dyDescent="0.2">
      <c r="A465" s="4" t="str">
        <f t="shared" si="65"/>
        <v>Pichidegua17</v>
      </c>
      <c r="B465" s="38" t="str">
        <f t="shared" si="66"/>
        <v>PICH4B17</v>
      </c>
      <c r="C465" s="39">
        <v>17</v>
      </c>
      <c r="D465" s="40" t="s">
        <v>52</v>
      </c>
      <c r="E465" s="40" t="s">
        <v>55</v>
      </c>
      <c r="F465" s="40" t="s">
        <v>50</v>
      </c>
      <c r="G465" s="41" t="s">
        <v>33</v>
      </c>
      <c r="H465" s="53">
        <v>8520</v>
      </c>
      <c r="I465" s="53"/>
      <c r="J465" s="53">
        <v>23040</v>
      </c>
      <c r="K465" s="53"/>
      <c r="L465" s="53">
        <v>50220</v>
      </c>
      <c r="M465" s="53"/>
      <c r="N465" s="53">
        <v>23040</v>
      </c>
      <c r="O465" s="53"/>
      <c r="P465" s="53">
        <v>3240</v>
      </c>
      <c r="Q465" s="53"/>
      <c r="R465" s="53">
        <v>0</v>
      </c>
      <c r="S465" s="53"/>
      <c r="T465" s="53"/>
      <c r="U465" s="53"/>
      <c r="V465" s="53">
        <v>24480</v>
      </c>
      <c r="W465" s="53"/>
      <c r="X465" s="53">
        <v>0</v>
      </c>
      <c r="Y465" s="53"/>
      <c r="Z465" s="53">
        <v>24480</v>
      </c>
      <c r="AA465" s="53"/>
      <c r="AB465" s="53">
        <v>7380</v>
      </c>
      <c r="AC465" s="53"/>
      <c r="AD465" s="53">
        <v>0</v>
      </c>
      <c r="AE465" s="53"/>
      <c r="AF465" s="53">
        <v>7380</v>
      </c>
      <c r="AG465" s="53"/>
      <c r="AH465" s="53">
        <v>1060</v>
      </c>
      <c r="AI465" s="53"/>
      <c r="AJ465" s="53"/>
      <c r="AK465" s="53"/>
      <c r="AL465" s="53">
        <v>140980</v>
      </c>
      <c r="AM465" s="53"/>
      <c r="AN465" s="53">
        <v>0</v>
      </c>
      <c r="AO465" s="54"/>
      <c r="AP465" s="54">
        <v>140980</v>
      </c>
      <c r="AQ465" s="65">
        <f t="shared" si="67"/>
        <v>0.17364165129805645</v>
      </c>
      <c r="AR465" s="66">
        <f t="shared" si="68"/>
        <v>136</v>
      </c>
      <c r="AS465" s="67">
        <f t="shared" si="69"/>
        <v>5.2347850758972907E-2</v>
      </c>
      <c r="AT465" s="66">
        <f t="shared" si="70"/>
        <v>41</v>
      </c>
      <c r="AU465" s="67">
        <f t="shared" si="71"/>
        <v>7.5187969924812026E-3</v>
      </c>
      <c r="AV465" s="68">
        <f t="shared" si="72"/>
        <v>5.8888888888888893</v>
      </c>
    </row>
    <row r="466" spans="1:48" x14ac:dyDescent="0.2">
      <c r="A466" s="4" t="str">
        <f t="shared" si="65"/>
        <v>Pichidegua17</v>
      </c>
      <c r="B466" s="38" t="str">
        <f t="shared" si="66"/>
        <v>PICH5B17</v>
      </c>
      <c r="C466" s="39">
        <v>17</v>
      </c>
      <c r="D466" s="40" t="s">
        <v>52</v>
      </c>
      <c r="E466" s="40" t="s">
        <v>55</v>
      </c>
      <c r="F466" s="40" t="s">
        <v>51</v>
      </c>
      <c r="G466" s="41" t="s">
        <v>34</v>
      </c>
      <c r="H466" s="53">
        <v>3120</v>
      </c>
      <c r="I466" s="53"/>
      <c r="J466" s="53">
        <v>23220</v>
      </c>
      <c r="K466" s="53"/>
      <c r="L466" s="53">
        <v>57960</v>
      </c>
      <c r="M466" s="53"/>
      <c r="N466" s="53">
        <v>37080</v>
      </c>
      <c r="O466" s="53"/>
      <c r="P466" s="53">
        <v>6840</v>
      </c>
      <c r="Q466" s="53"/>
      <c r="R466" s="53">
        <v>0</v>
      </c>
      <c r="S466" s="53"/>
      <c r="T466" s="53"/>
      <c r="U466" s="53"/>
      <c r="V466" s="53">
        <v>26058</v>
      </c>
      <c r="W466" s="53"/>
      <c r="X466" s="53">
        <v>0</v>
      </c>
      <c r="Y466" s="53"/>
      <c r="Z466" s="53">
        <v>26058</v>
      </c>
      <c r="AA466" s="53"/>
      <c r="AB466" s="53">
        <v>3363</v>
      </c>
      <c r="AC466" s="53"/>
      <c r="AD466" s="53">
        <v>0</v>
      </c>
      <c r="AE466" s="53"/>
      <c r="AF466" s="53">
        <v>3363</v>
      </c>
      <c r="AG466" s="53"/>
      <c r="AH466" s="53">
        <v>2059</v>
      </c>
      <c r="AI466" s="53"/>
      <c r="AJ466" s="53"/>
      <c r="AK466" s="53"/>
      <c r="AL466" s="53">
        <v>159700</v>
      </c>
      <c r="AM466" s="53"/>
      <c r="AN466" s="53">
        <v>0</v>
      </c>
      <c r="AO466" s="54"/>
      <c r="AP466" s="54">
        <v>159700</v>
      </c>
      <c r="AQ466" s="65">
        <f t="shared" si="67"/>
        <v>0.16316844082654977</v>
      </c>
      <c r="AR466" s="66">
        <f t="shared" si="68"/>
        <v>144.76666666666668</v>
      </c>
      <c r="AS466" s="67">
        <f t="shared" si="69"/>
        <v>2.1058234189104571E-2</v>
      </c>
      <c r="AT466" s="66">
        <f t="shared" si="70"/>
        <v>18.683333333333334</v>
      </c>
      <c r="AU466" s="67">
        <f t="shared" si="71"/>
        <v>1.2892924232936757E-2</v>
      </c>
      <c r="AV466" s="68">
        <f t="shared" si="72"/>
        <v>11.438888888888888</v>
      </c>
    </row>
    <row r="467" spans="1:48" x14ac:dyDescent="0.2">
      <c r="A467" s="4" t="str">
        <f t="shared" si="65"/>
        <v>Pichidegua17</v>
      </c>
      <c r="B467" s="38" t="str">
        <f t="shared" si="66"/>
        <v>PICH3C17</v>
      </c>
      <c r="C467" s="39">
        <v>17</v>
      </c>
      <c r="D467" s="40" t="s">
        <v>52</v>
      </c>
      <c r="E467" s="40" t="s">
        <v>55</v>
      </c>
      <c r="F467" s="40" t="s">
        <v>49</v>
      </c>
      <c r="G467" s="41" t="s">
        <v>53</v>
      </c>
      <c r="H467" s="53">
        <v>5040</v>
      </c>
      <c r="I467" s="53"/>
      <c r="J467" s="53">
        <v>27180</v>
      </c>
      <c r="K467" s="53"/>
      <c r="L467" s="53">
        <v>82080</v>
      </c>
      <c r="M467" s="53"/>
      <c r="N467" s="53">
        <v>47160</v>
      </c>
      <c r="O467" s="53"/>
      <c r="P467" s="53">
        <v>3420</v>
      </c>
      <c r="Q467" s="53"/>
      <c r="R467" s="53">
        <v>0</v>
      </c>
      <c r="S467" s="53"/>
      <c r="T467" s="53"/>
      <c r="U467" s="53"/>
      <c r="V467" s="53">
        <v>16560</v>
      </c>
      <c r="W467" s="53"/>
      <c r="X467" s="53">
        <v>0</v>
      </c>
      <c r="Y467" s="53"/>
      <c r="Z467" s="53">
        <v>16560</v>
      </c>
      <c r="AA467" s="53"/>
      <c r="AB467" s="53">
        <v>2880</v>
      </c>
      <c r="AC467" s="53"/>
      <c r="AD467" s="53">
        <v>0</v>
      </c>
      <c r="AE467" s="53"/>
      <c r="AF467" s="53">
        <v>2880</v>
      </c>
      <c r="AG467" s="53"/>
      <c r="AH467" s="53">
        <v>440</v>
      </c>
      <c r="AI467" s="53"/>
      <c r="AJ467" s="53"/>
      <c r="AK467" s="53"/>
      <c r="AL467" s="53">
        <v>184760</v>
      </c>
      <c r="AM467" s="53"/>
      <c r="AN467" s="53">
        <v>0</v>
      </c>
      <c r="AO467" s="54"/>
      <c r="AP467" s="54">
        <v>184760</v>
      </c>
      <c r="AQ467" s="65">
        <f t="shared" si="67"/>
        <v>8.9629789997835024E-2</v>
      </c>
      <c r="AR467" s="66">
        <f t="shared" si="68"/>
        <v>92</v>
      </c>
      <c r="AS467" s="67">
        <f t="shared" si="69"/>
        <v>1.5587789564840875E-2</v>
      </c>
      <c r="AT467" s="66">
        <f t="shared" si="70"/>
        <v>16</v>
      </c>
      <c r="AU467" s="67">
        <f t="shared" si="71"/>
        <v>2.3814678501840225E-3</v>
      </c>
      <c r="AV467" s="68">
        <f t="shared" si="72"/>
        <v>2.4444444444444446</v>
      </c>
    </row>
    <row r="468" spans="1:48" x14ac:dyDescent="0.2">
      <c r="A468" s="4" t="str">
        <f t="shared" si="65"/>
        <v>Pichidegua17</v>
      </c>
      <c r="B468" s="38" t="str">
        <f t="shared" si="66"/>
        <v>PICH5C17</v>
      </c>
      <c r="C468" s="39">
        <v>17</v>
      </c>
      <c r="D468" s="40" t="s">
        <v>52</v>
      </c>
      <c r="E468" s="40" t="s">
        <v>55</v>
      </c>
      <c r="F468" s="40" t="s">
        <v>51</v>
      </c>
      <c r="G468" s="41" t="s">
        <v>35</v>
      </c>
      <c r="H468" s="53">
        <v>5880</v>
      </c>
      <c r="I468" s="53"/>
      <c r="J468" s="53">
        <v>1260</v>
      </c>
      <c r="K468" s="53"/>
      <c r="L468" s="53">
        <v>24660</v>
      </c>
      <c r="M468" s="53"/>
      <c r="N468" s="53">
        <v>172620</v>
      </c>
      <c r="O468" s="53"/>
      <c r="P468" s="53">
        <v>62820</v>
      </c>
      <c r="Q468" s="53"/>
      <c r="R468" s="53">
        <v>0</v>
      </c>
      <c r="S468" s="53"/>
      <c r="T468" s="53"/>
      <c r="U468" s="53"/>
      <c r="V468" s="53">
        <v>15120</v>
      </c>
      <c r="W468" s="53"/>
      <c r="X468" s="53">
        <v>0</v>
      </c>
      <c r="Y468" s="53"/>
      <c r="Z468" s="53">
        <v>15120</v>
      </c>
      <c r="AA468" s="53"/>
      <c r="AB468" s="53">
        <v>1440</v>
      </c>
      <c r="AC468" s="53"/>
      <c r="AD468" s="53">
        <v>0</v>
      </c>
      <c r="AE468" s="53"/>
      <c r="AF468" s="53">
        <v>1440</v>
      </c>
      <c r="AG468" s="53"/>
      <c r="AH468" s="53">
        <v>520</v>
      </c>
      <c r="AI468" s="53"/>
      <c r="AJ468" s="53"/>
      <c r="AK468" s="53"/>
      <c r="AL468" s="53">
        <v>284320</v>
      </c>
      <c r="AM468" s="53"/>
      <c r="AN468" s="53">
        <v>0</v>
      </c>
      <c r="AO468" s="54"/>
      <c r="AP468" s="54">
        <v>284320</v>
      </c>
      <c r="AQ468" s="65">
        <f t="shared" si="67"/>
        <v>5.317951603826674E-2</v>
      </c>
      <c r="AR468" s="66">
        <f t="shared" si="68"/>
        <v>84</v>
      </c>
      <c r="AS468" s="67">
        <f t="shared" si="69"/>
        <v>5.064715813168261E-3</v>
      </c>
      <c r="AT468" s="66">
        <f t="shared" si="70"/>
        <v>8</v>
      </c>
      <c r="AU468" s="67">
        <f t="shared" si="71"/>
        <v>1.8289251547552053E-3</v>
      </c>
      <c r="AV468" s="68">
        <f t="shared" si="72"/>
        <v>2.8888888888888888</v>
      </c>
    </row>
    <row r="469" spans="1:48" x14ac:dyDescent="0.2">
      <c r="A469" s="4" t="str">
        <f t="shared" si="65"/>
        <v>Pichidegua17</v>
      </c>
      <c r="B469" s="38" t="str">
        <f t="shared" si="66"/>
        <v>PICH5D17</v>
      </c>
      <c r="C469" s="39">
        <v>17</v>
      </c>
      <c r="D469" s="40" t="s">
        <v>52</v>
      </c>
      <c r="E469" s="40" t="s">
        <v>55</v>
      </c>
      <c r="F469" s="40" t="s">
        <v>51</v>
      </c>
      <c r="G469" s="41" t="s">
        <v>36</v>
      </c>
      <c r="H469" s="53">
        <v>1440</v>
      </c>
      <c r="I469" s="53"/>
      <c r="J469" s="53">
        <v>12240</v>
      </c>
      <c r="K469" s="53"/>
      <c r="L469" s="53">
        <v>95580</v>
      </c>
      <c r="M469" s="53"/>
      <c r="N469" s="53">
        <v>169920</v>
      </c>
      <c r="O469" s="53"/>
      <c r="P469" s="53">
        <v>13320</v>
      </c>
      <c r="Q469" s="53"/>
      <c r="R469" s="53">
        <v>0</v>
      </c>
      <c r="S469" s="53"/>
      <c r="T469" s="53"/>
      <c r="U469" s="53"/>
      <c r="V469" s="53">
        <v>23580</v>
      </c>
      <c r="W469" s="53"/>
      <c r="X469" s="53">
        <v>0</v>
      </c>
      <c r="Y469" s="53"/>
      <c r="Z469" s="53">
        <v>23580</v>
      </c>
      <c r="AA469" s="53"/>
      <c r="AB469" s="53">
        <v>2520</v>
      </c>
      <c r="AC469" s="53"/>
      <c r="AD469" s="53">
        <v>0</v>
      </c>
      <c r="AE469" s="53"/>
      <c r="AF469" s="53">
        <v>2520</v>
      </c>
      <c r="AG469" s="53"/>
      <c r="AH469" s="53">
        <v>720</v>
      </c>
      <c r="AI469" s="53"/>
      <c r="AJ469" s="53"/>
      <c r="AK469" s="53"/>
      <c r="AL469" s="53">
        <v>319320</v>
      </c>
      <c r="AM469" s="53"/>
      <c r="AN469" s="53">
        <v>0</v>
      </c>
      <c r="AO469" s="54"/>
      <c r="AP469" s="54">
        <v>319320</v>
      </c>
      <c r="AQ469" s="65">
        <f t="shared" si="67"/>
        <v>7.3844419391206312E-2</v>
      </c>
      <c r="AR469" s="66">
        <f t="shared" si="68"/>
        <v>131</v>
      </c>
      <c r="AS469" s="67">
        <f t="shared" si="69"/>
        <v>7.8917700112739568E-3</v>
      </c>
      <c r="AT469" s="66">
        <f t="shared" si="70"/>
        <v>14</v>
      </c>
      <c r="AU469" s="67">
        <f t="shared" si="71"/>
        <v>2.2547914317925591E-3</v>
      </c>
      <c r="AV469" s="68">
        <f t="shared" si="72"/>
        <v>4</v>
      </c>
    </row>
    <row r="470" spans="1:48" x14ac:dyDescent="0.2">
      <c r="A470" s="4" t="str">
        <f t="shared" si="65"/>
        <v>Pichidegua17</v>
      </c>
      <c r="B470" s="38" t="str">
        <f t="shared" si="66"/>
        <v>PICH1Aco17</v>
      </c>
      <c r="C470" s="39">
        <v>17</v>
      </c>
      <c r="D470" s="40" t="s">
        <v>52</v>
      </c>
      <c r="E470" s="40" t="s">
        <v>56</v>
      </c>
      <c r="F470" s="40" t="s">
        <v>47</v>
      </c>
      <c r="G470" s="41" t="s">
        <v>37</v>
      </c>
      <c r="H470" s="53">
        <v>12720</v>
      </c>
      <c r="I470" s="53"/>
      <c r="J470" s="53">
        <v>19800</v>
      </c>
      <c r="K470" s="53"/>
      <c r="L470" s="53">
        <v>2900</v>
      </c>
      <c r="M470" s="53"/>
      <c r="N470" s="53">
        <v>49680</v>
      </c>
      <c r="O470" s="53"/>
      <c r="P470" s="53">
        <v>180</v>
      </c>
      <c r="Q470" s="53"/>
      <c r="R470" s="53">
        <v>0</v>
      </c>
      <c r="S470" s="53"/>
      <c r="T470" s="53"/>
      <c r="U470" s="53"/>
      <c r="V470" s="53">
        <v>1008</v>
      </c>
      <c r="W470" s="53"/>
      <c r="X470" s="53">
        <v>600</v>
      </c>
      <c r="Y470" s="53"/>
      <c r="Z470" s="53">
        <v>1608</v>
      </c>
      <c r="AA470" s="53"/>
      <c r="AB470" s="53">
        <v>1095</v>
      </c>
      <c r="AC470" s="53"/>
      <c r="AD470" s="53">
        <v>660</v>
      </c>
      <c r="AE470" s="53"/>
      <c r="AF470" s="53">
        <v>1755</v>
      </c>
      <c r="AG470" s="53"/>
      <c r="AH470" s="53">
        <v>1617</v>
      </c>
      <c r="AI470" s="53"/>
      <c r="AJ470" s="53"/>
      <c r="AK470" s="53"/>
      <c r="AL470" s="53">
        <v>89000</v>
      </c>
      <c r="AM470" s="53"/>
      <c r="AN470" s="53">
        <v>1260</v>
      </c>
      <c r="AO470" s="54"/>
      <c r="AP470" s="54">
        <v>90260</v>
      </c>
      <c r="AQ470" s="65">
        <f t="shared" si="67"/>
        <v>1.781520053179703E-2</v>
      </c>
      <c r="AR470" s="66">
        <f t="shared" si="68"/>
        <v>8.9333333333333336</v>
      </c>
      <c r="AS470" s="67">
        <f t="shared" si="69"/>
        <v>1.944382893862176E-2</v>
      </c>
      <c r="AT470" s="66">
        <f t="shared" si="70"/>
        <v>9.75</v>
      </c>
      <c r="AU470" s="67">
        <f t="shared" si="71"/>
        <v>1.7914912475072015E-2</v>
      </c>
      <c r="AV470" s="68">
        <f t="shared" si="72"/>
        <v>8.9833333333333325</v>
      </c>
    </row>
    <row r="471" spans="1:48" x14ac:dyDescent="0.2">
      <c r="A471" s="4" t="str">
        <f t="shared" si="65"/>
        <v>Pichidegua17</v>
      </c>
      <c r="B471" s="38" t="str">
        <f t="shared" si="66"/>
        <v>PICH1Aco217</v>
      </c>
      <c r="C471" s="39">
        <v>17</v>
      </c>
      <c r="D471" s="40" t="s">
        <v>52</v>
      </c>
      <c r="E471" s="40" t="s">
        <v>56</v>
      </c>
      <c r="F471" s="40" t="s">
        <v>47</v>
      </c>
      <c r="G471" s="41" t="s">
        <v>38</v>
      </c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4"/>
      <c r="AP471" s="54"/>
      <c r="AQ471" s="65">
        <v>0</v>
      </c>
      <c r="AR471" s="66">
        <f t="shared" si="68"/>
        <v>0</v>
      </c>
      <c r="AS471" s="67">
        <v>0</v>
      </c>
      <c r="AT471" s="66">
        <f t="shared" si="70"/>
        <v>0</v>
      </c>
      <c r="AU471" s="67">
        <v>0</v>
      </c>
      <c r="AV471" s="68">
        <f t="shared" si="72"/>
        <v>0</v>
      </c>
    </row>
    <row r="472" spans="1:48" x14ac:dyDescent="0.2">
      <c r="A472" s="4" t="str">
        <f t="shared" si="65"/>
        <v>Pichidegua17</v>
      </c>
      <c r="B472" s="38" t="str">
        <f t="shared" si="66"/>
        <v>PICH1Bco17</v>
      </c>
      <c r="C472" s="39">
        <v>17</v>
      </c>
      <c r="D472" s="40" t="s">
        <v>52</v>
      </c>
      <c r="E472" s="40" t="s">
        <v>56</v>
      </c>
      <c r="F472" s="40" t="s">
        <v>47</v>
      </c>
      <c r="G472" s="41" t="s">
        <v>39</v>
      </c>
      <c r="H472" s="53">
        <v>2040</v>
      </c>
      <c r="I472" s="53"/>
      <c r="J472" s="53">
        <v>0</v>
      </c>
      <c r="K472" s="53"/>
      <c r="L472" s="53">
        <v>12600</v>
      </c>
      <c r="M472" s="53"/>
      <c r="N472" s="53">
        <v>32400</v>
      </c>
      <c r="O472" s="53"/>
      <c r="P472" s="53">
        <v>360</v>
      </c>
      <c r="Q472" s="53"/>
      <c r="R472" s="53">
        <v>180</v>
      </c>
      <c r="S472" s="53"/>
      <c r="T472" s="53"/>
      <c r="U472" s="53"/>
      <c r="V472" s="53">
        <v>612</v>
      </c>
      <c r="W472" s="53"/>
      <c r="X472" s="53">
        <v>240</v>
      </c>
      <c r="Y472" s="53"/>
      <c r="Z472" s="53">
        <v>852</v>
      </c>
      <c r="AA472" s="53"/>
      <c r="AB472" s="53">
        <v>141</v>
      </c>
      <c r="AC472" s="53"/>
      <c r="AD472" s="53">
        <v>30</v>
      </c>
      <c r="AE472" s="53"/>
      <c r="AF472" s="53">
        <v>171</v>
      </c>
      <c r="AG472" s="53"/>
      <c r="AH472" s="53">
        <v>267</v>
      </c>
      <c r="AI472" s="53"/>
      <c r="AJ472" s="53"/>
      <c r="AK472" s="53"/>
      <c r="AL472" s="53">
        <v>48600</v>
      </c>
      <c r="AM472" s="53"/>
      <c r="AN472" s="53">
        <v>270</v>
      </c>
      <c r="AO472" s="54"/>
      <c r="AP472" s="54">
        <v>48870</v>
      </c>
      <c r="AQ472" s="65">
        <f t="shared" si="67"/>
        <v>1.743400859422959E-2</v>
      </c>
      <c r="AR472" s="66">
        <f t="shared" si="68"/>
        <v>4.7333333333333334</v>
      </c>
      <c r="AS472" s="67">
        <f t="shared" si="69"/>
        <v>3.4990791896869246E-3</v>
      </c>
      <c r="AT472" s="66">
        <f t="shared" si="70"/>
        <v>0.95</v>
      </c>
      <c r="AU472" s="67">
        <f t="shared" si="71"/>
        <v>5.4634745242480047E-3</v>
      </c>
      <c r="AV472" s="68">
        <f t="shared" si="72"/>
        <v>1.4833333333333334</v>
      </c>
    </row>
    <row r="473" spans="1:48" x14ac:dyDescent="0.2">
      <c r="A473" s="4" t="str">
        <f t="shared" si="65"/>
        <v>Pichidegua17</v>
      </c>
      <c r="B473" s="38" t="str">
        <f t="shared" si="66"/>
        <v>PICH2BCO17</v>
      </c>
      <c r="C473" s="39">
        <v>17</v>
      </c>
      <c r="D473" s="40" t="s">
        <v>52</v>
      </c>
      <c r="E473" s="42" t="s">
        <v>56</v>
      </c>
      <c r="F473" s="42" t="s">
        <v>47</v>
      </c>
      <c r="G473" s="43" t="s">
        <v>40</v>
      </c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4"/>
      <c r="AP473" s="54"/>
      <c r="AQ473" s="65">
        <v>0</v>
      </c>
      <c r="AR473" s="66">
        <f t="shared" si="68"/>
        <v>0</v>
      </c>
      <c r="AS473" s="67">
        <v>0</v>
      </c>
      <c r="AT473" s="66">
        <f t="shared" si="70"/>
        <v>0</v>
      </c>
      <c r="AU473" s="67">
        <v>0</v>
      </c>
      <c r="AV473" s="68">
        <f t="shared" si="72"/>
        <v>0</v>
      </c>
    </row>
    <row r="474" spans="1:48" x14ac:dyDescent="0.2">
      <c r="A474" s="4" t="str">
        <f t="shared" si="65"/>
        <v>Pichidegua17</v>
      </c>
      <c r="B474" s="38" t="str">
        <f t="shared" si="66"/>
        <v>PICH4Bco17</v>
      </c>
      <c r="C474" s="39">
        <v>17</v>
      </c>
      <c r="D474" s="40" t="s">
        <v>52</v>
      </c>
      <c r="E474" s="40" t="s">
        <v>56</v>
      </c>
      <c r="F474" s="40" t="s">
        <v>50</v>
      </c>
      <c r="G474" s="41" t="s">
        <v>41</v>
      </c>
      <c r="H474" s="53">
        <v>4320</v>
      </c>
      <c r="I474" s="53"/>
      <c r="J474" s="53">
        <v>11520</v>
      </c>
      <c r="K474" s="53"/>
      <c r="L474" s="53">
        <v>22680</v>
      </c>
      <c r="M474" s="53"/>
      <c r="N474" s="53">
        <v>10980</v>
      </c>
      <c r="O474" s="53"/>
      <c r="P474" s="53">
        <v>0</v>
      </c>
      <c r="Q474" s="53"/>
      <c r="R474" s="53">
        <v>0</v>
      </c>
      <c r="S474" s="53"/>
      <c r="T474" s="53"/>
      <c r="U474" s="53"/>
      <c r="V474" s="53">
        <v>4860</v>
      </c>
      <c r="W474" s="53"/>
      <c r="X474" s="53">
        <v>0</v>
      </c>
      <c r="Y474" s="53"/>
      <c r="Z474" s="53">
        <v>4860</v>
      </c>
      <c r="AA474" s="53"/>
      <c r="AB474" s="53">
        <v>3960</v>
      </c>
      <c r="AC474" s="53"/>
      <c r="AD474" s="53">
        <v>0</v>
      </c>
      <c r="AE474" s="53"/>
      <c r="AF474" s="53">
        <v>3960</v>
      </c>
      <c r="AG474" s="53"/>
      <c r="AH474" s="53">
        <v>700</v>
      </c>
      <c r="AI474" s="53"/>
      <c r="AJ474" s="53"/>
      <c r="AK474" s="53"/>
      <c r="AL474" s="53">
        <v>59020</v>
      </c>
      <c r="AM474" s="53"/>
      <c r="AN474" s="53">
        <v>0</v>
      </c>
      <c r="AO474" s="54"/>
      <c r="AP474" s="54">
        <v>59020</v>
      </c>
      <c r="AQ474" s="65">
        <f t="shared" si="67"/>
        <v>8.2344967807522873E-2</v>
      </c>
      <c r="AR474" s="66">
        <f t="shared" si="68"/>
        <v>27</v>
      </c>
      <c r="AS474" s="67">
        <f t="shared" si="69"/>
        <v>6.709589969501864E-2</v>
      </c>
      <c r="AT474" s="66">
        <f t="shared" si="70"/>
        <v>22</v>
      </c>
      <c r="AU474" s="67">
        <f t="shared" si="71"/>
        <v>1.1860386309725517E-2</v>
      </c>
      <c r="AV474" s="68">
        <f t="shared" si="72"/>
        <v>3.8888888888888888</v>
      </c>
    </row>
    <row r="475" spans="1:48" x14ac:dyDescent="0.2">
      <c r="A475" s="4" t="str">
        <f t="shared" si="65"/>
        <v>Pichidegua17</v>
      </c>
      <c r="B475" s="38" t="str">
        <f t="shared" si="66"/>
        <v>PICH5Aco17</v>
      </c>
      <c r="C475" s="39">
        <v>17</v>
      </c>
      <c r="D475" s="40" t="s">
        <v>52</v>
      </c>
      <c r="E475" s="40" t="s">
        <v>56</v>
      </c>
      <c r="F475" s="40" t="s">
        <v>51</v>
      </c>
      <c r="G475" s="41" t="s">
        <v>42</v>
      </c>
      <c r="H475" s="53">
        <v>2880</v>
      </c>
      <c r="I475" s="53"/>
      <c r="J475" s="53">
        <v>27360</v>
      </c>
      <c r="K475" s="53"/>
      <c r="L475" s="53">
        <v>0</v>
      </c>
      <c r="M475" s="53"/>
      <c r="N475" s="53">
        <v>108540</v>
      </c>
      <c r="O475" s="53"/>
      <c r="P475" s="53">
        <v>2700</v>
      </c>
      <c r="Q475" s="53"/>
      <c r="R475" s="53">
        <v>0</v>
      </c>
      <c r="S475" s="53"/>
      <c r="T475" s="53"/>
      <c r="U475" s="53"/>
      <c r="V475" s="53">
        <v>1854</v>
      </c>
      <c r="W475" s="53"/>
      <c r="X475" s="53">
        <v>0</v>
      </c>
      <c r="Y475" s="53"/>
      <c r="Z475" s="53">
        <v>1854</v>
      </c>
      <c r="AA475" s="53"/>
      <c r="AB475" s="53">
        <v>4890</v>
      </c>
      <c r="AC475" s="53"/>
      <c r="AD475" s="53">
        <v>0</v>
      </c>
      <c r="AE475" s="53"/>
      <c r="AF475" s="53">
        <v>4890</v>
      </c>
      <c r="AG475" s="53"/>
      <c r="AH475" s="53">
        <v>636</v>
      </c>
      <c r="AI475" s="53"/>
      <c r="AJ475" s="53"/>
      <c r="AK475" s="53"/>
      <c r="AL475" s="53">
        <v>148860</v>
      </c>
      <c r="AM475" s="53"/>
      <c r="AN475" s="53">
        <v>0</v>
      </c>
      <c r="AO475" s="54"/>
      <c r="AP475" s="54">
        <v>148860</v>
      </c>
      <c r="AQ475" s="65">
        <f t="shared" si="67"/>
        <v>1.24546553808948E-2</v>
      </c>
      <c r="AR475" s="66">
        <f t="shared" si="68"/>
        <v>10.3</v>
      </c>
      <c r="AS475" s="67">
        <f t="shared" si="69"/>
        <v>3.2849657396211207E-2</v>
      </c>
      <c r="AT475" s="66">
        <f t="shared" si="70"/>
        <v>27.166666666666668</v>
      </c>
      <c r="AU475" s="67">
        <f t="shared" si="71"/>
        <v>4.2724707779121318E-3</v>
      </c>
      <c r="AV475" s="68">
        <f t="shared" si="72"/>
        <v>3.5333333333333332</v>
      </c>
    </row>
    <row r="476" spans="1:48" x14ac:dyDescent="0.2">
      <c r="A476" s="4" t="str">
        <f t="shared" si="65"/>
        <v>Pichidegua17</v>
      </c>
      <c r="B476" s="38" t="str">
        <f t="shared" si="66"/>
        <v>PICH5Bco17</v>
      </c>
      <c r="C476" s="39">
        <v>17</v>
      </c>
      <c r="D476" s="40" t="s">
        <v>52</v>
      </c>
      <c r="E476" s="40" t="s">
        <v>56</v>
      </c>
      <c r="F476" s="40" t="s">
        <v>51</v>
      </c>
      <c r="G476" s="41" t="s">
        <v>43</v>
      </c>
      <c r="H476" s="53">
        <v>1560</v>
      </c>
      <c r="I476" s="53"/>
      <c r="J476" s="53">
        <v>6120</v>
      </c>
      <c r="K476" s="53"/>
      <c r="L476" s="53">
        <v>19440</v>
      </c>
      <c r="M476" s="53"/>
      <c r="N476" s="53">
        <v>12240</v>
      </c>
      <c r="O476" s="53"/>
      <c r="P476" s="53">
        <v>1080</v>
      </c>
      <c r="Q476" s="53"/>
      <c r="R476" s="53">
        <v>0</v>
      </c>
      <c r="S476" s="53"/>
      <c r="T476" s="53"/>
      <c r="U476" s="53"/>
      <c r="V476" s="53">
        <v>3420</v>
      </c>
      <c r="W476" s="53"/>
      <c r="X476" s="53">
        <v>0</v>
      </c>
      <c r="Y476" s="53"/>
      <c r="Z476" s="53">
        <v>3420</v>
      </c>
      <c r="AA476" s="53"/>
      <c r="AB476" s="53">
        <v>2340</v>
      </c>
      <c r="AC476" s="53"/>
      <c r="AD476" s="53">
        <v>0</v>
      </c>
      <c r="AE476" s="53"/>
      <c r="AF476" s="53">
        <v>2340</v>
      </c>
      <c r="AG476" s="53"/>
      <c r="AH476" s="53">
        <v>420</v>
      </c>
      <c r="AI476" s="53"/>
      <c r="AJ476" s="53"/>
      <c r="AK476" s="53"/>
      <c r="AL476" s="53">
        <v>46620</v>
      </c>
      <c r="AM476" s="53"/>
      <c r="AN476" s="53">
        <v>0</v>
      </c>
      <c r="AO476" s="54"/>
      <c r="AP476" s="54">
        <v>46620</v>
      </c>
      <c r="AQ476" s="65">
        <f t="shared" si="67"/>
        <v>7.3359073359073365E-2</v>
      </c>
      <c r="AR476" s="66">
        <f t="shared" si="68"/>
        <v>19</v>
      </c>
      <c r="AS476" s="67">
        <f t="shared" si="69"/>
        <v>5.019305019305019E-2</v>
      </c>
      <c r="AT476" s="66">
        <f t="shared" si="70"/>
        <v>13</v>
      </c>
      <c r="AU476" s="67">
        <f t="shared" si="71"/>
        <v>9.0090090090090089E-3</v>
      </c>
      <c r="AV476" s="68">
        <f t="shared" si="72"/>
        <v>2.3333333333333335</v>
      </c>
    </row>
    <row r="477" spans="1:48" x14ac:dyDescent="0.2">
      <c r="A477" s="4" t="str">
        <f t="shared" si="65"/>
        <v>Pichidegua17</v>
      </c>
      <c r="B477" s="38" t="str">
        <f t="shared" si="66"/>
        <v>PICH5Cco17</v>
      </c>
      <c r="C477" s="39">
        <v>17</v>
      </c>
      <c r="D477" s="40" t="s">
        <v>52</v>
      </c>
      <c r="E477" s="40" t="s">
        <v>56</v>
      </c>
      <c r="F477" s="40" t="s">
        <v>51</v>
      </c>
      <c r="G477" s="41" t="s">
        <v>44</v>
      </c>
      <c r="H477" s="53">
        <v>1920</v>
      </c>
      <c r="I477" s="53"/>
      <c r="J477" s="53">
        <v>1980</v>
      </c>
      <c r="K477" s="53"/>
      <c r="L477" s="53">
        <v>21690</v>
      </c>
      <c r="M477" s="53"/>
      <c r="N477" s="53">
        <v>64440</v>
      </c>
      <c r="O477" s="53"/>
      <c r="P477" s="53">
        <v>9690</v>
      </c>
      <c r="Q477" s="53"/>
      <c r="R477" s="53">
        <v>0</v>
      </c>
      <c r="S477" s="53"/>
      <c r="T477" s="53"/>
      <c r="U477" s="53"/>
      <c r="V477" s="53">
        <v>2625</v>
      </c>
      <c r="W477" s="53"/>
      <c r="X477" s="53">
        <v>0</v>
      </c>
      <c r="Y477" s="53"/>
      <c r="Z477" s="53">
        <v>2625</v>
      </c>
      <c r="AA477" s="53"/>
      <c r="AB477" s="53">
        <v>1707</v>
      </c>
      <c r="AC477" s="53"/>
      <c r="AD477" s="53">
        <v>0</v>
      </c>
      <c r="AE477" s="53"/>
      <c r="AF477" s="53">
        <v>1707</v>
      </c>
      <c r="AG477" s="53"/>
      <c r="AH477" s="53">
        <v>1248</v>
      </c>
      <c r="AI477" s="53"/>
      <c r="AJ477" s="53"/>
      <c r="AK477" s="53"/>
      <c r="AL477" s="53">
        <v>105300</v>
      </c>
      <c r="AM477" s="53"/>
      <c r="AN477" s="53">
        <v>0</v>
      </c>
      <c r="AO477" s="54"/>
      <c r="AP477" s="54">
        <v>105300</v>
      </c>
      <c r="AQ477" s="65">
        <f t="shared" si="67"/>
        <v>2.4928774928774929E-2</v>
      </c>
      <c r="AR477" s="66">
        <f t="shared" si="68"/>
        <v>14.583333333333334</v>
      </c>
      <c r="AS477" s="67">
        <f t="shared" si="69"/>
        <v>1.6210826210826212E-2</v>
      </c>
      <c r="AT477" s="66">
        <f t="shared" si="70"/>
        <v>9.4833333333333325</v>
      </c>
      <c r="AU477" s="67">
        <f t="shared" si="71"/>
        <v>1.1851851851851851E-2</v>
      </c>
      <c r="AV477" s="68">
        <f t="shared" si="72"/>
        <v>6.9333333333333336</v>
      </c>
    </row>
    <row r="478" spans="1:48" ht="13.5" thickBot="1" x14ac:dyDescent="0.25">
      <c r="A478" s="4" t="str">
        <f t="shared" si="65"/>
        <v>17</v>
      </c>
      <c r="B478" s="44" t="str">
        <f t="shared" si="66"/>
        <v>Lavado17</v>
      </c>
      <c r="C478" s="45">
        <v>17</v>
      </c>
      <c r="D478" s="46"/>
      <c r="E478" s="46"/>
      <c r="F478" s="46"/>
      <c r="G478" s="47" t="s">
        <v>46</v>
      </c>
      <c r="H478" s="55">
        <v>4080</v>
      </c>
      <c r="I478" s="55"/>
      <c r="J478" s="55">
        <v>10980</v>
      </c>
      <c r="K478" s="55"/>
      <c r="L478" s="55">
        <v>64440</v>
      </c>
      <c r="M478" s="55"/>
      <c r="N478" s="55">
        <v>56700</v>
      </c>
      <c r="O478" s="55"/>
      <c r="P478" s="55">
        <v>10620</v>
      </c>
      <c r="Q478" s="55"/>
      <c r="R478" s="55">
        <v>900</v>
      </c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>
        <v>147720</v>
      </c>
      <c r="AM478" s="55"/>
      <c r="AN478" s="55"/>
      <c r="AO478" s="56"/>
      <c r="AP478" s="56">
        <v>147720</v>
      </c>
      <c r="AQ478" s="69">
        <f t="shared" si="67"/>
        <v>0</v>
      </c>
      <c r="AR478" s="70">
        <f t="shared" si="68"/>
        <v>0</v>
      </c>
      <c r="AS478" s="71">
        <f t="shared" si="69"/>
        <v>0</v>
      </c>
      <c r="AT478" s="70">
        <f t="shared" si="70"/>
        <v>0</v>
      </c>
      <c r="AU478" s="71">
        <f t="shared" si="71"/>
        <v>0</v>
      </c>
      <c r="AV478" s="72">
        <f t="shared" si="72"/>
        <v>0</v>
      </c>
    </row>
    <row r="479" spans="1:48" x14ac:dyDescent="0.2">
      <c r="A479" s="4" t="str">
        <f t="shared" si="65"/>
        <v>Calera18</v>
      </c>
      <c r="B479" s="34" t="str">
        <f t="shared" si="66"/>
        <v>CA3A18</v>
      </c>
      <c r="C479" s="35">
        <v>18</v>
      </c>
      <c r="D479" s="36" t="s">
        <v>59</v>
      </c>
      <c r="E479" s="36" t="s">
        <v>56</v>
      </c>
      <c r="F479" s="36" t="s">
        <v>47</v>
      </c>
      <c r="G479" s="37" t="s">
        <v>20</v>
      </c>
      <c r="H479" s="51">
        <v>8160</v>
      </c>
      <c r="I479" s="51"/>
      <c r="J479" s="51">
        <v>15660</v>
      </c>
      <c r="K479" s="51"/>
      <c r="L479" s="51">
        <v>0</v>
      </c>
      <c r="M479" s="51"/>
      <c r="N479" s="51">
        <v>23580</v>
      </c>
      <c r="O479" s="51"/>
      <c r="P479" s="51">
        <v>180</v>
      </c>
      <c r="Q479" s="51"/>
      <c r="R479" s="51">
        <v>0</v>
      </c>
      <c r="S479" s="51"/>
      <c r="T479" s="51">
        <v>0</v>
      </c>
      <c r="U479" s="51"/>
      <c r="V479" s="51">
        <v>693</v>
      </c>
      <c r="W479" s="51"/>
      <c r="X479" s="51">
        <v>720</v>
      </c>
      <c r="Y479" s="51"/>
      <c r="Z479" s="51">
        <v>1413</v>
      </c>
      <c r="AA479" s="51"/>
      <c r="AB479" s="51">
        <v>417</v>
      </c>
      <c r="AC479" s="51"/>
      <c r="AD479" s="51">
        <v>720</v>
      </c>
      <c r="AE479" s="51"/>
      <c r="AF479" s="51">
        <v>1137</v>
      </c>
      <c r="AG479" s="51"/>
      <c r="AH479" s="51">
        <v>780</v>
      </c>
      <c r="AI479" s="51"/>
      <c r="AJ479" s="51"/>
      <c r="AK479" s="51"/>
      <c r="AL479" s="51">
        <v>49470</v>
      </c>
      <c r="AM479" s="51"/>
      <c r="AN479" s="51">
        <v>1440</v>
      </c>
      <c r="AO479" s="52"/>
      <c r="AP479" s="52">
        <v>50910</v>
      </c>
      <c r="AQ479" s="57">
        <f t="shared" si="67"/>
        <v>2.7754861520329993E-2</v>
      </c>
      <c r="AR479" s="58">
        <f t="shared" si="68"/>
        <v>7.85</v>
      </c>
      <c r="AS479" s="59">
        <f t="shared" si="69"/>
        <v>2.2333529758397173E-2</v>
      </c>
      <c r="AT479" s="58">
        <f t="shared" si="70"/>
        <v>6.3166666666666664</v>
      </c>
      <c r="AU479" s="59">
        <f t="shared" si="71"/>
        <v>1.5321154979375369E-2</v>
      </c>
      <c r="AV479" s="60">
        <f t="shared" si="72"/>
        <v>4.333333333333333</v>
      </c>
    </row>
    <row r="480" spans="1:48" x14ac:dyDescent="0.2">
      <c r="A480" s="4" t="str">
        <f t="shared" si="65"/>
        <v>Calera18</v>
      </c>
      <c r="B480" s="38" t="str">
        <f t="shared" si="66"/>
        <v>CA3B18</v>
      </c>
      <c r="C480" s="39">
        <v>18</v>
      </c>
      <c r="D480" s="40" t="s">
        <v>59</v>
      </c>
      <c r="E480" s="40" t="s">
        <v>56</v>
      </c>
      <c r="F480" s="40" t="s">
        <v>47</v>
      </c>
      <c r="G480" s="41" t="s">
        <v>54</v>
      </c>
      <c r="H480" s="53">
        <v>960</v>
      </c>
      <c r="I480" s="53"/>
      <c r="J480" s="53">
        <v>1260</v>
      </c>
      <c r="K480" s="53"/>
      <c r="L480" s="53">
        <v>1080</v>
      </c>
      <c r="M480" s="53"/>
      <c r="N480" s="53">
        <v>180</v>
      </c>
      <c r="O480" s="53"/>
      <c r="P480" s="53">
        <v>0</v>
      </c>
      <c r="Q480" s="53"/>
      <c r="R480" s="53">
        <v>0</v>
      </c>
      <c r="S480" s="53"/>
      <c r="T480" s="53">
        <v>0</v>
      </c>
      <c r="U480" s="53"/>
      <c r="V480" s="53">
        <v>240</v>
      </c>
      <c r="W480" s="53"/>
      <c r="X480" s="53">
        <v>60</v>
      </c>
      <c r="Y480" s="53"/>
      <c r="Z480" s="53">
        <v>300</v>
      </c>
      <c r="AA480" s="53"/>
      <c r="AB480" s="53">
        <v>60</v>
      </c>
      <c r="AC480" s="53"/>
      <c r="AD480" s="53">
        <v>90</v>
      </c>
      <c r="AE480" s="53"/>
      <c r="AF480" s="53">
        <v>150</v>
      </c>
      <c r="AG480" s="53"/>
      <c r="AH480" s="53">
        <v>30</v>
      </c>
      <c r="AI480" s="53"/>
      <c r="AJ480" s="53"/>
      <c r="AK480" s="53"/>
      <c r="AL480" s="53">
        <v>3810</v>
      </c>
      <c r="AM480" s="53"/>
      <c r="AN480" s="53">
        <v>150</v>
      </c>
      <c r="AO480" s="54"/>
      <c r="AP480" s="54">
        <v>3960</v>
      </c>
      <c r="AQ480" s="61">
        <f t="shared" si="67"/>
        <v>7.575757575757576E-2</v>
      </c>
      <c r="AR480" s="62">
        <f t="shared" si="68"/>
        <v>1.6666666666666667</v>
      </c>
      <c r="AS480" s="63">
        <f t="shared" si="69"/>
        <v>3.787878787878788E-2</v>
      </c>
      <c r="AT480" s="62">
        <f t="shared" si="70"/>
        <v>0.83333333333333337</v>
      </c>
      <c r="AU480" s="63">
        <f t="shared" si="71"/>
        <v>7.575757575757576E-3</v>
      </c>
      <c r="AV480" s="64">
        <f t="shared" si="72"/>
        <v>0.16666666666666666</v>
      </c>
    </row>
    <row r="481" spans="1:48" x14ac:dyDescent="0.2">
      <c r="A481" s="4" t="str">
        <f t="shared" si="65"/>
        <v>Calera18</v>
      </c>
      <c r="B481" s="38" t="str">
        <f t="shared" si="66"/>
        <v>CA3BB18</v>
      </c>
      <c r="C481" s="39">
        <v>18</v>
      </c>
      <c r="D481" s="40" t="s">
        <v>59</v>
      </c>
      <c r="E481" s="40" t="s">
        <v>55</v>
      </c>
      <c r="F481" s="40" t="s">
        <v>47</v>
      </c>
      <c r="G481" s="41" t="s">
        <v>21</v>
      </c>
      <c r="H481" s="53">
        <v>4320</v>
      </c>
      <c r="I481" s="53"/>
      <c r="J481" s="53">
        <v>18720</v>
      </c>
      <c r="K481" s="53"/>
      <c r="L481" s="53">
        <v>0</v>
      </c>
      <c r="M481" s="53"/>
      <c r="N481" s="53">
        <v>26280</v>
      </c>
      <c r="O481" s="53"/>
      <c r="P481" s="53">
        <v>11340</v>
      </c>
      <c r="Q481" s="53"/>
      <c r="R481" s="53">
        <v>0</v>
      </c>
      <c r="S481" s="53"/>
      <c r="T481" s="53">
        <v>0</v>
      </c>
      <c r="U481" s="53"/>
      <c r="V481" s="53">
        <v>1782</v>
      </c>
      <c r="W481" s="53"/>
      <c r="X481" s="53">
        <v>1140</v>
      </c>
      <c r="Y481" s="53"/>
      <c r="Z481" s="53">
        <v>2922</v>
      </c>
      <c r="AA481" s="53"/>
      <c r="AB481" s="53">
        <v>528</v>
      </c>
      <c r="AC481" s="53"/>
      <c r="AD481" s="53">
        <v>600</v>
      </c>
      <c r="AE481" s="53"/>
      <c r="AF481" s="53">
        <v>1128</v>
      </c>
      <c r="AG481" s="53"/>
      <c r="AH481" s="53">
        <v>750</v>
      </c>
      <c r="AI481" s="53"/>
      <c r="AJ481" s="53"/>
      <c r="AK481" s="53"/>
      <c r="AL481" s="53">
        <v>63720</v>
      </c>
      <c r="AM481" s="53"/>
      <c r="AN481" s="53">
        <v>1740</v>
      </c>
      <c r="AO481" s="54"/>
      <c r="AP481" s="54">
        <v>65460</v>
      </c>
      <c r="AQ481" s="61">
        <f t="shared" si="67"/>
        <v>4.4637946837763523E-2</v>
      </c>
      <c r="AR481" s="62">
        <f t="shared" si="68"/>
        <v>16.233333333333334</v>
      </c>
      <c r="AS481" s="63">
        <f t="shared" si="69"/>
        <v>1.7231897341888177E-2</v>
      </c>
      <c r="AT481" s="62">
        <f t="shared" si="70"/>
        <v>6.2666666666666666</v>
      </c>
      <c r="AU481" s="63">
        <f t="shared" si="71"/>
        <v>1.1457378551787351E-2</v>
      </c>
      <c r="AV481" s="64">
        <f t="shared" si="72"/>
        <v>4.166666666666667</v>
      </c>
    </row>
    <row r="482" spans="1:48" x14ac:dyDescent="0.2">
      <c r="A482" s="4" t="str">
        <f t="shared" si="65"/>
        <v>Calera18</v>
      </c>
      <c r="B482" s="38" t="str">
        <f t="shared" si="66"/>
        <v>CAP1A18</v>
      </c>
      <c r="C482" s="39">
        <v>18</v>
      </c>
      <c r="D482" s="40" t="s">
        <v>59</v>
      </c>
      <c r="E482" s="40" t="s">
        <v>56</v>
      </c>
      <c r="F482" s="40" t="s">
        <v>47</v>
      </c>
      <c r="G482" s="41" t="s">
        <v>22</v>
      </c>
      <c r="H482" s="53">
        <v>840</v>
      </c>
      <c r="I482" s="53"/>
      <c r="J482" s="53">
        <v>0</v>
      </c>
      <c r="K482" s="53"/>
      <c r="L482" s="53">
        <v>14480</v>
      </c>
      <c r="M482" s="53"/>
      <c r="N482" s="53">
        <v>2184</v>
      </c>
      <c r="O482" s="53"/>
      <c r="P482" s="53">
        <v>0</v>
      </c>
      <c r="Q482" s="53"/>
      <c r="R482" s="53">
        <v>0</v>
      </c>
      <c r="S482" s="53"/>
      <c r="T482" s="53">
        <v>0</v>
      </c>
      <c r="U482" s="53"/>
      <c r="V482" s="53">
        <v>843</v>
      </c>
      <c r="W482" s="53"/>
      <c r="X482" s="53">
        <v>240</v>
      </c>
      <c r="Y482" s="53"/>
      <c r="Z482" s="53">
        <v>1083</v>
      </c>
      <c r="AA482" s="53"/>
      <c r="AB482" s="53">
        <v>60</v>
      </c>
      <c r="AC482" s="53"/>
      <c r="AD482" s="53">
        <v>0</v>
      </c>
      <c r="AE482" s="53"/>
      <c r="AF482" s="53">
        <v>60</v>
      </c>
      <c r="AG482" s="53"/>
      <c r="AH482" s="53">
        <v>283</v>
      </c>
      <c r="AI482" s="53"/>
      <c r="AJ482" s="53"/>
      <c r="AK482" s="53"/>
      <c r="AL482" s="53">
        <v>18690</v>
      </c>
      <c r="AM482" s="53"/>
      <c r="AN482" s="53">
        <v>240</v>
      </c>
      <c r="AO482" s="54"/>
      <c r="AP482" s="54">
        <v>18930</v>
      </c>
      <c r="AQ482" s="61">
        <f t="shared" si="67"/>
        <v>5.7210776545166403E-2</v>
      </c>
      <c r="AR482" s="62">
        <f t="shared" si="68"/>
        <v>6.0166666666666666</v>
      </c>
      <c r="AS482" s="63">
        <f t="shared" si="69"/>
        <v>3.1695721077654518E-3</v>
      </c>
      <c r="AT482" s="62">
        <f t="shared" si="70"/>
        <v>0.33333333333333331</v>
      </c>
      <c r="AU482" s="63">
        <f t="shared" si="71"/>
        <v>1.4949815108293714E-2</v>
      </c>
      <c r="AV482" s="64">
        <f t="shared" si="72"/>
        <v>1.5722222222222222</v>
      </c>
    </row>
    <row r="483" spans="1:48" x14ac:dyDescent="0.2">
      <c r="A483" s="4" t="str">
        <f t="shared" si="65"/>
        <v>Calera18</v>
      </c>
      <c r="B483" s="38" t="str">
        <f t="shared" si="66"/>
        <v>CAP1B18</v>
      </c>
      <c r="C483" s="39">
        <v>18</v>
      </c>
      <c r="D483" s="40" t="s">
        <v>59</v>
      </c>
      <c r="E483" s="40" t="s">
        <v>56</v>
      </c>
      <c r="F483" s="40" t="s">
        <v>47</v>
      </c>
      <c r="G483" s="41" t="s">
        <v>23</v>
      </c>
      <c r="H483" s="53">
        <v>3720</v>
      </c>
      <c r="I483" s="53"/>
      <c r="J483" s="53">
        <v>9000</v>
      </c>
      <c r="K483" s="53"/>
      <c r="L483" s="53">
        <v>0</v>
      </c>
      <c r="M483" s="53"/>
      <c r="N483" s="53">
        <v>12420</v>
      </c>
      <c r="O483" s="53"/>
      <c r="P483" s="53">
        <v>0</v>
      </c>
      <c r="Q483" s="53"/>
      <c r="R483" s="53">
        <v>0</v>
      </c>
      <c r="S483" s="53"/>
      <c r="T483" s="53">
        <v>0</v>
      </c>
      <c r="U483" s="53"/>
      <c r="V483" s="53">
        <v>708</v>
      </c>
      <c r="W483" s="53"/>
      <c r="X483" s="53">
        <v>330</v>
      </c>
      <c r="Y483" s="53"/>
      <c r="Z483" s="53">
        <v>1038</v>
      </c>
      <c r="AA483" s="53"/>
      <c r="AB483" s="53">
        <v>171</v>
      </c>
      <c r="AC483" s="53"/>
      <c r="AD483" s="53">
        <v>0</v>
      </c>
      <c r="AE483" s="53"/>
      <c r="AF483" s="53">
        <v>171</v>
      </c>
      <c r="AG483" s="53"/>
      <c r="AH483" s="53">
        <v>471</v>
      </c>
      <c r="AI483" s="53"/>
      <c r="AJ483" s="53"/>
      <c r="AK483" s="53"/>
      <c r="AL483" s="53">
        <v>26490</v>
      </c>
      <c r="AM483" s="53"/>
      <c r="AN483" s="53">
        <v>330</v>
      </c>
      <c r="AO483" s="54"/>
      <c r="AP483" s="54">
        <v>26820</v>
      </c>
      <c r="AQ483" s="61">
        <f t="shared" si="67"/>
        <v>3.8702460850111857E-2</v>
      </c>
      <c r="AR483" s="62">
        <f t="shared" si="68"/>
        <v>5.7666666666666666</v>
      </c>
      <c r="AS483" s="63">
        <f t="shared" si="69"/>
        <v>6.3758389261744965E-3</v>
      </c>
      <c r="AT483" s="62">
        <f t="shared" si="70"/>
        <v>0.95</v>
      </c>
      <c r="AU483" s="63">
        <f t="shared" si="71"/>
        <v>1.7561521252796419E-2</v>
      </c>
      <c r="AV483" s="64">
        <f t="shared" si="72"/>
        <v>2.6166666666666667</v>
      </c>
    </row>
    <row r="484" spans="1:48" x14ac:dyDescent="0.2">
      <c r="A484" s="4" t="str">
        <f t="shared" si="65"/>
        <v>Calera18</v>
      </c>
      <c r="B484" s="38" t="str">
        <f t="shared" si="66"/>
        <v>CAP1c18</v>
      </c>
      <c r="C484" s="39">
        <v>18</v>
      </c>
      <c r="D484" s="40" t="s">
        <v>59</v>
      </c>
      <c r="E484" s="40" t="s">
        <v>56</v>
      </c>
      <c r="F484" s="40" t="s">
        <v>47</v>
      </c>
      <c r="G484" s="41" t="s">
        <v>24</v>
      </c>
      <c r="H484" s="53">
        <v>1680</v>
      </c>
      <c r="I484" s="53"/>
      <c r="J484" s="53">
        <v>0</v>
      </c>
      <c r="K484" s="53"/>
      <c r="L484" s="53">
        <v>25600</v>
      </c>
      <c r="M484" s="53"/>
      <c r="N484" s="53">
        <v>3780</v>
      </c>
      <c r="O484" s="53"/>
      <c r="P484" s="53">
        <v>0</v>
      </c>
      <c r="Q484" s="53"/>
      <c r="R484" s="53">
        <v>0</v>
      </c>
      <c r="S484" s="53"/>
      <c r="T484" s="53">
        <v>0</v>
      </c>
      <c r="U484" s="53"/>
      <c r="V484" s="53">
        <v>375</v>
      </c>
      <c r="W484" s="53"/>
      <c r="X484" s="53">
        <v>390</v>
      </c>
      <c r="Y484" s="53"/>
      <c r="Z484" s="53">
        <v>765</v>
      </c>
      <c r="AA484" s="53"/>
      <c r="AB484" s="53">
        <v>72</v>
      </c>
      <c r="AC484" s="53"/>
      <c r="AD484" s="53">
        <v>0</v>
      </c>
      <c r="AE484" s="53"/>
      <c r="AF484" s="53">
        <v>72</v>
      </c>
      <c r="AG484" s="53"/>
      <c r="AH484" s="53">
        <v>413</v>
      </c>
      <c r="AI484" s="53"/>
      <c r="AJ484" s="53"/>
      <c r="AK484" s="53"/>
      <c r="AL484" s="53">
        <v>31920</v>
      </c>
      <c r="AM484" s="53"/>
      <c r="AN484" s="53">
        <v>390</v>
      </c>
      <c r="AO484" s="54"/>
      <c r="AP484" s="54">
        <v>32310</v>
      </c>
      <c r="AQ484" s="65">
        <f t="shared" si="67"/>
        <v>2.3676880222841225E-2</v>
      </c>
      <c r="AR484" s="66">
        <f t="shared" si="68"/>
        <v>4.25</v>
      </c>
      <c r="AS484" s="67">
        <f t="shared" si="69"/>
        <v>2.2284122562674096E-3</v>
      </c>
      <c r="AT484" s="66">
        <f t="shared" si="70"/>
        <v>0.4</v>
      </c>
      <c r="AU484" s="67">
        <f t="shared" si="71"/>
        <v>1.2782420303311668E-2</v>
      </c>
      <c r="AV484" s="68">
        <f t="shared" si="72"/>
        <v>2.2944444444444443</v>
      </c>
    </row>
    <row r="485" spans="1:48" x14ac:dyDescent="0.2">
      <c r="A485" s="4" t="str">
        <f t="shared" si="65"/>
        <v>Pichidegua18</v>
      </c>
      <c r="B485" s="38" t="str">
        <f t="shared" si="66"/>
        <v>PICH1A18</v>
      </c>
      <c r="C485" s="39">
        <v>18</v>
      </c>
      <c r="D485" s="40" t="s">
        <v>52</v>
      </c>
      <c r="E485" s="40"/>
      <c r="F485" s="40" t="s">
        <v>48</v>
      </c>
      <c r="G485" s="41" t="s">
        <v>25</v>
      </c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4"/>
      <c r="AP485" s="54"/>
      <c r="AQ485" s="65">
        <v>0</v>
      </c>
      <c r="AR485" s="66">
        <f t="shared" si="68"/>
        <v>0</v>
      </c>
      <c r="AS485" s="67">
        <v>0</v>
      </c>
      <c r="AT485" s="66">
        <f t="shared" si="70"/>
        <v>0</v>
      </c>
      <c r="AU485" s="67">
        <v>0</v>
      </c>
      <c r="AV485" s="68">
        <f t="shared" si="72"/>
        <v>0</v>
      </c>
    </row>
    <row r="486" spans="1:48" x14ac:dyDescent="0.2">
      <c r="A486" s="4" t="str">
        <f t="shared" si="65"/>
        <v>Pichidegua18</v>
      </c>
      <c r="B486" s="38" t="str">
        <f t="shared" si="66"/>
        <v>PICH2A18</v>
      </c>
      <c r="C486" s="39">
        <v>18</v>
      </c>
      <c r="D486" s="40" t="s">
        <v>52</v>
      </c>
      <c r="E486" s="40" t="s">
        <v>56</v>
      </c>
      <c r="F486" s="40" t="s">
        <v>48</v>
      </c>
      <c r="G486" s="41" t="s">
        <v>26</v>
      </c>
      <c r="H486" s="53">
        <v>4800</v>
      </c>
      <c r="I486" s="53"/>
      <c r="J486" s="53">
        <v>28440</v>
      </c>
      <c r="K486" s="53"/>
      <c r="L486" s="53">
        <v>149600</v>
      </c>
      <c r="M486" s="53"/>
      <c r="N486" s="53">
        <v>82200</v>
      </c>
      <c r="O486" s="53"/>
      <c r="P486" s="53">
        <v>14760</v>
      </c>
      <c r="Q486" s="53"/>
      <c r="R486" s="53">
        <v>0</v>
      </c>
      <c r="S486" s="53"/>
      <c r="T486" s="53">
        <v>0</v>
      </c>
      <c r="U486" s="53"/>
      <c r="V486" s="53">
        <v>8850</v>
      </c>
      <c r="W486" s="53"/>
      <c r="X486" s="53">
        <v>0</v>
      </c>
      <c r="Y486" s="53"/>
      <c r="Z486" s="53">
        <v>8850</v>
      </c>
      <c r="AA486" s="53"/>
      <c r="AB486" s="53">
        <v>2940</v>
      </c>
      <c r="AC486" s="53"/>
      <c r="AD486" s="53">
        <v>0</v>
      </c>
      <c r="AE486" s="53"/>
      <c r="AF486" s="53">
        <v>2940</v>
      </c>
      <c r="AG486" s="53"/>
      <c r="AH486" s="53">
        <v>920</v>
      </c>
      <c r="AI486" s="53"/>
      <c r="AJ486" s="53"/>
      <c r="AK486" s="53"/>
      <c r="AL486" s="53">
        <v>292510</v>
      </c>
      <c r="AM486" s="53"/>
      <c r="AN486" s="53">
        <v>0</v>
      </c>
      <c r="AO486" s="54"/>
      <c r="AP486" s="54">
        <v>292510</v>
      </c>
      <c r="AQ486" s="65">
        <f t="shared" si="67"/>
        <v>3.0255375884585142E-2</v>
      </c>
      <c r="AR486" s="66">
        <f t="shared" si="68"/>
        <v>49.166666666666664</v>
      </c>
      <c r="AS486" s="67">
        <f t="shared" si="69"/>
        <v>1.0050938429455402E-2</v>
      </c>
      <c r="AT486" s="66">
        <f t="shared" si="70"/>
        <v>16.333333333333332</v>
      </c>
      <c r="AU486" s="67">
        <f t="shared" si="71"/>
        <v>3.1451916173806022E-3</v>
      </c>
      <c r="AV486" s="68">
        <f t="shared" si="72"/>
        <v>5.1111111111111107</v>
      </c>
    </row>
    <row r="487" spans="1:48" x14ac:dyDescent="0.2">
      <c r="A487" s="4" t="str">
        <f t="shared" si="65"/>
        <v>Pichidegua18</v>
      </c>
      <c r="B487" s="38" t="str">
        <f t="shared" si="66"/>
        <v>PICH3A18</v>
      </c>
      <c r="C487" s="39">
        <v>18</v>
      </c>
      <c r="D487" s="40" t="s">
        <v>52</v>
      </c>
      <c r="E487" s="40" t="s">
        <v>55</v>
      </c>
      <c r="F487" s="40" t="s">
        <v>49</v>
      </c>
      <c r="G487" s="41" t="s">
        <v>27</v>
      </c>
      <c r="H487" s="53">
        <v>3240</v>
      </c>
      <c r="I487" s="53"/>
      <c r="J487" s="53">
        <v>30960</v>
      </c>
      <c r="K487" s="53"/>
      <c r="L487" s="53">
        <v>145140</v>
      </c>
      <c r="M487" s="53"/>
      <c r="N487" s="53">
        <v>85860</v>
      </c>
      <c r="O487" s="53"/>
      <c r="P487" s="53">
        <v>5220</v>
      </c>
      <c r="Q487" s="53"/>
      <c r="R487" s="53">
        <v>0</v>
      </c>
      <c r="S487" s="53"/>
      <c r="T487" s="53">
        <v>0</v>
      </c>
      <c r="U487" s="53"/>
      <c r="V487" s="53">
        <v>23580</v>
      </c>
      <c r="W487" s="53"/>
      <c r="X487" s="53">
        <v>0</v>
      </c>
      <c r="Y487" s="53"/>
      <c r="Z487" s="53">
        <v>23580</v>
      </c>
      <c r="AA487" s="53"/>
      <c r="AB487" s="53">
        <v>1440</v>
      </c>
      <c r="AC487" s="53"/>
      <c r="AD487" s="53">
        <v>0</v>
      </c>
      <c r="AE487" s="53"/>
      <c r="AF487" s="53">
        <v>1440</v>
      </c>
      <c r="AG487" s="53"/>
      <c r="AH487" s="53">
        <v>380</v>
      </c>
      <c r="AI487" s="53"/>
      <c r="AJ487" s="53"/>
      <c r="AK487" s="53"/>
      <c r="AL487" s="53">
        <v>295820</v>
      </c>
      <c r="AM487" s="53"/>
      <c r="AN487" s="53">
        <v>0</v>
      </c>
      <c r="AO487" s="54"/>
      <c r="AP487" s="54">
        <v>295820</v>
      </c>
      <c r="AQ487" s="65">
        <f t="shared" si="67"/>
        <v>7.9710634845514161E-2</v>
      </c>
      <c r="AR487" s="66">
        <f t="shared" si="68"/>
        <v>131</v>
      </c>
      <c r="AS487" s="67">
        <f t="shared" si="69"/>
        <v>4.8678250287336891E-3</v>
      </c>
      <c r="AT487" s="66">
        <f t="shared" si="70"/>
        <v>8</v>
      </c>
      <c r="AU487" s="67">
        <f t="shared" si="71"/>
        <v>1.284564938138057E-3</v>
      </c>
      <c r="AV487" s="68">
        <f t="shared" si="72"/>
        <v>2.1111111111111112</v>
      </c>
    </row>
    <row r="488" spans="1:48" x14ac:dyDescent="0.2">
      <c r="A488" s="4" t="str">
        <f t="shared" si="65"/>
        <v>Pichidegua18</v>
      </c>
      <c r="B488" s="38" t="str">
        <f t="shared" si="66"/>
        <v>PICH4A18</v>
      </c>
      <c r="C488" s="39">
        <v>18</v>
      </c>
      <c r="D488" s="40" t="s">
        <v>52</v>
      </c>
      <c r="E488" s="40" t="s">
        <v>55</v>
      </c>
      <c r="F488" s="40" t="s">
        <v>50</v>
      </c>
      <c r="G488" s="41" t="s">
        <v>28</v>
      </c>
      <c r="H488" s="53">
        <v>7560</v>
      </c>
      <c r="I488" s="53"/>
      <c r="J488" s="53">
        <v>21060</v>
      </c>
      <c r="K488" s="53"/>
      <c r="L488" s="53">
        <v>70200</v>
      </c>
      <c r="M488" s="53"/>
      <c r="N488" s="53">
        <v>45000</v>
      </c>
      <c r="O488" s="53"/>
      <c r="P488" s="53">
        <v>6660</v>
      </c>
      <c r="Q488" s="53"/>
      <c r="R488" s="53">
        <v>0</v>
      </c>
      <c r="S488" s="53"/>
      <c r="T488" s="53">
        <v>0</v>
      </c>
      <c r="U488" s="53"/>
      <c r="V488" s="53">
        <v>19620</v>
      </c>
      <c r="W488" s="53"/>
      <c r="X488" s="53">
        <v>0</v>
      </c>
      <c r="Y488" s="53"/>
      <c r="Z488" s="53">
        <v>19620</v>
      </c>
      <c r="AA488" s="53"/>
      <c r="AB488" s="53">
        <v>2640</v>
      </c>
      <c r="AC488" s="53"/>
      <c r="AD488" s="53">
        <v>0</v>
      </c>
      <c r="AE488" s="53"/>
      <c r="AF488" s="53">
        <v>2640</v>
      </c>
      <c r="AG488" s="53"/>
      <c r="AH488" s="53">
        <v>980</v>
      </c>
      <c r="AI488" s="53"/>
      <c r="AJ488" s="53"/>
      <c r="AK488" s="53"/>
      <c r="AL488" s="53">
        <v>173720</v>
      </c>
      <c r="AM488" s="53"/>
      <c r="AN488" s="53">
        <v>0</v>
      </c>
      <c r="AO488" s="54"/>
      <c r="AP488" s="54">
        <v>173720</v>
      </c>
      <c r="AQ488" s="65">
        <f t="shared" si="67"/>
        <v>0.11294036380382225</v>
      </c>
      <c r="AR488" s="66">
        <f t="shared" si="68"/>
        <v>109</v>
      </c>
      <c r="AS488" s="67">
        <f t="shared" si="69"/>
        <v>1.5196868524061708E-2</v>
      </c>
      <c r="AT488" s="66">
        <f t="shared" si="70"/>
        <v>14.666666666666666</v>
      </c>
      <c r="AU488" s="67">
        <f t="shared" si="71"/>
        <v>5.6412618005986645E-3</v>
      </c>
      <c r="AV488" s="68">
        <f t="shared" si="72"/>
        <v>5.4444444444444446</v>
      </c>
    </row>
    <row r="489" spans="1:48" x14ac:dyDescent="0.2">
      <c r="A489" s="4" t="str">
        <f t="shared" si="65"/>
        <v>Pichidegua18</v>
      </c>
      <c r="B489" s="38" t="str">
        <f t="shared" si="66"/>
        <v>PICH5A18</v>
      </c>
      <c r="C489" s="39">
        <v>18</v>
      </c>
      <c r="D489" s="40" t="s">
        <v>52</v>
      </c>
      <c r="E489" s="40" t="s">
        <v>55</v>
      </c>
      <c r="F489" s="40" t="s">
        <v>51</v>
      </c>
      <c r="G489" s="41" t="s">
        <v>29</v>
      </c>
      <c r="H489" s="53">
        <v>2040</v>
      </c>
      <c r="I489" s="53"/>
      <c r="J489" s="53">
        <v>17280</v>
      </c>
      <c r="K489" s="53"/>
      <c r="L489" s="53">
        <v>95220</v>
      </c>
      <c r="M489" s="53"/>
      <c r="N489" s="53">
        <v>164340</v>
      </c>
      <c r="O489" s="53"/>
      <c r="P489" s="53">
        <v>9360</v>
      </c>
      <c r="Q489" s="53"/>
      <c r="R489" s="53">
        <v>0</v>
      </c>
      <c r="S489" s="53"/>
      <c r="T489" s="53">
        <v>0</v>
      </c>
      <c r="U489" s="53"/>
      <c r="V489" s="53">
        <v>12420</v>
      </c>
      <c r="W489" s="53"/>
      <c r="X489" s="53">
        <v>0</v>
      </c>
      <c r="Y489" s="53"/>
      <c r="Z489" s="53">
        <v>12420</v>
      </c>
      <c r="AA489" s="53"/>
      <c r="AB489" s="53">
        <v>1800</v>
      </c>
      <c r="AC489" s="53"/>
      <c r="AD489" s="53">
        <v>0</v>
      </c>
      <c r="AE489" s="53"/>
      <c r="AF489" s="53">
        <v>1800</v>
      </c>
      <c r="AG489" s="53"/>
      <c r="AH489" s="53">
        <v>640</v>
      </c>
      <c r="AI489" s="53"/>
      <c r="AJ489" s="53"/>
      <c r="AK489" s="53"/>
      <c r="AL489" s="53">
        <v>303100</v>
      </c>
      <c r="AM489" s="53"/>
      <c r="AN489" s="53">
        <v>0</v>
      </c>
      <c r="AO489" s="54"/>
      <c r="AP489" s="54">
        <v>303100</v>
      </c>
      <c r="AQ489" s="65">
        <f t="shared" si="67"/>
        <v>4.0976575387660835E-2</v>
      </c>
      <c r="AR489" s="66">
        <f t="shared" si="68"/>
        <v>69</v>
      </c>
      <c r="AS489" s="67">
        <f t="shared" si="69"/>
        <v>5.9386341141537445E-3</v>
      </c>
      <c r="AT489" s="66">
        <f t="shared" si="70"/>
        <v>10</v>
      </c>
      <c r="AU489" s="67">
        <f t="shared" si="71"/>
        <v>2.1115143516991092E-3</v>
      </c>
      <c r="AV489" s="68">
        <f t="shared" si="72"/>
        <v>3.5555555555555554</v>
      </c>
    </row>
    <row r="490" spans="1:48" x14ac:dyDescent="0.2">
      <c r="A490" s="4" t="str">
        <f t="shared" si="65"/>
        <v>Pichidegua18</v>
      </c>
      <c r="B490" s="38" t="str">
        <f t="shared" si="66"/>
        <v>PICH1B18</v>
      </c>
      <c r="C490" s="39">
        <v>18</v>
      </c>
      <c r="D490" s="40" t="s">
        <v>52</v>
      </c>
      <c r="E490" s="40"/>
      <c r="F490" s="40" t="s">
        <v>48</v>
      </c>
      <c r="G490" s="41" t="s">
        <v>30</v>
      </c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4"/>
      <c r="AP490" s="54"/>
      <c r="AQ490" s="65">
        <v>0</v>
      </c>
      <c r="AR490" s="66">
        <f t="shared" si="68"/>
        <v>0</v>
      </c>
      <c r="AS490" s="67">
        <v>0</v>
      </c>
      <c r="AT490" s="66">
        <f t="shared" si="70"/>
        <v>0</v>
      </c>
      <c r="AU490" s="67">
        <v>0</v>
      </c>
      <c r="AV490" s="68">
        <f t="shared" si="72"/>
        <v>0</v>
      </c>
    </row>
    <row r="491" spans="1:48" x14ac:dyDescent="0.2">
      <c r="A491" s="4" t="str">
        <f t="shared" si="65"/>
        <v>Pichidegua18</v>
      </c>
      <c r="B491" s="38" t="str">
        <f t="shared" si="66"/>
        <v>PICH2B18</v>
      </c>
      <c r="C491" s="39">
        <v>18</v>
      </c>
      <c r="D491" s="40" t="s">
        <v>52</v>
      </c>
      <c r="E491" s="40" t="s">
        <v>55</v>
      </c>
      <c r="F491" s="40" t="s">
        <v>48</v>
      </c>
      <c r="G491" s="41" t="s">
        <v>31</v>
      </c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4"/>
      <c r="AP491" s="54"/>
      <c r="AQ491" s="65">
        <v>0</v>
      </c>
      <c r="AR491" s="66">
        <f t="shared" si="68"/>
        <v>0</v>
      </c>
      <c r="AS491" s="67">
        <v>0</v>
      </c>
      <c r="AT491" s="66">
        <f t="shared" si="70"/>
        <v>0</v>
      </c>
      <c r="AU491" s="67">
        <v>0</v>
      </c>
      <c r="AV491" s="68">
        <f t="shared" si="72"/>
        <v>0</v>
      </c>
    </row>
    <row r="492" spans="1:48" x14ac:dyDescent="0.2">
      <c r="A492" s="4" t="str">
        <f t="shared" si="65"/>
        <v>Pichidegua18</v>
      </c>
      <c r="B492" s="38" t="str">
        <f t="shared" si="66"/>
        <v>PICH3B18</v>
      </c>
      <c r="C492" s="39">
        <v>18</v>
      </c>
      <c r="D492" s="40" t="s">
        <v>52</v>
      </c>
      <c r="E492" s="40" t="s">
        <v>55</v>
      </c>
      <c r="F492" s="40" t="s">
        <v>49</v>
      </c>
      <c r="G492" s="41" t="s">
        <v>32</v>
      </c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4"/>
      <c r="AP492" s="54"/>
      <c r="AQ492" s="65">
        <v>0</v>
      </c>
      <c r="AR492" s="66">
        <f t="shared" si="68"/>
        <v>0</v>
      </c>
      <c r="AS492" s="67">
        <v>0</v>
      </c>
      <c r="AT492" s="66">
        <f t="shared" si="70"/>
        <v>0</v>
      </c>
      <c r="AU492" s="67">
        <v>0</v>
      </c>
      <c r="AV492" s="68">
        <f t="shared" si="72"/>
        <v>0</v>
      </c>
    </row>
    <row r="493" spans="1:48" x14ac:dyDescent="0.2">
      <c r="A493" s="4" t="str">
        <f t="shared" si="65"/>
        <v>Pichidegua18</v>
      </c>
      <c r="B493" s="38" t="str">
        <f t="shared" si="66"/>
        <v>PICH4B18</v>
      </c>
      <c r="C493" s="39">
        <v>18</v>
      </c>
      <c r="D493" s="40" t="s">
        <v>52</v>
      </c>
      <c r="E493" s="40" t="s">
        <v>55</v>
      </c>
      <c r="F493" s="40" t="s">
        <v>50</v>
      </c>
      <c r="G493" s="41" t="s">
        <v>33</v>
      </c>
      <c r="H493" s="53">
        <v>4800</v>
      </c>
      <c r="I493" s="53"/>
      <c r="J493" s="53">
        <v>17460</v>
      </c>
      <c r="K493" s="53"/>
      <c r="L493" s="53">
        <v>33480</v>
      </c>
      <c r="M493" s="53"/>
      <c r="N493" s="53">
        <v>15120</v>
      </c>
      <c r="O493" s="53"/>
      <c r="P493" s="53">
        <v>2340</v>
      </c>
      <c r="Q493" s="53"/>
      <c r="R493" s="53">
        <v>0</v>
      </c>
      <c r="S493" s="53"/>
      <c r="T493" s="53">
        <v>0</v>
      </c>
      <c r="U493" s="53"/>
      <c r="V493" s="53">
        <v>18540</v>
      </c>
      <c r="W493" s="53"/>
      <c r="X493" s="53">
        <v>0</v>
      </c>
      <c r="Y493" s="53"/>
      <c r="Z493" s="53">
        <v>18540</v>
      </c>
      <c r="AA493" s="53"/>
      <c r="AB493" s="53">
        <v>5760</v>
      </c>
      <c r="AC493" s="53"/>
      <c r="AD493" s="53">
        <v>0</v>
      </c>
      <c r="AE493" s="53"/>
      <c r="AF493" s="53">
        <v>5760</v>
      </c>
      <c r="AG493" s="53"/>
      <c r="AH493" s="53">
        <v>1120</v>
      </c>
      <c r="AI493" s="53"/>
      <c r="AJ493" s="53"/>
      <c r="AK493" s="53"/>
      <c r="AL493" s="53">
        <v>98620</v>
      </c>
      <c r="AM493" s="53"/>
      <c r="AN493" s="53">
        <v>0</v>
      </c>
      <c r="AO493" s="54"/>
      <c r="AP493" s="54">
        <v>98620</v>
      </c>
      <c r="AQ493" s="65">
        <f t="shared" si="67"/>
        <v>0.18799432163861285</v>
      </c>
      <c r="AR493" s="66">
        <f t="shared" si="68"/>
        <v>103</v>
      </c>
      <c r="AS493" s="67">
        <f t="shared" si="69"/>
        <v>5.8406002839180696E-2</v>
      </c>
      <c r="AT493" s="66">
        <f t="shared" si="70"/>
        <v>32</v>
      </c>
      <c r="AU493" s="67">
        <f t="shared" si="71"/>
        <v>1.1356722774285136E-2</v>
      </c>
      <c r="AV493" s="68">
        <f t="shared" si="72"/>
        <v>6.2222222222222223</v>
      </c>
    </row>
    <row r="494" spans="1:48" x14ac:dyDescent="0.2">
      <c r="A494" s="4" t="str">
        <f t="shared" si="65"/>
        <v>Pichidegua18</v>
      </c>
      <c r="B494" s="38" t="str">
        <f t="shared" si="66"/>
        <v>PICH5B18</v>
      </c>
      <c r="C494" s="39">
        <v>18</v>
      </c>
      <c r="D494" s="40" t="s">
        <v>52</v>
      </c>
      <c r="E494" s="40" t="s">
        <v>55</v>
      </c>
      <c r="F494" s="40" t="s">
        <v>51</v>
      </c>
      <c r="G494" s="41" t="s">
        <v>34</v>
      </c>
      <c r="H494" s="53">
        <v>3000</v>
      </c>
      <c r="I494" s="53"/>
      <c r="J494" s="53">
        <v>26820</v>
      </c>
      <c r="K494" s="53"/>
      <c r="L494" s="53">
        <v>63720</v>
      </c>
      <c r="M494" s="53"/>
      <c r="N494" s="53">
        <v>46800</v>
      </c>
      <c r="O494" s="53"/>
      <c r="P494" s="53">
        <v>5580</v>
      </c>
      <c r="Q494" s="53"/>
      <c r="R494" s="53">
        <v>0</v>
      </c>
      <c r="S494" s="53"/>
      <c r="T494" s="53">
        <v>0</v>
      </c>
      <c r="U494" s="53"/>
      <c r="V494" s="53">
        <v>26289</v>
      </c>
      <c r="W494" s="53"/>
      <c r="X494" s="53">
        <v>0</v>
      </c>
      <c r="Y494" s="53"/>
      <c r="Z494" s="53">
        <v>26289</v>
      </c>
      <c r="AA494" s="53"/>
      <c r="AB494" s="53">
        <v>3693</v>
      </c>
      <c r="AC494" s="53"/>
      <c r="AD494" s="53">
        <v>0</v>
      </c>
      <c r="AE494" s="53"/>
      <c r="AF494" s="53">
        <v>3693</v>
      </c>
      <c r="AG494" s="53"/>
      <c r="AH494" s="53">
        <v>1458</v>
      </c>
      <c r="AI494" s="53"/>
      <c r="AJ494" s="53"/>
      <c r="AK494" s="53"/>
      <c r="AL494" s="53">
        <v>177360</v>
      </c>
      <c r="AM494" s="53"/>
      <c r="AN494" s="53">
        <v>0</v>
      </c>
      <c r="AO494" s="54"/>
      <c r="AP494" s="54">
        <v>177360</v>
      </c>
      <c r="AQ494" s="65">
        <f t="shared" si="67"/>
        <v>0.14822395128552096</v>
      </c>
      <c r="AR494" s="66">
        <f t="shared" si="68"/>
        <v>146.05000000000001</v>
      </c>
      <c r="AS494" s="67">
        <f t="shared" si="69"/>
        <v>2.0822056833558863E-2</v>
      </c>
      <c r="AT494" s="66">
        <f t="shared" si="70"/>
        <v>20.516666666666666</v>
      </c>
      <c r="AU494" s="67">
        <f t="shared" si="71"/>
        <v>8.2205683355886325E-3</v>
      </c>
      <c r="AV494" s="68">
        <f t="shared" si="72"/>
        <v>8.1</v>
      </c>
    </row>
    <row r="495" spans="1:48" x14ac:dyDescent="0.2">
      <c r="A495" s="4" t="str">
        <f t="shared" si="65"/>
        <v>Pichidegua18</v>
      </c>
      <c r="B495" s="38" t="str">
        <f t="shared" si="66"/>
        <v>PICH3C18</v>
      </c>
      <c r="C495" s="39">
        <v>18</v>
      </c>
      <c r="D495" s="40" t="s">
        <v>52</v>
      </c>
      <c r="E495" s="40" t="s">
        <v>55</v>
      </c>
      <c r="F495" s="40" t="s">
        <v>49</v>
      </c>
      <c r="G495" s="41" t="s">
        <v>53</v>
      </c>
      <c r="H495" s="53">
        <v>8040</v>
      </c>
      <c r="I495" s="53"/>
      <c r="J495" s="53">
        <v>40320</v>
      </c>
      <c r="K495" s="53"/>
      <c r="L495" s="53">
        <v>108540</v>
      </c>
      <c r="M495" s="53"/>
      <c r="N495" s="53">
        <v>55980</v>
      </c>
      <c r="O495" s="53"/>
      <c r="P495" s="53">
        <v>4140</v>
      </c>
      <c r="Q495" s="53"/>
      <c r="R495" s="53">
        <v>0</v>
      </c>
      <c r="S495" s="53"/>
      <c r="T495" s="53">
        <v>0</v>
      </c>
      <c r="U495" s="53"/>
      <c r="V495" s="53">
        <v>23580</v>
      </c>
      <c r="W495" s="53"/>
      <c r="X495" s="53">
        <v>0</v>
      </c>
      <c r="Y495" s="53"/>
      <c r="Z495" s="53">
        <v>23580</v>
      </c>
      <c r="AA495" s="53"/>
      <c r="AB495" s="53">
        <v>4500</v>
      </c>
      <c r="AC495" s="53"/>
      <c r="AD495" s="53">
        <v>0</v>
      </c>
      <c r="AE495" s="53"/>
      <c r="AF495" s="53">
        <v>4500</v>
      </c>
      <c r="AG495" s="53"/>
      <c r="AH495" s="53">
        <v>600</v>
      </c>
      <c r="AI495" s="53"/>
      <c r="AJ495" s="53"/>
      <c r="AK495" s="53"/>
      <c r="AL495" s="53">
        <v>245700</v>
      </c>
      <c r="AM495" s="53"/>
      <c r="AN495" s="53">
        <v>0</v>
      </c>
      <c r="AO495" s="54"/>
      <c r="AP495" s="54">
        <v>245700</v>
      </c>
      <c r="AQ495" s="65">
        <f t="shared" si="67"/>
        <v>9.5970695970695977E-2</v>
      </c>
      <c r="AR495" s="66">
        <f t="shared" si="68"/>
        <v>131</v>
      </c>
      <c r="AS495" s="67">
        <f t="shared" si="69"/>
        <v>1.8315018315018316E-2</v>
      </c>
      <c r="AT495" s="66">
        <f t="shared" si="70"/>
        <v>25</v>
      </c>
      <c r="AU495" s="67">
        <f t="shared" si="71"/>
        <v>2.442002442002442E-3</v>
      </c>
      <c r="AV495" s="68">
        <f t="shared" si="72"/>
        <v>3.3333333333333335</v>
      </c>
    </row>
    <row r="496" spans="1:48" x14ac:dyDescent="0.2">
      <c r="A496" s="4" t="str">
        <f t="shared" si="65"/>
        <v>Pichidegua18</v>
      </c>
      <c r="B496" s="38" t="str">
        <f t="shared" si="66"/>
        <v>PICH5C18</v>
      </c>
      <c r="C496" s="39">
        <v>18</v>
      </c>
      <c r="D496" s="40" t="s">
        <v>52</v>
      </c>
      <c r="E496" s="40" t="s">
        <v>55</v>
      </c>
      <c r="F496" s="40" t="s">
        <v>51</v>
      </c>
      <c r="G496" s="41" t="s">
        <v>35</v>
      </c>
      <c r="H496" s="53">
        <v>5880</v>
      </c>
      <c r="I496" s="53"/>
      <c r="J496" s="53">
        <v>1620</v>
      </c>
      <c r="K496" s="53"/>
      <c r="L496" s="53">
        <v>47700</v>
      </c>
      <c r="M496" s="53"/>
      <c r="N496" s="53">
        <v>232980</v>
      </c>
      <c r="O496" s="53"/>
      <c r="P496" s="53">
        <v>45000</v>
      </c>
      <c r="Q496" s="53"/>
      <c r="R496" s="53">
        <v>0</v>
      </c>
      <c r="S496" s="53"/>
      <c r="T496" s="53">
        <v>0</v>
      </c>
      <c r="U496" s="53"/>
      <c r="V496" s="53">
        <v>15420</v>
      </c>
      <c r="W496" s="53"/>
      <c r="X496" s="53">
        <v>0</v>
      </c>
      <c r="Y496" s="53"/>
      <c r="Z496" s="53">
        <v>15420</v>
      </c>
      <c r="AA496" s="53"/>
      <c r="AB496" s="53">
        <v>1980</v>
      </c>
      <c r="AC496" s="53"/>
      <c r="AD496" s="53">
        <v>0</v>
      </c>
      <c r="AE496" s="53"/>
      <c r="AF496" s="53">
        <v>1980</v>
      </c>
      <c r="AG496" s="53"/>
      <c r="AH496" s="53">
        <v>560</v>
      </c>
      <c r="AI496" s="53"/>
      <c r="AJ496" s="53"/>
      <c r="AK496" s="53"/>
      <c r="AL496" s="53">
        <v>351140</v>
      </c>
      <c r="AM496" s="53"/>
      <c r="AN496" s="53">
        <v>0</v>
      </c>
      <c r="AO496" s="54"/>
      <c r="AP496" s="54">
        <v>351140</v>
      </c>
      <c r="AQ496" s="65">
        <f t="shared" si="67"/>
        <v>4.3914108332858692E-2</v>
      </c>
      <c r="AR496" s="66">
        <f t="shared" si="68"/>
        <v>85.666666666666671</v>
      </c>
      <c r="AS496" s="67">
        <f t="shared" si="69"/>
        <v>5.6387765563592866E-3</v>
      </c>
      <c r="AT496" s="66">
        <f t="shared" si="70"/>
        <v>11</v>
      </c>
      <c r="AU496" s="67">
        <f t="shared" si="71"/>
        <v>1.5948054906874752E-3</v>
      </c>
      <c r="AV496" s="68">
        <f t="shared" si="72"/>
        <v>3.1111111111111112</v>
      </c>
    </row>
    <row r="497" spans="1:48" x14ac:dyDescent="0.2">
      <c r="A497" s="4" t="str">
        <f t="shared" si="65"/>
        <v>Pichidegua18</v>
      </c>
      <c r="B497" s="38" t="str">
        <f t="shared" si="66"/>
        <v>PICH5D18</v>
      </c>
      <c r="C497" s="39">
        <v>18</v>
      </c>
      <c r="D497" s="40" t="s">
        <v>52</v>
      </c>
      <c r="E497" s="40" t="s">
        <v>55</v>
      </c>
      <c r="F497" s="40" t="s">
        <v>51</v>
      </c>
      <c r="G497" s="41" t="s">
        <v>36</v>
      </c>
      <c r="H497" s="53">
        <v>1080</v>
      </c>
      <c r="I497" s="53"/>
      <c r="J497" s="53">
        <v>12240</v>
      </c>
      <c r="K497" s="53"/>
      <c r="L497" s="53">
        <v>69660</v>
      </c>
      <c r="M497" s="53"/>
      <c r="N497" s="53">
        <v>159660</v>
      </c>
      <c r="O497" s="53"/>
      <c r="P497" s="53">
        <v>8820</v>
      </c>
      <c r="Q497" s="53"/>
      <c r="R497" s="53">
        <v>0</v>
      </c>
      <c r="S497" s="53"/>
      <c r="T497" s="53">
        <v>0</v>
      </c>
      <c r="U497" s="53"/>
      <c r="V497" s="53">
        <v>20700</v>
      </c>
      <c r="W497" s="53"/>
      <c r="X497" s="53">
        <v>0</v>
      </c>
      <c r="Y497" s="53"/>
      <c r="Z497" s="53">
        <v>20700</v>
      </c>
      <c r="AA497" s="53"/>
      <c r="AB497" s="53">
        <v>2520</v>
      </c>
      <c r="AC497" s="53"/>
      <c r="AD497" s="53">
        <v>0</v>
      </c>
      <c r="AE497" s="53"/>
      <c r="AF497" s="53">
        <v>2520</v>
      </c>
      <c r="AG497" s="53"/>
      <c r="AH497" s="53">
        <v>600</v>
      </c>
      <c r="AI497" s="53"/>
      <c r="AJ497" s="53"/>
      <c r="AK497" s="53"/>
      <c r="AL497" s="53">
        <v>275280</v>
      </c>
      <c r="AM497" s="53"/>
      <c r="AN497" s="53">
        <v>0</v>
      </c>
      <c r="AO497" s="54"/>
      <c r="AP497" s="54">
        <v>275280</v>
      </c>
      <c r="AQ497" s="65">
        <f t="shared" si="67"/>
        <v>7.5196163905841329E-2</v>
      </c>
      <c r="AR497" s="66">
        <f t="shared" si="68"/>
        <v>115</v>
      </c>
      <c r="AS497" s="67">
        <f t="shared" si="69"/>
        <v>9.1543156059285084E-3</v>
      </c>
      <c r="AT497" s="66">
        <f t="shared" si="70"/>
        <v>14</v>
      </c>
      <c r="AU497" s="67">
        <f t="shared" si="71"/>
        <v>2.179598953792502E-3</v>
      </c>
      <c r="AV497" s="68">
        <f t="shared" si="72"/>
        <v>3.3333333333333335</v>
      </c>
    </row>
    <row r="498" spans="1:48" x14ac:dyDescent="0.2">
      <c r="A498" s="4" t="str">
        <f t="shared" si="65"/>
        <v>Pichidegua18</v>
      </c>
      <c r="B498" s="38" t="str">
        <f t="shared" si="66"/>
        <v>PICH1Aco18</v>
      </c>
      <c r="C498" s="39">
        <v>18</v>
      </c>
      <c r="D498" s="40" t="s">
        <v>52</v>
      </c>
      <c r="E498" s="40" t="s">
        <v>56</v>
      </c>
      <c r="F498" s="40" t="s">
        <v>47</v>
      </c>
      <c r="G498" s="41" t="s">
        <v>37</v>
      </c>
      <c r="H498" s="53">
        <v>1320</v>
      </c>
      <c r="I498" s="53"/>
      <c r="J498" s="53">
        <v>1800</v>
      </c>
      <c r="K498" s="53"/>
      <c r="L498" s="53">
        <v>1980</v>
      </c>
      <c r="M498" s="53"/>
      <c r="N498" s="53">
        <v>5400</v>
      </c>
      <c r="O498" s="53"/>
      <c r="P498" s="53">
        <v>0</v>
      </c>
      <c r="Q498" s="53"/>
      <c r="R498" s="53">
        <v>0</v>
      </c>
      <c r="S498" s="53"/>
      <c r="T498" s="53">
        <v>0</v>
      </c>
      <c r="U498" s="53"/>
      <c r="V498" s="53">
        <v>120</v>
      </c>
      <c r="W498" s="53"/>
      <c r="X498" s="53">
        <v>600</v>
      </c>
      <c r="Y498" s="53"/>
      <c r="Z498" s="53">
        <v>720</v>
      </c>
      <c r="AA498" s="53"/>
      <c r="AB498" s="53">
        <v>120</v>
      </c>
      <c r="AC498" s="53"/>
      <c r="AD498" s="53">
        <v>630</v>
      </c>
      <c r="AE498" s="53"/>
      <c r="AF498" s="53">
        <v>750</v>
      </c>
      <c r="AG498" s="53"/>
      <c r="AH498" s="53">
        <v>340</v>
      </c>
      <c r="AI498" s="53"/>
      <c r="AJ498" s="53"/>
      <c r="AK498" s="53"/>
      <c r="AL498" s="53">
        <v>11080</v>
      </c>
      <c r="AM498" s="53"/>
      <c r="AN498" s="53">
        <v>1230</v>
      </c>
      <c r="AO498" s="54"/>
      <c r="AP498" s="54">
        <v>12310</v>
      </c>
      <c r="AQ498" s="65">
        <f t="shared" si="67"/>
        <v>5.848903330625508E-2</v>
      </c>
      <c r="AR498" s="66">
        <f t="shared" si="68"/>
        <v>4</v>
      </c>
      <c r="AS498" s="67">
        <f t="shared" si="69"/>
        <v>6.0926076360682375E-2</v>
      </c>
      <c r="AT498" s="66">
        <f t="shared" si="70"/>
        <v>4.166666666666667</v>
      </c>
      <c r="AU498" s="67">
        <f t="shared" si="71"/>
        <v>2.761982128350934E-2</v>
      </c>
      <c r="AV498" s="68">
        <f t="shared" si="72"/>
        <v>1.8888888888888888</v>
      </c>
    </row>
    <row r="499" spans="1:48" x14ac:dyDescent="0.2">
      <c r="A499" s="4" t="str">
        <f t="shared" si="65"/>
        <v>Pichidegua18</v>
      </c>
      <c r="B499" s="38" t="str">
        <f t="shared" si="66"/>
        <v>PICH1Aco218</v>
      </c>
      <c r="C499" s="39">
        <v>18</v>
      </c>
      <c r="D499" s="40" t="s">
        <v>52</v>
      </c>
      <c r="E499" s="40" t="s">
        <v>56</v>
      </c>
      <c r="F499" s="40" t="s">
        <v>47</v>
      </c>
      <c r="G499" s="41" t="s">
        <v>38</v>
      </c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>
        <v>0</v>
      </c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4"/>
      <c r="AP499" s="54"/>
      <c r="AQ499" s="65">
        <v>0</v>
      </c>
      <c r="AR499" s="66">
        <f t="shared" si="68"/>
        <v>0</v>
      </c>
      <c r="AS499" s="67">
        <v>0</v>
      </c>
      <c r="AT499" s="66">
        <f t="shared" si="70"/>
        <v>0</v>
      </c>
      <c r="AU499" s="67">
        <v>0</v>
      </c>
      <c r="AV499" s="68">
        <f t="shared" si="72"/>
        <v>0</v>
      </c>
    </row>
    <row r="500" spans="1:48" x14ac:dyDescent="0.2">
      <c r="A500" s="4" t="str">
        <f t="shared" si="65"/>
        <v>Pichidegua18</v>
      </c>
      <c r="B500" s="38" t="str">
        <f t="shared" si="66"/>
        <v>PICH1Bco18</v>
      </c>
      <c r="C500" s="39">
        <v>18</v>
      </c>
      <c r="D500" s="40" t="s">
        <v>52</v>
      </c>
      <c r="E500" s="40" t="s">
        <v>56</v>
      </c>
      <c r="F500" s="40" t="s">
        <v>47</v>
      </c>
      <c r="G500" s="41" t="s">
        <v>39</v>
      </c>
      <c r="H500" s="53">
        <v>1680</v>
      </c>
      <c r="I500" s="53"/>
      <c r="J500" s="53">
        <v>540</v>
      </c>
      <c r="K500" s="53"/>
      <c r="L500" s="53">
        <v>1800</v>
      </c>
      <c r="M500" s="53"/>
      <c r="N500" s="53">
        <v>41400</v>
      </c>
      <c r="O500" s="53"/>
      <c r="P500" s="53">
        <v>180</v>
      </c>
      <c r="Q500" s="53"/>
      <c r="R500" s="53">
        <v>0</v>
      </c>
      <c r="S500" s="53"/>
      <c r="T500" s="53">
        <v>0</v>
      </c>
      <c r="U500" s="53"/>
      <c r="V500" s="53">
        <v>1890</v>
      </c>
      <c r="W500" s="53"/>
      <c r="X500" s="53">
        <v>420</v>
      </c>
      <c r="Y500" s="53"/>
      <c r="Z500" s="53">
        <v>2310</v>
      </c>
      <c r="AA500" s="53"/>
      <c r="AB500" s="53">
        <v>228</v>
      </c>
      <c r="AC500" s="53"/>
      <c r="AD500" s="53">
        <v>120</v>
      </c>
      <c r="AE500" s="53"/>
      <c r="AF500" s="53">
        <v>348</v>
      </c>
      <c r="AG500" s="53"/>
      <c r="AH500" s="53">
        <v>742</v>
      </c>
      <c r="AI500" s="53"/>
      <c r="AJ500" s="53"/>
      <c r="AK500" s="53"/>
      <c r="AL500" s="53">
        <v>48460</v>
      </c>
      <c r="AM500" s="53"/>
      <c r="AN500" s="53">
        <v>540</v>
      </c>
      <c r="AO500" s="54"/>
      <c r="AP500" s="54">
        <v>49000</v>
      </c>
      <c r="AQ500" s="65">
        <f t="shared" si="67"/>
        <v>4.7142857142857146E-2</v>
      </c>
      <c r="AR500" s="66">
        <f t="shared" si="68"/>
        <v>12.833333333333334</v>
      </c>
      <c r="AS500" s="67">
        <f t="shared" si="69"/>
        <v>7.1020408163265302E-3</v>
      </c>
      <c r="AT500" s="66">
        <f t="shared" si="70"/>
        <v>1.9333333333333333</v>
      </c>
      <c r="AU500" s="67">
        <f t="shared" si="71"/>
        <v>1.5142857142857144E-2</v>
      </c>
      <c r="AV500" s="68">
        <f t="shared" si="72"/>
        <v>4.1222222222222218</v>
      </c>
    </row>
    <row r="501" spans="1:48" x14ac:dyDescent="0.2">
      <c r="A501" s="4" t="str">
        <f t="shared" si="65"/>
        <v>Pichidegua18</v>
      </c>
      <c r="B501" s="38" t="str">
        <f t="shared" si="66"/>
        <v>PICH2BCO18</v>
      </c>
      <c r="C501" s="39">
        <v>18</v>
      </c>
      <c r="D501" s="40" t="s">
        <v>52</v>
      </c>
      <c r="E501" s="42" t="s">
        <v>56</v>
      </c>
      <c r="F501" s="42" t="s">
        <v>47</v>
      </c>
      <c r="G501" s="43" t="s">
        <v>40</v>
      </c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>
        <v>0</v>
      </c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4"/>
      <c r="AP501" s="54"/>
      <c r="AQ501" s="65">
        <v>0</v>
      </c>
      <c r="AR501" s="66">
        <f t="shared" si="68"/>
        <v>0</v>
      </c>
      <c r="AS501" s="67">
        <v>0</v>
      </c>
      <c r="AT501" s="66">
        <f t="shared" si="70"/>
        <v>0</v>
      </c>
      <c r="AU501" s="67">
        <v>0</v>
      </c>
      <c r="AV501" s="68">
        <f t="shared" si="72"/>
        <v>0</v>
      </c>
    </row>
    <row r="502" spans="1:48" x14ac:dyDescent="0.2">
      <c r="A502" s="4" t="str">
        <f t="shared" si="65"/>
        <v>Pichidegua18</v>
      </c>
      <c r="B502" s="38" t="str">
        <f t="shared" si="66"/>
        <v>PICH4Bco18</v>
      </c>
      <c r="C502" s="39">
        <v>18</v>
      </c>
      <c r="D502" s="40" t="s">
        <v>52</v>
      </c>
      <c r="E502" s="40" t="s">
        <v>56</v>
      </c>
      <c r="F502" s="40" t="s">
        <v>50</v>
      </c>
      <c r="G502" s="41" t="s">
        <v>41</v>
      </c>
      <c r="H502" s="53">
        <v>2760</v>
      </c>
      <c r="I502" s="53"/>
      <c r="J502" s="53">
        <v>7740</v>
      </c>
      <c r="K502" s="53"/>
      <c r="L502" s="53">
        <v>16920</v>
      </c>
      <c r="M502" s="53"/>
      <c r="N502" s="53">
        <v>8460</v>
      </c>
      <c r="O502" s="53"/>
      <c r="P502" s="53">
        <v>0</v>
      </c>
      <c r="Q502" s="53"/>
      <c r="R502" s="53">
        <v>0</v>
      </c>
      <c r="S502" s="53"/>
      <c r="T502" s="53">
        <v>0</v>
      </c>
      <c r="U502" s="53"/>
      <c r="V502" s="53">
        <v>3240</v>
      </c>
      <c r="W502" s="53"/>
      <c r="X502" s="53">
        <v>0</v>
      </c>
      <c r="Y502" s="53"/>
      <c r="Z502" s="53">
        <v>3240</v>
      </c>
      <c r="AA502" s="53"/>
      <c r="AB502" s="53">
        <v>3780</v>
      </c>
      <c r="AC502" s="53"/>
      <c r="AD502" s="53">
        <v>0</v>
      </c>
      <c r="AE502" s="53"/>
      <c r="AF502" s="53">
        <v>3780</v>
      </c>
      <c r="AG502" s="53"/>
      <c r="AH502" s="53">
        <v>400</v>
      </c>
      <c r="AI502" s="53"/>
      <c r="AJ502" s="53"/>
      <c r="AK502" s="53"/>
      <c r="AL502" s="53">
        <v>43300</v>
      </c>
      <c r="AM502" s="53"/>
      <c r="AN502" s="53">
        <v>0</v>
      </c>
      <c r="AO502" s="54"/>
      <c r="AP502" s="54">
        <v>43300</v>
      </c>
      <c r="AQ502" s="65">
        <f t="shared" si="67"/>
        <v>7.4826789838337182E-2</v>
      </c>
      <c r="AR502" s="66">
        <f t="shared" si="68"/>
        <v>18</v>
      </c>
      <c r="AS502" s="67">
        <f t="shared" si="69"/>
        <v>8.729792147806005E-2</v>
      </c>
      <c r="AT502" s="66">
        <f t="shared" si="70"/>
        <v>21</v>
      </c>
      <c r="AU502" s="67">
        <f t="shared" si="71"/>
        <v>9.2378752886836026E-3</v>
      </c>
      <c r="AV502" s="68">
        <f t="shared" si="72"/>
        <v>2.2222222222222223</v>
      </c>
    </row>
    <row r="503" spans="1:48" x14ac:dyDescent="0.2">
      <c r="A503" s="4" t="str">
        <f t="shared" si="65"/>
        <v>Pichidegua18</v>
      </c>
      <c r="B503" s="38" t="str">
        <f t="shared" si="66"/>
        <v>PICH5Aco18</v>
      </c>
      <c r="C503" s="39">
        <v>18</v>
      </c>
      <c r="D503" s="40" t="s">
        <v>52</v>
      </c>
      <c r="E503" s="40" t="s">
        <v>56</v>
      </c>
      <c r="F503" s="40" t="s">
        <v>51</v>
      </c>
      <c r="G503" s="41" t="s">
        <v>42</v>
      </c>
      <c r="H503" s="53">
        <v>1200</v>
      </c>
      <c r="I503" s="53"/>
      <c r="J503" s="53">
        <v>12780</v>
      </c>
      <c r="K503" s="53"/>
      <c r="L503" s="53">
        <v>0</v>
      </c>
      <c r="M503" s="53"/>
      <c r="N503" s="53">
        <v>55620</v>
      </c>
      <c r="O503" s="53"/>
      <c r="P503" s="53">
        <v>2880</v>
      </c>
      <c r="Q503" s="53"/>
      <c r="R503" s="53">
        <v>0</v>
      </c>
      <c r="S503" s="53"/>
      <c r="T503" s="53">
        <v>0</v>
      </c>
      <c r="U503" s="53"/>
      <c r="V503" s="53">
        <v>1620</v>
      </c>
      <c r="W503" s="53"/>
      <c r="X503" s="53">
        <v>0</v>
      </c>
      <c r="Y503" s="53"/>
      <c r="Z503" s="53">
        <v>1620</v>
      </c>
      <c r="AA503" s="53"/>
      <c r="AB503" s="53">
        <v>2460</v>
      </c>
      <c r="AC503" s="53"/>
      <c r="AD503" s="53">
        <v>0</v>
      </c>
      <c r="AE503" s="53"/>
      <c r="AF503" s="53">
        <v>2460</v>
      </c>
      <c r="AG503" s="53"/>
      <c r="AH503" s="53">
        <v>1920</v>
      </c>
      <c r="AI503" s="53"/>
      <c r="AJ503" s="53"/>
      <c r="AK503" s="53"/>
      <c r="AL503" s="53">
        <v>78480</v>
      </c>
      <c r="AM503" s="53"/>
      <c r="AN503" s="53">
        <v>0</v>
      </c>
      <c r="AO503" s="54"/>
      <c r="AP503" s="54">
        <v>78480</v>
      </c>
      <c r="AQ503" s="65">
        <f t="shared" si="67"/>
        <v>2.0642201834862386E-2</v>
      </c>
      <c r="AR503" s="66">
        <f t="shared" si="68"/>
        <v>9</v>
      </c>
      <c r="AS503" s="67">
        <f t="shared" si="69"/>
        <v>3.1345565749235471E-2</v>
      </c>
      <c r="AT503" s="66">
        <f t="shared" si="70"/>
        <v>13.666666666666666</v>
      </c>
      <c r="AU503" s="67">
        <f t="shared" si="71"/>
        <v>2.4464831804281346E-2</v>
      </c>
      <c r="AV503" s="68">
        <f t="shared" si="72"/>
        <v>10.666666666666666</v>
      </c>
    </row>
    <row r="504" spans="1:48" x14ac:dyDescent="0.2">
      <c r="A504" s="4" t="str">
        <f t="shared" si="65"/>
        <v>Pichidegua18</v>
      </c>
      <c r="B504" s="38" t="str">
        <f t="shared" si="66"/>
        <v>PICH5Bco18</v>
      </c>
      <c r="C504" s="39">
        <v>18</v>
      </c>
      <c r="D504" s="40" t="s">
        <v>52</v>
      </c>
      <c r="E504" s="40" t="s">
        <v>56</v>
      </c>
      <c r="F504" s="40" t="s">
        <v>51</v>
      </c>
      <c r="G504" s="41" t="s">
        <v>43</v>
      </c>
      <c r="H504" s="53">
        <v>3360</v>
      </c>
      <c r="I504" s="53"/>
      <c r="J504" s="53">
        <v>14760</v>
      </c>
      <c r="K504" s="53"/>
      <c r="L504" s="53">
        <v>36720</v>
      </c>
      <c r="M504" s="53"/>
      <c r="N504" s="53">
        <v>19440</v>
      </c>
      <c r="O504" s="53"/>
      <c r="P504" s="53">
        <v>1440</v>
      </c>
      <c r="Q504" s="53"/>
      <c r="R504" s="53">
        <v>0</v>
      </c>
      <c r="S504" s="53"/>
      <c r="T504" s="53">
        <v>0</v>
      </c>
      <c r="U504" s="53"/>
      <c r="V504" s="53">
        <v>5034</v>
      </c>
      <c r="W504" s="53"/>
      <c r="X504" s="53">
        <v>0</v>
      </c>
      <c r="Y504" s="53"/>
      <c r="Z504" s="53">
        <v>5034</v>
      </c>
      <c r="AA504" s="53"/>
      <c r="AB504" s="53">
        <v>2943</v>
      </c>
      <c r="AC504" s="53"/>
      <c r="AD504" s="53">
        <v>0</v>
      </c>
      <c r="AE504" s="53"/>
      <c r="AF504" s="53">
        <v>2943</v>
      </c>
      <c r="AG504" s="53"/>
      <c r="AH504" s="53">
        <v>1083</v>
      </c>
      <c r="AI504" s="53"/>
      <c r="AJ504" s="53"/>
      <c r="AK504" s="53"/>
      <c r="AL504" s="53">
        <v>84780</v>
      </c>
      <c r="AM504" s="53"/>
      <c r="AN504" s="53">
        <v>0</v>
      </c>
      <c r="AO504" s="54"/>
      <c r="AP504" s="54">
        <v>84780</v>
      </c>
      <c r="AQ504" s="65">
        <f t="shared" si="67"/>
        <v>5.9377211606510973E-2</v>
      </c>
      <c r="AR504" s="66">
        <f t="shared" si="68"/>
        <v>27.966666666666665</v>
      </c>
      <c r="AS504" s="67">
        <f t="shared" si="69"/>
        <v>3.4713375796178343E-2</v>
      </c>
      <c r="AT504" s="66">
        <f t="shared" si="70"/>
        <v>16.350000000000001</v>
      </c>
      <c r="AU504" s="67">
        <f t="shared" si="71"/>
        <v>1.2774239207360226E-2</v>
      </c>
      <c r="AV504" s="68">
        <f t="shared" si="72"/>
        <v>6.0166666666666666</v>
      </c>
    </row>
    <row r="505" spans="1:48" x14ac:dyDescent="0.2">
      <c r="A505" s="4" t="str">
        <f t="shared" si="65"/>
        <v>Pichidegua18</v>
      </c>
      <c r="B505" s="38" t="str">
        <f t="shared" si="66"/>
        <v>PICH5Cco18</v>
      </c>
      <c r="C505" s="39">
        <v>18</v>
      </c>
      <c r="D505" s="40" t="s">
        <v>52</v>
      </c>
      <c r="E505" s="40" t="s">
        <v>56</v>
      </c>
      <c r="F505" s="40" t="s">
        <v>51</v>
      </c>
      <c r="G505" s="41" t="s">
        <v>44</v>
      </c>
      <c r="H505" s="53">
        <v>600</v>
      </c>
      <c r="I505" s="53"/>
      <c r="J505" s="53">
        <v>2700</v>
      </c>
      <c r="K505" s="53"/>
      <c r="L505" s="53">
        <v>8640</v>
      </c>
      <c r="M505" s="53"/>
      <c r="N505" s="53">
        <v>70200</v>
      </c>
      <c r="O505" s="53"/>
      <c r="P505" s="53">
        <v>7740</v>
      </c>
      <c r="Q505" s="53"/>
      <c r="R505" s="53">
        <v>0</v>
      </c>
      <c r="S505" s="53"/>
      <c r="T505" s="53">
        <v>180</v>
      </c>
      <c r="U505" s="53"/>
      <c r="V505" s="53">
        <v>1806</v>
      </c>
      <c r="W505" s="53"/>
      <c r="X505" s="53">
        <v>0</v>
      </c>
      <c r="Y505" s="53"/>
      <c r="Z505" s="53">
        <v>1806</v>
      </c>
      <c r="AA505" s="53"/>
      <c r="AB505" s="53">
        <v>1650</v>
      </c>
      <c r="AC505" s="53"/>
      <c r="AD505" s="53">
        <v>0</v>
      </c>
      <c r="AE505" s="53"/>
      <c r="AF505" s="53">
        <v>1650</v>
      </c>
      <c r="AG505" s="53"/>
      <c r="AH505" s="53">
        <v>624</v>
      </c>
      <c r="AI505" s="53"/>
      <c r="AJ505" s="53"/>
      <c r="AK505" s="53"/>
      <c r="AL505" s="53">
        <v>94140</v>
      </c>
      <c r="AM505" s="53"/>
      <c r="AN505" s="53">
        <v>0</v>
      </c>
      <c r="AO505" s="54"/>
      <c r="AP505" s="54">
        <v>94140</v>
      </c>
      <c r="AQ505" s="65">
        <f t="shared" si="67"/>
        <v>1.918419375398343E-2</v>
      </c>
      <c r="AR505" s="66">
        <f t="shared" si="68"/>
        <v>10.033333333333333</v>
      </c>
      <c r="AS505" s="67">
        <f t="shared" si="69"/>
        <v>1.7527087316762269E-2</v>
      </c>
      <c r="AT505" s="66">
        <f t="shared" si="70"/>
        <v>9.1666666666666661</v>
      </c>
      <c r="AU505" s="67">
        <f t="shared" si="71"/>
        <v>6.6284257488846395E-3</v>
      </c>
      <c r="AV505" s="68">
        <f t="shared" si="72"/>
        <v>3.4666666666666668</v>
      </c>
    </row>
    <row r="506" spans="1:48" ht="13.5" thickBot="1" x14ac:dyDescent="0.25">
      <c r="A506" s="4" t="str">
        <f t="shared" si="65"/>
        <v>18</v>
      </c>
      <c r="B506" s="44" t="str">
        <f t="shared" si="66"/>
        <v>Lavado18</v>
      </c>
      <c r="C506" s="45">
        <v>18</v>
      </c>
      <c r="D506" s="46"/>
      <c r="E506" s="46"/>
      <c r="F506" s="46"/>
      <c r="G506" s="47" t="s">
        <v>46</v>
      </c>
      <c r="H506" s="55">
        <v>4440</v>
      </c>
      <c r="I506" s="55"/>
      <c r="J506" s="55">
        <v>14400</v>
      </c>
      <c r="K506" s="55"/>
      <c r="L506" s="55">
        <v>57960</v>
      </c>
      <c r="M506" s="55"/>
      <c r="N506" s="55">
        <v>53640</v>
      </c>
      <c r="O506" s="55"/>
      <c r="P506" s="55">
        <v>11880</v>
      </c>
      <c r="Q506" s="55"/>
      <c r="R506" s="55">
        <v>1260</v>
      </c>
      <c r="S506" s="55"/>
      <c r="T506" s="55">
        <v>0</v>
      </c>
      <c r="U506" s="55"/>
      <c r="V506" s="55">
        <v>0</v>
      </c>
      <c r="W506" s="55"/>
      <c r="X506" s="55">
        <v>0</v>
      </c>
      <c r="Y506" s="55"/>
      <c r="Z506" s="55">
        <v>0</v>
      </c>
      <c r="AA506" s="55"/>
      <c r="AB506" s="55">
        <v>0</v>
      </c>
      <c r="AC506" s="55"/>
      <c r="AD506" s="55">
        <v>0</v>
      </c>
      <c r="AE506" s="55"/>
      <c r="AF506" s="55">
        <v>0</v>
      </c>
      <c r="AG506" s="55"/>
      <c r="AH506" s="55">
        <v>0</v>
      </c>
      <c r="AI506" s="55"/>
      <c r="AJ506" s="55"/>
      <c r="AK506" s="55"/>
      <c r="AL506" s="55">
        <v>143580</v>
      </c>
      <c r="AM506" s="55"/>
      <c r="AN506" s="55">
        <v>0</v>
      </c>
      <c r="AO506" s="56"/>
      <c r="AP506" s="56">
        <v>143580</v>
      </c>
      <c r="AQ506" s="69">
        <f t="shared" si="67"/>
        <v>0</v>
      </c>
      <c r="AR506" s="70">
        <f t="shared" si="68"/>
        <v>0</v>
      </c>
      <c r="AS506" s="71">
        <f t="shared" si="69"/>
        <v>0</v>
      </c>
      <c r="AT506" s="70">
        <f t="shared" si="70"/>
        <v>0</v>
      </c>
      <c r="AU506" s="71">
        <f t="shared" si="71"/>
        <v>0</v>
      </c>
      <c r="AV506" s="72">
        <f t="shared" si="72"/>
        <v>0</v>
      </c>
    </row>
    <row r="507" spans="1:48" x14ac:dyDescent="0.2">
      <c r="A507" s="4" t="str">
        <f t="shared" si="65"/>
        <v>Calera19</v>
      </c>
      <c r="B507" s="34" t="str">
        <f t="shared" si="66"/>
        <v>CA3A19</v>
      </c>
      <c r="C507" s="35">
        <v>19</v>
      </c>
      <c r="D507" s="36" t="s">
        <v>59</v>
      </c>
      <c r="E507" s="36" t="s">
        <v>56</v>
      </c>
      <c r="F507" s="36" t="s">
        <v>47</v>
      </c>
      <c r="G507" s="37" t="s">
        <v>20</v>
      </c>
      <c r="H507" s="51">
        <v>11400</v>
      </c>
      <c r="I507" s="51"/>
      <c r="J507" s="51">
        <v>23580</v>
      </c>
      <c r="K507" s="51"/>
      <c r="L507" s="51">
        <v>0</v>
      </c>
      <c r="M507" s="51"/>
      <c r="N507" s="51">
        <v>31500</v>
      </c>
      <c r="O507" s="51"/>
      <c r="P507" s="51">
        <v>360</v>
      </c>
      <c r="Q507" s="51"/>
      <c r="R507" s="51">
        <v>180</v>
      </c>
      <c r="S507" s="51"/>
      <c r="T507" s="51">
        <v>0</v>
      </c>
      <c r="U507" s="51"/>
      <c r="V507" s="51">
        <v>1182</v>
      </c>
      <c r="W507" s="51"/>
      <c r="X507" s="51">
        <v>660</v>
      </c>
      <c r="Y507" s="51"/>
      <c r="Z507" s="51">
        <v>1842</v>
      </c>
      <c r="AA507" s="51"/>
      <c r="AB507" s="51">
        <v>570</v>
      </c>
      <c r="AC507" s="51"/>
      <c r="AD507" s="51">
        <v>660</v>
      </c>
      <c r="AE507" s="51"/>
      <c r="AF507" s="51">
        <v>1230</v>
      </c>
      <c r="AG507" s="51"/>
      <c r="AH507" s="51">
        <v>768</v>
      </c>
      <c r="AI507" s="51"/>
      <c r="AJ507" s="51"/>
      <c r="AK507" s="51"/>
      <c r="AL507" s="51">
        <v>69540</v>
      </c>
      <c r="AM507" s="51"/>
      <c r="AN507" s="51">
        <v>1320</v>
      </c>
      <c r="AO507" s="52"/>
      <c r="AP507" s="52">
        <v>70860</v>
      </c>
      <c r="AQ507" s="57">
        <f>+Z507/AP507</f>
        <v>2.5994919559695174E-2</v>
      </c>
      <c r="AR507" s="58">
        <f>+Z507/180</f>
        <v>10.233333333333333</v>
      </c>
      <c r="AS507" s="59">
        <f>+AF507/AP507</f>
        <v>1.7358171041490261E-2</v>
      </c>
      <c r="AT507" s="58">
        <f>+AF507/180</f>
        <v>6.833333333333333</v>
      </c>
      <c r="AU507" s="59">
        <f>+AH507/AP507</f>
        <v>1.083827265029636E-2</v>
      </c>
      <c r="AV507" s="60">
        <f>+AH507/180</f>
        <v>4.2666666666666666</v>
      </c>
    </row>
    <row r="508" spans="1:48" x14ac:dyDescent="0.2">
      <c r="A508" s="4" t="str">
        <f t="shared" si="65"/>
        <v>Calera19</v>
      </c>
      <c r="B508" s="38" t="str">
        <f t="shared" si="66"/>
        <v>CA3B19</v>
      </c>
      <c r="C508" s="39">
        <v>19</v>
      </c>
      <c r="D508" s="40" t="s">
        <v>59</v>
      </c>
      <c r="E508" s="40" t="s">
        <v>56</v>
      </c>
      <c r="F508" s="40" t="s">
        <v>47</v>
      </c>
      <c r="G508" s="41" t="s">
        <v>54</v>
      </c>
      <c r="H508" s="53">
        <v>1080</v>
      </c>
      <c r="I508" s="53"/>
      <c r="J508" s="53">
        <v>1980</v>
      </c>
      <c r="K508" s="53"/>
      <c r="L508" s="53">
        <v>1620</v>
      </c>
      <c r="M508" s="53"/>
      <c r="N508" s="53">
        <v>540</v>
      </c>
      <c r="O508" s="53"/>
      <c r="P508" s="53">
        <v>360</v>
      </c>
      <c r="Q508" s="53"/>
      <c r="R508" s="53">
        <v>0</v>
      </c>
      <c r="S508" s="53"/>
      <c r="T508" s="53">
        <v>0</v>
      </c>
      <c r="U508" s="53"/>
      <c r="V508" s="53">
        <v>72</v>
      </c>
      <c r="W508" s="53"/>
      <c r="X508" s="53">
        <v>120</v>
      </c>
      <c r="Y508" s="53"/>
      <c r="Z508" s="53">
        <v>192</v>
      </c>
      <c r="AA508" s="53"/>
      <c r="AB508" s="53">
        <v>75</v>
      </c>
      <c r="AC508" s="53"/>
      <c r="AD508" s="53">
        <v>30</v>
      </c>
      <c r="AE508" s="53"/>
      <c r="AF508" s="53">
        <v>105</v>
      </c>
      <c r="AG508" s="53"/>
      <c r="AH508" s="53">
        <v>33</v>
      </c>
      <c r="AI508" s="53"/>
      <c r="AJ508" s="53"/>
      <c r="AK508" s="53"/>
      <c r="AL508" s="53">
        <v>5760</v>
      </c>
      <c r="AM508" s="53"/>
      <c r="AN508" s="53">
        <v>150</v>
      </c>
      <c r="AO508" s="54"/>
      <c r="AP508" s="54">
        <v>5910</v>
      </c>
      <c r="AQ508" s="61">
        <f t="shared" ref="AQ508:AQ534" si="73">+Z508/AP508</f>
        <v>3.2487309644670052E-2</v>
      </c>
      <c r="AR508" s="62">
        <f t="shared" ref="AR508:AR534" si="74">+Z508/180</f>
        <v>1.0666666666666667</v>
      </c>
      <c r="AS508" s="63">
        <f t="shared" ref="AS508:AS534" si="75">+AF508/AP508</f>
        <v>1.7766497461928935E-2</v>
      </c>
      <c r="AT508" s="62">
        <f t="shared" ref="AT508:AT534" si="76">+AF508/180</f>
        <v>0.58333333333333337</v>
      </c>
      <c r="AU508" s="63">
        <f t="shared" ref="AU508:AU534" si="77">+AH508/AP508</f>
        <v>5.5837563451776647E-3</v>
      </c>
      <c r="AV508" s="64">
        <f t="shared" ref="AV508:AV534" si="78">+AH508/180</f>
        <v>0.18333333333333332</v>
      </c>
    </row>
    <row r="509" spans="1:48" x14ac:dyDescent="0.2">
      <c r="A509" s="4" t="str">
        <f t="shared" si="65"/>
        <v>Calera19</v>
      </c>
      <c r="B509" s="38" t="str">
        <f t="shared" si="66"/>
        <v>CA3BB19</v>
      </c>
      <c r="C509" s="39">
        <v>19</v>
      </c>
      <c r="D509" s="40" t="s">
        <v>59</v>
      </c>
      <c r="E509" s="40" t="s">
        <v>55</v>
      </c>
      <c r="F509" s="40" t="s">
        <v>47</v>
      </c>
      <c r="G509" s="41" t="s">
        <v>21</v>
      </c>
      <c r="H509" s="53">
        <v>2520</v>
      </c>
      <c r="I509" s="53"/>
      <c r="J509" s="53">
        <v>6120</v>
      </c>
      <c r="K509" s="53"/>
      <c r="L509" s="53">
        <v>6880</v>
      </c>
      <c r="M509" s="53"/>
      <c r="N509" s="53">
        <v>18000</v>
      </c>
      <c r="O509" s="53"/>
      <c r="P509" s="53">
        <v>18900</v>
      </c>
      <c r="Q509" s="53"/>
      <c r="R509" s="53">
        <v>0</v>
      </c>
      <c r="S509" s="53"/>
      <c r="T509" s="53">
        <v>0</v>
      </c>
      <c r="U509" s="53"/>
      <c r="V509" s="53">
        <v>1695</v>
      </c>
      <c r="W509" s="53"/>
      <c r="X509" s="53">
        <v>930</v>
      </c>
      <c r="Y509" s="53"/>
      <c r="Z509" s="53">
        <v>2625</v>
      </c>
      <c r="AA509" s="53"/>
      <c r="AB509" s="53">
        <v>627</v>
      </c>
      <c r="AC509" s="53"/>
      <c r="AD509" s="53">
        <v>600</v>
      </c>
      <c r="AE509" s="53"/>
      <c r="AF509" s="53">
        <v>1227</v>
      </c>
      <c r="AG509" s="53"/>
      <c r="AH509" s="53">
        <v>338</v>
      </c>
      <c r="AI509" s="53"/>
      <c r="AJ509" s="53"/>
      <c r="AK509" s="53"/>
      <c r="AL509" s="53">
        <v>55080</v>
      </c>
      <c r="AM509" s="53"/>
      <c r="AN509" s="53">
        <v>1530</v>
      </c>
      <c r="AO509" s="54"/>
      <c r="AP509" s="54">
        <v>56610</v>
      </c>
      <c r="AQ509" s="61">
        <f t="shared" si="73"/>
        <v>4.6369899311075782E-2</v>
      </c>
      <c r="AR509" s="62">
        <f t="shared" si="74"/>
        <v>14.583333333333334</v>
      </c>
      <c r="AS509" s="63">
        <f t="shared" si="75"/>
        <v>2.167461579226285E-2</v>
      </c>
      <c r="AT509" s="62">
        <f t="shared" si="76"/>
        <v>6.8166666666666664</v>
      </c>
      <c r="AU509" s="63">
        <f t="shared" si="77"/>
        <v>5.9706765589118528E-3</v>
      </c>
      <c r="AV509" s="64">
        <f t="shared" si="78"/>
        <v>1.8777777777777778</v>
      </c>
    </row>
    <row r="510" spans="1:48" x14ac:dyDescent="0.2">
      <c r="A510" s="4" t="str">
        <f t="shared" si="65"/>
        <v>Calera19</v>
      </c>
      <c r="B510" s="38" t="str">
        <f t="shared" si="66"/>
        <v>CAP1A19</v>
      </c>
      <c r="C510" s="39">
        <v>19</v>
      </c>
      <c r="D510" s="40" t="s">
        <v>59</v>
      </c>
      <c r="E510" s="40" t="s">
        <v>56</v>
      </c>
      <c r="F510" s="40" t="s">
        <v>47</v>
      </c>
      <c r="G510" s="41" t="s">
        <v>22</v>
      </c>
      <c r="H510" s="53">
        <v>1320</v>
      </c>
      <c r="I510" s="53"/>
      <c r="J510" s="53">
        <v>1260</v>
      </c>
      <c r="K510" s="53"/>
      <c r="L510" s="53">
        <v>5580</v>
      </c>
      <c r="M510" s="53"/>
      <c r="N510" s="53">
        <v>29700</v>
      </c>
      <c r="O510" s="53"/>
      <c r="P510" s="53">
        <v>540</v>
      </c>
      <c r="Q510" s="53"/>
      <c r="R510" s="53">
        <v>0</v>
      </c>
      <c r="S510" s="53"/>
      <c r="T510" s="53">
        <v>0</v>
      </c>
      <c r="U510" s="53"/>
      <c r="V510" s="53">
        <v>456</v>
      </c>
      <c r="W510" s="53"/>
      <c r="X510" s="53">
        <v>510</v>
      </c>
      <c r="Y510" s="53"/>
      <c r="Z510" s="53">
        <v>966</v>
      </c>
      <c r="AA510" s="53"/>
      <c r="AB510" s="53">
        <v>213</v>
      </c>
      <c r="AC510" s="53"/>
      <c r="AD510" s="53">
        <v>0</v>
      </c>
      <c r="AE510" s="53"/>
      <c r="AF510" s="53">
        <v>213</v>
      </c>
      <c r="AG510" s="53"/>
      <c r="AH510" s="53">
        <v>51</v>
      </c>
      <c r="AI510" s="53"/>
      <c r="AJ510" s="53"/>
      <c r="AK510" s="53"/>
      <c r="AL510" s="53">
        <v>39120</v>
      </c>
      <c r="AM510" s="53"/>
      <c r="AN510" s="53">
        <v>510</v>
      </c>
      <c r="AO510" s="54"/>
      <c r="AP510" s="54">
        <v>39630</v>
      </c>
      <c r="AQ510" s="61">
        <f t="shared" si="73"/>
        <v>2.437547312641938E-2</v>
      </c>
      <c r="AR510" s="62">
        <f t="shared" si="74"/>
        <v>5.3666666666666663</v>
      </c>
      <c r="AS510" s="63">
        <f t="shared" si="75"/>
        <v>5.3747161241483729E-3</v>
      </c>
      <c r="AT510" s="62">
        <f t="shared" si="76"/>
        <v>1.1833333333333333</v>
      </c>
      <c r="AU510" s="63">
        <f t="shared" si="77"/>
        <v>1.2869038607115821E-3</v>
      </c>
      <c r="AV510" s="64">
        <f t="shared" si="78"/>
        <v>0.28333333333333333</v>
      </c>
    </row>
    <row r="511" spans="1:48" x14ac:dyDescent="0.2">
      <c r="A511" s="4" t="str">
        <f t="shared" si="65"/>
        <v>Calera19</v>
      </c>
      <c r="B511" s="38" t="str">
        <f t="shared" si="66"/>
        <v>CAP1B19</v>
      </c>
      <c r="C511" s="39">
        <v>19</v>
      </c>
      <c r="D511" s="40" t="s">
        <v>59</v>
      </c>
      <c r="E511" s="40" t="s">
        <v>56</v>
      </c>
      <c r="F511" s="40" t="s">
        <v>47</v>
      </c>
      <c r="G511" s="41" t="s">
        <v>23</v>
      </c>
      <c r="H511" s="53">
        <v>3480</v>
      </c>
      <c r="I511" s="53"/>
      <c r="J511" s="53">
        <v>0</v>
      </c>
      <c r="K511" s="53"/>
      <c r="L511" s="53">
        <v>0</v>
      </c>
      <c r="M511" s="53"/>
      <c r="N511" s="53">
        <v>28980</v>
      </c>
      <c r="O511" s="53"/>
      <c r="P511" s="53">
        <v>0</v>
      </c>
      <c r="Q511" s="53"/>
      <c r="R511" s="53">
        <v>0</v>
      </c>
      <c r="S511" s="53"/>
      <c r="T511" s="53">
        <v>0</v>
      </c>
      <c r="U511" s="53"/>
      <c r="V511" s="53">
        <v>549</v>
      </c>
      <c r="W511" s="53"/>
      <c r="X511" s="53">
        <v>480</v>
      </c>
      <c r="Y511" s="53"/>
      <c r="Z511" s="53">
        <v>1029</v>
      </c>
      <c r="AA511" s="53"/>
      <c r="AB511" s="53">
        <v>153</v>
      </c>
      <c r="AC511" s="53"/>
      <c r="AD511" s="53">
        <v>0</v>
      </c>
      <c r="AE511" s="53"/>
      <c r="AF511" s="53">
        <v>153</v>
      </c>
      <c r="AG511" s="53"/>
      <c r="AH511" s="53">
        <v>438</v>
      </c>
      <c r="AI511" s="53"/>
      <c r="AJ511" s="53"/>
      <c r="AK511" s="53"/>
      <c r="AL511" s="53">
        <v>33600</v>
      </c>
      <c r="AM511" s="53"/>
      <c r="AN511" s="53">
        <v>480</v>
      </c>
      <c r="AO511" s="54"/>
      <c r="AP511" s="54">
        <v>34080</v>
      </c>
      <c r="AQ511" s="61">
        <f t="shared" si="73"/>
        <v>3.0193661971830987E-2</v>
      </c>
      <c r="AR511" s="62">
        <f t="shared" si="74"/>
        <v>5.7166666666666668</v>
      </c>
      <c r="AS511" s="63">
        <f t="shared" si="75"/>
        <v>4.4894366197183099E-3</v>
      </c>
      <c r="AT511" s="62">
        <f t="shared" si="76"/>
        <v>0.85</v>
      </c>
      <c r="AU511" s="63">
        <f t="shared" si="77"/>
        <v>1.2852112676056338E-2</v>
      </c>
      <c r="AV511" s="64">
        <f t="shared" si="78"/>
        <v>2.4333333333333331</v>
      </c>
    </row>
    <row r="512" spans="1:48" ht="15" customHeight="1" x14ac:dyDescent="0.2">
      <c r="A512" s="4" t="str">
        <f t="shared" si="65"/>
        <v>Calera19</v>
      </c>
      <c r="B512" s="38" t="str">
        <f t="shared" si="66"/>
        <v>CAP1c19</v>
      </c>
      <c r="C512" s="39">
        <v>19</v>
      </c>
      <c r="D512" s="40" t="s">
        <v>59</v>
      </c>
      <c r="E512" s="40" t="s">
        <v>56</v>
      </c>
      <c r="F512" s="40" t="s">
        <v>47</v>
      </c>
      <c r="G512" s="41" t="s">
        <v>24</v>
      </c>
      <c r="H512" s="53">
        <v>1200</v>
      </c>
      <c r="I512" s="53"/>
      <c r="J512" s="53">
        <v>0</v>
      </c>
      <c r="K512" s="53"/>
      <c r="L512" s="53">
        <v>15600</v>
      </c>
      <c r="M512" s="53"/>
      <c r="N512" s="53">
        <v>11340</v>
      </c>
      <c r="O512" s="53"/>
      <c r="P512" s="53">
        <v>180</v>
      </c>
      <c r="Q512" s="53"/>
      <c r="R512" s="53">
        <v>0</v>
      </c>
      <c r="S512" s="53"/>
      <c r="T512" s="53">
        <v>0</v>
      </c>
      <c r="U512" s="53"/>
      <c r="V512" s="53">
        <v>600</v>
      </c>
      <c r="W512" s="53"/>
      <c r="X512" s="53">
        <v>480</v>
      </c>
      <c r="Y512" s="53"/>
      <c r="Z512" s="53">
        <v>1080</v>
      </c>
      <c r="AA512" s="53"/>
      <c r="AB512" s="53">
        <v>60</v>
      </c>
      <c r="AC512" s="53"/>
      <c r="AD512" s="53">
        <v>0</v>
      </c>
      <c r="AE512" s="53"/>
      <c r="AF512" s="53">
        <v>60</v>
      </c>
      <c r="AG512" s="53"/>
      <c r="AH512" s="53">
        <v>480</v>
      </c>
      <c r="AI512" s="53"/>
      <c r="AJ512" s="53"/>
      <c r="AK512" s="53"/>
      <c r="AL512" s="53">
        <v>29460</v>
      </c>
      <c r="AM512" s="53"/>
      <c r="AN512" s="53">
        <v>480</v>
      </c>
      <c r="AO512" s="54"/>
      <c r="AP512" s="54">
        <v>29940</v>
      </c>
      <c r="AQ512" s="65">
        <f t="shared" si="73"/>
        <v>3.6072144288577156E-2</v>
      </c>
      <c r="AR512" s="66">
        <f t="shared" si="74"/>
        <v>6</v>
      </c>
      <c r="AS512" s="67">
        <f t="shared" si="75"/>
        <v>2.004008016032064E-3</v>
      </c>
      <c r="AT512" s="66">
        <f t="shared" si="76"/>
        <v>0.33333333333333331</v>
      </c>
      <c r="AU512" s="67">
        <f t="shared" si="77"/>
        <v>1.6032064128256512E-2</v>
      </c>
      <c r="AV512" s="68">
        <f t="shared" si="78"/>
        <v>2.6666666666666665</v>
      </c>
    </row>
    <row r="513" spans="1:48" ht="15" customHeight="1" x14ac:dyDescent="0.2">
      <c r="A513" s="4" t="str">
        <f t="shared" si="65"/>
        <v>Pichidegua19</v>
      </c>
      <c r="B513" s="38" t="str">
        <f t="shared" si="66"/>
        <v>PICH1A19</v>
      </c>
      <c r="C513" s="39">
        <v>19</v>
      </c>
      <c r="D513" s="40" t="s">
        <v>52</v>
      </c>
      <c r="E513" s="40"/>
      <c r="F513" s="40" t="s">
        <v>48</v>
      </c>
      <c r="G513" s="41" t="s">
        <v>25</v>
      </c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4"/>
      <c r="AP513" s="54"/>
      <c r="AQ513" s="65">
        <v>0</v>
      </c>
      <c r="AR513" s="66">
        <f t="shared" si="74"/>
        <v>0</v>
      </c>
      <c r="AS513" s="67">
        <v>0</v>
      </c>
      <c r="AT513" s="66">
        <f t="shared" si="76"/>
        <v>0</v>
      </c>
      <c r="AU513" s="67">
        <v>0</v>
      </c>
      <c r="AV513" s="68">
        <f t="shared" si="78"/>
        <v>0</v>
      </c>
    </row>
    <row r="514" spans="1:48" x14ac:dyDescent="0.2">
      <c r="A514" s="4" t="str">
        <f t="shared" si="65"/>
        <v>Pichidegua19</v>
      </c>
      <c r="B514" s="38" t="str">
        <f t="shared" si="66"/>
        <v>PICH2A19</v>
      </c>
      <c r="C514" s="39">
        <v>19</v>
      </c>
      <c r="D514" s="40" t="s">
        <v>52</v>
      </c>
      <c r="E514" s="40" t="s">
        <v>56</v>
      </c>
      <c r="F514" s="40" t="s">
        <v>48</v>
      </c>
      <c r="G514" s="41" t="s">
        <v>26</v>
      </c>
      <c r="H514" s="53">
        <v>6240</v>
      </c>
      <c r="I514" s="53"/>
      <c r="J514" s="53">
        <v>33300</v>
      </c>
      <c r="K514" s="53"/>
      <c r="L514" s="53">
        <v>168520</v>
      </c>
      <c r="M514" s="53"/>
      <c r="N514" s="53">
        <v>72720</v>
      </c>
      <c r="O514" s="53"/>
      <c r="P514" s="53">
        <v>5400</v>
      </c>
      <c r="Q514" s="53"/>
      <c r="R514" s="53">
        <v>0</v>
      </c>
      <c r="S514" s="53"/>
      <c r="T514" s="53">
        <v>0</v>
      </c>
      <c r="U514" s="53"/>
      <c r="V514" s="53">
        <v>8820</v>
      </c>
      <c r="W514" s="53"/>
      <c r="X514" s="53">
        <v>0</v>
      </c>
      <c r="Y514" s="53"/>
      <c r="Z514" s="53">
        <v>8820</v>
      </c>
      <c r="AA514" s="53"/>
      <c r="AB514" s="53">
        <v>2880</v>
      </c>
      <c r="AC514" s="53"/>
      <c r="AD514" s="53">
        <v>0</v>
      </c>
      <c r="AE514" s="53"/>
      <c r="AF514" s="53">
        <v>2880</v>
      </c>
      <c r="AG514" s="53"/>
      <c r="AH514" s="53">
        <v>560</v>
      </c>
      <c r="AI514" s="53"/>
      <c r="AJ514" s="53"/>
      <c r="AK514" s="53"/>
      <c r="AL514" s="53">
        <v>298440</v>
      </c>
      <c r="AM514" s="53"/>
      <c r="AN514" s="53">
        <v>0</v>
      </c>
      <c r="AO514" s="54"/>
      <c r="AP514" s="54">
        <v>298440</v>
      </c>
      <c r="AQ514" s="65">
        <f t="shared" si="73"/>
        <v>2.9553679131483716E-2</v>
      </c>
      <c r="AR514" s="66">
        <f t="shared" si="74"/>
        <v>49</v>
      </c>
      <c r="AS514" s="67">
        <f t="shared" si="75"/>
        <v>9.6501809408926411E-3</v>
      </c>
      <c r="AT514" s="66">
        <f t="shared" si="76"/>
        <v>16</v>
      </c>
      <c r="AU514" s="67">
        <f t="shared" si="77"/>
        <v>1.8764240718402358E-3</v>
      </c>
      <c r="AV514" s="68">
        <f t="shared" si="78"/>
        <v>3.1111111111111112</v>
      </c>
    </row>
    <row r="515" spans="1:48" x14ac:dyDescent="0.2">
      <c r="A515" s="4" t="str">
        <f t="shared" si="65"/>
        <v>Pichidegua19</v>
      </c>
      <c r="B515" s="38" t="str">
        <f t="shared" si="66"/>
        <v>PICH3A19</v>
      </c>
      <c r="C515" s="39">
        <v>19</v>
      </c>
      <c r="D515" s="40" t="s">
        <v>52</v>
      </c>
      <c r="E515" s="40" t="s">
        <v>55</v>
      </c>
      <c r="F515" s="40" t="s">
        <v>49</v>
      </c>
      <c r="G515" s="41" t="s">
        <v>27</v>
      </c>
      <c r="H515" s="53">
        <v>3000</v>
      </c>
      <c r="I515" s="53"/>
      <c r="J515" s="53">
        <v>27540</v>
      </c>
      <c r="K515" s="53"/>
      <c r="L515" s="53">
        <v>140940</v>
      </c>
      <c r="M515" s="53"/>
      <c r="N515" s="53">
        <v>86220</v>
      </c>
      <c r="O515" s="53"/>
      <c r="P515" s="53">
        <v>5580</v>
      </c>
      <c r="Q515" s="53"/>
      <c r="R515" s="53">
        <v>0</v>
      </c>
      <c r="S515" s="53"/>
      <c r="T515" s="53">
        <v>0</v>
      </c>
      <c r="U515" s="53"/>
      <c r="V515" s="53">
        <v>20520</v>
      </c>
      <c r="W515" s="53"/>
      <c r="X515" s="53">
        <v>0</v>
      </c>
      <c r="Y515" s="53"/>
      <c r="Z515" s="53">
        <v>20520</v>
      </c>
      <c r="AA515" s="53"/>
      <c r="AB515" s="53">
        <v>2520</v>
      </c>
      <c r="AC515" s="53"/>
      <c r="AD515" s="53">
        <v>0</v>
      </c>
      <c r="AE515" s="53"/>
      <c r="AF515" s="53">
        <v>2520</v>
      </c>
      <c r="AG515" s="53"/>
      <c r="AH515" s="53">
        <v>440</v>
      </c>
      <c r="AI515" s="53"/>
      <c r="AJ515" s="53"/>
      <c r="AK515" s="53"/>
      <c r="AL515" s="53">
        <v>286760</v>
      </c>
      <c r="AM515" s="53"/>
      <c r="AN515" s="53">
        <v>0</v>
      </c>
      <c r="AO515" s="54"/>
      <c r="AP515" s="54">
        <v>286760</v>
      </c>
      <c r="AQ515" s="65">
        <f t="shared" si="73"/>
        <v>7.1558097363649042E-2</v>
      </c>
      <c r="AR515" s="66">
        <f t="shared" si="74"/>
        <v>114</v>
      </c>
      <c r="AS515" s="67">
        <f t="shared" si="75"/>
        <v>8.7878365183428654E-3</v>
      </c>
      <c r="AT515" s="66">
        <f t="shared" si="76"/>
        <v>14</v>
      </c>
      <c r="AU515" s="67">
        <f t="shared" si="77"/>
        <v>1.5343841539963733E-3</v>
      </c>
      <c r="AV515" s="68">
        <f t="shared" si="78"/>
        <v>2.4444444444444446</v>
      </c>
    </row>
    <row r="516" spans="1:48" x14ac:dyDescent="0.2">
      <c r="A516" s="4" t="str">
        <f t="shared" ref="A516:A579" si="79">+CONCATENATE(D516,C516)</f>
        <v>Pichidegua19</v>
      </c>
      <c r="B516" s="38" t="str">
        <f t="shared" ref="B516:B579" si="80">+CONCATENATE(G516,C516)</f>
        <v>PICH4A19</v>
      </c>
      <c r="C516" s="39">
        <v>19</v>
      </c>
      <c r="D516" s="40" t="s">
        <v>52</v>
      </c>
      <c r="E516" s="40" t="s">
        <v>55</v>
      </c>
      <c r="F516" s="40" t="s">
        <v>50</v>
      </c>
      <c r="G516" s="41" t="s">
        <v>28</v>
      </c>
      <c r="H516" s="53">
        <v>8520</v>
      </c>
      <c r="I516" s="53"/>
      <c r="J516" s="53">
        <v>31320</v>
      </c>
      <c r="K516" s="53"/>
      <c r="L516" s="53">
        <v>88400</v>
      </c>
      <c r="M516" s="53"/>
      <c r="N516" s="53">
        <v>48600</v>
      </c>
      <c r="O516" s="53"/>
      <c r="P516" s="53">
        <v>6480</v>
      </c>
      <c r="Q516" s="53"/>
      <c r="R516" s="53">
        <v>0</v>
      </c>
      <c r="S516" s="53"/>
      <c r="T516" s="53">
        <v>0</v>
      </c>
      <c r="U516" s="53"/>
      <c r="V516" s="53">
        <v>21420</v>
      </c>
      <c r="W516" s="53"/>
      <c r="X516" s="53">
        <v>0</v>
      </c>
      <c r="Y516" s="53"/>
      <c r="Z516" s="53">
        <v>21420</v>
      </c>
      <c r="AA516" s="53"/>
      <c r="AB516" s="53">
        <v>3600</v>
      </c>
      <c r="AC516" s="53"/>
      <c r="AD516" s="53">
        <v>0</v>
      </c>
      <c r="AE516" s="53"/>
      <c r="AF516" s="53">
        <v>3600</v>
      </c>
      <c r="AG516" s="53"/>
      <c r="AH516" s="53">
        <v>940</v>
      </c>
      <c r="AI516" s="53"/>
      <c r="AJ516" s="53"/>
      <c r="AK516" s="53"/>
      <c r="AL516" s="53">
        <v>209280</v>
      </c>
      <c r="AM516" s="53"/>
      <c r="AN516" s="53">
        <v>0</v>
      </c>
      <c r="AO516" s="54"/>
      <c r="AP516" s="54">
        <v>209280</v>
      </c>
      <c r="AQ516" s="65">
        <f t="shared" si="73"/>
        <v>0.10235091743119266</v>
      </c>
      <c r="AR516" s="66">
        <f t="shared" si="74"/>
        <v>119</v>
      </c>
      <c r="AS516" s="67">
        <f t="shared" si="75"/>
        <v>1.7201834862385322E-2</v>
      </c>
      <c r="AT516" s="66">
        <f t="shared" si="76"/>
        <v>20</v>
      </c>
      <c r="AU516" s="67">
        <f t="shared" si="77"/>
        <v>4.491590214067278E-3</v>
      </c>
      <c r="AV516" s="68">
        <f t="shared" si="78"/>
        <v>5.2222222222222223</v>
      </c>
    </row>
    <row r="517" spans="1:48" x14ac:dyDescent="0.2">
      <c r="A517" s="4" t="str">
        <f t="shared" si="79"/>
        <v>Pichidegua19</v>
      </c>
      <c r="B517" s="38" t="str">
        <f t="shared" si="80"/>
        <v>PICH5A19</v>
      </c>
      <c r="C517" s="39">
        <v>19</v>
      </c>
      <c r="D517" s="40" t="s">
        <v>52</v>
      </c>
      <c r="E517" s="40" t="s">
        <v>55</v>
      </c>
      <c r="F517" s="40" t="s">
        <v>51</v>
      </c>
      <c r="G517" s="41" t="s">
        <v>29</v>
      </c>
      <c r="H517" s="53">
        <v>1680</v>
      </c>
      <c r="I517" s="53"/>
      <c r="J517" s="53">
        <v>14220</v>
      </c>
      <c r="K517" s="53"/>
      <c r="L517" s="53">
        <v>100260</v>
      </c>
      <c r="M517" s="53"/>
      <c r="N517" s="53">
        <v>169920</v>
      </c>
      <c r="O517" s="53"/>
      <c r="P517" s="53">
        <v>13320</v>
      </c>
      <c r="Q517" s="53"/>
      <c r="R517" s="53">
        <v>0</v>
      </c>
      <c r="S517" s="53"/>
      <c r="T517" s="53">
        <v>0</v>
      </c>
      <c r="U517" s="53"/>
      <c r="V517" s="53">
        <v>13860</v>
      </c>
      <c r="W517" s="53"/>
      <c r="X517" s="53">
        <v>0</v>
      </c>
      <c r="Y517" s="53"/>
      <c r="Z517" s="53">
        <v>13860</v>
      </c>
      <c r="AA517" s="53"/>
      <c r="AB517" s="53">
        <v>1440</v>
      </c>
      <c r="AC517" s="53"/>
      <c r="AD517" s="53">
        <v>0</v>
      </c>
      <c r="AE517" s="53"/>
      <c r="AF517" s="53">
        <v>1440</v>
      </c>
      <c r="AG517" s="53"/>
      <c r="AH517" s="53">
        <v>680</v>
      </c>
      <c r="AI517" s="53"/>
      <c r="AJ517" s="53"/>
      <c r="AK517" s="53"/>
      <c r="AL517" s="53">
        <v>315380</v>
      </c>
      <c r="AM517" s="53"/>
      <c r="AN517" s="53">
        <v>0</v>
      </c>
      <c r="AO517" s="54"/>
      <c r="AP517" s="54">
        <v>315380</v>
      </c>
      <c r="AQ517" s="65">
        <f t="shared" si="73"/>
        <v>4.394698459001839E-2</v>
      </c>
      <c r="AR517" s="66">
        <f t="shared" si="74"/>
        <v>77</v>
      </c>
      <c r="AS517" s="67">
        <f t="shared" si="75"/>
        <v>4.5659204768850273E-3</v>
      </c>
      <c r="AT517" s="66">
        <f t="shared" si="76"/>
        <v>8</v>
      </c>
      <c r="AU517" s="67">
        <f t="shared" si="77"/>
        <v>2.1561291140845965E-3</v>
      </c>
      <c r="AV517" s="68">
        <f t="shared" si="78"/>
        <v>3.7777777777777777</v>
      </c>
    </row>
    <row r="518" spans="1:48" x14ac:dyDescent="0.2">
      <c r="A518" s="4" t="str">
        <f t="shared" si="79"/>
        <v>Pichidegua19</v>
      </c>
      <c r="B518" s="38" t="str">
        <f t="shared" si="80"/>
        <v>PICH1B19</v>
      </c>
      <c r="C518" s="39">
        <v>19</v>
      </c>
      <c r="D518" s="40" t="s">
        <v>52</v>
      </c>
      <c r="E518" s="40"/>
      <c r="F518" s="40" t="s">
        <v>48</v>
      </c>
      <c r="G518" s="41" t="s">
        <v>30</v>
      </c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4"/>
      <c r="AP518" s="54"/>
      <c r="AQ518" s="65">
        <v>0</v>
      </c>
      <c r="AR518" s="66">
        <f t="shared" si="74"/>
        <v>0</v>
      </c>
      <c r="AS518" s="67">
        <v>0</v>
      </c>
      <c r="AT518" s="66">
        <f t="shared" si="76"/>
        <v>0</v>
      </c>
      <c r="AU518" s="67">
        <v>0</v>
      </c>
      <c r="AV518" s="68">
        <f t="shared" si="78"/>
        <v>0</v>
      </c>
    </row>
    <row r="519" spans="1:48" x14ac:dyDescent="0.2">
      <c r="A519" s="4" t="str">
        <f t="shared" si="79"/>
        <v>Pichidegua19</v>
      </c>
      <c r="B519" s="38" t="str">
        <f t="shared" si="80"/>
        <v>PICH2B19</v>
      </c>
      <c r="C519" s="39">
        <v>19</v>
      </c>
      <c r="D519" s="40" t="s">
        <v>52</v>
      </c>
      <c r="E519" s="40" t="s">
        <v>55</v>
      </c>
      <c r="F519" s="40" t="s">
        <v>48</v>
      </c>
      <c r="G519" s="41" t="s">
        <v>31</v>
      </c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4"/>
      <c r="AP519" s="54"/>
      <c r="AQ519" s="65">
        <v>0</v>
      </c>
      <c r="AR519" s="66">
        <f t="shared" si="74"/>
        <v>0</v>
      </c>
      <c r="AS519" s="67">
        <v>0</v>
      </c>
      <c r="AT519" s="66">
        <f t="shared" si="76"/>
        <v>0</v>
      </c>
      <c r="AU519" s="67">
        <v>0</v>
      </c>
      <c r="AV519" s="68">
        <f t="shared" si="78"/>
        <v>0</v>
      </c>
    </row>
    <row r="520" spans="1:48" x14ac:dyDescent="0.2">
      <c r="A520" s="4" t="str">
        <f t="shared" si="79"/>
        <v>Pichidegua19</v>
      </c>
      <c r="B520" s="38" t="str">
        <f t="shared" si="80"/>
        <v>PICH3B19</v>
      </c>
      <c r="C520" s="39">
        <v>19</v>
      </c>
      <c r="D520" s="40" t="s">
        <v>52</v>
      </c>
      <c r="E520" s="40" t="s">
        <v>55</v>
      </c>
      <c r="F520" s="40" t="s">
        <v>49</v>
      </c>
      <c r="G520" s="41" t="s">
        <v>32</v>
      </c>
      <c r="H520" s="53">
        <v>0</v>
      </c>
      <c r="I520" s="53"/>
      <c r="J520" s="53">
        <v>0</v>
      </c>
      <c r="K520" s="53"/>
      <c r="L520" s="53">
        <v>900</v>
      </c>
      <c r="M520" s="53"/>
      <c r="N520" s="53">
        <v>1620</v>
      </c>
      <c r="O520" s="53"/>
      <c r="P520" s="53">
        <v>14220</v>
      </c>
      <c r="Q520" s="53"/>
      <c r="R520" s="53">
        <v>54180</v>
      </c>
      <c r="S520" s="53"/>
      <c r="T520" s="53">
        <v>21240</v>
      </c>
      <c r="U520" s="53"/>
      <c r="V520" s="53">
        <v>7740</v>
      </c>
      <c r="W520" s="53"/>
      <c r="X520" s="53">
        <v>0</v>
      </c>
      <c r="Y520" s="53"/>
      <c r="Z520" s="53">
        <v>7740</v>
      </c>
      <c r="AA520" s="53"/>
      <c r="AB520" s="53">
        <v>1260</v>
      </c>
      <c r="AC520" s="53"/>
      <c r="AD520" s="53">
        <v>0</v>
      </c>
      <c r="AE520" s="53"/>
      <c r="AF520" s="53">
        <v>1260</v>
      </c>
      <c r="AG520" s="53"/>
      <c r="AH520" s="53">
        <v>0</v>
      </c>
      <c r="AI520" s="53"/>
      <c r="AJ520" s="53"/>
      <c r="AK520" s="53"/>
      <c r="AL520" s="53">
        <v>101160</v>
      </c>
      <c r="AM520" s="53"/>
      <c r="AN520" s="53">
        <v>0</v>
      </c>
      <c r="AO520" s="54"/>
      <c r="AP520" s="54">
        <v>101160</v>
      </c>
      <c r="AQ520" s="65">
        <f t="shared" si="73"/>
        <v>7.6512455516014238E-2</v>
      </c>
      <c r="AR520" s="66">
        <f t="shared" si="74"/>
        <v>43</v>
      </c>
      <c r="AS520" s="67">
        <f t="shared" si="75"/>
        <v>1.2455516014234875E-2</v>
      </c>
      <c r="AT520" s="66">
        <f t="shared" si="76"/>
        <v>7</v>
      </c>
      <c r="AU520" s="67">
        <f t="shared" si="77"/>
        <v>0</v>
      </c>
      <c r="AV520" s="68">
        <f t="shared" si="78"/>
        <v>0</v>
      </c>
    </row>
    <row r="521" spans="1:48" x14ac:dyDescent="0.2">
      <c r="A521" s="4" t="str">
        <f t="shared" si="79"/>
        <v>Pichidegua19</v>
      </c>
      <c r="B521" s="38" t="str">
        <f t="shared" si="80"/>
        <v>PICH4B19</v>
      </c>
      <c r="C521" s="39">
        <v>19</v>
      </c>
      <c r="D521" s="40" t="s">
        <v>52</v>
      </c>
      <c r="E521" s="40" t="s">
        <v>55</v>
      </c>
      <c r="F521" s="40" t="s">
        <v>50</v>
      </c>
      <c r="G521" s="41" t="s">
        <v>33</v>
      </c>
      <c r="H521" s="53">
        <v>9000</v>
      </c>
      <c r="I521" s="53"/>
      <c r="J521" s="53">
        <v>24480</v>
      </c>
      <c r="K521" s="53"/>
      <c r="L521" s="53">
        <v>50040</v>
      </c>
      <c r="M521" s="53"/>
      <c r="N521" s="53">
        <v>23040</v>
      </c>
      <c r="O521" s="53"/>
      <c r="P521" s="53">
        <v>3060</v>
      </c>
      <c r="Q521" s="53"/>
      <c r="R521" s="53">
        <v>0</v>
      </c>
      <c r="S521" s="53"/>
      <c r="T521" s="53">
        <v>0</v>
      </c>
      <c r="U521" s="53"/>
      <c r="V521" s="53">
        <v>16446</v>
      </c>
      <c r="W521" s="53"/>
      <c r="X521" s="53">
        <v>0</v>
      </c>
      <c r="Y521" s="53"/>
      <c r="Z521" s="53">
        <v>16446</v>
      </c>
      <c r="AA521" s="53"/>
      <c r="AB521" s="53">
        <v>7215</v>
      </c>
      <c r="AC521" s="53"/>
      <c r="AD521" s="53">
        <v>0</v>
      </c>
      <c r="AE521" s="53"/>
      <c r="AF521" s="53">
        <v>7215</v>
      </c>
      <c r="AG521" s="53"/>
      <c r="AH521" s="53">
        <v>1279</v>
      </c>
      <c r="AI521" s="53"/>
      <c r="AJ521" s="53"/>
      <c r="AK521" s="53"/>
      <c r="AL521" s="53">
        <v>134560</v>
      </c>
      <c r="AM521" s="53"/>
      <c r="AN521" s="53">
        <v>0</v>
      </c>
      <c r="AO521" s="54"/>
      <c r="AP521" s="54">
        <v>134560</v>
      </c>
      <c r="AQ521" s="65">
        <f t="shared" si="73"/>
        <v>0.12222057074910821</v>
      </c>
      <c r="AR521" s="66">
        <f t="shared" si="74"/>
        <v>91.36666666666666</v>
      </c>
      <c r="AS521" s="67">
        <f t="shared" si="75"/>
        <v>5.3619203329369799E-2</v>
      </c>
      <c r="AT521" s="66">
        <f t="shared" si="76"/>
        <v>40.083333333333336</v>
      </c>
      <c r="AU521" s="67">
        <f t="shared" si="77"/>
        <v>9.5050535077288948E-3</v>
      </c>
      <c r="AV521" s="68">
        <f t="shared" si="78"/>
        <v>7.1055555555555552</v>
      </c>
    </row>
    <row r="522" spans="1:48" x14ac:dyDescent="0.2">
      <c r="A522" s="4" t="str">
        <f t="shared" si="79"/>
        <v>Pichidegua19</v>
      </c>
      <c r="B522" s="38" t="str">
        <f t="shared" si="80"/>
        <v>PICH5B19</v>
      </c>
      <c r="C522" s="39">
        <v>19</v>
      </c>
      <c r="D522" s="40" t="s">
        <v>52</v>
      </c>
      <c r="E522" s="40" t="s">
        <v>55</v>
      </c>
      <c r="F522" s="40" t="s">
        <v>51</v>
      </c>
      <c r="G522" s="41" t="s">
        <v>34</v>
      </c>
      <c r="H522" s="53">
        <v>2640</v>
      </c>
      <c r="I522" s="53"/>
      <c r="J522" s="53">
        <v>25740</v>
      </c>
      <c r="K522" s="53"/>
      <c r="L522" s="53">
        <v>69660</v>
      </c>
      <c r="M522" s="53"/>
      <c r="N522" s="53">
        <v>37620</v>
      </c>
      <c r="O522" s="53"/>
      <c r="P522" s="53">
        <v>4500</v>
      </c>
      <c r="Q522" s="53"/>
      <c r="R522" s="53">
        <v>360</v>
      </c>
      <c r="S522" s="53"/>
      <c r="T522" s="53">
        <v>0</v>
      </c>
      <c r="U522" s="53"/>
      <c r="V522" s="53">
        <v>18978</v>
      </c>
      <c r="W522" s="53"/>
      <c r="X522" s="53">
        <v>0</v>
      </c>
      <c r="Y522" s="53"/>
      <c r="Z522" s="53">
        <v>18978</v>
      </c>
      <c r="AA522" s="53"/>
      <c r="AB522" s="53">
        <v>4581</v>
      </c>
      <c r="AC522" s="53"/>
      <c r="AD522" s="53">
        <v>0</v>
      </c>
      <c r="AE522" s="53"/>
      <c r="AF522" s="53">
        <v>4581</v>
      </c>
      <c r="AG522" s="53"/>
      <c r="AH522" s="53">
        <v>1781</v>
      </c>
      <c r="AI522" s="53"/>
      <c r="AJ522" s="53"/>
      <c r="AK522" s="53"/>
      <c r="AL522" s="53">
        <v>165860</v>
      </c>
      <c r="AM522" s="53"/>
      <c r="AN522" s="53">
        <v>0</v>
      </c>
      <c r="AO522" s="54"/>
      <c r="AP522" s="54">
        <v>165860</v>
      </c>
      <c r="AQ522" s="65">
        <f t="shared" si="73"/>
        <v>0.11442180151935367</v>
      </c>
      <c r="AR522" s="66">
        <f t="shared" si="74"/>
        <v>105.43333333333334</v>
      </c>
      <c r="AS522" s="67">
        <f t="shared" si="75"/>
        <v>2.761967924755818E-2</v>
      </c>
      <c r="AT522" s="66">
        <f t="shared" si="76"/>
        <v>25.45</v>
      </c>
      <c r="AU522" s="67">
        <f t="shared" si="77"/>
        <v>1.073797178343181E-2</v>
      </c>
      <c r="AV522" s="68">
        <f t="shared" si="78"/>
        <v>9.8944444444444439</v>
      </c>
    </row>
    <row r="523" spans="1:48" x14ac:dyDescent="0.2">
      <c r="A523" s="4" t="str">
        <f t="shared" si="79"/>
        <v>Pichidegua19</v>
      </c>
      <c r="B523" s="38" t="str">
        <f t="shared" si="80"/>
        <v>PICH3C19</v>
      </c>
      <c r="C523" s="39">
        <v>19</v>
      </c>
      <c r="D523" s="40" t="s">
        <v>52</v>
      </c>
      <c r="E523" s="40" t="s">
        <v>55</v>
      </c>
      <c r="F523" s="40" t="s">
        <v>49</v>
      </c>
      <c r="G523" s="41" t="s">
        <v>53</v>
      </c>
      <c r="H523" s="53">
        <v>6600</v>
      </c>
      <c r="I523" s="53"/>
      <c r="J523" s="53">
        <v>32580</v>
      </c>
      <c r="K523" s="53"/>
      <c r="L523" s="53">
        <v>90360</v>
      </c>
      <c r="M523" s="53"/>
      <c r="N523" s="53">
        <v>47700</v>
      </c>
      <c r="O523" s="53"/>
      <c r="P523" s="53">
        <v>4320</v>
      </c>
      <c r="Q523" s="53"/>
      <c r="R523" s="53">
        <v>0</v>
      </c>
      <c r="S523" s="53"/>
      <c r="T523" s="53">
        <v>0</v>
      </c>
      <c r="U523" s="53"/>
      <c r="V523" s="53">
        <v>17460</v>
      </c>
      <c r="W523" s="53"/>
      <c r="X523" s="53">
        <v>0</v>
      </c>
      <c r="Y523" s="53"/>
      <c r="Z523" s="53">
        <v>17460</v>
      </c>
      <c r="AA523" s="53"/>
      <c r="AB523" s="53">
        <v>3960</v>
      </c>
      <c r="AC523" s="53"/>
      <c r="AD523" s="53">
        <v>0</v>
      </c>
      <c r="AE523" s="53"/>
      <c r="AF523" s="53">
        <v>3960</v>
      </c>
      <c r="AG523" s="53"/>
      <c r="AH523" s="53">
        <v>540</v>
      </c>
      <c r="AI523" s="53"/>
      <c r="AJ523" s="53"/>
      <c r="AK523" s="53"/>
      <c r="AL523" s="53">
        <v>203520</v>
      </c>
      <c r="AM523" s="53"/>
      <c r="AN523" s="53">
        <v>0</v>
      </c>
      <c r="AO523" s="54"/>
      <c r="AP523" s="54">
        <v>203520</v>
      </c>
      <c r="AQ523" s="65">
        <f t="shared" si="73"/>
        <v>8.5790094339622647E-2</v>
      </c>
      <c r="AR523" s="66">
        <f t="shared" si="74"/>
        <v>97</v>
      </c>
      <c r="AS523" s="67">
        <f t="shared" si="75"/>
        <v>1.945754716981132E-2</v>
      </c>
      <c r="AT523" s="66">
        <f t="shared" si="76"/>
        <v>22</v>
      </c>
      <c r="AU523" s="67">
        <f t="shared" si="77"/>
        <v>2.6533018867924527E-3</v>
      </c>
      <c r="AV523" s="68">
        <f t="shared" si="78"/>
        <v>3</v>
      </c>
    </row>
    <row r="524" spans="1:48" x14ac:dyDescent="0.2">
      <c r="A524" s="4" t="str">
        <f t="shared" si="79"/>
        <v>Pichidegua19</v>
      </c>
      <c r="B524" s="38" t="str">
        <f t="shared" si="80"/>
        <v>PICH5C19</v>
      </c>
      <c r="C524" s="39">
        <v>19</v>
      </c>
      <c r="D524" s="40" t="s">
        <v>52</v>
      </c>
      <c r="E524" s="40" t="s">
        <v>55</v>
      </c>
      <c r="F524" s="40" t="s">
        <v>51</v>
      </c>
      <c r="G524" s="41" t="s">
        <v>35</v>
      </c>
      <c r="H524" s="53">
        <v>5160</v>
      </c>
      <c r="I524" s="53"/>
      <c r="J524" s="53">
        <v>1980</v>
      </c>
      <c r="K524" s="53"/>
      <c r="L524" s="53">
        <v>54000</v>
      </c>
      <c r="M524" s="53"/>
      <c r="N524" s="53">
        <v>203760</v>
      </c>
      <c r="O524" s="53"/>
      <c r="P524" s="53">
        <v>38160</v>
      </c>
      <c r="Q524" s="53"/>
      <c r="R524" s="53">
        <v>0</v>
      </c>
      <c r="S524" s="53"/>
      <c r="T524" s="53">
        <v>0</v>
      </c>
      <c r="U524" s="53"/>
      <c r="V524" s="53">
        <v>14220</v>
      </c>
      <c r="W524" s="53"/>
      <c r="X524" s="53">
        <v>0</v>
      </c>
      <c r="Y524" s="53"/>
      <c r="Z524" s="53">
        <v>14220</v>
      </c>
      <c r="AA524" s="53"/>
      <c r="AB524" s="53">
        <v>2340</v>
      </c>
      <c r="AC524" s="53"/>
      <c r="AD524" s="53">
        <v>0</v>
      </c>
      <c r="AE524" s="53"/>
      <c r="AF524" s="53">
        <v>2340</v>
      </c>
      <c r="AG524" s="53"/>
      <c r="AH524" s="53">
        <v>640</v>
      </c>
      <c r="AI524" s="53"/>
      <c r="AJ524" s="53"/>
      <c r="AK524" s="53"/>
      <c r="AL524" s="53">
        <v>320260</v>
      </c>
      <c r="AM524" s="53"/>
      <c r="AN524" s="53">
        <v>0</v>
      </c>
      <c r="AO524" s="54"/>
      <c r="AP524" s="54">
        <v>320260</v>
      </c>
      <c r="AQ524" s="65">
        <f t="shared" si="73"/>
        <v>4.4401423843127459E-2</v>
      </c>
      <c r="AR524" s="66">
        <f t="shared" si="74"/>
        <v>79</v>
      </c>
      <c r="AS524" s="67">
        <f t="shared" si="75"/>
        <v>7.306563417223506E-3</v>
      </c>
      <c r="AT524" s="66">
        <f t="shared" si="76"/>
        <v>13</v>
      </c>
      <c r="AU524" s="67">
        <f t="shared" si="77"/>
        <v>1.9983763192406171E-3</v>
      </c>
      <c r="AV524" s="68">
        <f t="shared" si="78"/>
        <v>3.5555555555555554</v>
      </c>
    </row>
    <row r="525" spans="1:48" ht="18" customHeight="1" x14ac:dyDescent="0.2">
      <c r="A525" s="4" t="str">
        <f t="shared" si="79"/>
        <v>Pichidegua19</v>
      </c>
      <c r="B525" s="38" t="str">
        <f t="shared" si="80"/>
        <v>PICH5D19</v>
      </c>
      <c r="C525" s="39">
        <v>19</v>
      </c>
      <c r="D525" s="40" t="s">
        <v>52</v>
      </c>
      <c r="E525" s="40" t="s">
        <v>55</v>
      </c>
      <c r="F525" s="40" t="s">
        <v>51</v>
      </c>
      <c r="G525" s="41" t="s">
        <v>36</v>
      </c>
      <c r="H525" s="53">
        <v>1920</v>
      </c>
      <c r="I525" s="53"/>
      <c r="J525" s="53">
        <v>13320</v>
      </c>
      <c r="K525" s="53"/>
      <c r="L525" s="53">
        <v>93060</v>
      </c>
      <c r="M525" s="53"/>
      <c r="N525" s="53">
        <v>209520</v>
      </c>
      <c r="O525" s="53"/>
      <c r="P525" s="53">
        <v>13860</v>
      </c>
      <c r="Q525" s="53"/>
      <c r="R525" s="53">
        <v>0</v>
      </c>
      <c r="S525" s="53"/>
      <c r="T525" s="53">
        <v>0</v>
      </c>
      <c r="U525" s="53"/>
      <c r="V525" s="53">
        <v>27540</v>
      </c>
      <c r="W525" s="53"/>
      <c r="X525" s="53">
        <v>0</v>
      </c>
      <c r="Y525" s="53"/>
      <c r="Z525" s="53">
        <v>27540</v>
      </c>
      <c r="AA525" s="53"/>
      <c r="AB525" s="53">
        <v>3600</v>
      </c>
      <c r="AC525" s="53"/>
      <c r="AD525" s="53">
        <v>0</v>
      </c>
      <c r="AE525" s="53"/>
      <c r="AF525" s="53">
        <v>3600</v>
      </c>
      <c r="AG525" s="53"/>
      <c r="AH525" s="53">
        <v>920</v>
      </c>
      <c r="AI525" s="53"/>
      <c r="AJ525" s="53"/>
      <c r="AK525" s="53"/>
      <c r="AL525" s="53">
        <v>363740</v>
      </c>
      <c r="AM525" s="53"/>
      <c r="AN525" s="53">
        <v>0</v>
      </c>
      <c r="AO525" s="54"/>
      <c r="AP525" s="54">
        <v>363740</v>
      </c>
      <c r="AQ525" s="65">
        <f t="shared" si="73"/>
        <v>7.5713421674822673E-2</v>
      </c>
      <c r="AR525" s="66">
        <f t="shared" si="74"/>
        <v>153</v>
      </c>
      <c r="AS525" s="67">
        <f t="shared" si="75"/>
        <v>9.8971793038983881E-3</v>
      </c>
      <c r="AT525" s="66">
        <f t="shared" si="76"/>
        <v>20</v>
      </c>
      <c r="AU525" s="67">
        <f t="shared" si="77"/>
        <v>2.5292791554406995E-3</v>
      </c>
      <c r="AV525" s="68">
        <f t="shared" si="78"/>
        <v>5.1111111111111107</v>
      </c>
    </row>
    <row r="526" spans="1:48" x14ac:dyDescent="0.2">
      <c r="A526" s="4" t="str">
        <f t="shared" si="79"/>
        <v>Pichidegua19</v>
      </c>
      <c r="B526" s="38" t="str">
        <f t="shared" si="80"/>
        <v>PICH1Aco19</v>
      </c>
      <c r="C526" s="39">
        <v>19</v>
      </c>
      <c r="D526" s="40" t="s">
        <v>52</v>
      </c>
      <c r="E526" s="40" t="s">
        <v>56</v>
      </c>
      <c r="F526" s="40" t="s">
        <v>47</v>
      </c>
      <c r="G526" s="41" t="s">
        <v>37</v>
      </c>
      <c r="H526" s="53">
        <v>11280</v>
      </c>
      <c r="I526" s="53"/>
      <c r="J526" s="53">
        <v>12420</v>
      </c>
      <c r="K526" s="53"/>
      <c r="L526" s="53">
        <v>0</v>
      </c>
      <c r="M526" s="53"/>
      <c r="N526" s="53">
        <v>79110</v>
      </c>
      <c r="O526" s="53"/>
      <c r="P526" s="53">
        <v>180</v>
      </c>
      <c r="Q526" s="53"/>
      <c r="R526" s="53">
        <v>0</v>
      </c>
      <c r="S526" s="53"/>
      <c r="T526" s="53">
        <v>0</v>
      </c>
      <c r="U526" s="53"/>
      <c r="V526" s="53">
        <v>1740</v>
      </c>
      <c r="W526" s="53"/>
      <c r="X526" s="53">
        <v>630</v>
      </c>
      <c r="Y526" s="53"/>
      <c r="Z526" s="53">
        <v>2370</v>
      </c>
      <c r="AA526" s="53"/>
      <c r="AB526" s="53">
        <v>1188</v>
      </c>
      <c r="AC526" s="53"/>
      <c r="AD526" s="53">
        <v>690</v>
      </c>
      <c r="AE526" s="53"/>
      <c r="AF526" s="53">
        <v>1878</v>
      </c>
      <c r="AG526" s="53"/>
      <c r="AH526" s="53">
        <v>2322</v>
      </c>
      <c r="AI526" s="53"/>
      <c r="AJ526" s="53"/>
      <c r="AK526" s="53"/>
      <c r="AL526" s="53">
        <v>108240</v>
      </c>
      <c r="AM526" s="53"/>
      <c r="AN526" s="53">
        <v>1320</v>
      </c>
      <c r="AO526" s="54"/>
      <c r="AP526" s="54">
        <v>109560</v>
      </c>
      <c r="AQ526" s="65">
        <f t="shared" si="73"/>
        <v>2.1631982475355971E-2</v>
      </c>
      <c r="AR526" s="66">
        <f t="shared" si="74"/>
        <v>13.166666666666666</v>
      </c>
      <c r="AS526" s="67">
        <f t="shared" si="75"/>
        <v>1.7141292442497263E-2</v>
      </c>
      <c r="AT526" s="66">
        <f t="shared" si="76"/>
        <v>10.433333333333334</v>
      </c>
      <c r="AU526" s="67">
        <f t="shared" si="77"/>
        <v>2.1193866374589265E-2</v>
      </c>
      <c r="AV526" s="68">
        <f t="shared" si="78"/>
        <v>12.9</v>
      </c>
    </row>
    <row r="527" spans="1:48" x14ac:dyDescent="0.2">
      <c r="A527" s="4" t="str">
        <f t="shared" si="79"/>
        <v>Pichidegua19</v>
      </c>
      <c r="B527" s="38" t="str">
        <f t="shared" si="80"/>
        <v>PICH1Aco219</v>
      </c>
      <c r="C527" s="39">
        <v>19</v>
      </c>
      <c r="D527" s="40" t="s">
        <v>52</v>
      </c>
      <c r="E527" s="40" t="s">
        <v>56</v>
      </c>
      <c r="F527" s="40" t="s">
        <v>47</v>
      </c>
      <c r="G527" s="41" t="s">
        <v>38</v>
      </c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4"/>
      <c r="AP527" s="54"/>
      <c r="AQ527" s="65">
        <v>0</v>
      </c>
      <c r="AR527" s="66">
        <f t="shared" si="74"/>
        <v>0</v>
      </c>
      <c r="AS527" s="67">
        <v>0</v>
      </c>
      <c r="AT527" s="66">
        <f t="shared" si="76"/>
        <v>0</v>
      </c>
      <c r="AU527" s="67">
        <v>0</v>
      </c>
      <c r="AV527" s="68">
        <f t="shared" si="78"/>
        <v>0</v>
      </c>
    </row>
    <row r="528" spans="1:48" x14ac:dyDescent="0.2">
      <c r="A528" s="4" t="str">
        <f t="shared" si="79"/>
        <v>Pichidegua19</v>
      </c>
      <c r="B528" s="38" t="str">
        <f t="shared" si="80"/>
        <v>PICH1Bco19</v>
      </c>
      <c r="C528" s="39">
        <v>19</v>
      </c>
      <c r="D528" s="40" t="s">
        <v>52</v>
      </c>
      <c r="E528" s="40" t="s">
        <v>56</v>
      </c>
      <c r="F528" s="40" t="s">
        <v>47</v>
      </c>
      <c r="G528" s="41" t="s">
        <v>39</v>
      </c>
      <c r="H528" s="53">
        <v>1920</v>
      </c>
      <c r="I528" s="53"/>
      <c r="J528" s="53">
        <v>0</v>
      </c>
      <c r="K528" s="53"/>
      <c r="L528" s="53">
        <v>19000</v>
      </c>
      <c r="M528" s="53"/>
      <c r="N528" s="53">
        <v>15840</v>
      </c>
      <c r="O528" s="53"/>
      <c r="P528" s="53">
        <v>0</v>
      </c>
      <c r="Q528" s="53"/>
      <c r="R528" s="53">
        <v>0</v>
      </c>
      <c r="S528" s="53"/>
      <c r="T528" s="53">
        <v>0</v>
      </c>
      <c r="U528" s="53"/>
      <c r="V528" s="53">
        <v>1821</v>
      </c>
      <c r="W528" s="53"/>
      <c r="X528" s="53">
        <v>570</v>
      </c>
      <c r="Y528" s="53"/>
      <c r="Z528" s="53">
        <v>2391</v>
      </c>
      <c r="AA528" s="53"/>
      <c r="AB528" s="53">
        <v>198</v>
      </c>
      <c r="AC528" s="53"/>
      <c r="AD528" s="53">
        <v>30</v>
      </c>
      <c r="AE528" s="53"/>
      <c r="AF528" s="53">
        <v>228</v>
      </c>
      <c r="AG528" s="53"/>
      <c r="AH528" s="53">
        <v>281</v>
      </c>
      <c r="AI528" s="53"/>
      <c r="AJ528" s="53"/>
      <c r="AK528" s="53"/>
      <c r="AL528" s="53">
        <v>39060</v>
      </c>
      <c r="AM528" s="53"/>
      <c r="AN528" s="53">
        <v>600</v>
      </c>
      <c r="AO528" s="54"/>
      <c r="AP528" s="54">
        <v>39660</v>
      </c>
      <c r="AQ528" s="65">
        <f t="shared" si="73"/>
        <v>6.0287443267776096E-2</v>
      </c>
      <c r="AR528" s="66">
        <f t="shared" si="74"/>
        <v>13.283333333333333</v>
      </c>
      <c r="AS528" s="67">
        <f t="shared" si="75"/>
        <v>5.7488653555219362E-3</v>
      </c>
      <c r="AT528" s="66">
        <f t="shared" si="76"/>
        <v>1.2666666666666666</v>
      </c>
      <c r="AU528" s="67">
        <f t="shared" si="77"/>
        <v>7.0852244074634391E-3</v>
      </c>
      <c r="AV528" s="68">
        <f t="shared" si="78"/>
        <v>1.5611111111111111</v>
      </c>
    </row>
    <row r="529" spans="1:48" s="2" customFormat="1" x14ac:dyDescent="0.2">
      <c r="A529" s="4" t="str">
        <f t="shared" si="79"/>
        <v>Pichidegua19</v>
      </c>
      <c r="B529" s="38" t="str">
        <f t="shared" si="80"/>
        <v>PICH2BCO19</v>
      </c>
      <c r="C529" s="39">
        <v>19</v>
      </c>
      <c r="D529" s="40" t="s">
        <v>52</v>
      </c>
      <c r="E529" s="42" t="s">
        <v>56</v>
      </c>
      <c r="F529" s="42" t="s">
        <v>47</v>
      </c>
      <c r="G529" s="43" t="s">
        <v>40</v>
      </c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4"/>
      <c r="AP529" s="54"/>
      <c r="AQ529" s="65">
        <v>0</v>
      </c>
      <c r="AR529" s="66">
        <f t="shared" si="74"/>
        <v>0</v>
      </c>
      <c r="AS529" s="67">
        <v>0</v>
      </c>
      <c r="AT529" s="66">
        <f t="shared" si="76"/>
        <v>0</v>
      </c>
      <c r="AU529" s="67">
        <v>0</v>
      </c>
      <c r="AV529" s="68">
        <f t="shared" si="78"/>
        <v>0</v>
      </c>
    </row>
    <row r="530" spans="1:48" x14ac:dyDescent="0.2">
      <c r="A530" s="4" t="str">
        <f t="shared" si="79"/>
        <v>Pichidegua19</v>
      </c>
      <c r="B530" s="38" t="str">
        <f t="shared" si="80"/>
        <v>PICH4Bco19</v>
      </c>
      <c r="C530" s="39">
        <v>19</v>
      </c>
      <c r="D530" s="40" t="s">
        <v>52</v>
      </c>
      <c r="E530" s="40" t="s">
        <v>56</v>
      </c>
      <c r="F530" s="40" t="s">
        <v>50</v>
      </c>
      <c r="G530" s="41" t="s">
        <v>41</v>
      </c>
      <c r="H530" s="53">
        <v>3960</v>
      </c>
      <c r="I530" s="53"/>
      <c r="J530" s="53">
        <v>10260</v>
      </c>
      <c r="K530" s="53"/>
      <c r="L530" s="53">
        <v>21240</v>
      </c>
      <c r="M530" s="53"/>
      <c r="N530" s="53">
        <v>10620</v>
      </c>
      <c r="O530" s="53"/>
      <c r="P530" s="53">
        <v>0</v>
      </c>
      <c r="Q530" s="53"/>
      <c r="R530" s="53">
        <v>0</v>
      </c>
      <c r="S530" s="53"/>
      <c r="T530" s="53">
        <v>0</v>
      </c>
      <c r="U530" s="53"/>
      <c r="V530" s="53">
        <v>4320</v>
      </c>
      <c r="W530" s="53"/>
      <c r="X530" s="53">
        <v>0</v>
      </c>
      <c r="Y530" s="53"/>
      <c r="Z530" s="53">
        <v>4320</v>
      </c>
      <c r="AA530" s="53"/>
      <c r="AB530" s="53">
        <v>3420</v>
      </c>
      <c r="AC530" s="53"/>
      <c r="AD530" s="53">
        <v>0</v>
      </c>
      <c r="AE530" s="53"/>
      <c r="AF530" s="53">
        <v>3420</v>
      </c>
      <c r="AG530" s="53"/>
      <c r="AH530" s="53">
        <v>620</v>
      </c>
      <c r="AI530" s="53"/>
      <c r="AJ530" s="53"/>
      <c r="AK530" s="53"/>
      <c r="AL530" s="53">
        <v>54440</v>
      </c>
      <c r="AM530" s="53"/>
      <c r="AN530" s="53">
        <v>0</v>
      </c>
      <c r="AO530" s="54"/>
      <c r="AP530" s="54">
        <v>54440</v>
      </c>
      <c r="AQ530" s="65">
        <f t="shared" si="73"/>
        <v>7.9353416605437183E-2</v>
      </c>
      <c r="AR530" s="66">
        <f t="shared" si="74"/>
        <v>24</v>
      </c>
      <c r="AS530" s="67">
        <f t="shared" si="75"/>
        <v>6.2821454812637761E-2</v>
      </c>
      <c r="AT530" s="66">
        <f t="shared" si="76"/>
        <v>19</v>
      </c>
      <c r="AU530" s="67">
        <f t="shared" si="77"/>
        <v>1.1388684790595151E-2</v>
      </c>
      <c r="AV530" s="68">
        <f t="shared" si="78"/>
        <v>3.4444444444444446</v>
      </c>
    </row>
    <row r="531" spans="1:48" x14ac:dyDescent="0.2">
      <c r="A531" s="4" t="str">
        <f t="shared" si="79"/>
        <v>Pichidegua19</v>
      </c>
      <c r="B531" s="38" t="str">
        <f t="shared" si="80"/>
        <v>PICH5Aco19</v>
      </c>
      <c r="C531" s="39">
        <v>19</v>
      </c>
      <c r="D531" s="40" t="s">
        <v>52</v>
      </c>
      <c r="E531" s="40" t="s">
        <v>56</v>
      </c>
      <c r="F531" s="40" t="s">
        <v>51</v>
      </c>
      <c r="G531" s="41" t="s">
        <v>42</v>
      </c>
      <c r="H531" s="53">
        <v>3480</v>
      </c>
      <c r="I531" s="53"/>
      <c r="J531" s="53">
        <v>25560</v>
      </c>
      <c r="K531" s="53"/>
      <c r="L531" s="53">
        <v>0</v>
      </c>
      <c r="M531" s="53"/>
      <c r="N531" s="53">
        <v>118980</v>
      </c>
      <c r="O531" s="53"/>
      <c r="P531" s="53">
        <v>2880</v>
      </c>
      <c r="Q531" s="53"/>
      <c r="R531" s="53">
        <v>0</v>
      </c>
      <c r="S531" s="53"/>
      <c r="T531" s="53">
        <v>0</v>
      </c>
      <c r="U531" s="53"/>
      <c r="V531" s="53">
        <v>2130</v>
      </c>
      <c r="W531" s="53"/>
      <c r="X531" s="53">
        <v>0</v>
      </c>
      <c r="Y531" s="53"/>
      <c r="Z531" s="53">
        <v>2130</v>
      </c>
      <c r="AA531" s="53"/>
      <c r="AB531" s="53">
        <v>3561</v>
      </c>
      <c r="AC531" s="53"/>
      <c r="AD531" s="53">
        <v>0</v>
      </c>
      <c r="AE531" s="53"/>
      <c r="AF531" s="53">
        <v>3561</v>
      </c>
      <c r="AG531" s="53"/>
      <c r="AH531" s="53">
        <v>2709</v>
      </c>
      <c r="AI531" s="53"/>
      <c r="AJ531" s="53"/>
      <c r="AK531" s="53"/>
      <c r="AL531" s="53">
        <v>159300</v>
      </c>
      <c r="AM531" s="53"/>
      <c r="AN531" s="53">
        <v>0</v>
      </c>
      <c r="AO531" s="54"/>
      <c r="AP531" s="54">
        <v>159300</v>
      </c>
      <c r="AQ531" s="65">
        <f t="shared" si="73"/>
        <v>1.3370998116760829E-2</v>
      </c>
      <c r="AR531" s="66">
        <f t="shared" si="74"/>
        <v>11.833333333333334</v>
      </c>
      <c r="AS531" s="67">
        <f t="shared" si="75"/>
        <v>2.2354048964218456E-2</v>
      </c>
      <c r="AT531" s="66">
        <f t="shared" si="76"/>
        <v>19.783333333333335</v>
      </c>
      <c r="AU531" s="67">
        <f t="shared" si="77"/>
        <v>1.7005649717514126E-2</v>
      </c>
      <c r="AV531" s="68">
        <f t="shared" si="78"/>
        <v>15.05</v>
      </c>
    </row>
    <row r="532" spans="1:48" x14ac:dyDescent="0.2">
      <c r="A532" s="4" t="str">
        <f t="shared" si="79"/>
        <v>Pichidegua19</v>
      </c>
      <c r="B532" s="38" t="str">
        <f t="shared" si="80"/>
        <v>PICH5Bco19</v>
      </c>
      <c r="C532" s="39">
        <v>19</v>
      </c>
      <c r="D532" s="40" t="s">
        <v>52</v>
      </c>
      <c r="E532" s="40" t="s">
        <v>56</v>
      </c>
      <c r="F532" s="40" t="s">
        <v>51</v>
      </c>
      <c r="G532" s="41" t="s">
        <v>43</v>
      </c>
      <c r="H532" s="53">
        <v>3000</v>
      </c>
      <c r="I532" s="53"/>
      <c r="J532" s="53">
        <v>13500</v>
      </c>
      <c r="K532" s="53"/>
      <c r="L532" s="53">
        <v>37440</v>
      </c>
      <c r="M532" s="53"/>
      <c r="N532" s="53">
        <v>17820</v>
      </c>
      <c r="O532" s="53"/>
      <c r="P532" s="53">
        <v>900</v>
      </c>
      <c r="Q532" s="53"/>
      <c r="R532" s="53">
        <v>0</v>
      </c>
      <c r="S532" s="53"/>
      <c r="T532" s="53">
        <v>0</v>
      </c>
      <c r="U532" s="53"/>
      <c r="V532" s="53">
        <v>2895</v>
      </c>
      <c r="W532" s="53"/>
      <c r="X532" s="53">
        <v>0</v>
      </c>
      <c r="Y532" s="53"/>
      <c r="Z532" s="53">
        <v>2895</v>
      </c>
      <c r="AA532" s="53"/>
      <c r="AB532" s="53">
        <v>1809</v>
      </c>
      <c r="AC532" s="53"/>
      <c r="AD532" s="53">
        <v>0</v>
      </c>
      <c r="AE532" s="53"/>
      <c r="AF532" s="53">
        <v>1809</v>
      </c>
      <c r="AG532" s="53"/>
      <c r="AH532" s="53">
        <v>1116</v>
      </c>
      <c r="AI532" s="53"/>
      <c r="AJ532" s="53"/>
      <c r="AK532" s="53"/>
      <c r="AL532" s="53">
        <v>78480</v>
      </c>
      <c r="AM532" s="53"/>
      <c r="AN532" s="53">
        <v>0</v>
      </c>
      <c r="AO532" s="54"/>
      <c r="AP532" s="54">
        <v>78480</v>
      </c>
      <c r="AQ532" s="65">
        <f t="shared" si="73"/>
        <v>3.688837920489297E-2</v>
      </c>
      <c r="AR532" s="66">
        <f t="shared" si="74"/>
        <v>16.083333333333332</v>
      </c>
      <c r="AS532" s="67">
        <f t="shared" si="75"/>
        <v>2.3050458715596332E-2</v>
      </c>
      <c r="AT532" s="66">
        <f t="shared" si="76"/>
        <v>10.050000000000001</v>
      </c>
      <c r="AU532" s="67">
        <f t="shared" si="77"/>
        <v>1.4220183486238533E-2</v>
      </c>
      <c r="AV532" s="68">
        <f t="shared" si="78"/>
        <v>6.2</v>
      </c>
    </row>
    <row r="533" spans="1:48" x14ac:dyDescent="0.2">
      <c r="A533" s="4" t="str">
        <f t="shared" si="79"/>
        <v>Pichidegua19</v>
      </c>
      <c r="B533" s="38" t="str">
        <f t="shared" si="80"/>
        <v>PICH5Cco19</v>
      </c>
      <c r="C533" s="39">
        <v>19</v>
      </c>
      <c r="D533" s="40" t="s">
        <v>52</v>
      </c>
      <c r="E533" s="40" t="s">
        <v>56</v>
      </c>
      <c r="F533" s="40" t="s">
        <v>51</v>
      </c>
      <c r="G533" s="41" t="s">
        <v>44</v>
      </c>
      <c r="H533" s="53">
        <v>2160</v>
      </c>
      <c r="I533" s="53"/>
      <c r="J533" s="53">
        <v>5580</v>
      </c>
      <c r="K533" s="53"/>
      <c r="L533" s="53">
        <v>0</v>
      </c>
      <c r="M533" s="53"/>
      <c r="N533" s="53">
        <v>116370</v>
      </c>
      <c r="O533" s="53"/>
      <c r="P533" s="53">
        <v>8280</v>
      </c>
      <c r="Q533" s="53"/>
      <c r="R533" s="53">
        <v>0</v>
      </c>
      <c r="S533" s="53"/>
      <c r="T533" s="53">
        <v>0</v>
      </c>
      <c r="U533" s="53"/>
      <c r="V533" s="53">
        <v>2769</v>
      </c>
      <c r="W533" s="53"/>
      <c r="X533" s="53">
        <v>0</v>
      </c>
      <c r="Y533" s="53"/>
      <c r="Z533" s="53">
        <v>2769</v>
      </c>
      <c r="AA533" s="53"/>
      <c r="AB533" s="53">
        <v>1911</v>
      </c>
      <c r="AC533" s="53"/>
      <c r="AD533" s="53">
        <v>0</v>
      </c>
      <c r="AE533" s="53"/>
      <c r="AF533" s="53">
        <v>1911</v>
      </c>
      <c r="AG533" s="53"/>
      <c r="AH533" s="53">
        <v>1350</v>
      </c>
      <c r="AI533" s="53"/>
      <c r="AJ533" s="53"/>
      <c r="AK533" s="53"/>
      <c r="AL533" s="53">
        <v>138420</v>
      </c>
      <c r="AM533" s="53"/>
      <c r="AN533" s="53">
        <v>0</v>
      </c>
      <c r="AO533" s="54"/>
      <c r="AP533" s="54">
        <v>138420</v>
      </c>
      <c r="AQ533" s="65">
        <f t="shared" si="73"/>
        <v>2.0004334633723451E-2</v>
      </c>
      <c r="AR533" s="66">
        <f t="shared" si="74"/>
        <v>15.383333333333333</v>
      </c>
      <c r="AS533" s="67">
        <f t="shared" si="75"/>
        <v>1.3805808409189423E-2</v>
      </c>
      <c r="AT533" s="66">
        <f t="shared" si="76"/>
        <v>10.616666666666667</v>
      </c>
      <c r="AU533" s="67">
        <f t="shared" si="77"/>
        <v>9.7529258777633299E-3</v>
      </c>
      <c r="AV533" s="68">
        <f t="shared" si="78"/>
        <v>7.5</v>
      </c>
    </row>
    <row r="534" spans="1:48" ht="13.5" thickBot="1" x14ac:dyDescent="0.25">
      <c r="A534" s="4" t="str">
        <f t="shared" si="79"/>
        <v>19</v>
      </c>
      <c r="B534" s="44" t="str">
        <f t="shared" si="80"/>
        <v>Lavado19</v>
      </c>
      <c r="C534" s="45">
        <v>19</v>
      </c>
      <c r="D534" s="46"/>
      <c r="E534" s="46"/>
      <c r="F534" s="46"/>
      <c r="G534" s="47" t="s">
        <v>46</v>
      </c>
      <c r="H534" s="55">
        <v>6360</v>
      </c>
      <c r="I534" s="55"/>
      <c r="J534" s="55">
        <v>22320</v>
      </c>
      <c r="K534" s="55"/>
      <c r="L534" s="55">
        <v>82080</v>
      </c>
      <c r="M534" s="55"/>
      <c r="N534" s="55">
        <v>69840</v>
      </c>
      <c r="O534" s="55"/>
      <c r="P534" s="55">
        <v>13140</v>
      </c>
      <c r="Q534" s="55"/>
      <c r="R534" s="55">
        <v>2160</v>
      </c>
      <c r="S534" s="55"/>
      <c r="T534" s="55">
        <v>0</v>
      </c>
      <c r="U534" s="55"/>
      <c r="V534" s="55">
        <v>0</v>
      </c>
      <c r="W534" s="55"/>
      <c r="X534" s="55">
        <v>0</v>
      </c>
      <c r="Y534" s="55"/>
      <c r="Z534" s="55">
        <v>0</v>
      </c>
      <c r="AA534" s="55"/>
      <c r="AB534" s="55">
        <v>0</v>
      </c>
      <c r="AC534" s="55"/>
      <c r="AD534" s="55">
        <v>0</v>
      </c>
      <c r="AE534" s="55"/>
      <c r="AF534" s="55">
        <v>0</v>
      </c>
      <c r="AG534" s="55"/>
      <c r="AH534" s="55">
        <v>0</v>
      </c>
      <c r="AI534" s="55"/>
      <c r="AJ534" s="55"/>
      <c r="AK534" s="55"/>
      <c r="AL534" s="55">
        <v>195900</v>
      </c>
      <c r="AM534" s="55"/>
      <c r="AN534" s="55">
        <v>0</v>
      </c>
      <c r="AO534" s="56"/>
      <c r="AP534" s="56">
        <v>195900</v>
      </c>
      <c r="AQ534" s="69">
        <f t="shared" si="73"/>
        <v>0</v>
      </c>
      <c r="AR534" s="70">
        <f t="shared" si="74"/>
        <v>0</v>
      </c>
      <c r="AS534" s="71">
        <f t="shared" si="75"/>
        <v>0</v>
      </c>
      <c r="AT534" s="70">
        <f t="shared" si="76"/>
        <v>0</v>
      </c>
      <c r="AU534" s="71">
        <f t="shared" si="77"/>
        <v>0</v>
      </c>
      <c r="AV534" s="72">
        <f t="shared" si="78"/>
        <v>0</v>
      </c>
    </row>
    <row r="535" spans="1:48" x14ac:dyDescent="0.2">
      <c r="A535" s="4" t="str">
        <f t="shared" si="79"/>
        <v>Calera20</v>
      </c>
      <c r="B535" s="34" t="str">
        <f t="shared" si="80"/>
        <v>CA3A20</v>
      </c>
      <c r="C535" s="35">
        <v>20</v>
      </c>
      <c r="D535" s="36" t="s">
        <v>59</v>
      </c>
      <c r="E535" s="36" t="s">
        <v>56</v>
      </c>
      <c r="F535" s="36" t="s">
        <v>47</v>
      </c>
      <c r="G535" s="37" t="s">
        <v>20</v>
      </c>
      <c r="H535" s="51">
        <v>7680</v>
      </c>
      <c r="I535" s="51"/>
      <c r="J535" s="51">
        <v>20880</v>
      </c>
      <c r="K535" s="51"/>
      <c r="L535" s="51">
        <v>0</v>
      </c>
      <c r="M535" s="51"/>
      <c r="N535" s="51">
        <v>29340</v>
      </c>
      <c r="O535" s="51"/>
      <c r="P535" s="51">
        <v>360</v>
      </c>
      <c r="Q535" s="51"/>
      <c r="R535" s="51">
        <v>0</v>
      </c>
      <c r="S535" s="51"/>
      <c r="T535" s="51">
        <v>0</v>
      </c>
      <c r="U535" s="51"/>
      <c r="V535" s="51">
        <v>1050</v>
      </c>
      <c r="W535" s="51"/>
      <c r="X535" s="51">
        <v>630</v>
      </c>
      <c r="Y535" s="51"/>
      <c r="Z535" s="51">
        <v>1680</v>
      </c>
      <c r="AA535" s="51"/>
      <c r="AB535" s="51">
        <v>630</v>
      </c>
      <c r="AC535" s="51"/>
      <c r="AD535" s="51">
        <v>630</v>
      </c>
      <c r="AE535" s="51"/>
      <c r="AF535" s="51">
        <v>1260</v>
      </c>
      <c r="AG535" s="51"/>
      <c r="AH535" s="51">
        <v>60</v>
      </c>
      <c r="AI535" s="51"/>
      <c r="AJ535" s="51"/>
      <c r="AK535" s="51"/>
      <c r="AL535" s="51">
        <v>60000</v>
      </c>
      <c r="AM535" s="51"/>
      <c r="AN535" s="51">
        <v>1260</v>
      </c>
      <c r="AO535" s="52"/>
      <c r="AP535" s="52">
        <v>61260</v>
      </c>
      <c r="AQ535" s="57">
        <f t="shared" ref="AQ535:AQ590" si="81">+Z535/AP535</f>
        <v>2.742409402546523E-2</v>
      </c>
      <c r="AR535" s="58">
        <f t="shared" ref="AR535:AR590" si="82">+Z535/180</f>
        <v>9.3333333333333339</v>
      </c>
      <c r="AS535" s="59">
        <f t="shared" ref="AS535:AS590" si="83">+AF535/AP535</f>
        <v>2.0568070519098921E-2</v>
      </c>
      <c r="AT535" s="58">
        <f t="shared" ref="AT535:AT590" si="84">+AF535/180</f>
        <v>7</v>
      </c>
      <c r="AU535" s="59">
        <f t="shared" ref="AU535:AU590" si="85">+AH535/AP535</f>
        <v>9.7943192948090111E-4</v>
      </c>
      <c r="AV535" s="60">
        <f t="shared" ref="AV535:AV590" si="86">+AH535/180</f>
        <v>0.33333333333333331</v>
      </c>
    </row>
    <row r="536" spans="1:48" x14ac:dyDescent="0.2">
      <c r="A536" s="4" t="str">
        <f t="shared" si="79"/>
        <v>Calera20</v>
      </c>
      <c r="B536" s="38" t="str">
        <f t="shared" si="80"/>
        <v>CA3B20</v>
      </c>
      <c r="C536" s="39">
        <v>20</v>
      </c>
      <c r="D536" s="40" t="s">
        <v>59</v>
      </c>
      <c r="E536" s="40" t="s">
        <v>56</v>
      </c>
      <c r="F536" s="40" t="s">
        <v>47</v>
      </c>
      <c r="G536" s="41" t="s">
        <v>54</v>
      </c>
      <c r="H536" s="53">
        <v>360</v>
      </c>
      <c r="I536" s="53"/>
      <c r="J536" s="53">
        <v>720</v>
      </c>
      <c r="K536" s="53"/>
      <c r="L536" s="53">
        <v>900</v>
      </c>
      <c r="M536" s="53"/>
      <c r="N536" s="53">
        <v>180</v>
      </c>
      <c r="O536" s="53"/>
      <c r="P536" s="53">
        <v>0</v>
      </c>
      <c r="Q536" s="53"/>
      <c r="R536" s="53">
        <v>0</v>
      </c>
      <c r="S536" s="53"/>
      <c r="T536" s="53">
        <v>0</v>
      </c>
      <c r="U536" s="53"/>
      <c r="V536" s="53">
        <v>30</v>
      </c>
      <c r="W536" s="53"/>
      <c r="X536" s="53">
        <v>30</v>
      </c>
      <c r="Y536" s="53"/>
      <c r="Z536" s="53">
        <v>60</v>
      </c>
      <c r="AA536" s="53"/>
      <c r="AB536" s="53">
        <v>30</v>
      </c>
      <c r="AC536" s="53"/>
      <c r="AD536" s="53">
        <v>60</v>
      </c>
      <c r="AE536" s="53"/>
      <c r="AF536" s="53">
        <v>90</v>
      </c>
      <c r="AG536" s="53"/>
      <c r="AH536" s="53">
        <v>240</v>
      </c>
      <c r="AI536" s="53"/>
      <c r="AJ536" s="53"/>
      <c r="AK536" s="53"/>
      <c r="AL536" s="53">
        <v>2460</v>
      </c>
      <c r="AM536" s="53"/>
      <c r="AN536" s="53">
        <v>90</v>
      </c>
      <c r="AO536" s="54"/>
      <c r="AP536" s="54">
        <v>2550</v>
      </c>
      <c r="AQ536" s="61">
        <f t="shared" si="81"/>
        <v>2.3529411764705882E-2</v>
      </c>
      <c r="AR536" s="62">
        <f t="shared" si="82"/>
        <v>0.33333333333333331</v>
      </c>
      <c r="AS536" s="63">
        <f t="shared" si="83"/>
        <v>3.5294117647058823E-2</v>
      </c>
      <c r="AT536" s="62">
        <f t="shared" si="84"/>
        <v>0.5</v>
      </c>
      <c r="AU536" s="63">
        <f t="shared" si="85"/>
        <v>9.4117647058823528E-2</v>
      </c>
      <c r="AV536" s="64">
        <f t="shared" si="86"/>
        <v>1.3333333333333333</v>
      </c>
    </row>
    <row r="537" spans="1:48" x14ac:dyDescent="0.2">
      <c r="A537" s="4" t="str">
        <f t="shared" si="79"/>
        <v>Calera20</v>
      </c>
      <c r="B537" s="38" t="str">
        <f t="shared" si="80"/>
        <v>CA3BB20</v>
      </c>
      <c r="C537" s="39">
        <v>20</v>
      </c>
      <c r="D537" s="40" t="s">
        <v>59</v>
      </c>
      <c r="E537" s="40" t="s">
        <v>55</v>
      </c>
      <c r="F537" s="40" t="s">
        <v>47</v>
      </c>
      <c r="G537" s="41" t="s">
        <v>21</v>
      </c>
      <c r="H537" s="53">
        <v>3000</v>
      </c>
      <c r="I537" s="53"/>
      <c r="J537" s="53">
        <v>8100</v>
      </c>
      <c r="K537" s="53"/>
      <c r="L537" s="53">
        <v>13320</v>
      </c>
      <c r="M537" s="53"/>
      <c r="N537" s="53">
        <v>32040</v>
      </c>
      <c r="O537" s="53"/>
      <c r="P537" s="53">
        <v>2700</v>
      </c>
      <c r="Q537" s="53"/>
      <c r="R537" s="53">
        <v>0</v>
      </c>
      <c r="S537" s="53"/>
      <c r="T537" s="53">
        <v>0</v>
      </c>
      <c r="U537" s="53"/>
      <c r="V537" s="53">
        <v>1815</v>
      </c>
      <c r="W537" s="53"/>
      <c r="X537" s="53">
        <v>990</v>
      </c>
      <c r="Y537" s="53"/>
      <c r="Z537" s="53">
        <v>2805</v>
      </c>
      <c r="AA537" s="53"/>
      <c r="AB537" s="53">
        <v>483</v>
      </c>
      <c r="AC537" s="53"/>
      <c r="AD537" s="53">
        <v>540</v>
      </c>
      <c r="AE537" s="53"/>
      <c r="AF537" s="53">
        <v>1023</v>
      </c>
      <c r="AG537" s="53"/>
      <c r="AH537" s="53">
        <v>492</v>
      </c>
      <c r="AI537" s="53"/>
      <c r="AJ537" s="53"/>
      <c r="AK537" s="53"/>
      <c r="AL537" s="53">
        <v>61950</v>
      </c>
      <c r="AM537" s="53"/>
      <c r="AN537" s="53">
        <v>1530</v>
      </c>
      <c r="AO537" s="54"/>
      <c r="AP537" s="54">
        <v>63480</v>
      </c>
      <c r="AQ537" s="61">
        <f t="shared" si="81"/>
        <v>4.4187145557655953E-2</v>
      </c>
      <c r="AR537" s="62">
        <f t="shared" si="82"/>
        <v>15.583333333333334</v>
      </c>
      <c r="AS537" s="63">
        <f t="shared" si="83"/>
        <v>1.6115311909262759E-2</v>
      </c>
      <c r="AT537" s="62">
        <f t="shared" si="84"/>
        <v>5.6833333333333336</v>
      </c>
      <c r="AU537" s="63">
        <f t="shared" si="85"/>
        <v>7.7504725897920602E-3</v>
      </c>
      <c r="AV537" s="64">
        <f t="shared" si="86"/>
        <v>2.7333333333333334</v>
      </c>
    </row>
    <row r="538" spans="1:48" x14ac:dyDescent="0.2">
      <c r="A538" s="4" t="str">
        <f t="shared" si="79"/>
        <v>Calera20</v>
      </c>
      <c r="B538" s="38" t="str">
        <f t="shared" si="80"/>
        <v>CAP1A20</v>
      </c>
      <c r="C538" s="39">
        <v>20</v>
      </c>
      <c r="D538" s="40" t="s">
        <v>59</v>
      </c>
      <c r="E538" s="40" t="s">
        <v>56</v>
      </c>
      <c r="F538" s="40" t="s">
        <v>47</v>
      </c>
      <c r="G538" s="41" t="s">
        <v>22</v>
      </c>
      <c r="H538" s="53">
        <v>1200</v>
      </c>
      <c r="I538" s="53"/>
      <c r="J538" s="53">
        <v>180</v>
      </c>
      <c r="K538" s="53"/>
      <c r="L538" s="53">
        <v>0</v>
      </c>
      <c r="M538" s="53"/>
      <c r="N538" s="53">
        <v>23040</v>
      </c>
      <c r="O538" s="53"/>
      <c r="P538" s="53">
        <v>0</v>
      </c>
      <c r="Q538" s="53"/>
      <c r="R538" s="53">
        <v>0</v>
      </c>
      <c r="S538" s="53"/>
      <c r="T538" s="53">
        <v>0</v>
      </c>
      <c r="U538" s="53"/>
      <c r="V538" s="53">
        <v>360</v>
      </c>
      <c r="W538" s="53"/>
      <c r="X538" s="53">
        <v>240</v>
      </c>
      <c r="Y538" s="53"/>
      <c r="Z538" s="53">
        <v>600</v>
      </c>
      <c r="AA538" s="53"/>
      <c r="AB538" s="53">
        <v>45</v>
      </c>
      <c r="AC538" s="53"/>
      <c r="AD538" s="53">
        <v>0</v>
      </c>
      <c r="AE538" s="53"/>
      <c r="AF538" s="53">
        <v>45</v>
      </c>
      <c r="AG538" s="53"/>
      <c r="AH538" s="53">
        <v>345</v>
      </c>
      <c r="AI538" s="53"/>
      <c r="AJ538" s="53"/>
      <c r="AK538" s="53"/>
      <c r="AL538" s="53">
        <v>25170</v>
      </c>
      <c r="AM538" s="53"/>
      <c r="AN538" s="53">
        <v>240</v>
      </c>
      <c r="AO538" s="54"/>
      <c r="AP538" s="54">
        <v>25410</v>
      </c>
      <c r="AQ538" s="61">
        <f t="shared" si="81"/>
        <v>2.3612750885478158E-2</v>
      </c>
      <c r="AR538" s="62">
        <f t="shared" si="82"/>
        <v>3.3333333333333335</v>
      </c>
      <c r="AS538" s="63">
        <f t="shared" si="83"/>
        <v>1.7709563164108619E-3</v>
      </c>
      <c r="AT538" s="62">
        <f t="shared" si="84"/>
        <v>0.25</v>
      </c>
      <c r="AU538" s="63">
        <f t="shared" si="85"/>
        <v>1.3577331759149941E-2</v>
      </c>
      <c r="AV538" s="64">
        <f t="shared" si="86"/>
        <v>1.9166666666666667</v>
      </c>
    </row>
    <row r="539" spans="1:48" x14ac:dyDescent="0.2">
      <c r="A539" s="4" t="str">
        <f t="shared" si="79"/>
        <v>Calera20</v>
      </c>
      <c r="B539" s="38" t="str">
        <f t="shared" si="80"/>
        <v>CAP1B20</v>
      </c>
      <c r="C539" s="39">
        <v>20</v>
      </c>
      <c r="D539" s="40" t="s">
        <v>59</v>
      </c>
      <c r="E539" s="40" t="s">
        <v>56</v>
      </c>
      <c r="F539" s="40" t="s">
        <v>47</v>
      </c>
      <c r="G539" s="41" t="s">
        <v>23</v>
      </c>
      <c r="H539" s="53">
        <v>3240</v>
      </c>
      <c r="I539" s="53"/>
      <c r="J539" s="53">
        <v>8820</v>
      </c>
      <c r="K539" s="53"/>
      <c r="L539" s="53">
        <v>0</v>
      </c>
      <c r="M539" s="53"/>
      <c r="N539" s="53">
        <v>12600</v>
      </c>
      <c r="O539" s="53"/>
      <c r="P539" s="53">
        <v>0</v>
      </c>
      <c r="Q539" s="53"/>
      <c r="R539" s="53">
        <v>0</v>
      </c>
      <c r="S539" s="53"/>
      <c r="T539" s="53">
        <v>0</v>
      </c>
      <c r="U539" s="53"/>
      <c r="V539" s="53">
        <v>420</v>
      </c>
      <c r="W539" s="53"/>
      <c r="X539" s="53">
        <v>510</v>
      </c>
      <c r="Y539" s="53"/>
      <c r="Z539" s="53">
        <v>930</v>
      </c>
      <c r="AA539" s="53"/>
      <c r="AB539" s="53">
        <v>150</v>
      </c>
      <c r="AC539" s="53"/>
      <c r="AD539" s="53">
        <v>0</v>
      </c>
      <c r="AE539" s="53"/>
      <c r="AF539" s="53">
        <v>150</v>
      </c>
      <c r="AG539" s="53"/>
      <c r="AH539" s="53">
        <v>450</v>
      </c>
      <c r="AI539" s="53"/>
      <c r="AJ539" s="53"/>
      <c r="AK539" s="53"/>
      <c r="AL539" s="53">
        <v>25680</v>
      </c>
      <c r="AM539" s="53"/>
      <c r="AN539" s="53">
        <v>510</v>
      </c>
      <c r="AO539" s="54"/>
      <c r="AP539" s="54">
        <v>26190</v>
      </c>
      <c r="AQ539" s="61">
        <f t="shared" si="81"/>
        <v>3.5509736540664374E-2</v>
      </c>
      <c r="AR539" s="62">
        <f t="shared" si="82"/>
        <v>5.166666666666667</v>
      </c>
      <c r="AS539" s="63">
        <f t="shared" si="83"/>
        <v>5.7273768613974796E-3</v>
      </c>
      <c r="AT539" s="62">
        <f t="shared" si="84"/>
        <v>0.83333333333333337</v>
      </c>
      <c r="AU539" s="63">
        <f t="shared" si="85"/>
        <v>1.7182130584192441E-2</v>
      </c>
      <c r="AV539" s="64">
        <f t="shared" si="86"/>
        <v>2.5</v>
      </c>
    </row>
    <row r="540" spans="1:48" x14ac:dyDescent="0.2">
      <c r="A540" s="4" t="str">
        <f t="shared" si="79"/>
        <v>Calera20</v>
      </c>
      <c r="B540" s="38" t="str">
        <f t="shared" si="80"/>
        <v>CAP1c20</v>
      </c>
      <c r="C540" s="39">
        <v>20</v>
      </c>
      <c r="D540" s="40" t="s">
        <v>59</v>
      </c>
      <c r="E540" s="40" t="s">
        <v>56</v>
      </c>
      <c r="F540" s="40" t="s">
        <v>47</v>
      </c>
      <c r="G540" s="41" t="s">
        <v>24</v>
      </c>
      <c r="H540" s="53">
        <v>1440</v>
      </c>
      <c r="I540" s="53"/>
      <c r="J540" s="53">
        <v>0</v>
      </c>
      <c r="K540" s="53"/>
      <c r="L540" s="53">
        <v>24000</v>
      </c>
      <c r="M540" s="53"/>
      <c r="N540" s="53">
        <v>3960</v>
      </c>
      <c r="O540" s="53"/>
      <c r="P540" s="53">
        <v>360</v>
      </c>
      <c r="Q540" s="53"/>
      <c r="R540" s="53">
        <v>0</v>
      </c>
      <c r="S540" s="53"/>
      <c r="T540" s="53">
        <v>0</v>
      </c>
      <c r="U540" s="53"/>
      <c r="V540" s="53">
        <v>573</v>
      </c>
      <c r="W540" s="53"/>
      <c r="X540" s="53">
        <v>450</v>
      </c>
      <c r="Y540" s="53"/>
      <c r="Z540" s="53">
        <v>1023</v>
      </c>
      <c r="AA540" s="53"/>
      <c r="AB540" s="53">
        <v>60</v>
      </c>
      <c r="AC540" s="53"/>
      <c r="AD540" s="53">
        <v>0</v>
      </c>
      <c r="AE540" s="53"/>
      <c r="AF540" s="53">
        <v>60</v>
      </c>
      <c r="AG540" s="53"/>
      <c r="AH540" s="53">
        <v>147</v>
      </c>
      <c r="AI540" s="53"/>
      <c r="AJ540" s="53"/>
      <c r="AK540" s="53"/>
      <c r="AL540" s="53">
        <v>30540</v>
      </c>
      <c r="AM540" s="53"/>
      <c r="AN540" s="53">
        <v>450</v>
      </c>
      <c r="AO540" s="54"/>
      <c r="AP540" s="54">
        <v>30990</v>
      </c>
      <c r="AQ540" s="65">
        <f t="shared" si="81"/>
        <v>3.3010648596321392E-2</v>
      </c>
      <c r="AR540" s="66">
        <f t="shared" si="82"/>
        <v>5.6833333333333336</v>
      </c>
      <c r="AS540" s="67">
        <f t="shared" si="83"/>
        <v>1.9361084220716361E-3</v>
      </c>
      <c r="AT540" s="66">
        <f t="shared" si="84"/>
        <v>0.33333333333333331</v>
      </c>
      <c r="AU540" s="67">
        <f t="shared" si="85"/>
        <v>4.7434656340755079E-3</v>
      </c>
      <c r="AV540" s="68">
        <f t="shared" si="86"/>
        <v>0.81666666666666665</v>
      </c>
    </row>
    <row r="541" spans="1:48" x14ac:dyDescent="0.2">
      <c r="A541" s="4" t="str">
        <f t="shared" si="79"/>
        <v>Pichidegua20</v>
      </c>
      <c r="B541" s="38" t="str">
        <f t="shared" si="80"/>
        <v>PICH1A20</v>
      </c>
      <c r="C541" s="39">
        <v>20</v>
      </c>
      <c r="D541" s="40" t="s">
        <v>52</v>
      </c>
      <c r="E541" s="40"/>
      <c r="F541" s="40" t="s">
        <v>48</v>
      </c>
      <c r="G541" s="41" t="s">
        <v>25</v>
      </c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4"/>
      <c r="AP541" s="54"/>
      <c r="AQ541" s="65">
        <v>0</v>
      </c>
      <c r="AR541" s="66">
        <f t="shared" si="82"/>
        <v>0</v>
      </c>
      <c r="AS541" s="67">
        <v>0</v>
      </c>
      <c r="AT541" s="66">
        <f t="shared" si="84"/>
        <v>0</v>
      </c>
      <c r="AU541" s="67">
        <v>0</v>
      </c>
      <c r="AV541" s="68">
        <f t="shared" si="86"/>
        <v>0</v>
      </c>
    </row>
    <row r="542" spans="1:48" x14ac:dyDescent="0.2">
      <c r="A542" s="4" t="str">
        <f t="shared" si="79"/>
        <v>Pichidegua20</v>
      </c>
      <c r="B542" s="38" t="str">
        <f t="shared" si="80"/>
        <v>PICH2A20</v>
      </c>
      <c r="C542" s="39">
        <v>20</v>
      </c>
      <c r="D542" s="40" t="s">
        <v>52</v>
      </c>
      <c r="E542" s="40" t="s">
        <v>56</v>
      </c>
      <c r="F542" s="40" t="s">
        <v>48</v>
      </c>
      <c r="G542" s="41" t="s">
        <v>26</v>
      </c>
      <c r="H542" s="53">
        <v>6960</v>
      </c>
      <c r="I542" s="53"/>
      <c r="J542" s="53">
        <v>39780</v>
      </c>
      <c r="K542" s="53"/>
      <c r="L542" s="53">
        <v>166800</v>
      </c>
      <c r="M542" s="53"/>
      <c r="N542" s="53">
        <v>63180</v>
      </c>
      <c r="O542" s="53"/>
      <c r="P542" s="53">
        <v>4320</v>
      </c>
      <c r="Q542" s="53"/>
      <c r="R542" s="53">
        <v>0</v>
      </c>
      <c r="S542" s="53"/>
      <c r="T542" s="53">
        <v>0</v>
      </c>
      <c r="U542" s="53"/>
      <c r="V542" s="53">
        <v>8640</v>
      </c>
      <c r="W542" s="53"/>
      <c r="X542" s="53">
        <v>0</v>
      </c>
      <c r="Y542" s="53"/>
      <c r="Z542" s="53">
        <v>8640</v>
      </c>
      <c r="AA542" s="53"/>
      <c r="AB542" s="53">
        <v>3240</v>
      </c>
      <c r="AC542" s="53"/>
      <c r="AD542" s="53">
        <v>0</v>
      </c>
      <c r="AE542" s="53"/>
      <c r="AF542" s="53">
        <v>3240</v>
      </c>
      <c r="AG542" s="53"/>
      <c r="AH542" s="53">
        <v>480</v>
      </c>
      <c r="AI542" s="53"/>
      <c r="AJ542" s="53"/>
      <c r="AK542" s="53"/>
      <c r="AL542" s="53">
        <v>293400</v>
      </c>
      <c r="AM542" s="53"/>
      <c r="AN542" s="53">
        <v>0</v>
      </c>
      <c r="AO542" s="54"/>
      <c r="AP542" s="54">
        <v>293400</v>
      </c>
      <c r="AQ542" s="65">
        <f t="shared" si="81"/>
        <v>2.9447852760736196E-2</v>
      </c>
      <c r="AR542" s="66">
        <f t="shared" si="82"/>
        <v>48</v>
      </c>
      <c r="AS542" s="67">
        <f t="shared" si="83"/>
        <v>1.1042944785276074E-2</v>
      </c>
      <c r="AT542" s="66">
        <f t="shared" si="84"/>
        <v>18</v>
      </c>
      <c r="AU542" s="67">
        <f t="shared" si="85"/>
        <v>1.6359918200408998E-3</v>
      </c>
      <c r="AV542" s="68">
        <f t="shared" si="86"/>
        <v>2.6666666666666665</v>
      </c>
    </row>
    <row r="543" spans="1:48" x14ac:dyDescent="0.2">
      <c r="A543" s="4" t="str">
        <f t="shared" si="79"/>
        <v>Pichidegua20</v>
      </c>
      <c r="B543" s="38" t="str">
        <f t="shared" si="80"/>
        <v>PICH3A20</v>
      </c>
      <c r="C543" s="39">
        <v>20</v>
      </c>
      <c r="D543" s="40" t="s">
        <v>52</v>
      </c>
      <c r="E543" s="40" t="s">
        <v>55</v>
      </c>
      <c r="F543" s="40" t="s">
        <v>49</v>
      </c>
      <c r="G543" s="41" t="s">
        <v>27</v>
      </c>
      <c r="H543" s="53">
        <v>3240</v>
      </c>
      <c r="I543" s="53"/>
      <c r="J543" s="53">
        <v>26460</v>
      </c>
      <c r="K543" s="53"/>
      <c r="L543" s="53">
        <v>129280</v>
      </c>
      <c r="M543" s="53"/>
      <c r="N543" s="53">
        <v>86220</v>
      </c>
      <c r="O543" s="53"/>
      <c r="P543" s="53">
        <v>7200</v>
      </c>
      <c r="Q543" s="53"/>
      <c r="R543" s="53">
        <v>0</v>
      </c>
      <c r="S543" s="53"/>
      <c r="T543" s="53">
        <v>0</v>
      </c>
      <c r="U543" s="53"/>
      <c r="V543" s="53">
        <v>23220</v>
      </c>
      <c r="W543" s="53"/>
      <c r="X543" s="53">
        <v>0</v>
      </c>
      <c r="Y543" s="53"/>
      <c r="Z543" s="53">
        <v>23220</v>
      </c>
      <c r="AA543" s="53"/>
      <c r="AB543" s="53">
        <v>2160</v>
      </c>
      <c r="AC543" s="53"/>
      <c r="AD543" s="53">
        <v>0</v>
      </c>
      <c r="AE543" s="53"/>
      <c r="AF543" s="53">
        <v>2160</v>
      </c>
      <c r="AG543" s="53"/>
      <c r="AH543" s="53">
        <v>540</v>
      </c>
      <c r="AI543" s="53"/>
      <c r="AJ543" s="53"/>
      <c r="AK543" s="53"/>
      <c r="AL543" s="53">
        <v>278320</v>
      </c>
      <c r="AM543" s="53"/>
      <c r="AN543" s="53">
        <v>0</v>
      </c>
      <c r="AO543" s="54"/>
      <c r="AP543" s="54">
        <v>278320</v>
      </c>
      <c r="AQ543" s="65">
        <f t="shared" si="81"/>
        <v>8.3429146306409893E-2</v>
      </c>
      <c r="AR543" s="66">
        <f t="shared" si="82"/>
        <v>129</v>
      </c>
      <c r="AS543" s="67">
        <f t="shared" si="83"/>
        <v>7.7608508192009195E-3</v>
      </c>
      <c r="AT543" s="66">
        <f t="shared" si="84"/>
        <v>12</v>
      </c>
      <c r="AU543" s="67">
        <f t="shared" si="85"/>
        <v>1.9402127048002299E-3</v>
      </c>
      <c r="AV543" s="68">
        <f t="shared" si="86"/>
        <v>3</v>
      </c>
    </row>
    <row r="544" spans="1:48" x14ac:dyDescent="0.2">
      <c r="A544" s="4" t="str">
        <f t="shared" si="79"/>
        <v>Pichidegua20</v>
      </c>
      <c r="B544" s="38" t="str">
        <f t="shared" si="80"/>
        <v>PICH4A20</v>
      </c>
      <c r="C544" s="39">
        <v>20</v>
      </c>
      <c r="D544" s="40" t="s">
        <v>52</v>
      </c>
      <c r="E544" s="40" t="s">
        <v>55</v>
      </c>
      <c r="F544" s="40" t="s">
        <v>50</v>
      </c>
      <c r="G544" s="41" t="s">
        <v>28</v>
      </c>
      <c r="H544" s="53">
        <v>9600</v>
      </c>
      <c r="I544" s="53"/>
      <c r="J544" s="53">
        <v>34200</v>
      </c>
      <c r="K544" s="53"/>
      <c r="L544" s="53">
        <v>71040</v>
      </c>
      <c r="M544" s="53"/>
      <c r="N544" s="53">
        <v>37440</v>
      </c>
      <c r="O544" s="53"/>
      <c r="P544" s="53">
        <v>5580</v>
      </c>
      <c r="Q544" s="53"/>
      <c r="R544" s="53">
        <v>0</v>
      </c>
      <c r="S544" s="53"/>
      <c r="T544" s="53">
        <v>0</v>
      </c>
      <c r="U544" s="53"/>
      <c r="V544" s="53">
        <v>19980</v>
      </c>
      <c r="W544" s="53"/>
      <c r="X544" s="53">
        <v>0</v>
      </c>
      <c r="Y544" s="53"/>
      <c r="Z544" s="53">
        <v>19980</v>
      </c>
      <c r="AA544" s="53"/>
      <c r="AB544" s="53">
        <v>2340</v>
      </c>
      <c r="AC544" s="53"/>
      <c r="AD544" s="53">
        <v>0</v>
      </c>
      <c r="AE544" s="53"/>
      <c r="AF544" s="53">
        <v>2340</v>
      </c>
      <c r="AG544" s="53"/>
      <c r="AH544" s="53">
        <v>580</v>
      </c>
      <c r="AI544" s="53"/>
      <c r="AJ544" s="53"/>
      <c r="AK544" s="53"/>
      <c r="AL544" s="53">
        <v>180760</v>
      </c>
      <c r="AM544" s="53"/>
      <c r="AN544" s="53">
        <v>0</v>
      </c>
      <c r="AO544" s="54"/>
      <c r="AP544" s="54">
        <v>180760</v>
      </c>
      <c r="AQ544" s="65">
        <f t="shared" si="81"/>
        <v>0.1105333038282806</v>
      </c>
      <c r="AR544" s="66">
        <f t="shared" si="82"/>
        <v>111</v>
      </c>
      <c r="AS544" s="67">
        <f t="shared" si="83"/>
        <v>1.2945341889798628E-2</v>
      </c>
      <c r="AT544" s="66">
        <f t="shared" si="84"/>
        <v>13</v>
      </c>
      <c r="AU544" s="67">
        <f t="shared" si="85"/>
        <v>3.208674485505643E-3</v>
      </c>
      <c r="AV544" s="68">
        <f t="shared" si="86"/>
        <v>3.2222222222222223</v>
      </c>
    </row>
    <row r="545" spans="1:48" x14ac:dyDescent="0.2">
      <c r="A545" s="4" t="str">
        <f t="shared" si="79"/>
        <v>Pichidegua20</v>
      </c>
      <c r="B545" s="38" t="str">
        <f t="shared" si="80"/>
        <v>PICH5A20</v>
      </c>
      <c r="C545" s="39">
        <v>20</v>
      </c>
      <c r="D545" s="40" t="s">
        <v>52</v>
      </c>
      <c r="E545" s="40" t="s">
        <v>55</v>
      </c>
      <c r="F545" s="40" t="s">
        <v>51</v>
      </c>
      <c r="G545" s="41" t="s">
        <v>29</v>
      </c>
      <c r="H545" s="53">
        <v>1560</v>
      </c>
      <c r="I545" s="53"/>
      <c r="J545" s="53">
        <v>12420</v>
      </c>
      <c r="K545" s="53"/>
      <c r="L545" s="53">
        <v>97560</v>
      </c>
      <c r="M545" s="53"/>
      <c r="N545" s="53">
        <v>158220</v>
      </c>
      <c r="O545" s="53"/>
      <c r="P545" s="53">
        <v>14760</v>
      </c>
      <c r="Q545" s="53"/>
      <c r="R545" s="53">
        <v>0</v>
      </c>
      <c r="S545" s="53"/>
      <c r="T545" s="53">
        <v>0</v>
      </c>
      <c r="U545" s="53"/>
      <c r="V545" s="53">
        <v>14760</v>
      </c>
      <c r="W545" s="53"/>
      <c r="X545" s="53">
        <v>0</v>
      </c>
      <c r="Y545" s="53"/>
      <c r="Z545" s="53">
        <v>14760</v>
      </c>
      <c r="AA545" s="53"/>
      <c r="AB545" s="53">
        <v>1440</v>
      </c>
      <c r="AC545" s="53"/>
      <c r="AD545" s="53">
        <v>0</v>
      </c>
      <c r="AE545" s="53"/>
      <c r="AF545" s="53">
        <v>1440</v>
      </c>
      <c r="AG545" s="53"/>
      <c r="AH545" s="53">
        <v>660</v>
      </c>
      <c r="AI545" s="53"/>
      <c r="AJ545" s="53"/>
      <c r="AK545" s="53"/>
      <c r="AL545" s="53">
        <v>301380</v>
      </c>
      <c r="AM545" s="53"/>
      <c r="AN545" s="53">
        <v>0</v>
      </c>
      <c r="AO545" s="54"/>
      <c r="AP545" s="54">
        <v>301380</v>
      </c>
      <c r="AQ545" s="65">
        <f t="shared" si="81"/>
        <v>4.8974716304997015E-2</v>
      </c>
      <c r="AR545" s="66">
        <f t="shared" si="82"/>
        <v>82</v>
      </c>
      <c r="AS545" s="67">
        <f t="shared" si="83"/>
        <v>4.7780211029265383E-3</v>
      </c>
      <c r="AT545" s="66">
        <f t="shared" si="84"/>
        <v>8</v>
      </c>
      <c r="AU545" s="67">
        <f t="shared" si="85"/>
        <v>2.18992633884133E-3</v>
      </c>
      <c r="AV545" s="68">
        <f t="shared" si="86"/>
        <v>3.6666666666666665</v>
      </c>
    </row>
    <row r="546" spans="1:48" x14ac:dyDescent="0.2">
      <c r="A546" s="4" t="str">
        <f t="shared" si="79"/>
        <v>Pichidegua20</v>
      </c>
      <c r="B546" s="38" t="str">
        <f t="shared" si="80"/>
        <v>PICH1B20</v>
      </c>
      <c r="C546" s="39">
        <v>20</v>
      </c>
      <c r="D546" s="40" t="s">
        <v>52</v>
      </c>
      <c r="E546" s="40"/>
      <c r="F546" s="40" t="s">
        <v>48</v>
      </c>
      <c r="G546" s="41" t="s">
        <v>30</v>
      </c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4"/>
      <c r="AP546" s="54"/>
      <c r="AQ546" s="65">
        <v>0</v>
      </c>
      <c r="AR546" s="66">
        <f t="shared" si="82"/>
        <v>0</v>
      </c>
      <c r="AS546" s="67">
        <v>0</v>
      </c>
      <c r="AT546" s="66">
        <f t="shared" si="84"/>
        <v>0</v>
      </c>
      <c r="AU546" s="67">
        <v>0</v>
      </c>
      <c r="AV546" s="68">
        <f t="shared" si="86"/>
        <v>0</v>
      </c>
    </row>
    <row r="547" spans="1:48" x14ac:dyDescent="0.2">
      <c r="A547" s="4" t="str">
        <f t="shared" si="79"/>
        <v>Pichidegua20</v>
      </c>
      <c r="B547" s="38" t="str">
        <f t="shared" si="80"/>
        <v>PICH2B20</v>
      </c>
      <c r="C547" s="39">
        <v>20</v>
      </c>
      <c r="D547" s="40" t="s">
        <v>52</v>
      </c>
      <c r="E547" s="40" t="s">
        <v>55</v>
      </c>
      <c r="F547" s="40" t="s">
        <v>48</v>
      </c>
      <c r="G547" s="41" t="s">
        <v>31</v>
      </c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4"/>
      <c r="AP547" s="54"/>
      <c r="AQ547" s="65">
        <v>0</v>
      </c>
      <c r="AR547" s="66">
        <f t="shared" si="82"/>
        <v>0</v>
      </c>
      <c r="AS547" s="67">
        <v>0</v>
      </c>
      <c r="AT547" s="66">
        <f t="shared" si="84"/>
        <v>0</v>
      </c>
      <c r="AU547" s="67">
        <v>0</v>
      </c>
      <c r="AV547" s="68">
        <f t="shared" si="86"/>
        <v>0</v>
      </c>
    </row>
    <row r="548" spans="1:48" x14ac:dyDescent="0.2">
      <c r="A548" s="4" t="str">
        <f t="shared" si="79"/>
        <v>Pichidegua20</v>
      </c>
      <c r="B548" s="38" t="str">
        <f t="shared" si="80"/>
        <v>PICH3B20</v>
      </c>
      <c r="C548" s="39">
        <v>20</v>
      </c>
      <c r="D548" s="40" t="s">
        <v>52</v>
      </c>
      <c r="E548" s="40" t="s">
        <v>55</v>
      </c>
      <c r="F548" s="40" t="s">
        <v>49</v>
      </c>
      <c r="G548" s="41" t="s">
        <v>32</v>
      </c>
      <c r="H548" s="53">
        <v>0</v>
      </c>
      <c r="I548" s="53"/>
      <c r="J548" s="53">
        <v>1080</v>
      </c>
      <c r="K548" s="53"/>
      <c r="L548" s="53">
        <v>6500</v>
      </c>
      <c r="M548" s="53"/>
      <c r="N548" s="53">
        <v>5400</v>
      </c>
      <c r="O548" s="53"/>
      <c r="P548" s="53">
        <v>83340</v>
      </c>
      <c r="Q548" s="53"/>
      <c r="R548" s="53">
        <v>94140</v>
      </c>
      <c r="S548" s="53"/>
      <c r="T548" s="53">
        <v>0</v>
      </c>
      <c r="U548" s="53"/>
      <c r="V548" s="53">
        <v>9540</v>
      </c>
      <c r="W548" s="53"/>
      <c r="X548" s="53">
        <v>0</v>
      </c>
      <c r="Y548" s="53"/>
      <c r="Z548" s="53">
        <v>9540</v>
      </c>
      <c r="AA548" s="53"/>
      <c r="AB548" s="53">
        <v>1620</v>
      </c>
      <c r="AC548" s="53"/>
      <c r="AD548" s="53">
        <v>0</v>
      </c>
      <c r="AE548" s="53"/>
      <c r="AF548" s="53">
        <v>1620</v>
      </c>
      <c r="AG548" s="53"/>
      <c r="AH548" s="53">
        <v>100</v>
      </c>
      <c r="AI548" s="53"/>
      <c r="AJ548" s="53"/>
      <c r="AK548" s="53"/>
      <c r="AL548" s="53">
        <v>201720</v>
      </c>
      <c r="AM548" s="53"/>
      <c r="AN548" s="53">
        <v>0</v>
      </c>
      <c r="AO548" s="54"/>
      <c r="AP548" s="54">
        <v>201720</v>
      </c>
      <c r="AQ548" s="65">
        <f t="shared" si="81"/>
        <v>4.7293277810826886E-2</v>
      </c>
      <c r="AR548" s="66">
        <f t="shared" si="82"/>
        <v>53</v>
      </c>
      <c r="AS548" s="67">
        <f t="shared" si="83"/>
        <v>8.030933967876264E-3</v>
      </c>
      <c r="AT548" s="66">
        <f t="shared" si="84"/>
        <v>9</v>
      </c>
      <c r="AU548" s="67">
        <f t="shared" si="85"/>
        <v>4.9573666468372005E-4</v>
      </c>
      <c r="AV548" s="68">
        <f t="shared" si="86"/>
        <v>0.55555555555555558</v>
      </c>
    </row>
    <row r="549" spans="1:48" x14ac:dyDescent="0.2">
      <c r="A549" s="4" t="str">
        <f t="shared" si="79"/>
        <v>Pichidegua20</v>
      </c>
      <c r="B549" s="38" t="str">
        <f t="shared" si="80"/>
        <v>PICH4B20</v>
      </c>
      <c r="C549" s="39">
        <v>20</v>
      </c>
      <c r="D549" s="40" t="s">
        <v>52</v>
      </c>
      <c r="E549" s="40" t="s">
        <v>55</v>
      </c>
      <c r="F549" s="40" t="s">
        <v>50</v>
      </c>
      <c r="G549" s="41" t="s">
        <v>33</v>
      </c>
      <c r="H549" s="53">
        <v>11400</v>
      </c>
      <c r="I549" s="53"/>
      <c r="J549" s="53">
        <v>26460</v>
      </c>
      <c r="K549" s="53"/>
      <c r="L549" s="53">
        <v>46080</v>
      </c>
      <c r="M549" s="53"/>
      <c r="N549" s="53">
        <v>15120</v>
      </c>
      <c r="O549" s="53"/>
      <c r="P549" s="53">
        <v>1440</v>
      </c>
      <c r="Q549" s="53"/>
      <c r="R549" s="53">
        <v>0</v>
      </c>
      <c r="S549" s="53"/>
      <c r="T549" s="53">
        <v>0</v>
      </c>
      <c r="U549" s="53"/>
      <c r="V549" s="53">
        <v>26280</v>
      </c>
      <c r="W549" s="53"/>
      <c r="X549" s="53">
        <v>0</v>
      </c>
      <c r="Y549" s="53"/>
      <c r="Z549" s="53">
        <v>26280</v>
      </c>
      <c r="AA549" s="53"/>
      <c r="AB549" s="53">
        <v>7740</v>
      </c>
      <c r="AC549" s="53"/>
      <c r="AD549" s="53">
        <v>0</v>
      </c>
      <c r="AE549" s="53"/>
      <c r="AF549" s="53">
        <v>7740</v>
      </c>
      <c r="AG549" s="53"/>
      <c r="AH549" s="53">
        <v>1460</v>
      </c>
      <c r="AI549" s="53"/>
      <c r="AJ549" s="53"/>
      <c r="AK549" s="53"/>
      <c r="AL549" s="53">
        <v>135980</v>
      </c>
      <c r="AM549" s="53"/>
      <c r="AN549" s="53">
        <v>0</v>
      </c>
      <c r="AO549" s="54"/>
      <c r="AP549" s="54">
        <v>135980</v>
      </c>
      <c r="AQ549" s="65">
        <f t="shared" si="81"/>
        <v>0.19326371525224298</v>
      </c>
      <c r="AR549" s="66">
        <f t="shared" si="82"/>
        <v>146</v>
      </c>
      <c r="AS549" s="67">
        <f t="shared" si="83"/>
        <v>5.6920135314016768E-2</v>
      </c>
      <c r="AT549" s="66">
        <f t="shared" si="84"/>
        <v>43</v>
      </c>
      <c r="AU549" s="67">
        <f t="shared" si="85"/>
        <v>1.0736873069569055E-2</v>
      </c>
      <c r="AV549" s="68">
        <f t="shared" si="86"/>
        <v>8.1111111111111107</v>
      </c>
    </row>
    <row r="550" spans="1:48" x14ac:dyDescent="0.2">
      <c r="A550" s="4" t="str">
        <f t="shared" si="79"/>
        <v>Pichidegua20</v>
      </c>
      <c r="B550" s="38" t="str">
        <f t="shared" si="80"/>
        <v>PICH5B20</v>
      </c>
      <c r="C550" s="39">
        <v>20</v>
      </c>
      <c r="D550" s="40" t="s">
        <v>52</v>
      </c>
      <c r="E550" s="40" t="s">
        <v>55</v>
      </c>
      <c r="F550" s="40" t="s">
        <v>51</v>
      </c>
      <c r="G550" s="41" t="s">
        <v>34</v>
      </c>
      <c r="H550" s="53">
        <v>3720</v>
      </c>
      <c r="I550" s="53"/>
      <c r="J550" s="53">
        <v>23760</v>
      </c>
      <c r="K550" s="53"/>
      <c r="L550" s="53">
        <v>55980</v>
      </c>
      <c r="M550" s="53"/>
      <c r="N550" s="53">
        <v>32400</v>
      </c>
      <c r="O550" s="53"/>
      <c r="P550" s="53">
        <v>4140</v>
      </c>
      <c r="Q550" s="53"/>
      <c r="R550" s="53">
        <v>180</v>
      </c>
      <c r="S550" s="53"/>
      <c r="T550" s="53">
        <v>0</v>
      </c>
      <c r="U550" s="53"/>
      <c r="V550" s="53">
        <v>20976</v>
      </c>
      <c r="W550" s="53"/>
      <c r="X550" s="53">
        <v>0</v>
      </c>
      <c r="Y550" s="53"/>
      <c r="Z550" s="53">
        <v>20976</v>
      </c>
      <c r="AA550" s="53"/>
      <c r="AB550" s="53">
        <v>3171</v>
      </c>
      <c r="AC550" s="53"/>
      <c r="AD550" s="53">
        <v>0</v>
      </c>
      <c r="AE550" s="53"/>
      <c r="AF550" s="53">
        <v>3171</v>
      </c>
      <c r="AG550" s="53"/>
      <c r="AH550" s="53">
        <v>1133</v>
      </c>
      <c r="AI550" s="53"/>
      <c r="AJ550" s="53"/>
      <c r="AK550" s="53"/>
      <c r="AL550" s="53">
        <v>145460</v>
      </c>
      <c r="AM550" s="53"/>
      <c r="AN550" s="53">
        <v>0</v>
      </c>
      <c r="AO550" s="54"/>
      <c r="AP550" s="54">
        <v>145460</v>
      </c>
      <c r="AQ550" s="65">
        <f t="shared" si="81"/>
        <v>0.14420459232778771</v>
      </c>
      <c r="AR550" s="66">
        <f t="shared" si="82"/>
        <v>116.53333333333333</v>
      </c>
      <c r="AS550" s="67">
        <f t="shared" si="83"/>
        <v>2.179980750721848E-2</v>
      </c>
      <c r="AT550" s="66">
        <f t="shared" si="84"/>
        <v>17.616666666666667</v>
      </c>
      <c r="AU550" s="67">
        <f t="shared" si="85"/>
        <v>7.7890829093908978E-3</v>
      </c>
      <c r="AV550" s="68">
        <f t="shared" si="86"/>
        <v>6.2944444444444443</v>
      </c>
    </row>
    <row r="551" spans="1:48" x14ac:dyDescent="0.2">
      <c r="A551" s="4" t="str">
        <f t="shared" si="79"/>
        <v>Pichidegua20</v>
      </c>
      <c r="B551" s="38" t="str">
        <f t="shared" si="80"/>
        <v>PICH3C20</v>
      </c>
      <c r="C551" s="39">
        <v>20</v>
      </c>
      <c r="D551" s="40" t="s">
        <v>52</v>
      </c>
      <c r="E551" s="40" t="s">
        <v>55</v>
      </c>
      <c r="F551" s="40" t="s">
        <v>49</v>
      </c>
      <c r="G551" s="41" t="s">
        <v>53</v>
      </c>
      <c r="H551" s="53">
        <v>7320</v>
      </c>
      <c r="I551" s="53"/>
      <c r="J551" s="53">
        <v>30780</v>
      </c>
      <c r="K551" s="53"/>
      <c r="L551" s="53">
        <v>91980</v>
      </c>
      <c r="M551" s="53"/>
      <c r="N551" s="53">
        <v>50040</v>
      </c>
      <c r="O551" s="53"/>
      <c r="P551" s="53">
        <v>3780</v>
      </c>
      <c r="Q551" s="53"/>
      <c r="R551" s="53">
        <v>0</v>
      </c>
      <c r="S551" s="53"/>
      <c r="T551" s="53">
        <v>0</v>
      </c>
      <c r="U551" s="53"/>
      <c r="V551" s="53">
        <v>15120</v>
      </c>
      <c r="W551" s="53"/>
      <c r="X551" s="53">
        <v>0</v>
      </c>
      <c r="Y551" s="53"/>
      <c r="Z551" s="53">
        <v>15120</v>
      </c>
      <c r="AA551" s="53"/>
      <c r="AB551" s="53">
        <v>3240</v>
      </c>
      <c r="AC551" s="53"/>
      <c r="AD551" s="53">
        <v>0</v>
      </c>
      <c r="AE551" s="53"/>
      <c r="AF551" s="53">
        <v>3240</v>
      </c>
      <c r="AG551" s="53"/>
      <c r="AH551" s="53">
        <v>600</v>
      </c>
      <c r="AI551" s="53"/>
      <c r="AJ551" s="53"/>
      <c r="AK551" s="53"/>
      <c r="AL551" s="53">
        <v>202860</v>
      </c>
      <c r="AM551" s="53"/>
      <c r="AN551" s="53">
        <v>0</v>
      </c>
      <c r="AO551" s="54"/>
      <c r="AP551" s="54">
        <v>202860</v>
      </c>
      <c r="AQ551" s="65">
        <f t="shared" si="81"/>
        <v>7.4534161490683232E-2</v>
      </c>
      <c r="AR551" s="66">
        <f t="shared" si="82"/>
        <v>84</v>
      </c>
      <c r="AS551" s="67">
        <f t="shared" si="83"/>
        <v>1.5971606033717833E-2</v>
      </c>
      <c r="AT551" s="66">
        <f t="shared" si="84"/>
        <v>18</v>
      </c>
      <c r="AU551" s="67">
        <f t="shared" si="85"/>
        <v>2.9577048210588583E-3</v>
      </c>
      <c r="AV551" s="68">
        <f t="shared" si="86"/>
        <v>3.3333333333333335</v>
      </c>
    </row>
    <row r="552" spans="1:48" x14ac:dyDescent="0.2">
      <c r="A552" s="4" t="str">
        <f t="shared" si="79"/>
        <v>Pichidegua20</v>
      </c>
      <c r="B552" s="38" t="str">
        <f t="shared" si="80"/>
        <v>PICH5C20</v>
      </c>
      <c r="C552" s="39">
        <v>20</v>
      </c>
      <c r="D552" s="40" t="s">
        <v>52</v>
      </c>
      <c r="E552" s="40" t="s">
        <v>55</v>
      </c>
      <c r="F552" s="40" t="s">
        <v>51</v>
      </c>
      <c r="G552" s="41" t="s">
        <v>35</v>
      </c>
      <c r="H552" s="53">
        <v>4200</v>
      </c>
      <c r="I552" s="53"/>
      <c r="J552" s="53">
        <v>1800</v>
      </c>
      <c r="K552" s="53"/>
      <c r="L552" s="53">
        <v>62820</v>
      </c>
      <c r="M552" s="53"/>
      <c r="N552" s="53">
        <v>201090</v>
      </c>
      <c r="O552" s="53"/>
      <c r="P552" s="53">
        <v>31320</v>
      </c>
      <c r="Q552" s="53"/>
      <c r="R552" s="53">
        <v>0</v>
      </c>
      <c r="S552" s="53"/>
      <c r="T552" s="53">
        <v>0</v>
      </c>
      <c r="U552" s="53"/>
      <c r="V552" s="53">
        <v>13860</v>
      </c>
      <c r="W552" s="53"/>
      <c r="X552" s="53">
        <v>0</v>
      </c>
      <c r="Y552" s="53"/>
      <c r="Z552" s="53">
        <v>13860</v>
      </c>
      <c r="AA552" s="53"/>
      <c r="AB552" s="53">
        <v>1800</v>
      </c>
      <c r="AC552" s="53"/>
      <c r="AD552" s="53">
        <v>0</v>
      </c>
      <c r="AE552" s="53"/>
      <c r="AF552" s="53">
        <v>1800</v>
      </c>
      <c r="AG552" s="53"/>
      <c r="AH552" s="53">
        <v>600</v>
      </c>
      <c r="AI552" s="53"/>
      <c r="AJ552" s="53"/>
      <c r="AK552" s="53"/>
      <c r="AL552" s="53">
        <v>317490</v>
      </c>
      <c r="AM552" s="53"/>
      <c r="AN552" s="53">
        <v>0</v>
      </c>
      <c r="AO552" s="54"/>
      <c r="AP552" s="54">
        <v>317490</v>
      </c>
      <c r="AQ552" s="65">
        <f t="shared" si="81"/>
        <v>4.3654918265142208E-2</v>
      </c>
      <c r="AR552" s="66">
        <f t="shared" si="82"/>
        <v>77</v>
      </c>
      <c r="AS552" s="67">
        <f t="shared" si="83"/>
        <v>5.6694699045639237E-3</v>
      </c>
      <c r="AT552" s="66">
        <f t="shared" si="84"/>
        <v>10</v>
      </c>
      <c r="AU552" s="67">
        <f t="shared" si="85"/>
        <v>1.8898233015213078E-3</v>
      </c>
      <c r="AV552" s="68">
        <f t="shared" si="86"/>
        <v>3.3333333333333335</v>
      </c>
    </row>
    <row r="553" spans="1:48" x14ac:dyDescent="0.2">
      <c r="A553" s="4" t="str">
        <f t="shared" si="79"/>
        <v>Pichidegua20</v>
      </c>
      <c r="B553" s="38" t="str">
        <f t="shared" si="80"/>
        <v>PICH5D20</v>
      </c>
      <c r="C553" s="39">
        <v>20</v>
      </c>
      <c r="D553" s="40" t="s">
        <v>52</v>
      </c>
      <c r="E553" s="40" t="s">
        <v>55</v>
      </c>
      <c r="F553" s="40" t="s">
        <v>51</v>
      </c>
      <c r="G553" s="41" t="s">
        <v>36</v>
      </c>
      <c r="H553" s="53">
        <v>840</v>
      </c>
      <c r="I553" s="53"/>
      <c r="J553" s="53">
        <v>12060</v>
      </c>
      <c r="K553" s="53"/>
      <c r="L553" s="53">
        <v>103140</v>
      </c>
      <c r="M553" s="53"/>
      <c r="N553" s="53">
        <v>162000</v>
      </c>
      <c r="O553" s="53"/>
      <c r="P553" s="53">
        <v>11700</v>
      </c>
      <c r="Q553" s="53"/>
      <c r="R553" s="53">
        <v>0</v>
      </c>
      <c r="S553" s="53"/>
      <c r="T553" s="53">
        <v>0</v>
      </c>
      <c r="U553" s="53"/>
      <c r="V553" s="53">
        <v>23940</v>
      </c>
      <c r="W553" s="53"/>
      <c r="X553" s="53">
        <v>0</v>
      </c>
      <c r="Y553" s="53"/>
      <c r="Z553" s="53">
        <v>23940</v>
      </c>
      <c r="AA553" s="53"/>
      <c r="AB553" s="53">
        <v>3420</v>
      </c>
      <c r="AC553" s="53"/>
      <c r="AD553" s="53">
        <v>0</v>
      </c>
      <c r="AE553" s="53"/>
      <c r="AF553" s="53">
        <v>3420</v>
      </c>
      <c r="AG553" s="53"/>
      <c r="AH553" s="53">
        <v>720</v>
      </c>
      <c r="AI553" s="53"/>
      <c r="AJ553" s="53"/>
      <c r="AK553" s="53"/>
      <c r="AL553" s="53">
        <v>317820</v>
      </c>
      <c r="AM553" s="53"/>
      <c r="AN553" s="53">
        <v>0</v>
      </c>
      <c r="AO553" s="54"/>
      <c r="AP553" s="54">
        <v>317820</v>
      </c>
      <c r="AQ553" s="65">
        <f t="shared" si="81"/>
        <v>7.5325656031716065E-2</v>
      </c>
      <c r="AR553" s="66">
        <f t="shared" si="82"/>
        <v>133</v>
      </c>
      <c r="AS553" s="67">
        <f t="shared" si="83"/>
        <v>1.0760808004530867E-2</v>
      </c>
      <c r="AT553" s="66">
        <f t="shared" si="84"/>
        <v>19</v>
      </c>
      <c r="AU553" s="67">
        <f t="shared" si="85"/>
        <v>2.2654332641117614E-3</v>
      </c>
      <c r="AV553" s="68">
        <f t="shared" si="86"/>
        <v>4</v>
      </c>
    </row>
    <row r="554" spans="1:48" x14ac:dyDescent="0.2">
      <c r="A554" s="4" t="str">
        <f t="shared" si="79"/>
        <v>Pichidegua20</v>
      </c>
      <c r="B554" s="38" t="str">
        <f t="shared" si="80"/>
        <v>PICH1Aco20</v>
      </c>
      <c r="C554" s="39">
        <v>20</v>
      </c>
      <c r="D554" s="40" t="s">
        <v>52</v>
      </c>
      <c r="E554" s="40" t="s">
        <v>56</v>
      </c>
      <c r="F554" s="40" t="s">
        <v>47</v>
      </c>
      <c r="G554" s="41" t="s">
        <v>37</v>
      </c>
      <c r="H554" s="53">
        <v>13080</v>
      </c>
      <c r="I554" s="53"/>
      <c r="J554" s="53">
        <v>18540</v>
      </c>
      <c r="K554" s="53"/>
      <c r="L554" s="53">
        <v>0</v>
      </c>
      <c r="M554" s="53"/>
      <c r="N554" s="53">
        <v>92880</v>
      </c>
      <c r="O554" s="53"/>
      <c r="P554" s="53">
        <v>360</v>
      </c>
      <c r="Q554" s="53"/>
      <c r="R554" s="53">
        <v>0</v>
      </c>
      <c r="S554" s="53"/>
      <c r="T554" s="53">
        <v>0</v>
      </c>
      <c r="U554" s="53"/>
      <c r="V554" s="53">
        <v>2943</v>
      </c>
      <c r="W554" s="53"/>
      <c r="X554" s="53">
        <v>1860</v>
      </c>
      <c r="Y554" s="53"/>
      <c r="Z554" s="53">
        <v>4803</v>
      </c>
      <c r="AA554" s="53"/>
      <c r="AB554" s="53">
        <v>2016</v>
      </c>
      <c r="AC554" s="53"/>
      <c r="AD554" s="53">
        <v>810</v>
      </c>
      <c r="AE554" s="53"/>
      <c r="AF554" s="53">
        <v>2826</v>
      </c>
      <c r="AG554" s="53"/>
      <c r="AH554" s="53">
        <v>3261</v>
      </c>
      <c r="AI554" s="53"/>
      <c r="AJ554" s="53"/>
      <c r="AK554" s="53"/>
      <c r="AL554" s="53">
        <v>133080</v>
      </c>
      <c r="AM554" s="53"/>
      <c r="AN554" s="53">
        <v>2670</v>
      </c>
      <c r="AO554" s="54"/>
      <c r="AP554" s="54">
        <v>135750</v>
      </c>
      <c r="AQ554" s="65">
        <f t="shared" si="81"/>
        <v>3.5381215469613259E-2</v>
      </c>
      <c r="AR554" s="66">
        <f t="shared" si="82"/>
        <v>26.683333333333334</v>
      </c>
      <c r="AS554" s="67">
        <f t="shared" si="83"/>
        <v>2.0817679558011049E-2</v>
      </c>
      <c r="AT554" s="66">
        <f t="shared" si="84"/>
        <v>15.7</v>
      </c>
      <c r="AU554" s="67">
        <f t="shared" si="85"/>
        <v>2.4022099447513812E-2</v>
      </c>
      <c r="AV554" s="68">
        <f t="shared" si="86"/>
        <v>18.116666666666667</v>
      </c>
    </row>
    <row r="555" spans="1:48" x14ac:dyDescent="0.2">
      <c r="A555" s="4" t="str">
        <f t="shared" si="79"/>
        <v>Pichidegua20</v>
      </c>
      <c r="B555" s="38" t="str">
        <f t="shared" si="80"/>
        <v>PICH1Aco220</v>
      </c>
      <c r="C555" s="39">
        <v>20</v>
      </c>
      <c r="D555" s="40" t="s">
        <v>52</v>
      </c>
      <c r="E555" s="40" t="s">
        <v>56</v>
      </c>
      <c r="F555" s="40" t="s">
        <v>47</v>
      </c>
      <c r="G555" s="41" t="s">
        <v>38</v>
      </c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4"/>
      <c r="AP555" s="54"/>
      <c r="AQ555" s="65">
        <v>0</v>
      </c>
      <c r="AR555" s="66">
        <f t="shared" si="82"/>
        <v>0</v>
      </c>
      <c r="AS555" s="67">
        <v>0</v>
      </c>
      <c r="AT555" s="66">
        <f t="shared" si="84"/>
        <v>0</v>
      </c>
      <c r="AU555" s="67">
        <v>0</v>
      </c>
      <c r="AV555" s="68">
        <f t="shared" si="86"/>
        <v>0</v>
      </c>
    </row>
    <row r="556" spans="1:48" x14ac:dyDescent="0.2">
      <c r="A556" s="4" t="str">
        <f t="shared" si="79"/>
        <v>Pichidegua20</v>
      </c>
      <c r="B556" s="38" t="str">
        <f t="shared" si="80"/>
        <v>PICH1Bco20</v>
      </c>
      <c r="C556" s="39">
        <v>20</v>
      </c>
      <c r="D556" s="40" t="s">
        <v>52</v>
      </c>
      <c r="E556" s="40" t="s">
        <v>56</v>
      </c>
      <c r="F556" s="40" t="s">
        <v>47</v>
      </c>
      <c r="G556" s="41" t="s">
        <v>39</v>
      </c>
      <c r="H556" s="53">
        <v>3000</v>
      </c>
      <c r="I556" s="53"/>
      <c r="J556" s="53">
        <v>900</v>
      </c>
      <c r="K556" s="53"/>
      <c r="L556" s="53">
        <v>3600</v>
      </c>
      <c r="M556" s="53"/>
      <c r="N556" s="53">
        <v>38880</v>
      </c>
      <c r="O556" s="53"/>
      <c r="P556" s="53">
        <v>360</v>
      </c>
      <c r="Q556" s="53"/>
      <c r="R556" s="53">
        <v>0</v>
      </c>
      <c r="S556" s="53"/>
      <c r="T556" s="53">
        <v>0</v>
      </c>
      <c r="U556" s="53"/>
      <c r="V556" s="53">
        <v>2097</v>
      </c>
      <c r="W556" s="53"/>
      <c r="X556" s="53">
        <v>300</v>
      </c>
      <c r="Y556" s="53"/>
      <c r="Z556" s="53">
        <v>2397</v>
      </c>
      <c r="AA556" s="53"/>
      <c r="AB556" s="53">
        <v>123</v>
      </c>
      <c r="AC556" s="53"/>
      <c r="AD556" s="53">
        <v>0</v>
      </c>
      <c r="AE556" s="53"/>
      <c r="AF556" s="53">
        <v>123</v>
      </c>
      <c r="AG556" s="53"/>
      <c r="AH556" s="53">
        <v>180</v>
      </c>
      <c r="AI556" s="53"/>
      <c r="AJ556" s="53"/>
      <c r="AK556" s="53"/>
      <c r="AL556" s="53">
        <v>49140</v>
      </c>
      <c r="AM556" s="53"/>
      <c r="AN556" s="53">
        <v>300</v>
      </c>
      <c r="AO556" s="54"/>
      <c r="AP556" s="54">
        <v>49440</v>
      </c>
      <c r="AQ556" s="65">
        <f t="shared" si="81"/>
        <v>4.8483009708737868E-2</v>
      </c>
      <c r="AR556" s="66">
        <f t="shared" si="82"/>
        <v>13.316666666666666</v>
      </c>
      <c r="AS556" s="67">
        <f t="shared" si="83"/>
        <v>2.4878640776699028E-3</v>
      </c>
      <c r="AT556" s="66">
        <f t="shared" si="84"/>
        <v>0.68333333333333335</v>
      </c>
      <c r="AU556" s="67">
        <f t="shared" si="85"/>
        <v>3.6407766990291263E-3</v>
      </c>
      <c r="AV556" s="68">
        <f t="shared" si="86"/>
        <v>1</v>
      </c>
    </row>
    <row r="557" spans="1:48" x14ac:dyDescent="0.2">
      <c r="A557" s="4" t="str">
        <f t="shared" si="79"/>
        <v>Pichidegua20</v>
      </c>
      <c r="B557" s="38" t="str">
        <f t="shared" si="80"/>
        <v>PICH2BCO20</v>
      </c>
      <c r="C557" s="39">
        <v>20</v>
      </c>
      <c r="D557" s="40" t="s">
        <v>52</v>
      </c>
      <c r="E557" s="42" t="s">
        <v>56</v>
      </c>
      <c r="F557" s="42" t="s">
        <v>47</v>
      </c>
      <c r="G557" s="43" t="s">
        <v>40</v>
      </c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4"/>
      <c r="AP557" s="54"/>
      <c r="AQ557" s="65">
        <v>0</v>
      </c>
      <c r="AR557" s="66">
        <f t="shared" si="82"/>
        <v>0</v>
      </c>
      <c r="AS557" s="67">
        <v>0</v>
      </c>
      <c r="AT557" s="66">
        <f t="shared" si="84"/>
        <v>0</v>
      </c>
      <c r="AU557" s="67">
        <v>0</v>
      </c>
      <c r="AV557" s="68">
        <f t="shared" si="86"/>
        <v>0</v>
      </c>
    </row>
    <row r="558" spans="1:48" x14ac:dyDescent="0.2">
      <c r="A558" s="4" t="str">
        <f t="shared" si="79"/>
        <v>Pichidegua20</v>
      </c>
      <c r="B558" s="38" t="str">
        <f t="shared" si="80"/>
        <v>PICH4Bco20</v>
      </c>
      <c r="C558" s="39">
        <v>20</v>
      </c>
      <c r="D558" s="40" t="s">
        <v>52</v>
      </c>
      <c r="E558" s="40" t="s">
        <v>56</v>
      </c>
      <c r="F558" s="40" t="s">
        <v>50</v>
      </c>
      <c r="G558" s="41" t="s">
        <v>41</v>
      </c>
      <c r="H558" s="53">
        <v>4440</v>
      </c>
      <c r="I558" s="53"/>
      <c r="J558" s="53">
        <v>9900</v>
      </c>
      <c r="K558" s="53"/>
      <c r="L558" s="53">
        <v>14400</v>
      </c>
      <c r="M558" s="53"/>
      <c r="N558" s="53">
        <v>5040</v>
      </c>
      <c r="O558" s="53"/>
      <c r="P558" s="53">
        <v>0</v>
      </c>
      <c r="Q558" s="53"/>
      <c r="R558" s="53">
        <v>0</v>
      </c>
      <c r="S558" s="53"/>
      <c r="T558" s="53">
        <v>0</v>
      </c>
      <c r="U558" s="53"/>
      <c r="V558" s="53">
        <v>5400</v>
      </c>
      <c r="W558" s="53"/>
      <c r="X558" s="53">
        <v>0</v>
      </c>
      <c r="Y558" s="53"/>
      <c r="Z558" s="53">
        <v>5400</v>
      </c>
      <c r="AA558" s="53"/>
      <c r="AB558" s="53">
        <v>2160</v>
      </c>
      <c r="AC558" s="53"/>
      <c r="AD558" s="53">
        <v>0</v>
      </c>
      <c r="AE558" s="53"/>
      <c r="AF558" s="53">
        <v>2160</v>
      </c>
      <c r="AG558" s="53"/>
      <c r="AH558" s="53">
        <v>600</v>
      </c>
      <c r="AI558" s="53"/>
      <c r="AJ558" s="53"/>
      <c r="AK558" s="53"/>
      <c r="AL558" s="53">
        <v>41940</v>
      </c>
      <c r="AM558" s="53"/>
      <c r="AN558" s="53">
        <v>0</v>
      </c>
      <c r="AO558" s="54"/>
      <c r="AP558" s="54">
        <v>41940</v>
      </c>
      <c r="AQ558" s="65">
        <f t="shared" si="81"/>
        <v>0.12875536480686695</v>
      </c>
      <c r="AR558" s="66">
        <f t="shared" si="82"/>
        <v>30</v>
      </c>
      <c r="AS558" s="67">
        <f t="shared" si="83"/>
        <v>5.1502145922746781E-2</v>
      </c>
      <c r="AT558" s="66">
        <f t="shared" si="84"/>
        <v>12</v>
      </c>
      <c r="AU558" s="67">
        <f t="shared" si="85"/>
        <v>1.4306151645207439E-2</v>
      </c>
      <c r="AV558" s="68">
        <f t="shared" si="86"/>
        <v>3.3333333333333335</v>
      </c>
    </row>
    <row r="559" spans="1:48" x14ac:dyDescent="0.2">
      <c r="A559" s="4" t="str">
        <f t="shared" si="79"/>
        <v>Pichidegua20</v>
      </c>
      <c r="B559" s="38" t="str">
        <f t="shared" si="80"/>
        <v>PICH5Aco20</v>
      </c>
      <c r="C559" s="39">
        <v>20</v>
      </c>
      <c r="D559" s="40" t="s">
        <v>52</v>
      </c>
      <c r="E559" s="40" t="s">
        <v>56</v>
      </c>
      <c r="F559" s="40" t="s">
        <v>51</v>
      </c>
      <c r="G559" s="41" t="s">
        <v>42</v>
      </c>
      <c r="H559" s="53">
        <v>3000</v>
      </c>
      <c r="I559" s="53"/>
      <c r="J559" s="53">
        <v>18000</v>
      </c>
      <c r="K559" s="53"/>
      <c r="L559" s="53">
        <v>2700</v>
      </c>
      <c r="M559" s="53"/>
      <c r="N559" s="53">
        <v>82260</v>
      </c>
      <c r="O559" s="53"/>
      <c r="P559" s="53">
        <v>4140</v>
      </c>
      <c r="Q559" s="53"/>
      <c r="R559" s="53">
        <v>0</v>
      </c>
      <c r="S559" s="53"/>
      <c r="T559" s="53">
        <v>0</v>
      </c>
      <c r="U559" s="53"/>
      <c r="V559" s="53">
        <v>1140</v>
      </c>
      <c r="W559" s="53"/>
      <c r="X559" s="53">
        <v>0</v>
      </c>
      <c r="Y559" s="53"/>
      <c r="Z559" s="53">
        <v>1140</v>
      </c>
      <c r="AA559" s="53"/>
      <c r="AB559" s="53">
        <v>2310</v>
      </c>
      <c r="AC559" s="53"/>
      <c r="AD559" s="53">
        <v>0</v>
      </c>
      <c r="AE559" s="53"/>
      <c r="AF559" s="53">
        <v>2310</v>
      </c>
      <c r="AG559" s="53"/>
      <c r="AH559" s="53">
        <v>2010</v>
      </c>
      <c r="AI559" s="53"/>
      <c r="AJ559" s="53"/>
      <c r="AK559" s="53"/>
      <c r="AL559" s="53">
        <v>115560</v>
      </c>
      <c r="AM559" s="53"/>
      <c r="AN559" s="53">
        <v>0</v>
      </c>
      <c r="AO559" s="54"/>
      <c r="AP559" s="54">
        <v>115560</v>
      </c>
      <c r="AQ559" s="65">
        <f t="shared" si="81"/>
        <v>9.8650051921079958E-3</v>
      </c>
      <c r="AR559" s="66">
        <f t="shared" si="82"/>
        <v>6.333333333333333</v>
      </c>
      <c r="AS559" s="67">
        <f t="shared" si="83"/>
        <v>1.9989615784008308E-2</v>
      </c>
      <c r="AT559" s="66">
        <f t="shared" si="84"/>
        <v>12.833333333333334</v>
      </c>
      <c r="AU559" s="67">
        <f t="shared" si="85"/>
        <v>1.739356178608515E-2</v>
      </c>
      <c r="AV559" s="68">
        <f t="shared" si="86"/>
        <v>11.166666666666666</v>
      </c>
    </row>
    <row r="560" spans="1:48" x14ac:dyDescent="0.2">
      <c r="A560" s="4" t="str">
        <f t="shared" si="79"/>
        <v>Pichidegua20</v>
      </c>
      <c r="B560" s="38" t="str">
        <f t="shared" si="80"/>
        <v>PICH5Bco20</v>
      </c>
      <c r="C560" s="39">
        <v>20</v>
      </c>
      <c r="D560" s="40" t="s">
        <v>52</v>
      </c>
      <c r="E560" s="40" t="s">
        <v>56</v>
      </c>
      <c r="F560" s="40" t="s">
        <v>51</v>
      </c>
      <c r="G560" s="41" t="s">
        <v>43</v>
      </c>
      <c r="H560" s="53">
        <v>4680</v>
      </c>
      <c r="I560" s="53"/>
      <c r="J560" s="53">
        <v>23580</v>
      </c>
      <c r="K560" s="53"/>
      <c r="L560" s="53">
        <v>50220</v>
      </c>
      <c r="M560" s="53"/>
      <c r="N560" s="53">
        <v>27540</v>
      </c>
      <c r="O560" s="53"/>
      <c r="P560" s="53">
        <v>1800</v>
      </c>
      <c r="Q560" s="53"/>
      <c r="R560" s="53">
        <v>0</v>
      </c>
      <c r="S560" s="53"/>
      <c r="T560" s="53">
        <v>0</v>
      </c>
      <c r="U560" s="53"/>
      <c r="V560" s="53">
        <v>4272</v>
      </c>
      <c r="W560" s="53"/>
      <c r="X560" s="53">
        <v>0</v>
      </c>
      <c r="Y560" s="53"/>
      <c r="Z560" s="53">
        <v>4272</v>
      </c>
      <c r="AA560" s="53"/>
      <c r="AB560" s="53">
        <v>2385</v>
      </c>
      <c r="AC560" s="53"/>
      <c r="AD560" s="53">
        <v>0</v>
      </c>
      <c r="AE560" s="53"/>
      <c r="AF560" s="53">
        <v>2385</v>
      </c>
      <c r="AG560" s="53"/>
      <c r="AH560" s="53">
        <v>2343</v>
      </c>
      <c r="AI560" s="53"/>
      <c r="AJ560" s="53"/>
      <c r="AK560" s="53"/>
      <c r="AL560" s="53">
        <v>116820</v>
      </c>
      <c r="AM560" s="53"/>
      <c r="AN560" s="53">
        <v>0</v>
      </c>
      <c r="AO560" s="54"/>
      <c r="AP560" s="54">
        <v>116820</v>
      </c>
      <c r="AQ560" s="65">
        <f t="shared" si="81"/>
        <v>3.6569080636877249E-2</v>
      </c>
      <c r="AR560" s="66">
        <f t="shared" si="82"/>
        <v>23.733333333333334</v>
      </c>
      <c r="AS560" s="67">
        <f t="shared" si="83"/>
        <v>2.0416024653312787E-2</v>
      </c>
      <c r="AT560" s="66">
        <f t="shared" si="84"/>
        <v>13.25</v>
      </c>
      <c r="AU560" s="67">
        <f t="shared" si="85"/>
        <v>2.0056497175141241E-2</v>
      </c>
      <c r="AV560" s="68">
        <f t="shared" si="86"/>
        <v>13.016666666666667</v>
      </c>
    </row>
    <row r="561" spans="1:48" x14ac:dyDescent="0.2">
      <c r="A561" s="4" t="str">
        <f t="shared" si="79"/>
        <v>Pichidegua20</v>
      </c>
      <c r="B561" s="38" t="str">
        <f t="shared" si="80"/>
        <v>PICH5Cco20</v>
      </c>
      <c r="C561" s="39">
        <v>20</v>
      </c>
      <c r="D561" s="40" t="s">
        <v>52</v>
      </c>
      <c r="E561" s="40" t="s">
        <v>56</v>
      </c>
      <c r="F561" s="40" t="s">
        <v>51</v>
      </c>
      <c r="G561" s="41" t="s">
        <v>44</v>
      </c>
      <c r="H561" s="53">
        <v>1320</v>
      </c>
      <c r="I561" s="53"/>
      <c r="J561" s="53">
        <v>5940</v>
      </c>
      <c r="K561" s="53"/>
      <c r="L561" s="53">
        <v>22680</v>
      </c>
      <c r="M561" s="53"/>
      <c r="N561" s="53">
        <v>85620</v>
      </c>
      <c r="O561" s="53"/>
      <c r="P561" s="53">
        <v>6060</v>
      </c>
      <c r="Q561" s="53"/>
      <c r="R561" s="53">
        <v>0</v>
      </c>
      <c r="S561" s="53"/>
      <c r="T561" s="53">
        <v>0</v>
      </c>
      <c r="U561" s="53"/>
      <c r="V561" s="53">
        <v>2325</v>
      </c>
      <c r="W561" s="53"/>
      <c r="X561" s="53">
        <v>0</v>
      </c>
      <c r="Y561" s="53"/>
      <c r="Z561" s="53">
        <v>2325</v>
      </c>
      <c r="AA561" s="53"/>
      <c r="AB561" s="53">
        <v>1587</v>
      </c>
      <c r="AC561" s="53"/>
      <c r="AD561" s="53">
        <v>0</v>
      </c>
      <c r="AE561" s="53"/>
      <c r="AF561" s="53">
        <v>1587</v>
      </c>
      <c r="AG561" s="53"/>
      <c r="AH561" s="53">
        <v>828</v>
      </c>
      <c r="AI561" s="53"/>
      <c r="AJ561" s="53"/>
      <c r="AK561" s="53"/>
      <c r="AL561" s="53">
        <v>126360</v>
      </c>
      <c r="AM561" s="53"/>
      <c r="AN561" s="53">
        <v>0</v>
      </c>
      <c r="AO561" s="54"/>
      <c r="AP561" s="54">
        <v>126360</v>
      </c>
      <c r="AQ561" s="65">
        <f t="shared" si="81"/>
        <v>1.8399810066476733E-2</v>
      </c>
      <c r="AR561" s="66">
        <f t="shared" si="82"/>
        <v>12.916666666666666</v>
      </c>
      <c r="AS561" s="67">
        <f t="shared" si="83"/>
        <v>1.2559354226020893E-2</v>
      </c>
      <c r="AT561" s="66">
        <f t="shared" si="84"/>
        <v>8.8166666666666664</v>
      </c>
      <c r="AU561" s="67">
        <f t="shared" si="85"/>
        <v>6.5527065527065526E-3</v>
      </c>
      <c r="AV561" s="68">
        <f t="shared" si="86"/>
        <v>4.5999999999999996</v>
      </c>
    </row>
    <row r="562" spans="1:48" ht="13.5" thickBot="1" x14ac:dyDescent="0.25">
      <c r="A562" s="4" t="str">
        <f t="shared" si="79"/>
        <v>20</v>
      </c>
      <c r="B562" s="44" t="str">
        <f t="shared" si="80"/>
        <v>Lavado20</v>
      </c>
      <c r="C562" s="45">
        <v>20</v>
      </c>
      <c r="D562" s="46"/>
      <c r="E562" s="46"/>
      <c r="F562" s="46"/>
      <c r="G562" s="47" t="s">
        <v>46</v>
      </c>
      <c r="H562" s="55">
        <v>4320</v>
      </c>
      <c r="I562" s="55"/>
      <c r="J562" s="55">
        <v>16380</v>
      </c>
      <c r="K562" s="55"/>
      <c r="L562" s="55">
        <v>53100</v>
      </c>
      <c r="M562" s="55"/>
      <c r="N562" s="55">
        <v>40140</v>
      </c>
      <c r="O562" s="55"/>
      <c r="P562" s="55">
        <v>7920</v>
      </c>
      <c r="Q562" s="55"/>
      <c r="R562" s="55">
        <v>4320</v>
      </c>
      <c r="S562" s="55"/>
      <c r="T562" s="55">
        <v>0</v>
      </c>
      <c r="U562" s="55"/>
      <c r="V562" s="55">
        <v>0</v>
      </c>
      <c r="W562" s="55"/>
      <c r="X562" s="55">
        <v>0</v>
      </c>
      <c r="Y562" s="55"/>
      <c r="Z562" s="55">
        <v>0</v>
      </c>
      <c r="AA562" s="55"/>
      <c r="AB562" s="55">
        <v>0</v>
      </c>
      <c r="AC562" s="55"/>
      <c r="AD562" s="55">
        <v>0</v>
      </c>
      <c r="AE562" s="55"/>
      <c r="AF562" s="55">
        <v>0</v>
      </c>
      <c r="AG562" s="55"/>
      <c r="AH562" s="55">
        <v>0</v>
      </c>
      <c r="AI562" s="55"/>
      <c r="AJ562" s="55"/>
      <c r="AK562" s="55"/>
      <c r="AL562" s="55">
        <v>126180</v>
      </c>
      <c r="AM562" s="55"/>
      <c r="AN562" s="55">
        <v>0</v>
      </c>
      <c r="AO562" s="56"/>
      <c r="AP562" s="56">
        <v>126180</v>
      </c>
      <c r="AQ562" s="69">
        <f t="shared" si="81"/>
        <v>0</v>
      </c>
      <c r="AR562" s="70">
        <f t="shared" si="82"/>
        <v>0</v>
      </c>
      <c r="AS562" s="71">
        <f t="shared" si="83"/>
        <v>0</v>
      </c>
      <c r="AT562" s="70">
        <f t="shared" si="84"/>
        <v>0</v>
      </c>
      <c r="AU562" s="71">
        <f t="shared" si="85"/>
        <v>0</v>
      </c>
      <c r="AV562" s="72">
        <f t="shared" si="86"/>
        <v>0</v>
      </c>
    </row>
    <row r="563" spans="1:48" x14ac:dyDescent="0.2">
      <c r="A563" s="4" t="str">
        <f t="shared" si="79"/>
        <v>Calera21</v>
      </c>
      <c r="B563" s="34" t="str">
        <f t="shared" si="80"/>
        <v>CA3A21</v>
      </c>
      <c r="C563" s="35">
        <v>21</v>
      </c>
      <c r="D563" s="36" t="s">
        <v>59</v>
      </c>
      <c r="E563" s="36" t="s">
        <v>56</v>
      </c>
      <c r="F563" s="36" t="s">
        <v>47</v>
      </c>
      <c r="G563" s="37" t="s">
        <v>20</v>
      </c>
      <c r="H563" s="51">
        <v>5640</v>
      </c>
      <c r="I563" s="51"/>
      <c r="J563" s="51">
        <v>16020</v>
      </c>
      <c r="K563" s="51"/>
      <c r="L563" s="51">
        <v>0</v>
      </c>
      <c r="M563" s="51"/>
      <c r="N563" s="51">
        <v>26280</v>
      </c>
      <c r="O563" s="51"/>
      <c r="P563" s="51">
        <v>0</v>
      </c>
      <c r="Q563" s="51"/>
      <c r="R563" s="51">
        <v>0</v>
      </c>
      <c r="S563" s="51"/>
      <c r="T563" s="51">
        <v>0</v>
      </c>
      <c r="U563" s="51"/>
      <c r="V563" s="51">
        <v>1344</v>
      </c>
      <c r="W563" s="51"/>
      <c r="X563" s="51">
        <v>210</v>
      </c>
      <c r="Y563" s="51"/>
      <c r="Z563" s="51">
        <v>1554</v>
      </c>
      <c r="AA563" s="51"/>
      <c r="AB563" s="51">
        <v>285</v>
      </c>
      <c r="AC563" s="51"/>
      <c r="AD563" s="51">
        <v>240</v>
      </c>
      <c r="AE563" s="51"/>
      <c r="AF563" s="51">
        <v>525</v>
      </c>
      <c r="AG563" s="51"/>
      <c r="AH563" s="51">
        <v>621</v>
      </c>
      <c r="AI563" s="51"/>
      <c r="AJ563" s="51"/>
      <c r="AK563" s="51"/>
      <c r="AL563" s="51">
        <v>50190</v>
      </c>
      <c r="AM563" s="51"/>
      <c r="AN563" s="51">
        <v>450</v>
      </c>
      <c r="AO563" s="52"/>
      <c r="AP563" s="52">
        <v>50640</v>
      </c>
      <c r="AQ563" s="57">
        <f t="shared" si="81"/>
        <v>3.0687203791469195E-2</v>
      </c>
      <c r="AR563" s="58">
        <f t="shared" si="82"/>
        <v>8.6333333333333329</v>
      </c>
      <c r="AS563" s="59">
        <f t="shared" si="83"/>
        <v>1.0367298578199052E-2</v>
      </c>
      <c r="AT563" s="58">
        <f t="shared" si="84"/>
        <v>2.9166666666666665</v>
      </c>
      <c r="AU563" s="59">
        <f t="shared" si="85"/>
        <v>1.226303317535545E-2</v>
      </c>
      <c r="AV563" s="60">
        <f t="shared" si="86"/>
        <v>3.45</v>
      </c>
    </row>
    <row r="564" spans="1:48" x14ac:dyDescent="0.2">
      <c r="A564" s="4" t="str">
        <f t="shared" si="79"/>
        <v>Calera21</v>
      </c>
      <c r="B564" s="38" t="str">
        <f t="shared" si="80"/>
        <v>CA3B21</v>
      </c>
      <c r="C564" s="39">
        <v>21</v>
      </c>
      <c r="D564" s="40" t="s">
        <v>59</v>
      </c>
      <c r="E564" s="40" t="s">
        <v>56</v>
      </c>
      <c r="F564" s="40" t="s">
        <v>47</v>
      </c>
      <c r="G564" s="41" t="s">
        <v>54</v>
      </c>
      <c r="H564" s="53">
        <v>600</v>
      </c>
      <c r="I564" s="53"/>
      <c r="J564" s="53">
        <v>1800</v>
      </c>
      <c r="K564" s="53"/>
      <c r="L564" s="53">
        <v>2160</v>
      </c>
      <c r="M564" s="53"/>
      <c r="N564" s="53">
        <v>540</v>
      </c>
      <c r="O564" s="53"/>
      <c r="P564" s="53">
        <v>180</v>
      </c>
      <c r="Q564" s="53"/>
      <c r="R564" s="53">
        <v>0</v>
      </c>
      <c r="S564" s="53"/>
      <c r="T564" s="53">
        <v>0</v>
      </c>
      <c r="U564" s="53"/>
      <c r="V564" s="53">
        <v>126</v>
      </c>
      <c r="W564" s="53"/>
      <c r="X564" s="53">
        <v>30</v>
      </c>
      <c r="Y564" s="53"/>
      <c r="Z564" s="53">
        <v>156</v>
      </c>
      <c r="AA564" s="53"/>
      <c r="AB564" s="53">
        <v>60</v>
      </c>
      <c r="AC564" s="53"/>
      <c r="AD564" s="53">
        <v>30</v>
      </c>
      <c r="AE564" s="53"/>
      <c r="AF564" s="53">
        <v>90</v>
      </c>
      <c r="AG564" s="53"/>
      <c r="AH564" s="53">
        <v>534</v>
      </c>
      <c r="AI564" s="53"/>
      <c r="AJ564" s="53"/>
      <c r="AK564" s="53"/>
      <c r="AL564" s="53">
        <v>6000</v>
      </c>
      <c r="AM564" s="53"/>
      <c r="AN564" s="53">
        <v>60</v>
      </c>
      <c r="AO564" s="54"/>
      <c r="AP564" s="54">
        <v>6060</v>
      </c>
      <c r="AQ564" s="61">
        <f t="shared" si="81"/>
        <v>2.5742574257425741E-2</v>
      </c>
      <c r="AR564" s="62">
        <f t="shared" si="82"/>
        <v>0.8666666666666667</v>
      </c>
      <c r="AS564" s="63">
        <f t="shared" si="83"/>
        <v>1.4851485148514851E-2</v>
      </c>
      <c r="AT564" s="62">
        <f t="shared" si="84"/>
        <v>0.5</v>
      </c>
      <c r="AU564" s="63">
        <f t="shared" si="85"/>
        <v>8.8118811881188114E-2</v>
      </c>
      <c r="AV564" s="64">
        <f t="shared" si="86"/>
        <v>2.9666666666666668</v>
      </c>
    </row>
    <row r="565" spans="1:48" x14ac:dyDescent="0.2">
      <c r="A565" s="4" t="str">
        <f t="shared" si="79"/>
        <v>Calera21</v>
      </c>
      <c r="B565" s="38" t="str">
        <f t="shared" si="80"/>
        <v>CA3BB21</v>
      </c>
      <c r="C565" s="39">
        <v>21</v>
      </c>
      <c r="D565" s="40" t="s">
        <v>59</v>
      </c>
      <c r="E565" s="40" t="s">
        <v>55</v>
      </c>
      <c r="F565" s="40" t="s">
        <v>47</v>
      </c>
      <c r="G565" s="41" t="s">
        <v>21</v>
      </c>
      <c r="H565" s="53">
        <v>2520</v>
      </c>
      <c r="I565" s="53"/>
      <c r="J565" s="53">
        <v>6840</v>
      </c>
      <c r="K565" s="53"/>
      <c r="L565" s="53">
        <v>31300</v>
      </c>
      <c r="M565" s="53"/>
      <c r="N565" s="53">
        <v>180</v>
      </c>
      <c r="O565" s="53"/>
      <c r="P565" s="53">
        <v>14580</v>
      </c>
      <c r="Q565" s="53"/>
      <c r="R565" s="53">
        <v>0</v>
      </c>
      <c r="S565" s="53"/>
      <c r="T565" s="53">
        <v>0</v>
      </c>
      <c r="U565" s="53"/>
      <c r="V565" s="53">
        <v>1587</v>
      </c>
      <c r="W565" s="53"/>
      <c r="X565" s="53">
        <v>600</v>
      </c>
      <c r="Y565" s="53"/>
      <c r="Z565" s="53">
        <v>2187</v>
      </c>
      <c r="AA565" s="53"/>
      <c r="AB565" s="53">
        <v>444</v>
      </c>
      <c r="AC565" s="53"/>
      <c r="AD565" s="53">
        <v>300</v>
      </c>
      <c r="AE565" s="53"/>
      <c r="AF565" s="53">
        <v>744</v>
      </c>
      <c r="AG565" s="53"/>
      <c r="AH565" s="53">
        <v>629</v>
      </c>
      <c r="AI565" s="53"/>
      <c r="AJ565" s="53"/>
      <c r="AK565" s="53"/>
      <c r="AL565" s="53">
        <v>58080</v>
      </c>
      <c r="AM565" s="53"/>
      <c r="AN565" s="53">
        <v>900</v>
      </c>
      <c r="AO565" s="54"/>
      <c r="AP565" s="54">
        <v>58980</v>
      </c>
      <c r="AQ565" s="61">
        <f t="shared" si="81"/>
        <v>3.7080366225839267E-2</v>
      </c>
      <c r="AR565" s="62">
        <f t="shared" si="82"/>
        <v>12.15</v>
      </c>
      <c r="AS565" s="63">
        <f t="shared" si="83"/>
        <v>1.2614445574771109E-2</v>
      </c>
      <c r="AT565" s="62">
        <f t="shared" si="84"/>
        <v>4.1333333333333337</v>
      </c>
      <c r="AU565" s="63">
        <f t="shared" si="85"/>
        <v>1.0664632078670735E-2</v>
      </c>
      <c r="AV565" s="64">
        <f t="shared" si="86"/>
        <v>3.4944444444444445</v>
      </c>
    </row>
    <row r="566" spans="1:48" x14ac:dyDescent="0.2">
      <c r="A566" s="4" t="str">
        <f t="shared" si="79"/>
        <v>Calera21</v>
      </c>
      <c r="B566" s="38" t="str">
        <f t="shared" si="80"/>
        <v>CAP1A21</v>
      </c>
      <c r="C566" s="39">
        <v>21</v>
      </c>
      <c r="D566" s="40" t="s">
        <v>59</v>
      </c>
      <c r="E566" s="40" t="s">
        <v>56</v>
      </c>
      <c r="F566" s="40" t="s">
        <v>47</v>
      </c>
      <c r="G566" s="41" t="s">
        <v>22</v>
      </c>
      <c r="H566" s="53">
        <v>1560</v>
      </c>
      <c r="I566" s="53"/>
      <c r="J566" s="53">
        <v>900</v>
      </c>
      <c r="K566" s="53"/>
      <c r="L566" s="53">
        <v>9560</v>
      </c>
      <c r="M566" s="53"/>
      <c r="N566" s="53">
        <v>24120</v>
      </c>
      <c r="O566" s="53"/>
      <c r="P566" s="53">
        <v>0</v>
      </c>
      <c r="Q566" s="53"/>
      <c r="R566" s="53">
        <v>0</v>
      </c>
      <c r="S566" s="53"/>
      <c r="T566" s="53">
        <v>0</v>
      </c>
      <c r="U566" s="53"/>
      <c r="V566" s="53">
        <v>900</v>
      </c>
      <c r="W566" s="53"/>
      <c r="X566" s="53">
        <v>210</v>
      </c>
      <c r="Y566" s="53"/>
      <c r="Z566" s="53">
        <v>1110</v>
      </c>
      <c r="AA566" s="53"/>
      <c r="AB566" s="53">
        <v>90</v>
      </c>
      <c r="AC566" s="53"/>
      <c r="AD566" s="53">
        <v>0</v>
      </c>
      <c r="AE566" s="53"/>
      <c r="AF566" s="53">
        <v>90</v>
      </c>
      <c r="AG566" s="53"/>
      <c r="AH566" s="53">
        <v>820</v>
      </c>
      <c r="AI566" s="53"/>
      <c r="AJ566" s="53"/>
      <c r="AK566" s="53"/>
      <c r="AL566" s="53">
        <v>37950</v>
      </c>
      <c r="AM566" s="53"/>
      <c r="AN566" s="53">
        <v>210</v>
      </c>
      <c r="AO566" s="54"/>
      <c r="AP566" s="54">
        <v>38160</v>
      </c>
      <c r="AQ566" s="61">
        <f t="shared" si="81"/>
        <v>2.9088050314465409E-2</v>
      </c>
      <c r="AR566" s="62">
        <f t="shared" si="82"/>
        <v>6.166666666666667</v>
      </c>
      <c r="AS566" s="63">
        <f t="shared" si="83"/>
        <v>2.3584905660377358E-3</v>
      </c>
      <c r="AT566" s="62">
        <f t="shared" si="84"/>
        <v>0.5</v>
      </c>
      <c r="AU566" s="63">
        <f t="shared" si="85"/>
        <v>2.1488469601677149E-2</v>
      </c>
      <c r="AV566" s="64">
        <f t="shared" si="86"/>
        <v>4.5555555555555554</v>
      </c>
    </row>
    <row r="567" spans="1:48" x14ac:dyDescent="0.2">
      <c r="A567" s="4" t="str">
        <f t="shared" si="79"/>
        <v>Calera21</v>
      </c>
      <c r="B567" s="38" t="str">
        <f t="shared" si="80"/>
        <v>CAP1B21</v>
      </c>
      <c r="C567" s="39">
        <v>21</v>
      </c>
      <c r="D567" s="40" t="s">
        <v>59</v>
      </c>
      <c r="E567" s="40" t="s">
        <v>56</v>
      </c>
      <c r="F567" s="40" t="s">
        <v>47</v>
      </c>
      <c r="G567" s="41" t="s">
        <v>23</v>
      </c>
      <c r="H567" s="53">
        <v>5040</v>
      </c>
      <c r="I567" s="53"/>
      <c r="J567" s="53">
        <v>0</v>
      </c>
      <c r="K567" s="53"/>
      <c r="L567" s="53">
        <v>0</v>
      </c>
      <c r="M567" s="53"/>
      <c r="N567" s="53">
        <v>23940</v>
      </c>
      <c r="O567" s="53"/>
      <c r="P567" s="53">
        <v>180</v>
      </c>
      <c r="Q567" s="53"/>
      <c r="R567" s="53">
        <v>180</v>
      </c>
      <c r="S567" s="53"/>
      <c r="T567" s="53">
        <v>0</v>
      </c>
      <c r="U567" s="53"/>
      <c r="V567" s="53">
        <v>990</v>
      </c>
      <c r="W567" s="53"/>
      <c r="X567" s="53">
        <v>240</v>
      </c>
      <c r="Y567" s="53"/>
      <c r="Z567" s="53">
        <v>1230</v>
      </c>
      <c r="AA567" s="53"/>
      <c r="AB567" s="53">
        <v>120</v>
      </c>
      <c r="AC567" s="53"/>
      <c r="AD567" s="53">
        <v>0</v>
      </c>
      <c r="AE567" s="53"/>
      <c r="AF567" s="53">
        <v>120</v>
      </c>
      <c r="AG567" s="53"/>
      <c r="AH567" s="53">
        <v>420</v>
      </c>
      <c r="AI567" s="53"/>
      <c r="AJ567" s="53"/>
      <c r="AK567" s="53"/>
      <c r="AL567" s="53">
        <v>30870</v>
      </c>
      <c r="AM567" s="53"/>
      <c r="AN567" s="53">
        <v>240</v>
      </c>
      <c r="AO567" s="54"/>
      <c r="AP567" s="54">
        <v>31110</v>
      </c>
      <c r="AQ567" s="61">
        <f t="shared" si="81"/>
        <v>3.9537126325940211E-2</v>
      </c>
      <c r="AR567" s="62">
        <f t="shared" si="82"/>
        <v>6.833333333333333</v>
      </c>
      <c r="AS567" s="63">
        <f t="shared" si="83"/>
        <v>3.8572806171648989E-3</v>
      </c>
      <c r="AT567" s="62">
        <f t="shared" si="84"/>
        <v>0.66666666666666663</v>
      </c>
      <c r="AU567" s="63">
        <f t="shared" si="85"/>
        <v>1.3500482160077145E-2</v>
      </c>
      <c r="AV567" s="64">
        <f t="shared" si="86"/>
        <v>2.3333333333333335</v>
      </c>
    </row>
    <row r="568" spans="1:48" x14ac:dyDescent="0.2">
      <c r="A568" s="4" t="str">
        <f t="shared" si="79"/>
        <v>Calera21</v>
      </c>
      <c r="B568" s="38" t="str">
        <f t="shared" si="80"/>
        <v>CAP1c21</v>
      </c>
      <c r="C568" s="39">
        <v>21</v>
      </c>
      <c r="D568" s="40" t="s">
        <v>59</v>
      </c>
      <c r="E568" s="40" t="s">
        <v>56</v>
      </c>
      <c r="F568" s="40" t="s">
        <v>47</v>
      </c>
      <c r="G568" s="41" t="s">
        <v>24</v>
      </c>
      <c r="H568" s="53">
        <v>1560</v>
      </c>
      <c r="I568" s="53"/>
      <c r="J568" s="53">
        <v>360</v>
      </c>
      <c r="K568" s="53"/>
      <c r="L568" s="53">
        <v>19820</v>
      </c>
      <c r="M568" s="53"/>
      <c r="N568" s="53">
        <v>2700</v>
      </c>
      <c r="O568" s="53"/>
      <c r="P568" s="53">
        <v>0</v>
      </c>
      <c r="Q568" s="53"/>
      <c r="R568" s="53">
        <v>0</v>
      </c>
      <c r="S568" s="53"/>
      <c r="T568" s="53">
        <v>0</v>
      </c>
      <c r="U568" s="53"/>
      <c r="V568" s="53">
        <v>237</v>
      </c>
      <c r="W568" s="53"/>
      <c r="X568" s="53">
        <v>270</v>
      </c>
      <c r="Y568" s="53"/>
      <c r="Z568" s="53">
        <v>507</v>
      </c>
      <c r="AA568" s="53"/>
      <c r="AB568" s="53">
        <v>69</v>
      </c>
      <c r="AC568" s="53"/>
      <c r="AD568" s="53">
        <v>0</v>
      </c>
      <c r="AE568" s="53"/>
      <c r="AF568" s="53">
        <v>69</v>
      </c>
      <c r="AG568" s="53"/>
      <c r="AH568" s="53">
        <v>334</v>
      </c>
      <c r="AI568" s="53"/>
      <c r="AJ568" s="53"/>
      <c r="AK568" s="53"/>
      <c r="AL568" s="53">
        <v>25080</v>
      </c>
      <c r="AM568" s="53"/>
      <c r="AN568" s="53">
        <v>270</v>
      </c>
      <c r="AO568" s="54"/>
      <c r="AP568" s="54">
        <v>25350</v>
      </c>
      <c r="AQ568" s="65">
        <f t="shared" si="81"/>
        <v>0.02</v>
      </c>
      <c r="AR568" s="66">
        <f t="shared" si="82"/>
        <v>2.8166666666666669</v>
      </c>
      <c r="AS568" s="67">
        <f t="shared" si="83"/>
        <v>2.7218934911242602E-3</v>
      </c>
      <c r="AT568" s="66">
        <f t="shared" si="84"/>
        <v>0.38333333333333336</v>
      </c>
      <c r="AU568" s="67">
        <f t="shared" si="85"/>
        <v>1.3175542406311637E-2</v>
      </c>
      <c r="AV568" s="68">
        <f t="shared" si="86"/>
        <v>1.8555555555555556</v>
      </c>
    </row>
    <row r="569" spans="1:48" x14ac:dyDescent="0.2">
      <c r="A569" s="4" t="str">
        <f t="shared" si="79"/>
        <v>Pichidegua21</v>
      </c>
      <c r="B569" s="38" t="str">
        <f t="shared" si="80"/>
        <v>PICH1A21</v>
      </c>
      <c r="C569" s="39">
        <v>21</v>
      </c>
      <c r="D569" s="40" t="s">
        <v>52</v>
      </c>
      <c r="E569" s="40"/>
      <c r="F569" s="40" t="s">
        <v>48</v>
      </c>
      <c r="G569" s="41" t="s">
        <v>25</v>
      </c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4"/>
      <c r="AP569" s="54"/>
      <c r="AQ569" s="65">
        <v>0</v>
      </c>
      <c r="AR569" s="66">
        <f t="shared" si="82"/>
        <v>0</v>
      </c>
      <c r="AS569" s="67">
        <v>0</v>
      </c>
      <c r="AT569" s="66">
        <f t="shared" si="84"/>
        <v>0</v>
      </c>
      <c r="AU569" s="67">
        <v>0</v>
      </c>
      <c r="AV569" s="68">
        <f t="shared" si="86"/>
        <v>0</v>
      </c>
    </row>
    <row r="570" spans="1:48" x14ac:dyDescent="0.2">
      <c r="A570" s="4" t="str">
        <f t="shared" si="79"/>
        <v>Pichidegua21</v>
      </c>
      <c r="B570" s="38" t="str">
        <f t="shared" si="80"/>
        <v>PICH2A21</v>
      </c>
      <c r="C570" s="39">
        <v>21</v>
      </c>
      <c r="D570" s="40" t="s">
        <v>52</v>
      </c>
      <c r="E570" s="40" t="s">
        <v>56</v>
      </c>
      <c r="F570" s="40" t="s">
        <v>48</v>
      </c>
      <c r="G570" s="41" t="s">
        <v>26</v>
      </c>
      <c r="H570" s="53">
        <v>6840</v>
      </c>
      <c r="I570" s="53"/>
      <c r="J570" s="53">
        <v>28440</v>
      </c>
      <c r="K570" s="53"/>
      <c r="L570" s="53">
        <v>143040</v>
      </c>
      <c r="M570" s="53"/>
      <c r="N570" s="53">
        <v>76140</v>
      </c>
      <c r="O570" s="53"/>
      <c r="P570" s="53">
        <v>6480</v>
      </c>
      <c r="Q570" s="53"/>
      <c r="R570" s="53">
        <v>0</v>
      </c>
      <c r="S570" s="53"/>
      <c r="T570" s="53">
        <v>0</v>
      </c>
      <c r="U570" s="53"/>
      <c r="V570" s="53">
        <v>9540</v>
      </c>
      <c r="W570" s="53"/>
      <c r="X570" s="53">
        <v>0</v>
      </c>
      <c r="Y570" s="53"/>
      <c r="Z570" s="53">
        <v>9540</v>
      </c>
      <c r="AA570" s="53"/>
      <c r="AB570" s="53">
        <v>3060</v>
      </c>
      <c r="AC570" s="53"/>
      <c r="AD570" s="53">
        <v>0</v>
      </c>
      <c r="AE570" s="53"/>
      <c r="AF570" s="53">
        <v>3060</v>
      </c>
      <c r="AG570" s="53"/>
      <c r="AH570" s="53">
        <v>500</v>
      </c>
      <c r="AI570" s="53"/>
      <c r="AJ570" s="53"/>
      <c r="AK570" s="53"/>
      <c r="AL570" s="53">
        <v>274040</v>
      </c>
      <c r="AM570" s="53"/>
      <c r="AN570" s="53">
        <v>0</v>
      </c>
      <c r="AO570" s="54"/>
      <c r="AP570" s="54">
        <v>274040</v>
      </c>
      <c r="AQ570" s="65">
        <f t="shared" si="81"/>
        <v>3.4812436140709384E-2</v>
      </c>
      <c r="AR570" s="66">
        <f t="shared" si="82"/>
        <v>53</v>
      </c>
      <c r="AS570" s="67">
        <f t="shared" si="83"/>
        <v>1.1166253101736972E-2</v>
      </c>
      <c r="AT570" s="66">
        <f t="shared" si="84"/>
        <v>17</v>
      </c>
      <c r="AU570" s="67">
        <f t="shared" si="85"/>
        <v>1.824551160414538E-3</v>
      </c>
      <c r="AV570" s="68">
        <f t="shared" si="86"/>
        <v>2.7777777777777777</v>
      </c>
    </row>
    <row r="571" spans="1:48" x14ac:dyDescent="0.2">
      <c r="A571" s="4" t="str">
        <f t="shared" si="79"/>
        <v>Pichidegua21</v>
      </c>
      <c r="B571" s="38" t="str">
        <f t="shared" si="80"/>
        <v>PICH3A21</v>
      </c>
      <c r="C571" s="39">
        <v>21</v>
      </c>
      <c r="D571" s="40" t="s">
        <v>52</v>
      </c>
      <c r="E571" s="40" t="s">
        <v>55</v>
      </c>
      <c r="F571" s="40" t="s">
        <v>49</v>
      </c>
      <c r="G571" s="41" t="s">
        <v>27</v>
      </c>
      <c r="H571" s="53">
        <v>3240</v>
      </c>
      <c r="I571" s="53"/>
      <c r="J571" s="53">
        <v>28440</v>
      </c>
      <c r="K571" s="53"/>
      <c r="L571" s="53">
        <v>134820</v>
      </c>
      <c r="M571" s="53"/>
      <c r="N571" s="53">
        <v>87840</v>
      </c>
      <c r="O571" s="53"/>
      <c r="P571" s="53">
        <v>7020</v>
      </c>
      <c r="Q571" s="53"/>
      <c r="R571" s="53">
        <v>0</v>
      </c>
      <c r="S571" s="53"/>
      <c r="T571" s="53">
        <v>0</v>
      </c>
      <c r="U571" s="53"/>
      <c r="V571" s="53">
        <v>20160</v>
      </c>
      <c r="W571" s="53"/>
      <c r="X571" s="53">
        <v>0</v>
      </c>
      <c r="Y571" s="53"/>
      <c r="Z571" s="53">
        <v>20160</v>
      </c>
      <c r="AA571" s="53"/>
      <c r="AB571" s="53">
        <v>1800</v>
      </c>
      <c r="AC571" s="53"/>
      <c r="AD571" s="53">
        <v>0</v>
      </c>
      <c r="AE571" s="53"/>
      <c r="AF571" s="53">
        <v>1800</v>
      </c>
      <c r="AG571" s="53"/>
      <c r="AH571" s="53">
        <v>380</v>
      </c>
      <c r="AI571" s="53"/>
      <c r="AJ571" s="53"/>
      <c r="AK571" s="53"/>
      <c r="AL571" s="53">
        <v>283700</v>
      </c>
      <c r="AM571" s="53"/>
      <c r="AN571" s="53">
        <v>0</v>
      </c>
      <c r="AO571" s="54"/>
      <c r="AP571" s="54">
        <v>283700</v>
      </c>
      <c r="AQ571" s="65">
        <f t="shared" si="81"/>
        <v>7.1060979908353888E-2</v>
      </c>
      <c r="AR571" s="66">
        <f t="shared" si="82"/>
        <v>112</v>
      </c>
      <c r="AS571" s="67">
        <f t="shared" si="83"/>
        <v>6.3447303489601696E-3</v>
      </c>
      <c r="AT571" s="66">
        <f t="shared" si="84"/>
        <v>10</v>
      </c>
      <c r="AU571" s="67">
        <f t="shared" si="85"/>
        <v>1.3394430736693691E-3</v>
      </c>
      <c r="AV571" s="68">
        <f t="shared" si="86"/>
        <v>2.1111111111111112</v>
      </c>
    </row>
    <row r="572" spans="1:48" x14ac:dyDescent="0.2">
      <c r="A572" s="4" t="str">
        <f t="shared" si="79"/>
        <v>Pichidegua21</v>
      </c>
      <c r="B572" s="38" t="str">
        <f t="shared" si="80"/>
        <v>PICH4A21</v>
      </c>
      <c r="C572" s="39">
        <v>21</v>
      </c>
      <c r="D572" s="40" t="s">
        <v>52</v>
      </c>
      <c r="E572" s="40" t="s">
        <v>55</v>
      </c>
      <c r="F572" s="40" t="s">
        <v>50</v>
      </c>
      <c r="G572" s="41" t="s">
        <v>28</v>
      </c>
      <c r="H572" s="53">
        <v>7560</v>
      </c>
      <c r="I572" s="53"/>
      <c r="J572" s="53">
        <v>26820</v>
      </c>
      <c r="K572" s="53"/>
      <c r="L572" s="53">
        <v>63580</v>
      </c>
      <c r="M572" s="53"/>
      <c r="N572" s="53">
        <v>38700</v>
      </c>
      <c r="O572" s="53"/>
      <c r="P572" s="53">
        <v>5580</v>
      </c>
      <c r="Q572" s="53"/>
      <c r="R572" s="53">
        <v>0</v>
      </c>
      <c r="S572" s="53"/>
      <c r="T572" s="53">
        <v>0</v>
      </c>
      <c r="U572" s="53"/>
      <c r="V572" s="53">
        <v>18360</v>
      </c>
      <c r="W572" s="53"/>
      <c r="X572" s="53">
        <v>0</v>
      </c>
      <c r="Y572" s="53"/>
      <c r="Z572" s="53">
        <v>18360</v>
      </c>
      <c r="AA572" s="53"/>
      <c r="AB572" s="53">
        <v>3060</v>
      </c>
      <c r="AC572" s="53"/>
      <c r="AD572" s="53">
        <v>0</v>
      </c>
      <c r="AE572" s="53"/>
      <c r="AF572" s="53">
        <v>3060</v>
      </c>
      <c r="AG572" s="53"/>
      <c r="AH572" s="53">
        <v>580</v>
      </c>
      <c r="AI572" s="53"/>
      <c r="AJ572" s="53"/>
      <c r="AK572" s="53"/>
      <c r="AL572" s="53">
        <v>164240</v>
      </c>
      <c r="AM572" s="53"/>
      <c r="AN572" s="53">
        <v>0</v>
      </c>
      <c r="AO572" s="54"/>
      <c r="AP572" s="54">
        <v>164240</v>
      </c>
      <c r="AQ572" s="65">
        <f t="shared" si="81"/>
        <v>0.11178762786166585</v>
      </c>
      <c r="AR572" s="66">
        <f t="shared" si="82"/>
        <v>102</v>
      </c>
      <c r="AS572" s="67">
        <f t="shared" si="83"/>
        <v>1.8631271310277642E-2</v>
      </c>
      <c r="AT572" s="66">
        <f t="shared" si="84"/>
        <v>17</v>
      </c>
      <c r="AU572" s="67">
        <f t="shared" si="85"/>
        <v>3.5314174378957624E-3</v>
      </c>
      <c r="AV572" s="68">
        <f t="shared" si="86"/>
        <v>3.2222222222222223</v>
      </c>
    </row>
    <row r="573" spans="1:48" x14ac:dyDescent="0.2">
      <c r="A573" s="4" t="str">
        <f t="shared" si="79"/>
        <v>Pichidegua21</v>
      </c>
      <c r="B573" s="38" t="str">
        <f t="shared" si="80"/>
        <v>PICH5A21</v>
      </c>
      <c r="C573" s="39">
        <v>21</v>
      </c>
      <c r="D573" s="40" t="s">
        <v>52</v>
      </c>
      <c r="E573" s="40" t="s">
        <v>55</v>
      </c>
      <c r="F573" s="40" t="s">
        <v>51</v>
      </c>
      <c r="G573" s="41" t="s">
        <v>29</v>
      </c>
      <c r="H573" s="53">
        <v>1440</v>
      </c>
      <c r="I573" s="53"/>
      <c r="J573" s="53">
        <v>10800</v>
      </c>
      <c r="K573" s="53"/>
      <c r="L573" s="53">
        <v>91260</v>
      </c>
      <c r="M573" s="53"/>
      <c r="N573" s="53">
        <v>133920</v>
      </c>
      <c r="O573" s="53"/>
      <c r="P573" s="53">
        <v>12960</v>
      </c>
      <c r="Q573" s="53"/>
      <c r="R573" s="53">
        <v>0</v>
      </c>
      <c r="S573" s="53"/>
      <c r="T573" s="53">
        <v>0</v>
      </c>
      <c r="U573" s="53"/>
      <c r="V573" s="53">
        <v>12420</v>
      </c>
      <c r="W573" s="53"/>
      <c r="X573" s="53">
        <v>0</v>
      </c>
      <c r="Y573" s="53"/>
      <c r="Z573" s="53">
        <v>12420</v>
      </c>
      <c r="AA573" s="53"/>
      <c r="AB573" s="53">
        <v>1620</v>
      </c>
      <c r="AC573" s="53"/>
      <c r="AD573" s="53">
        <v>0</v>
      </c>
      <c r="AE573" s="53"/>
      <c r="AF573" s="53">
        <v>1620</v>
      </c>
      <c r="AG573" s="53"/>
      <c r="AH573" s="53">
        <v>560</v>
      </c>
      <c r="AI573" s="53"/>
      <c r="AJ573" s="53"/>
      <c r="AK573" s="53"/>
      <c r="AL573" s="53">
        <v>264980</v>
      </c>
      <c r="AM573" s="53"/>
      <c r="AN573" s="53">
        <v>0</v>
      </c>
      <c r="AO573" s="54"/>
      <c r="AP573" s="54">
        <v>264980</v>
      </c>
      <c r="AQ573" s="65">
        <f t="shared" si="81"/>
        <v>4.6871461997131859E-2</v>
      </c>
      <c r="AR573" s="66">
        <f t="shared" si="82"/>
        <v>69</v>
      </c>
      <c r="AS573" s="67">
        <f t="shared" si="83"/>
        <v>6.1136689561476342E-3</v>
      </c>
      <c r="AT573" s="66">
        <f t="shared" si="84"/>
        <v>9</v>
      </c>
      <c r="AU573" s="67">
        <f t="shared" si="85"/>
        <v>2.1133670465695526E-3</v>
      </c>
      <c r="AV573" s="68">
        <f t="shared" si="86"/>
        <v>3.1111111111111112</v>
      </c>
    </row>
    <row r="574" spans="1:48" x14ac:dyDescent="0.2">
      <c r="A574" s="4" t="str">
        <f t="shared" si="79"/>
        <v>Pichidegua21</v>
      </c>
      <c r="B574" s="38" t="str">
        <f t="shared" si="80"/>
        <v>PICH1B21</v>
      </c>
      <c r="C574" s="39">
        <v>21</v>
      </c>
      <c r="D574" s="40" t="s">
        <v>52</v>
      </c>
      <c r="E574" s="40"/>
      <c r="F574" s="40" t="s">
        <v>48</v>
      </c>
      <c r="G574" s="41" t="s">
        <v>30</v>
      </c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4"/>
      <c r="AP574" s="54"/>
      <c r="AQ574" s="65">
        <v>0</v>
      </c>
      <c r="AR574" s="66">
        <f t="shared" si="82"/>
        <v>0</v>
      </c>
      <c r="AS574" s="67">
        <v>0</v>
      </c>
      <c r="AT574" s="66">
        <f t="shared" si="84"/>
        <v>0</v>
      </c>
      <c r="AU574" s="67">
        <v>0</v>
      </c>
      <c r="AV574" s="68">
        <f t="shared" si="86"/>
        <v>0</v>
      </c>
    </row>
    <row r="575" spans="1:48" x14ac:dyDescent="0.2">
      <c r="A575" s="4" t="str">
        <f t="shared" si="79"/>
        <v>Pichidegua21</v>
      </c>
      <c r="B575" s="38" t="str">
        <f t="shared" si="80"/>
        <v>PICH2B21</v>
      </c>
      <c r="C575" s="39">
        <v>21</v>
      </c>
      <c r="D575" s="40" t="s">
        <v>52</v>
      </c>
      <c r="E575" s="40" t="s">
        <v>55</v>
      </c>
      <c r="F575" s="40" t="s">
        <v>48</v>
      </c>
      <c r="G575" s="41" t="s">
        <v>31</v>
      </c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4"/>
      <c r="AP575" s="54"/>
      <c r="AQ575" s="65">
        <v>0</v>
      </c>
      <c r="AR575" s="66">
        <f t="shared" si="82"/>
        <v>0</v>
      </c>
      <c r="AS575" s="67">
        <v>0</v>
      </c>
      <c r="AT575" s="66">
        <f t="shared" si="84"/>
        <v>0</v>
      </c>
      <c r="AU575" s="67">
        <v>0</v>
      </c>
      <c r="AV575" s="68">
        <f t="shared" si="86"/>
        <v>0</v>
      </c>
    </row>
    <row r="576" spans="1:48" x14ac:dyDescent="0.2">
      <c r="A576" s="4" t="str">
        <f t="shared" si="79"/>
        <v>Pichidegua21</v>
      </c>
      <c r="B576" s="38" t="str">
        <f t="shared" si="80"/>
        <v>PICH3B21</v>
      </c>
      <c r="C576" s="39">
        <v>21</v>
      </c>
      <c r="D576" s="40" t="s">
        <v>52</v>
      </c>
      <c r="E576" s="40" t="s">
        <v>55</v>
      </c>
      <c r="F576" s="40" t="s">
        <v>49</v>
      </c>
      <c r="G576" s="41" t="s">
        <v>32</v>
      </c>
      <c r="H576" s="53">
        <v>840</v>
      </c>
      <c r="I576" s="53"/>
      <c r="J576" s="53">
        <v>7560</v>
      </c>
      <c r="K576" s="53"/>
      <c r="L576" s="53">
        <v>9120</v>
      </c>
      <c r="M576" s="53"/>
      <c r="N576" s="53">
        <v>25560</v>
      </c>
      <c r="O576" s="53"/>
      <c r="P576" s="53">
        <v>205920</v>
      </c>
      <c r="Q576" s="53"/>
      <c r="R576" s="53">
        <v>98280</v>
      </c>
      <c r="S576" s="53"/>
      <c r="T576" s="53">
        <v>0</v>
      </c>
      <c r="U576" s="53"/>
      <c r="V576" s="53">
        <v>10980</v>
      </c>
      <c r="W576" s="53"/>
      <c r="X576" s="53">
        <v>0</v>
      </c>
      <c r="Y576" s="53"/>
      <c r="Z576" s="53">
        <v>10980</v>
      </c>
      <c r="AA576" s="53"/>
      <c r="AB576" s="53">
        <v>1800</v>
      </c>
      <c r="AC576" s="53"/>
      <c r="AD576" s="53">
        <v>0</v>
      </c>
      <c r="AE576" s="53"/>
      <c r="AF576" s="53">
        <v>1800</v>
      </c>
      <c r="AG576" s="53"/>
      <c r="AH576" s="53">
        <v>340</v>
      </c>
      <c r="AI576" s="53"/>
      <c r="AJ576" s="53"/>
      <c r="AK576" s="53"/>
      <c r="AL576" s="53">
        <v>360400</v>
      </c>
      <c r="AM576" s="53"/>
      <c r="AN576" s="53">
        <v>0</v>
      </c>
      <c r="AO576" s="54"/>
      <c r="AP576" s="54">
        <v>360400</v>
      </c>
      <c r="AQ576" s="65">
        <f t="shared" si="81"/>
        <v>3.04661487236404E-2</v>
      </c>
      <c r="AR576" s="66">
        <f t="shared" si="82"/>
        <v>61</v>
      </c>
      <c r="AS576" s="67">
        <f t="shared" si="83"/>
        <v>4.9944506104328528E-3</v>
      </c>
      <c r="AT576" s="66">
        <f t="shared" si="84"/>
        <v>10</v>
      </c>
      <c r="AU576" s="67">
        <f t="shared" si="85"/>
        <v>9.4339622641509435E-4</v>
      </c>
      <c r="AV576" s="68">
        <f t="shared" si="86"/>
        <v>1.8888888888888888</v>
      </c>
    </row>
    <row r="577" spans="1:48" x14ac:dyDescent="0.2">
      <c r="A577" s="4" t="str">
        <f t="shared" si="79"/>
        <v>Pichidegua21</v>
      </c>
      <c r="B577" s="38" t="str">
        <f t="shared" si="80"/>
        <v>PICH4B21</v>
      </c>
      <c r="C577" s="39">
        <v>21</v>
      </c>
      <c r="D577" s="40" t="s">
        <v>52</v>
      </c>
      <c r="E577" s="40" t="s">
        <v>55</v>
      </c>
      <c r="F577" s="40" t="s">
        <v>50</v>
      </c>
      <c r="G577" s="41" t="s">
        <v>33</v>
      </c>
      <c r="H577" s="53">
        <v>1920</v>
      </c>
      <c r="I577" s="53"/>
      <c r="J577" s="53">
        <v>7560</v>
      </c>
      <c r="K577" s="53"/>
      <c r="L577" s="53">
        <v>13680</v>
      </c>
      <c r="M577" s="53"/>
      <c r="N577" s="53">
        <v>6300</v>
      </c>
      <c r="O577" s="53"/>
      <c r="P577" s="53">
        <v>180</v>
      </c>
      <c r="Q577" s="53"/>
      <c r="R577" s="53">
        <v>0</v>
      </c>
      <c r="S577" s="53"/>
      <c r="T577" s="53">
        <v>0</v>
      </c>
      <c r="U577" s="53"/>
      <c r="V577" s="53">
        <v>13500</v>
      </c>
      <c r="W577" s="53"/>
      <c r="X577" s="53">
        <v>0</v>
      </c>
      <c r="Y577" s="53"/>
      <c r="Z577" s="53">
        <v>13500</v>
      </c>
      <c r="AA577" s="53"/>
      <c r="AB577" s="53">
        <v>8100</v>
      </c>
      <c r="AC577" s="53"/>
      <c r="AD577" s="53">
        <v>0</v>
      </c>
      <c r="AE577" s="53"/>
      <c r="AF577" s="53">
        <v>8100</v>
      </c>
      <c r="AG577" s="53"/>
      <c r="AH577" s="53">
        <v>400</v>
      </c>
      <c r="AI577" s="53"/>
      <c r="AJ577" s="53"/>
      <c r="AK577" s="53"/>
      <c r="AL577" s="53">
        <v>51640</v>
      </c>
      <c r="AM577" s="53"/>
      <c r="AN577" s="53">
        <v>0</v>
      </c>
      <c r="AO577" s="54"/>
      <c r="AP577" s="54">
        <v>51640</v>
      </c>
      <c r="AQ577" s="65">
        <f t="shared" si="81"/>
        <v>0.26142525174283499</v>
      </c>
      <c r="AR577" s="66">
        <f t="shared" si="82"/>
        <v>75</v>
      </c>
      <c r="AS577" s="67">
        <f t="shared" si="83"/>
        <v>0.156855151045701</v>
      </c>
      <c r="AT577" s="66">
        <f t="shared" si="84"/>
        <v>45</v>
      </c>
      <c r="AU577" s="67">
        <f t="shared" si="85"/>
        <v>7.7459333849728895E-3</v>
      </c>
      <c r="AV577" s="68">
        <f t="shared" si="86"/>
        <v>2.2222222222222223</v>
      </c>
    </row>
    <row r="578" spans="1:48" x14ac:dyDescent="0.2">
      <c r="A578" s="4" t="str">
        <f t="shared" si="79"/>
        <v>Pichidegua21</v>
      </c>
      <c r="B578" s="38" t="str">
        <f t="shared" si="80"/>
        <v>PICH5B21</v>
      </c>
      <c r="C578" s="39">
        <v>21</v>
      </c>
      <c r="D578" s="40" t="s">
        <v>52</v>
      </c>
      <c r="E578" s="40" t="s">
        <v>55</v>
      </c>
      <c r="F578" s="40" t="s">
        <v>51</v>
      </c>
      <c r="G578" s="41" t="s">
        <v>34</v>
      </c>
      <c r="H578" s="53">
        <v>5160</v>
      </c>
      <c r="I578" s="53"/>
      <c r="J578" s="53">
        <v>30600</v>
      </c>
      <c r="K578" s="53"/>
      <c r="L578" s="53">
        <v>75240</v>
      </c>
      <c r="M578" s="53"/>
      <c r="N578" s="53">
        <v>50040</v>
      </c>
      <c r="O578" s="53"/>
      <c r="P578" s="53">
        <v>5760</v>
      </c>
      <c r="Q578" s="53"/>
      <c r="R578" s="53">
        <v>720</v>
      </c>
      <c r="S578" s="53"/>
      <c r="T578" s="53">
        <v>180</v>
      </c>
      <c r="U578" s="53"/>
      <c r="V578" s="53">
        <v>18891</v>
      </c>
      <c r="W578" s="53"/>
      <c r="X578" s="53">
        <v>0</v>
      </c>
      <c r="Y578" s="53"/>
      <c r="Z578" s="53">
        <v>18891</v>
      </c>
      <c r="AA578" s="53"/>
      <c r="AB578" s="53">
        <v>4227</v>
      </c>
      <c r="AC578" s="53"/>
      <c r="AD578" s="53">
        <v>0</v>
      </c>
      <c r="AE578" s="53"/>
      <c r="AF578" s="53">
        <v>4227</v>
      </c>
      <c r="AG578" s="53"/>
      <c r="AH578" s="53">
        <v>3122</v>
      </c>
      <c r="AI578" s="53"/>
      <c r="AJ578" s="53"/>
      <c r="AK578" s="53"/>
      <c r="AL578" s="53">
        <v>193940</v>
      </c>
      <c r="AM578" s="53"/>
      <c r="AN578" s="53">
        <v>0</v>
      </c>
      <c r="AO578" s="54"/>
      <c r="AP578" s="54">
        <v>193940</v>
      </c>
      <c r="AQ578" s="65">
        <f t="shared" si="81"/>
        <v>9.7406414354955145E-2</v>
      </c>
      <c r="AR578" s="66">
        <f t="shared" si="82"/>
        <v>104.95</v>
      </c>
      <c r="AS578" s="67">
        <f t="shared" si="83"/>
        <v>2.1795400639373002E-2</v>
      </c>
      <c r="AT578" s="66">
        <f t="shared" si="84"/>
        <v>23.483333333333334</v>
      </c>
      <c r="AU578" s="67">
        <f t="shared" si="85"/>
        <v>1.6097762194493142E-2</v>
      </c>
      <c r="AV578" s="68">
        <f t="shared" si="86"/>
        <v>17.344444444444445</v>
      </c>
    </row>
    <row r="579" spans="1:48" x14ac:dyDescent="0.2">
      <c r="A579" s="4" t="str">
        <f t="shared" si="79"/>
        <v>Pichidegua21</v>
      </c>
      <c r="B579" s="38" t="str">
        <f t="shared" si="80"/>
        <v>PICH3C21</v>
      </c>
      <c r="C579" s="39">
        <v>21</v>
      </c>
      <c r="D579" s="40" t="s">
        <v>52</v>
      </c>
      <c r="E579" s="40" t="s">
        <v>55</v>
      </c>
      <c r="F579" s="40" t="s">
        <v>49</v>
      </c>
      <c r="G579" s="41" t="s">
        <v>53</v>
      </c>
      <c r="H579" s="53">
        <v>5760</v>
      </c>
      <c r="I579" s="53"/>
      <c r="J579" s="53">
        <v>24120</v>
      </c>
      <c r="K579" s="53"/>
      <c r="L579" s="53">
        <v>64440</v>
      </c>
      <c r="M579" s="53"/>
      <c r="N579" s="53">
        <v>46080</v>
      </c>
      <c r="O579" s="53"/>
      <c r="P579" s="53">
        <v>3960</v>
      </c>
      <c r="Q579" s="53"/>
      <c r="R579" s="53">
        <v>0</v>
      </c>
      <c r="S579" s="53"/>
      <c r="T579" s="53">
        <v>0</v>
      </c>
      <c r="U579" s="53"/>
      <c r="V579" s="53">
        <v>14760</v>
      </c>
      <c r="W579" s="53"/>
      <c r="X579" s="53">
        <v>0</v>
      </c>
      <c r="Y579" s="53"/>
      <c r="Z579" s="53">
        <v>14760</v>
      </c>
      <c r="AA579" s="53"/>
      <c r="AB579" s="53">
        <v>3240</v>
      </c>
      <c r="AC579" s="53"/>
      <c r="AD579" s="53">
        <v>0</v>
      </c>
      <c r="AE579" s="53"/>
      <c r="AF579" s="53">
        <v>3240</v>
      </c>
      <c r="AG579" s="53"/>
      <c r="AH579" s="53">
        <v>500</v>
      </c>
      <c r="AI579" s="53"/>
      <c r="AJ579" s="53"/>
      <c r="AK579" s="53"/>
      <c r="AL579" s="53">
        <v>162860</v>
      </c>
      <c r="AM579" s="53"/>
      <c r="AN579" s="53">
        <v>0</v>
      </c>
      <c r="AO579" s="54"/>
      <c r="AP579" s="54">
        <v>162860</v>
      </c>
      <c r="AQ579" s="65">
        <f t="shared" si="81"/>
        <v>9.0629988947562329E-2</v>
      </c>
      <c r="AR579" s="66">
        <f t="shared" si="82"/>
        <v>82</v>
      </c>
      <c r="AS579" s="67">
        <f t="shared" si="83"/>
        <v>1.9894387817757583E-2</v>
      </c>
      <c r="AT579" s="66">
        <f t="shared" si="84"/>
        <v>18</v>
      </c>
      <c r="AU579" s="67">
        <f t="shared" si="85"/>
        <v>3.070121576814442E-3</v>
      </c>
      <c r="AV579" s="68">
        <f t="shared" si="86"/>
        <v>2.7777777777777777</v>
      </c>
    </row>
    <row r="580" spans="1:48" x14ac:dyDescent="0.2">
      <c r="A580" s="4" t="str">
        <f t="shared" ref="A580:A643" si="87">+CONCATENATE(D580,C580)</f>
        <v>Pichidegua21</v>
      </c>
      <c r="B580" s="38" t="str">
        <f t="shared" ref="B580:B643" si="88">+CONCATENATE(G580,C580)</f>
        <v>PICH5C21</v>
      </c>
      <c r="C580" s="39">
        <v>21</v>
      </c>
      <c r="D580" s="40" t="s">
        <v>52</v>
      </c>
      <c r="E580" s="40" t="s">
        <v>55</v>
      </c>
      <c r="F580" s="40" t="s">
        <v>51</v>
      </c>
      <c r="G580" s="41" t="s">
        <v>35</v>
      </c>
      <c r="H580" s="53">
        <v>3240</v>
      </c>
      <c r="I580" s="53"/>
      <c r="J580" s="53">
        <v>2340</v>
      </c>
      <c r="K580" s="53"/>
      <c r="L580" s="53">
        <v>60300</v>
      </c>
      <c r="M580" s="53"/>
      <c r="N580" s="53">
        <v>171000</v>
      </c>
      <c r="O580" s="53"/>
      <c r="P580" s="53">
        <v>21060</v>
      </c>
      <c r="Q580" s="53"/>
      <c r="R580" s="53">
        <v>0</v>
      </c>
      <c r="S580" s="53"/>
      <c r="T580" s="53">
        <v>0</v>
      </c>
      <c r="U580" s="53"/>
      <c r="V580" s="53">
        <v>11520</v>
      </c>
      <c r="W580" s="53"/>
      <c r="X580" s="53">
        <v>0</v>
      </c>
      <c r="Y580" s="53"/>
      <c r="Z580" s="53">
        <v>11520</v>
      </c>
      <c r="AA580" s="53"/>
      <c r="AB580" s="53">
        <v>1620</v>
      </c>
      <c r="AC580" s="53"/>
      <c r="AD580" s="53">
        <v>0</v>
      </c>
      <c r="AE580" s="53"/>
      <c r="AF580" s="53">
        <v>1620</v>
      </c>
      <c r="AG580" s="53"/>
      <c r="AH580" s="53">
        <v>560</v>
      </c>
      <c r="AI580" s="53"/>
      <c r="AJ580" s="53"/>
      <c r="AK580" s="53"/>
      <c r="AL580" s="53">
        <v>271640</v>
      </c>
      <c r="AM580" s="53"/>
      <c r="AN580" s="53">
        <v>0</v>
      </c>
      <c r="AO580" s="54"/>
      <c r="AP580" s="54">
        <v>271640</v>
      </c>
      <c r="AQ580" s="65">
        <f t="shared" si="81"/>
        <v>4.2409070829038435E-2</v>
      </c>
      <c r="AR580" s="66">
        <f t="shared" si="82"/>
        <v>64</v>
      </c>
      <c r="AS580" s="67">
        <f t="shared" si="83"/>
        <v>5.9637755853335301E-3</v>
      </c>
      <c r="AT580" s="66">
        <f t="shared" si="84"/>
        <v>9</v>
      </c>
      <c r="AU580" s="67">
        <f t="shared" si="85"/>
        <v>2.0615520541893682E-3</v>
      </c>
      <c r="AV580" s="68">
        <f t="shared" si="86"/>
        <v>3.1111111111111112</v>
      </c>
    </row>
    <row r="581" spans="1:48" x14ac:dyDescent="0.2">
      <c r="A581" s="4" t="str">
        <f t="shared" si="87"/>
        <v>Pichidegua21</v>
      </c>
      <c r="B581" s="38" t="str">
        <f t="shared" si="88"/>
        <v>PICH5D21</v>
      </c>
      <c r="C581" s="39">
        <v>21</v>
      </c>
      <c r="D581" s="40" t="s">
        <v>52</v>
      </c>
      <c r="E581" s="40" t="s">
        <v>55</v>
      </c>
      <c r="F581" s="40" t="s">
        <v>51</v>
      </c>
      <c r="G581" s="41" t="s">
        <v>36</v>
      </c>
      <c r="H581" s="53">
        <v>960</v>
      </c>
      <c r="I581" s="53"/>
      <c r="J581" s="53">
        <v>14040</v>
      </c>
      <c r="K581" s="53"/>
      <c r="L581" s="53">
        <v>87840</v>
      </c>
      <c r="M581" s="53"/>
      <c r="N581" s="53">
        <v>135720</v>
      </c>
      <c r="O581" s="53"/>
      <c r="P581" s="53">
        <v>9000</v>
      </c>
      <c r="Q581" s="53"/>
      <c r="R581" s="53">
        <v>0</v>
      </c>
      <c r="S581" s="53"/>
      <c r="T581" s="53">
        <v>0</v>
      </c>
      <c r="U581" s="53"/>
      <c r="V581" s="53">
        <v>18180</v>
      </c>
      <c r="W581" s="53"/>
      <c r="X581" s="53">
        <v>0</v>
      </c>
      <c r="Y581" s="53"/>
      <c r="Z581" s="53">
        <v>18180</v>
      </c>
      <c r="AA581" s="53"/>
      <c r="AB581" s="53">
        <v>3600</v>
      </c>
      <c r="AC581" s="53"/>
      <c r="AD581" s="53">
        <v>0</v>
      </c>
      <c r="AE581" s="53"/>
      <c r="AF581" s="53">
        <v>3600</v>
      </c>
      <c r="AG581" s="53"/>
      <c r="AH581" s="53">
        <v>640</v>
      </c>
      <c r="AI581" s="53"/>
      <c r="AJ581" s="53"/>
      <c r="AK581" s="53"/>
      <c r="AL581" s="53">
        <v>269980</v>
      </c>
      <c r="AM581" s="53"/>
      <c r="AN581" s="53">
        <v>0</v>
      </c>
      <c r="AO581" s="54"/>
      <c r="AP581" s="54">
        <v>269980</v>
      </c>
      <c r="AQ581" s="65">
        <f t="shared" si="81"/>
        <v>6.7338321357137562E-2</v>
      </c>
      <c r="AR581" s="66">
        <f t="shared" si="82"/>
        <v>101</v>
      </c>
      <c r="AS581" s="67">
        <f t="shared" si="83"/>
        <v>1.333432106081932E-2</v>
      </c>
      <c r="AT581" s="66">
        <f t="shared" si="84"/>
        <v>20</v>
      </c>
      <c r="AU581" s="67">
        <f t="shared" si="85"/>
        <v>2.3705459663678789E-3</v>
      </c>
      <c r="AV581" s="68">
        <f t="shared" si="86"/>
        <v>3.5555555555555554</v>
      </c>
    </row>
    <row r="582" spans="1:48" x14ac:dyDescent="0.2">
      <c r="A582" s="4" t="str">
        <f t="shared" si="87"/>
        <v>Pichidegua21</v>
      </c>
      <c r="B582" s="38" t="str">
        <f t="shared" si="88"/>
        <v>PICH1Aco21</v>
      </c>
      <c r="C582" s="39">
        <v>21</v>
      </c>
      <c r="D582" s="40" t="s">
        <v>52</v>
      </c>
      <c r="E582" s="40" t="s">
        <v>56</v>
      </c>
      <c r="F582" s="40" t="s">
        <v>47</v>
      </c>
      <c r="G582" s="41" t="s">
        <v>37</v>
      </c>
      <c r="H582" s="53">
        <v>5040</v>
      </c>
      <c r="I582" s="53"/>
      <c r="J582" s="53">
        <v>16020</v>
      </c>
      <c r="K582" s="53"/>
      <c r="L582" s="53">
        <v>18960</v>
      </c>
      <c r="M582" s="53"/>
      <c r="N582" s="53">
        <v>14130</v>
      </c>
      <c r="O582" s="53"/>
      <c r="P582" s="53">
        <v>0</v>
      </c>
      <c r="Q582" s="53"/>
      <c r="R582" s="53">
        <v>0</v>
      </c>
      <c r="S582" s="53"/>
      <c r="T582" s="53">
        <v>0</v>
      </c>
      <c r="U582" s="53"/>
      <c r="V582" s="53">
        <v>1644</v>
      </c>
      <c r="W582" s="53"/>
      <c r="X582" s="53">
        <v>1680</v>
      </c>
      <c r="Y582" s="53"/>
      <c r="Z582" s="53">
        <v>3324</v>
      </c>
      <c r="AA582" s="53"/>
      <c r="AB582" s="53">
        <v>882</v>
      </c>
      <c r="AC582" s="53"/>
      <c r="AD582" s="53">
        <v>660</v>
      </c>
      <c r="AE582" s="53"/>
      <c r="AF582" s="53">
        <v>1542</v>
      </c>
      <c r="AG582" s="53"/>
      <c r="AH582" s="53">
        <v>1744</v>
      </c>
      <c r="AI582" s="53"/>
      <c r="AJ582" s="53"/>
      <c r="AK582" s="53"/>
      <c r="AL582" s="53">
        <v>58420</v>
      </c>
      <c r="AM582" s="53"/>
      <c r="AN582" s="53">
        <v>2340</v>
      </c>
      <c r="AO582" s="54"/>
      <c r="AP582" s="54">
        <v>60760</v>
      </c>
      <c r="AQ582" s="65">
        <f t="shared" si="81"/>
        <v>5.4707044107965765E-2</v>
      </c>
      <c r="AR582" s="66">
        <f t="shared" si="82"/>
        <v>18.466666666666665</v>
      </c>
      <c r="AS582" s="67">
        <f t="shared" si="83"/>
        <v>2.5378538512179066E-2</v>
      </c>
      <c r="AT582" s="66">
        <f t="shared" si="84"/>
        <v>8.5666666666666664</v>
      </c>
      <c r="AU582" s="67">
        <f t="shared" si="85"/>
        <v>2.8703094140882159E-2</v>
      </c>
      <c r="AV582" s="68">
        <f t="shared" si="86"/>
        <v>9.6888888888888882</v>
      </c>
    </row>
    <row r="583" spans="1:48" x14ac:dyDescent="0.2">
      <c r="A583" s="4" t="str">
        <f t="shared" si="87"/>
        <v>Pichidegua21</v>
      </c>
      <c r="B583" s="38" t="str">
        <f t="shared" si="88"/>
        <v>PICH1Aco221</v>
      </c>
      <c r="C583" s="39">
        <v>21</v>
      </c>
      <c r="D583" s="40" t="s">
        <v>52</v>
      </c>
      <c r="E583" s="40" t="s">
        <v>56</v>
      </c>
      <c r="F583" s="40" t="s">
        <v>47</v>
      </c>
      <c r="G583" s="41" t="s">
        <v>38</v>
      </c>
      <c r="H583" s="53">
        <v>0</v>
      </c>
      <c r="I583" s="53"/>
      <c r="J583" s="53">
        <v>0</v>
      </c>
      <c r="K583" s="53"/>
      <c r="L583" s="53">
        <v>0</v>
      </c>
      <c r="M583" s="53"/>
      <c r="N583" s="53">
        <v>0</v>
      </c>
      <c r="O583" s="53"/>
      <c r="P583" s="53">
        <v>0</v>
      </c>
      <c r="Q583" s="53"/>
      <c r="R583" s="53">
        <v>0</v>
      </c>
      <c r="S583" s="53"/>
      <c r="T583" s="53">
        <v>0</v>
      </c>
      <c r="U583" s="53"/>
      <c r="V583" s="53">
        <v>0</v>
      </c>
      <c r="W583" s="53"/>
      <c r="X583" s="53">
        <v>1080</v>
      </c>
      <c r="Y583" s="53"/>
      <c r="Z583" s="53">
        <v>1080</v>
      </c>
      <c r="AA583" s="53"/>
      <c r="AB583" s="53">
        <v>0</v>
      </c>
      <c r="AC583" s="53"/>
      <c r="AD583" s="53">
        <v>180</v>
      </c>
      <c r="AE583" s="53"/>
      <c r="AF583" s="53">
        <v>180</v>
      </c>
      <c r="AG583" s="53"/>
      <c r="AH583" s="53">
        <v>0</v>
      </c>
      <c r="AI583" s="53"/>
      <c r="AJ583" s="53"/>
      <c r="AK583" s="53"/>
      <c r="AL583" s="53">
        <v>0</v>
      </c>
      <c r="AM583" s="53"/>
      <c r="AN583" s="53">
        <v>1260</v>
      </c>
      <c r="AO583" s="54"/>
      <c r="AP583" s="54">
        <v>1260</v>
      </c>
      <c r="AQ583" s="65">
        <f t="shared" si="81"/>
        <v>0.8571428571428571</v>
      </c>
      <c r="AR583" s="66">
        <f t="shared" si="82"/>
        <v>6</v>
      </c>
      <c r="AS583" s="67">
        <f t="shared" si="83"/>
        <v>0.14285714285714285</v>
      </c>
      <c r="AT583" s="66">
        <f t="shared" si="84"/>
        <v>1</v>
      </c>
      <c r="AU583" s="67">
        <f t="shared" si="85"/>
        <v>0</v>
      </c>
      <c r="AV583" s="68">
        <f t="shared" si="86"/>
        <v>0</v>
      </c>
    </row>
    <row r="584" spans="1:48" x14ac:dyDescent="0.2">
      <c r="A584" s="4" t="str">
        <f t="shared" si="87"/>
        <v>Pichidegua21</v>
      </c>
      <c r="B584" s="38" t="str">
        <f t="shared" si="88"/>
        <v>PICH1Bco21</v>
      </c>
      <c r="C584" s="39">
        <v>21</v>
      </c>
      <c r="D584" s="40" t="s">
        <v>52</v>
      </c>
      <c r="E584" s="40" t="s">
        <v>56</v>
      </c>
      <c r="F584" s="40" t="s">
        <v>47</v>
      </c>
      <c r="G584" s="41" t="s">
        <v>39</v>
      </c>
      <c r="H584" s="53">
        <v>3600</v>
      </c>
      <c r="I584" s="53"/>
      <c r="J584" s="53">
        <v>16740</v>
      </c>
      <c r="K584" s="53"/>
      <c r="L584" s="53">
        <v>15760</v>
      </c>
      <c r="M584" s="53"/>
      <c r="N584" s="53">
        <v>20700</v>
      </c>
      <c r="O584" s="53"/>
      <c r="P584" s="53">
        <v>180</v>
      </c>
      <c r="Q584" s="53"/>
      <c r="R584" s="53">
        <v>0</v>
      </c>
      <c r="S584" s="53"/>
      <c r="T584" s="53">
        <v>0</v>
      </c>
      <c r="U584" s="53"/>
      <c r="V584" s="53">
        <v>1932</v>
      </c>
      <c r="W584" s="53"/>
      <c r="X584" s="53">
        <v>750</v>
      </c>
      <c r="Y584" s="53"/>
      <c r="Z584" s="53">
        <v>2682</v>
      </c>
      <c r="AA584" s="53"/>
      <c r="AB584" s="53">
        <v>105</v>
      </c>
      <c r="AC584" s="53"/>
      <c r="AD584" s="53">
        <v>0</v>
      </c>
      <c r="AE584" s="53"/>
      <c r="AF584" s="53">
        <v>105</v>
      </c>
      <c r="AG584" s="53"/>
      <c r="AH584" s="53">
        <v>383</v>
      </c>
      <c r="AI584" s="53"/>
      <c r="AJ584" s="53"/>
      <c r="AK584" s="53"/>
      <c r="AL584" s="53">
        <v>59400</v>
      </c>
      <c r="AM584" s="53"/>
      <c r="AN584" s="53">
        <v>750</v>
      </c>
      <c r="AO584" s="54"/>
      <c r="AP584" s="54">
        <v>60150</v>
      </c>
      <c r="AQ584" s="65">
        <f t="shared" si="81"/>
        <v>4.4588528678304241E-2</v>
      </c>
      <c r="AR584" s="66">
        <f t="shared" si="82"/>
        <v>14.9</v>
      </c>
      <c r="AS584" s="67">
        <f t="shared" si="83"/>
        <v>1.7456359102244389E-3</v>
      </c>
      <c r="AT584" s="66">
        <f t="shared" si="84"/>
        <v>0.58333333333333337</v>
      </c>
      <c r="AU584" s="67">
        <f t="shared" si="85"/>
        <v>6.3674147963424773E-3</v>
      </c>
      <c r="AV584" s="68">
        <f t="shared" si="86"/>
        <v>2.1277777777777778</v>
      </c>
    </row>
    <row r="585" spans="1:48" x14ac:dyDescent="0.2">
      <c r="A585" s="4" t="str">
        <f t="shared" si="87"/>
        <v>Pichidegua21</v>
      </c>
      <c r="B585" s="38" t="str">
        <f t="shared" si="88"/>
        <v>PICH2BCO21</v>
      </c>
      <c r="C585" s="39">
        <v>21</v>
      </c>
      <c r="D585" s="40" t="s">
        <v>52</v>
      </c>
      <c r="E585" s="42" t="s">
        <v>56</v>
      </c>
      <c r="F585" s="42" t="s">
        <v>47</v>
      </c>
      <c r="G585" s="43" t="s">
        <v>40</v>
      </c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4"/>
      <c r="AP585" s="54"/>
      <c r="AQ585" s="65">
        <v>0</v>
      </c>
      <c r="AR585" s="66">
        <f t="shared" si="82"/>
        <v>0</v>
      </c>
      <c r="AS585" s="67">
        <v>0</v>
      </c>
      <c r="AT585" s="66">
        <f t="shared" si="84"/>
        <v>0</v>
      </c>
      <c r="AU585" s="67">
        <v>0</v>
      </c>
      <c r="AV585" s="68">
        <f t="shared" si="86"/>
        <v>0</v>
      </c>
    </row>
    <row r="586" spans="1:48" x14ac:dyDescent="0.2">
      <c r="A586" s="4" t="str">
        <f t="shared" si="87"/>
        <v>Pichidegua21</v>
      </c>
      <c r="B586" s="38" t="str">
        <f t="shared" si="88"/>
        <v>PICH4Bco21</v>
      </c>
      <c r="C586" s="39">
        <v>21</v>
      </c>
      <c r="D586" s="40" t="s">
        <v>52</v>
      </c>
      <c r="E586" s="40" t="s">
        <v>56</v>
      </c>
      <c r="F586" s="40" t="s">
        <v>50</v>
      </c>
      <c r="G586" s="41" t="s">
        <v>41</v>
      </c>
      <c r="H586" s="53">
        <v>1560</v>
      </c>
      <c r="I586" s="53"/>
      <c r="J586" s="53">
        <v>4320</v>
      </c>
      <c r="K586" s="53"/>
      <c r="L586" s="53">
        <v>7200</v>
      </c>
      <c r="M586" s="53"/>
      <c r="N586" s="53">
        <v>2880</v>
      </c>
      <c r="O586" s="53"/>
      <c r="P586" s="53">
        <v>0</v>
      </c>
      <c r="Q586" s="53"/>
      <c r="R586" s="53">
        <v>0</v>
      </c>
      <c r="S586" s="53"/>
      <c r="T586" s="53">
        <v>0</v>
      </c>
      <c r="U586" s="53"/>
      <c r="V586" s="53">
        <v>2880</v>
      </c>
      <c r="W586" s="53"/>
      <c r="X586" s="53">
        <v>0</v>
      </c>
      <c r="Y586" s="53"/>
      <c r="Z586" s="53">
        <v>2880</v>
      </c>
      <c r="AA586" s="53"/>
      <c r="AB586" s="53">
        <v>2340</v>
      </c>
      <c r="AC586" s="53"/>
      <c r="AD586" s="53">
        <v>0</v>
      </c>
      <c r="AE586" s="53"/>
      <c r="AF586" s="53">
        <v>2340</v>
      </c>
      <c r="AG586" s="53"/>
      <c r="AH586" s="53">
        <v>300</v>
      </c>
      <c r="AI586" s="53"/>
      <c r="AJ586" s="53"/>
      <c r="AK586" s="53"/>
      <c r="AL586" s="53">
        <v>21480</v>
      </c>
      <c r="AM586" s="53"/>
      <c r="AN586" s="53">
        <v>0</v>
      </c>
      <c r="AO586" s="54"/>
      <c r="AP586" s="54">
        <v>21480</v>
      </c>
      <c r="AQ586" s="65">
        <f t="shared" si="81"/>
        <v>0.13407821229050279</v>
      </c>
      <c r="AR586" s="66">
        <f t="shared" si="82"/>
        <v>16</v>
      </c>
      <c r="AS586" s="67">
        <f t="shared" si="83"/>
        <v>0.10893854748603352</v>
      </c>
      <c r="AT586" s="66">
        <f t="shared" si="84"/>
        <v>13</v>
      </c>
      <c r="AU586" s="67">
        <f t="shared" si="85"/>
        <v>1.3966480446927373E-2</v>
      </c>
      <c r="AV586" s="68">
        <f t="shared" si="86"/>
        <v>1.6666666666666667</v>
      </c>
    </row>
    <row r="587" spans="1:48" x14ac:dyDescent="0.2">
      <c r="A587" s="4" t="str">
        <f t="shared" si="87"/>
        <v>Pichidegua21</v>
      </c>
      <c r="B587" s="38" t="str">
        <f t="shared" si="88"/>
        <v>PICH5Aco21</v>
      </c>
      <c r="C587" s="39">
        <v>21</v>
      </c>
      <c r="D587" s="40" t="s">
        <v>52</v>
      </c>
      <c r="E587" s="40" t="s">
        <v>56</v>
      </c>
      <c r="F587" s="40" t="s">
        <v>51</v>
      </c>
      <c r="G587" s="41" t="s">
        <v>42</v>
      </c>
      <c r="H587" s="53">
        <v>4080</v>
      </c>
      <c r="I587" s="53"/>
      <c r="J587" s="53">
        <v>28080</v>
      </c>
      <c r="K587" s="53"/>
      <c r="L587" s="53">
        <v>0</v>
      </c>
      <c r="M587" s="53"/>
      <c r="N587" s="53">
        <v>97920</v>
      </c>
      <c r="O587" s="53"/>
      <c r="P587" s="53">
        <v>2340</v>
      </c>
      <c r="Q587" s="53"/>
      <c r="R587" s="53">
        <v>0</v>
      </c>
      <c r="S587" s="53"/>
      <c r="T587" s="53">
        <v>0</v>
      </c>
      <c r="U587" s="53"/>
      <c r="V587" s="53">
        <v>2040</v>
      </c>
      <c r="W587" s="53"/>
      <c r="X587" s="53">
        <v>0</v>
      </c>
      <c r="Y587" s="53"/>
      <c r="Z587" s="53">
        <v>2040</v>
      </c>
      <c r="AA587" s="53"/>
      <c r="AB587" s="53">
        <v>2436</v>
      </c>
      <c r="AC587" s="53"/>
      <c r="AD587" s="53">
        <v>0</v>
      </c>
      <c r="AE587" s="53"/>
      <c r="AF587" s="53">
        <v>2436</v>
      </c>
      <c r="AG587" s="53"/>
      <c r="AH587" s="53">
        <v>984</v>
      </c>
      <c r="AI587" s="53"/>
      <c r="AJ587" s="53"/>
      <c r="AK587" s="53"/>
      <c r="AL587" s="53">
        <v>137880</v>
      </c>
      <c r="AM587" s="53"/>
      <c r="AN587" s="53">
        <v>0</v>
      </c>
      <c r="AO587" s="54"/>
      <c r="AP587" s="54">
        <v>137880</v>
      </c>
      <c r="AQ587" s="65">
        <f t="shared" si="81"/>
        <v>1.4795474325500435E-2</v>
      </c>
      <c r="AR587" s="66">
        <f t="shared" si="82"/>
        <v>11.333333333333334</v>
      </c>
      <c r="AS587" s="67">
        <f t="shared" si="83"/>
        <v>1.7667536988685815E-2</v>
      </c>
      <c r="AT587" s="66">
        <f t="shared" si="84"/>
        <v>13.533333333333333</v>
      </c>
      <c r="AU587" s="67">
        <f t="shared" si="85"/>
        <v>7.1366405570060919E-3</v>
      </c>
      <c r="AV587" s="68">
        <f t="shared" si="86"/>
        <v>5.4666666666666668</v>
      </c>
    </row>
    <row r="588" spans="1:48" x14ac:dyDescent="0.2">
      <c r="A588" s="4" t="str">
        <f t="shared" si="87"/>
        <v>Pichidegua21</v>
      </c>
      <c r="B588" s="38" t="str">
        <f t="shared" si="88"/>
        <v>PICH5Bco21</v>
      </c>
      <c r="C588" s="39">
        <v>21</v>
      </c>
      <c r="D588" s="40" t="s">
        <v>52</v>
      </c>
      <c r="E588" s="40" t="s">
        <v>56</v>
      </c>
      <c r="F588" s="40" t="s">
        <v>51</v>
      </c>
      <c r="G588" s="41" t="s">
        <v>43</v>
      </c>
      <c r="H588" s="53">
        <v>3840</v>
      </c>
      <c r="I588" s="53"/>
      <c r="J588" s="53">
        <v>15840</v>
      </c>
      <c r="K588" s="53"/>
      <c r="L588" s="53">
        <v>40140</v>
      </c>
      <c r="M588" s="53"/>
      <c r="N588" s="53">
        <v>19440</v>
      </c>
      <c r="O588" s="53"/>
      <c r="P588" s="53">
        <v>900</v>
      </c>
      <c r="Q588" s="53"/>
      <c r="R588" s="53">
        <v>0</v>
      </c>
      <c r="S588" s="53"/>
      <c r="T588" s="53">
        <v>0</v>
      </c>
      <c r="U588" s="53"/>
      <c r="V588" s="53">
        <v>5259</v>
      </c>
      <c r="W588" s="53"/>
      <c r="X588" s="53">
        <v>0</v>
      </c>
      <c r="Y588" s="53"/>
      <c r="Z588" s="53">
        <v>5259</v>
      </c>
      <c r="AA588" s="53"/>
      <c r="AB588" s="53">
        <v>2391</v>
      </c>
      <c r="AC588" s="53"/>
      <c r="AD588" s="53">
        <v>0</v>
      </c>
      <c r="AE588" s="53"/>
      <c r="AF588" s="53">
        <v>2391</v>
      </c>
      <c r="AG588" s="53"/>
      <c r="AH588" s="53">
        <v>2190</v>
      </c>
      <c r="AI588" s="53"/>
      <c r="AJ588" s="53"/>
      <c r="AK588" s="53"/>
      <c r="AL588" s="53">
        <v>90000</v>
      </c>
      <c r="AM588" s="53"/>
      <c r="AN588" s="53">
        <v>0</v>
      </c>
      <c r="AO588" s="54"/>
      <c r="AP588" s="54">
        <v>90000</v>
      </c>
      <c r="AQ588" s="65">
        <f t="shared" si="81"/>
        <v>5.843333333333333E-2</v>
      </c>
      <c r="AR588" s="66">
        <f t="shared" si="82"/>
        <v>29.216666666666665</v>
      </c>
      <c r="AS588" s="67">
        <f t="shared" si="83"/>
        <v>2.6566666666666666E-2</v>
      </c>
      <c r="AT588" s="66">
        <f t="shared" si="84"/>
        <v>13.283333333333333</v>
      </c>
      <c r="AU588" s="67">
        <f t="shared" si="85"/>
        <v>2.4333333333333332E-2</v>
      </c>
      <c r="AV588" s="68">
        <f t="shared" si="86"/>
        <v>12.166666666666666</v>
      </c>
    </row>
    <row r="589" spans="1:48" x14ac:dyDescent="0.2">
      <c r="A589" s="4" t="str">
        <f t="shared" si="87"/>
        <v>Pichidegua21</v>
      </c>
      <c r="B589" s="38" t="str">
        <f t="shared" si="88"/>
        <v>PICH5Cco21</v>
      </c>
      <c r="C589" s="39">
        <v>21</v>
      </c>
      <c r="D589" s="40" t="s">
        <v>52</v>
      </c>
      <c r="E589" s="40" t="s">
        <v>56</v>
      </c>
      <c r="F589" s="40" t="s">
        <v>51</v>
      </c>
      <c r="G589" s="41" t="s">
        <v>44</v>
      </c>
      <c r="H589" s="53">
        <v>1200</v>
      </c>
      <c r="I589" s="53"/>
      <c r="J589" s="53">
        <v>9540</v>
      </c>
      <c r="K589" s="53"/>
      <c r="L589" s="53">
        <v>4680</v>
      </c>
      <c r="M589" s="53"/>
      <c r="N589" s="53">
        <v>63180</v>
      </c>
      <c r="O589" s="53"/>
      <c r="P589" s="53">
        <v>10260</v>
      </c>
      <c r="Q589" s="53"/>
      <c r="R589" s="53">
        <v>180</v>
      </c>
      <c r="S589" s="53"/>
      <c r="T589" s="53">
        <v>0</v>
      </c>
      <c r="U589" s="53"/>
      <c r="V589" s="53">
        <v>2880</v>
      </c>
      <c r="W589" s="53"/>
      <c r="X589" s="53">
        <v>0</v>
      </c>
      <c r="Y589" s="53"/>
      <c r="Z589" s="53">
        <v>2880</v>
      </c>
      <c r="AA589" s="53"/>
      <c r="AB589" s="53">
        <v>1944</v>
      </c>
      <c r="AC589" s="53"/>
      <c r="AD589" s="53">
        <v>0</v>
      </c>
      <c r="AE589" s="53"/>
      <c r="AF589" s="53">
        <v>1944</v>
      </c>
      <c r="AG589" s="53"/>
      <c r="AH589" s="53">
        <v>477</v>
      </c>
      <c r="AI589" s="53"/>
      <c r="AJ589" s="53"/>
      <c r="AK589" s="53"/>
      <c r="AL589" s="53">
        <v>94341</v>
      </c>
      <c r="AM589" s="53"/>
      <c r="AN589" s="53">
        <v>0</v>
      </c>
      <c r="AO589" s="54"/>
      <c r="AP589" s="54">
        <v>94341</v>
      </c>
      <c r="AQ589" s="65">
        <f t="shared" si="81"/>
        <v>3.0527554297707253E-2</v>
      </c>
      <c r="AR589" s="66">
        <f t="shared" si="82"/>
        <v>16</v>
      </c>
      <c r="AS589" s="67">
        <f t="shared" si="83"/>
        <v>2.0606099150952396E-2</v>
      </c>
      <c r="AT589" s="66">
        <f t="shared" si="84"/>
        <v>10.8</v>
      </c>
      <c r="AU589" s="67">
        <f t="shared" si="85"/>
        <v>5.0561261805577642E-3</v>
      </c>
      <c r="AV589" s="68">
        <f t="shared" si="86"/>
        <v>2.65</v>
      </c>
    </row>
    <row r="590" spans="1:48" ht="13.5" thickBot="1" x14ac:dyDescent="0.25">
      <c r="A590" s="4" t="str">
        <f t="shared" si="87"/>
        <v>21</v>
      </c>
      <c r="B590" s="44" t="str">
        <f t="shared" si="88"/>
        <v>Lavado21</v>
      </c>
      <c r="C590" s="45">
        <v>21</v>
      </c>
      <c r="D590" s="46"/>
      <c r="E590" s="46"/>
      <c r="F590" s="46"/>
      <c r="G590" s="47" t="s">
        <v>46</v>
      </c>
      <c r="H590" s="55">
        <v>4440</v>
      </c>
      <c r="I590" s="55"/>
      <c r="J590" s="55">
        <v>13500</v>
      </c>
      <c r="K590" s="55"/>
      <c r="L590" s="55">
        <v>69660</v>
      </c>
      <c r="M590" s="55"/>
      <c r="N590" s="55">
        <v>57420</v>
      </c>
      <c r="O590" s="55"/>
      <c r="P590" s="55">
        <v>14040</v>
      </c>
      <c r="Q590" s="55"/>
      <c r="R590" s="55">
        <v>4680</v>
      </c>
      <c r="S590" s="55"/>
      <c r="T590" s="55">
        <v>0</v>
      </c>
      <c r="U590" s="55"/>
      <c r="V590" s="55">
        <v>0</v>
      </c>
      <c r="W590" s="55"/>
      <c r="X590" s="55">
        <v>0</v>
      </c>
      <c r="Y590" s="55"/>
      <c r="Z590" s="55">
        <v>0</v>
      </c>
      <c r="AA590" s="55"/>
      <c r="AB590" s="55">
        <v>0</v>
      </c>
      <c r="AC590" s="55"/>
      <c r="AD590" s="55">
        <v>0</v>
      </c>
      <c r="AE590" s="55"/>
      <c r="AF590" s="55">
        <v>0</v>
      </c>
      <c r="AG590" s="55"/>
      <c r="AH590" s="55">
        <v>0</v>
      </c>
      <c r="AI590" s="55"/>
      <c r="AJ590" s="55"/>
      <c r="AK590" s="55"/>
      <c r="AL590" s="55">
        <v>163740</v>
      </c>
      <c r="AM590" s="55"/>
      <c r="AN590" s="55">
        <v>0</v>
      </c>
      <c r="AO590" s="56"/>
      <c r="AP590" s="56">
        <v>163740</v>
      </c>
      <c r="AQ590" s="69">
        <f t="shared" si="81"/>
        <v>0</v>
      </c>
      <c r="AR590" s="70">
        <f t="shared" si="82"/>
        <v>0</v>
      </c>
      <c r="AS590" s="71">
        <f t="shared" si="83"/>
        <v>0</v>
      </c>
      <c r="AT590" s="70">
        <f t="shared" si="84"/>
        <v>0</v>
      </c>
      <c r="AU590" s="71">
        <f t="shared" si="85"/>
        <v>0</v>
      </c>
      <c r="AV590" s="72">
        <f t="shared" si="86"/>
        <v>0</v>
      </c>
    </row>
    <row r="591" spans="1:48" x14ac:dyDescent="0.2">
      <c r="A591" s="4" t="str">
        <f t="shared" si="87"/>
        <v>Calera22</v>
      </c>
      <c r="B591" s="34" t="str">
        <f t="shared" si="88"/>
        <v>CA3A22</v>
      </c>
      <c r="C591" s="35">
        <v>22</v>
      </c>
      <c r="D591" s="36" t="s">
        <v>59</v>
      </c>
      <c r="E591" s="36" t="s">
        <v>56</v>
      </c>
      <c r="F591" s="36" t="s">
        <v>47</v>
      </c>
      <c r="G591" s="37" t="s">
        <v>20</v>
      </c>
      <c r="H591" s="51">
        <v>9360</v>
      </c>
      <c r="I591" s="51"/>
      <c r="J591" s="51">
        <v>26100</v>
      </c>
      <c r="K591" s="51"/>
      <c r="L591" s="51">
        <v>25920</v>
      </c>
      <c r="M591" s="51"/>
      <c r="N591" s="51">
        <v>19080</v>
      </c>
      <c r="O591" s="51"/>
      <c r="P591" s="51">
        <v>360</v>
      </c>
      <c r="Q591" s="51"/>
      <c r="R591" s="51"/>
      <c r="S591" s="51"/>
      <c r="T591" s="51"/>
      <c r="U591" s="51"/>
      <c r="V591" s="51">
        <v>1200</v>
      </c>
      <c r="W591" s="51"/>
      <c r="X591" s="51">
        <v>930</v>
      </c>
      <c r="Y591" s="51"/>
      <c r="Z591" s="51">
        <v>2130</v>
      </c>
      <c r="AA591" s="51"/>
      <c r="AB591" s="51">
        <v>822</v>
      </c>
      <c r="AC591" s="51"/>
      <c r="AD591" s="51">
        <v>960</v>
      </c>
      <c r="AE591" s="51"/>
      <c r="AF591" s="51">
        <v>1782</v>
      </c>
      <c r="AG591" s="51"/>
      <c r="AH591" s="51">
        <v>318</v>
      </c>
      <c r="AI591" s="51"/>
      <c r="AJ591" s="51"/>
      <c r="AK591" s="51"/>
      <c r="AL591" s="51">
        <v>83160</v>
      </c>
      <c r="AM591" s="51"/>
      <c r="AN591" s="51">
        <v>1890</v>
      </c>
      <c r="AO591" s="52"/>
      <c r="AP591" s="52">
        <v>85050</v>
      </c>
      <c r="AQ591" s="57">
        <f t="shared" ref="AQ591:AQ654" si="89">+Z591/AP591</f>
        <v>2.5044091710758377E-2</v>
      </c>
      <c r="AR591" s="58">
        <f t="shared" ref="AR591:AR654" si="90">+Z591/180</f>
        <v>11.833333333333334</v>
      </c>
      <c r="AS591" s="59">
        <f t="shared" ref="AS591:AS654" si="91">+AF591/AP591</f>
        <v>2.0952380952380951E-2</v>
      </c>
      <c r="AT591" s="58">
        <f t="shared" ref="AT591:AT654" si="92">+AF591/180</f>
        <v>9.9</v>
      </c>
      <c r="AU591" s="59">
        <f t="shared" ref="AU591:AU654" si="93">+AH591/AP591</f>
        <v>3.7389770723104056E-3</v>
      </c>
      <c r="AV591" s="60">
        <f t="shared" ref="AV591:AV654" si="94">+AH591/180</f>
        <v>1.7666666666666666</v>
      </c>
    </row>
    <row r="592" spans="1:48" x14ac:dyDescent="0.2">
      <c r="A592" s="4" t="str">
        <f t="shared" si="87"/>
        <v>Calera22</v>
      </c>
      <c r="B592" s="38" t="str">
        <f t="shared" si="88"/>
        <v>CA3B22</v>
      </c>
      <c r="C592" s="39">
        <v>22</v>
      </c>
      <c r="D592" s="40" t="s">
        <v>59</v>
      </c>
      <c r="E592" s="40" t="s">
        <v>56</v>
      </c>
      <c r="F592" s="40" t="s">
        <v>47</v>
      </c>
      <c r="G592" s="41" t="s">
        <v>54</v>
      </c>
      <c r="H592" s="53">
        <v>600</v>
      </c>
      <c r="I592" s="53"/>
      <c r="J592" s="53">
        <v>1260</v>
      </c>
      <c r="K592" s="53"/>
      <c r="L592" s="53">
        <v>1440</v>
      </c>
      <c r="M592" s="53"/>
      <c r="N592" s="53">
        <v>540</v>
      </c>
      <c r="O592" s="53"/>
      <c r="P592" s="53">
        <v>0</v>
      </c>
      <c r="Q592" s="53"/>
      <c r="R592" s="53"/>
      <c r="S592" s="53"/>
      <c r="T592" s="53"/>
      <c r="U592" s="53"/>
      <c r="V592" s="53">
        <v>90</v>
      </c>
      <c r="W592" s="53"/>
      <c r="X592" s="53">
        <v>90</v>
      </c>
      <c r="Y592" s="53"/>
      <c r="Z592" s="53">
        <v>180</v>
      </c>
      <c r="AA592" s="53"/>
      <c r="AB592" s="53">
        <v>36</v>
      </c>
      <c r="AC592" s="53"/>
      <c r="AD592" s="53">
        <v>30</v>
      </c>
      <c r="AE592" s="53"/>
      <c r="AF592" s="53">
        <v>66</v>
      </c>
      <c r="AG592" s="53"/>
      <c r="AH592" s="53">
        <v>54</v>
      </c>
      <c r="AI592" s="53"/>
      <c r="AJ592" s="53"/>
      <c r="AK592" s="53"/>
      <c r="AL592" s="53">
        <v>4020</v>
      </c>
      <c r="AM592" s="53"/>
      <c r="AN592" s="53">
        <v>120</v>
      </c>
      <c r="AO592" s="54"/>
      <c r="AP592" s="54">
        <v>4140</v>
      </c>
      <c r="AQ592" s="61">
        <f t="shared" si="89"/>
        <v>4.3478260869565216E-2</v>
      </c>
      <c r="AR592" s="62">
        <f t="shared" si="90"/>
        <v>1</v>
      </c>
      <c r="AS592" s="63">
        <f t="shared" si="91"/>
        <v>1.5942028985507246E-2</v>
      </c>
      <c r="AT592" s="62">
        <f t="shared" si="92"/>
        <v>0.36666666666666664</v>
      </c>
      <c r="AU592" s="63">
        <f t="shared" si="93"/>
        <v>1.3043478260869565E-2</v>
      </c>
      <c r="AV592" s="64">
        <f t="shared" si="94"/>
        <v>0.3</v>
      </c>
    </row>
    <row r="593" spans="1:48" x14ac:dyDescent="0.2">
      <c r="A593" s="4" t="str">
        <f t="shared" si="87"/>
        <v>Calera22</v>
      </c>
      <c r="B593" s="38" t="str">
        <f t="shared" si="88"/>
        <v>CA3BB22</v>
      </c>
      <c r="C593" s="39">
        <v>22</v>
      </c>
      <c r="D593" s="40" t="s">
        <v>59</v>
      </c>
      <c r="E593" s="40" t="s">
        <v>55</v>
      </c>
      <c r="F593" s="40" t="s">
        <v>47</v>
      </c>
      <c r="G593" s="41" t="s">
        <v>21</v>
      </c>
      <c r="H593" s="53">
        <v>2520</v>
      </c>
      <c r="I593" s="53"/>
      <c r="J593" s="53">
        <v>11340</v>
      </c>
      <c r="K593" s="53"/>
      <c r="L593" s="53">
        <v>17640</v>
      </c>
      <c r="M593" s="53"/>
      <c r="N593" s="53">
        <v>16920</v>
      </c>
      <c r="O593" s="53"/>
      <c r="P593" s="53">
        <v>8640</v>
      </c>
      <c r="Q593" s="53"/>
      <c r="R593" s="53"/>
      <c r="S593" s="53"/>
      <c r="T593" s="53"/>
      <c r="U593" s="53"/>
      <c r="V593" s="53">
        <v>2964</v>
      </c>
      <c r="W593" s="53"/>
      <c r="X593" s="53">
        <v>1170</v>
      </c>
      <c r="Y593" s="53"/>
      <c r="Z593" s="53">
        <v>4134</v>
      </c>
      <c r="AA593" s="53"/>
      <c r="AB593" s="53">
        <v>651</v>
      </c>
      <c r="AC593" s="53"/>
      <c r="AD593" s="53">
        <v>750</v>
      </c>
      <c r="AE593" s="53"/>
      <c r="AF593" s="53">
        <v>1401</v>
      </c>
      <c r="AG593" s="53"/>
      <c r="AH593" s="53">
        <v>285</v>
      </c>
      <c r="AI593" s="53"/>
      <c r="AJ593" s="53"/>
      <c r="AK593" s="53"/>
      <c r="AL593" s="53">
        <v>60960</v>
      </c>
      <c r="AM593" s="53"/>
      <c r="AN593" s="53">
        <v>1920</v>
      </c>
      <c r="AO593" s="54"/>
      <c r="AP593" s="54">
        <v>62880</v>
      </c>
      <c r="AQ593" s="61">
        <f t="shared" si="89"/>
        <v>6.57442748091603E-2</v>
      </c>
      <c r="AR593" s="62">
        <f t="shared" si="90"/>
        <v>22.966666666666665</v>
      </c>
      <c r="AS593" s="63">
        <f t="shared" si="91"/>
        <v>2.2280534351145038E-2</v>
      </c>
      <c r="AT593" s="62">
        <f t="shared" si="92"/>
        <v>7.7833333333333332</v>
      </c>
      <c r="AU593" s="63">
        <f t="shared" si="93"/>
        <v>4.5324427480916028E-3</v>
      </c>
      <c r="AV593" s="64">
        <f t="shared" si="94"/>
        <v>1.5833333333333333</v>
      </c>
    </row>
    <row r="594" spans="1:48" x14ac:dyDescent="0.2">
      <c r="A594" s="4" t="str">
        <f t="shared" si="87"/>
        <v>Calera22</v>
      </c>
      <c r="B594" s="38" t="str">
        <f t="shared" si="88"/>
        <v>CAP1A22</v>
      </c>
      <c r="C594" s="39">
        <v>22</v>
      </c>
      <c r="D594" s="40" t="s">
        <v>59</v>
      </c>
      <c r="E594" s="40" t="s">
        <v>56</v>
      </c>
      <c r="F594" s="40" t="s">
        <v>47</v>
      </c>
      <c r="G594" s="41" t="s">
        <v>22</v>
      </c>
      <c r="H594" s="53">
        <v>1560</v>
      </c>
      <c r="I594" s="53"/>
      <c r="J594" s="53">
        <v>0</v>
      </c>
      <c r="K594" s="53"/>
      <c r="L594" s="53">
        <v>7500</v>
      </c>
      <c r="M594" s="53"/>
      <c r="N594" s="53">
        <v>19620</v>
      </c>
      <c r="O594" s="53"/>
      <c r="P594" s="53">
        <v>180</v>
      </c>
      <c r="Q594" s="53"/>
      <c r="R594" s="53"/>
      <c r="S594" s="53"/>
      <c r="T594" s="53"/>
      <c r="U594" s="53"/>
      <c r="V594" s="53">
        <v>114</v>
      </c>
      <c r="W594" s="53"/>
      <c r="X594" s="53">
        <v>600</v>
      </c>
      <c r="Y594" s="53"/>
      <c r="Z594" s="53">
        <v>714</v>
      </c>
      <c r="AA594" s="53"/>
      <c r="AB594" s="53">
        <v>66</v>
      </c>
      <c r="AC594" s="53"/>
      <c r="AD594" s="53">
        <v>0</v>
      </c>
      <c r="AE594" s="53"/>
      <c r="AF594" s="53">
        <v>66</v>
      </c>
      <c r="AG594" s="53"/>
      <c r="AH594" s="53">
        <v>239</v>
      </c>
      <c r="AI594" s="53"/>
      <c r="AJ594" s="53"/>
      <c r="AK594" s="53"/>
      <c r="AL594" s="53">
        <v>29279</v>
      </c>
      <c r="AM594" s="53"/>
      <c r="AN594" s="53">
        <v>600</v>
      </c>
      <c r="AO594" s="54"/>
      <c r="AP594" s="54">
        <v>29879</v>
      </c>
      <c r="AQ594" s="61">
        <f t="shared" si="89"/>
        <v>2.3896382074366611E-2</v>
      </c>
      <c r="AR594" s="62">
        <f t="shared" si="90"/>
        <v>3.9666666666666668</v>
      </c>
      <c r="AS594" s="63">
        <f t="shared" si="91"/>
        <v>2.2089092673784265E-3</v>
      </c>
      <c r="AT594" s="62">
        <f t="shared" si="92"/>
        <v>0.36666666666666664</v>
      </c>
      <c r="AU594" s="63">
        <f t="shared" si="93"/>
        <v>7.9989290136885435E-3</v>
      </c>
      <c r="AV594" s="64">
        <f t="shared" si="94"/>
        <v>1.3277777777777777</v>
      </c>
    </row>
    <row r="595" spans="1:48" x14ac:dyDescent="0.2">
      <c r="A595" s="4" t="str">
        <f t="shared" si="87"/>
        <v>Calera22</v>
      </c>
      <c r="B595" s="38" t="str">
        <f t="shared" si="88"/>
        <v>CAP1B22</v>
      </c>
      <c r="C595" s="39">
        <v>22</v>
      </c>
      <c r="D595" s="40" t="s">
        <v>59</v>
      </c>
      <c r="E595" s="40" t="s">
        <v>56</v>
      </c>
      <c r="F595" s="40" t="s">
        <v>47</v>
      </c>
      <c r="G595" s="41" t="s">
        <v>23</v>
      </c>
      <c r="H595" s="53">
        <v>2760</v>
      </c>
      <c r="I595" s="53"/>
      <c r="J595" s="53">
        <v>4140</v>
      </c>
      <c r="K595" s="53"/>
      <c r="L595" s="53">
        <v>0</v>
      </c>
      <c r="M595" s="53"/>
      <c r="N595" s="53">
        <v>11880</v>
      </c>
      <c r="O595" s="53"/>
      <c r="P595" s="53">
        <v>0</v>
      </c>
      <c r="Q595" s="53"/>
      <c r="R595" s="53"/>
      <c r="S595" s="53"/>
      <c r="T595" s="53"/>
      <c r="U595" s="53"/>
      <c r="V595" s="53">
        <v>252</v>
      </c>
      <c r="W595" s="53"/>
      <c r="X595" s="53">
        <v>510</v>
      </c>
      <c r="Y595" s="53"/>
      <c r="Z595" s="53">
        <v>762</v>
      </c>
      <c r="AA595" s="53"/>
      <c r="AB595" s="53">
        <v>99</v>
      </c>
      <c r="AC595" s="53"/>
      <c r="AD595" s="53">
        <v>0</v>
      </c>
      <c r="AE595" s="53"/>
      <c r="AF595" s="53">
        <v>99</v>
      </c>
      <c r="AG595" s="53"/>
      <c r="AH595" s="53">
        <v>189</v>
      </c>
      <c r="AI595" s="53"/>
      <c r="AJ595" s="53"/>
      <c r="AK595" s="53"/>
      <c r="AL595" s="53">
        <v>19320</v>
      </c>
      <c r="AM595" s="53"/>
      <c r="AN595" s="53">
        <v>510</v>
      </c>
      <c r="AO595" s="54"/>
      <c r="AP595" s="54">
        <v>19830</v>
      </c>
      <c r="AQ595" s="61">
        <f t="shared" si="89"/>
        <v>3.8426626323751892E-2</v>
      </c>
      <c r="AR595" s="62">
        <f t="shared" si="90"/>
        <v>4.2333333333333334</v>
      </c>
      <c r="AS595" s="63">
        <f t="shared" si="91"/>
        <v>4.9924357034795766E-3</v>
      </c>
      <c r="AT595" s="62">
        <f t="shared" si="92"/>
        <v>0.55000000000000004</v>
      </c>
      <c r="AU595" s="63">
        <f t="shared" si="93"/>
        <v>9.5310136157337362E-3</v>
      </c>
      <c r="AV595" s="64">
        <f t="shared" si="94"/>
        <v>1.05</v>
      </c>
    </row>
    <row r="596" spans="1:48" x14ac:dyDescent="0.2">
      <c r="A596" s="4" t="str">
        <f t="shared" si="87"/>
        <v>Calera22</v>
      </c>
      <c r="B596" s="38" t="str">
        <f t="shared" si="88"/>
        <v>CAP1c22</v>
      </c>
      <c r="C596" s="39">
        <v>22</v>
      </c>
      <c r="D596" s="40" t="s">
        <v>59</v>
      </c>
      <c r="E596" s="40" t="s">
        <v>56</v>
      </c>
      <c r="F596" s="40" t="s">
        <v>47</v>
      </c>
      <c r="G596" s="41" t="s">
        <v>24</v>
      </c>
      <c r="H596" s="53">
        <v>2520</v>
      </c>
      <c r="I596" s="53"/>
      <c r="J596" s="53">
        <v>0</v>
      </c>
      <c r="K596" s="53"/>
      <c r="L596" s="53">
        <v>24400</v>
      </c>
      <c r="M596" s="53"/>
      <c r="N596" s="53">
        <v>14220</v>
      </c>
      <c r="O596" s="53"/>
      <c r="P596" s="53">
        <v>0</v>
      </c>
      <c r="Q596" s="53"/>
      <c r="R596" s="53"/>
      <c r="S596" s="53"/>
      <c r="T596" s="53"/>
      <c r="U596" s="53"/>
      <c r="V596" s="53">
        <v>729</v>
      </c>
      <c r="W596" s="53"/>
      <c r="X596" s="53">
        <v>510</v>
      </c>
      <c r="Y596" s="53"/>
      <c r="Z596" s="53">
        <v>1239</v>
      </c>
      <c r="AA596" s="53"/>
      <c r="AB596" s="53">
        <v>606</v>
      </c>
      <c r="AC596" s="53"/>
      <c r="AD596" s="53">
        <v>0</v>
      </c>
      <c r="AE596" s="53"/>
      <c r="AF596" s="53">
        <v>606</v>
      </c>
      <c r="AG596" s="53"/>
      <c r="AH596" s="53">
        <v>305</v>
      </c>
      <c r="AI596" s="53"/>
      <c r="AJ596" s="53"/>
      <c r="AK596" s="53"/>
      <c r="AL596" s="53">
        <v>42780</v>
      </c>
      <c r="AM596" s="53"/>
      <c r="AN596" s="53">
        <v>510</v>
      </c>
      <c r="AO596" s="54"/>
      <c r="AP596" s="54">
        <v>43290</v>
      </c>
      <c r="AQ596" s="65">
        <f t="shared" si="89"/>
        <v>2.8620928620928621E-2</v>
      </c>
      <c r="AR596" s="66">
        <f t="shared" si="90"/>
        <v>6.8833333333333337</v>
      </c>
      <c r="AS596" s="67">
        <f t="shared" si="91"/>
        <v>1.3998613998613999E-2</v>
      </c>
      <c r="AT596" s="66">
        <f t="shared" si="92"/>
        <v>3.3666666666666667</v>
      </c>
      <c r="AU596" s="67">
        <f t="shared" si="93"/>
        <v>7.0455070455070455E-3</v>
      </c>
      <c r="AV596" s="68">
        <f t="shared" si="94"/>
        <v>1.6944444444444444</v>
      </c>
    </row>
    <row r="597" spans="1:48" x14ac:dyDescent="0.2">
      <c r="A597" s="4" t="str">
        <f t="shared" si="87"/>
        <v>Pichidegua22</v>
      </c>
      <c r="B597" s="38" t="str">
        <f t="shared" si="88"/>
        <v>PICH1A22</v>
      </c>
      <c r="C597" s="39">
        <v>22</v>
      </c>
      <c r="D597" s="40" t="s">
        <v>52</v>
      </c>
      <c r="E597" s="40"/>
      <c r="F597" s="40" t="s">
        <v>48</v>
      </c>
      <c r="G597" s="41" t="s">
        <v>25</v>
      </c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4"/>
      <c r="AP597" s="54"/>
      <c r="AQ597" s="65">
        <v>0</v>
      </c>
      <c r="AR597" s="66">
        <f t="shared" si="90"/>
        <v>0</v>
      </c>
      <c r="AS597" s="67">
        <v>0</v>
      </c>
      <c r="AT597" s="66">
        <f t="shared" si="92"/>
        <v>0</v>
      </c>
      <c r="AU597" s="67">
        <v>0</v>
      </c>
      <c r="AV597" s="68">
        <f t="shared" si="94"/>
        <v>0</v>
      </c>
    </row>
    <row r="598" spans="1:48" x14ac:dyDescent="0.2">
      <c r="A598" s="4" t="str">
        <f t="shared" si="87"/>
        <v>Pichidegua22</v>
      </c>
      <c r="B598" s="38" t="str">
        <f t="shared" si="88"/>
        <v>PICH2A22</v>
      </c>
      <c r="C598" s="39">
        <v>22</v>
      </c>
      <c r="D598" s="40" t="s">
        <v>52</v>
      </c>
      <c r="E598" s="40" t="s">
        <v>56</v>
      </c>
      <c r="F598" s="40" t="s">
        <v>48</v>
      </c>
      <c r="G598" s="41" t="s">
        <v>26</v>
      </c>
      <c r="H598" s="53">
        <v>12480</v>
      </c>
      <c r="I598" s="53"/>
      <c r="J598" s="53">
        <v>30600</v>
      </c>
      <c r="K598" s="53"/>
      <c r="L598" s="53">
        <v>163440</v>
      </c>
      <c r="M598" s="53"/>
      <c r="N598" s="53">
        <v>78120</v>
      </c>
      <c r="O598" s="53"/>
      <c r="P598" s="53">
        <v>4860</v>
      </c>
      <c r="Q598" s="53"/>
      <c r="R598" s="53">
        <v>0</v>
      </c>
      <c r="S598" s="53"/>
      <c r="T598" s="53">
        <v>0</v>
      </c>
      <c r="U598" s="53"/>
      <c r="V598" s="53">
        <v>16980</v>
      </c>
      <c r="W598" s="53"/>
      <c r="X598" s="53">
        <v>0</v>
      </c>
      <c r="Y598" s="53"/>
      <c r="Z598" s="53">
        <v>16980</v>
      </c>
      <c r="AA598" s="53"/>
      <c r="AB598" s="53">
        <v>3720</v>
      </c>
      <c r="AC598" s="53"/>
      <c r="AD598" s="53">
        <v>0</v>
      </c>
      <c r="AE598" s="53"/>
      <c r="AF598" s="53">
        <v>3720</v>
      </c>
      <c r="AG598" s="53"/>
      <c r="AH598" s="53">
        <v>200</v>
      </c>
      <c r="AI598" s="53"/>
      <c r="AJ598" s="53"/>
      <c r="AK598" s="53"/>
      <c r="AL598" s="53">
        <v>310400</v>
      </c>
      <c r="AM598" s="53"/>
      <c r="AN598" s="53">
        <v>0</v>
      </c>
      <c r="AO598" s="54"/>
      <c r="AP598" s="54">
        <v>310400</v>
      </c>
      <c r="AQ598" s="65">
        <f t="shared" si="89"/>
        <v>5.470360824742268E-2</v>
      </c>
      <c r="AR598" s="66">
        <f t="shared" si="90"/>
        <v>94.333333333333329</v>
      </c>
      <c r="AS598" s="67">
        <f t="shared" si="91"/>
        <v>1.1984536082474228E-2</v>
      </c>
      <c r="AT598" s="66">
        <f t="shared" si="92"/>
        <v>20.666666666666668</v>
      </c>
      <c r="AU598" s="67">
        <f t="shared" si="93"/>
        <v>6.4432989690721648E-4</v>
      </c>
      <c r="AV598" s="68">
        <f t="shared" si="94"/>
        <v>1.1111111111111112</v>
      </c>
    </row>
    <row r="599" spans="1:48" x14ac:dyDescent="0.2">
      <c r="A599" s="4" t="str">
        <f t="shared" si="87"/>
        <v>Pichidegua22</v>
      </c>
      <c r="B599" s="38" t="str">
        <f t="shared" si="88"/>
        <v>PICH3A22</v>
      </c>
      <c r="C599" s="39">
        <v>22</v>
      </c>
      <c r="D599" s="40" t="s">
        <v>52</v>
      </c>
      <c r="E599" s="40" t="s">
        <v>55</v>
      </c>
      <c r="F599" s="40" t="s">
        <v>49</v>
      </c>
      <c r="G599" s="41" t="s">
        <v>27</v>
      </c>
      <c r="H599" s="53">
        <v>3480</v>
      </c>
      <c r="I599" s="53"/>
      <c r="J599" s="53">
        <v>31500</v>
      </c>
      <c r="K599" s="53"/>
      <c r="L599" s="53">
        <v>137500</v>
      </c>
      <c r="M599" s="53"/>
      <c r="N599" s="53">
        <v>79200</v>
      </c>
      <c r="O599" s="53"/>
      <c r="P599" s="53">
        <v>5760</v>
      </c>
      <c r="Q599" s="53"/>
      <c r="R599" s="53">
        <v>0</v>
      </c>
      <c r="S599" s="53"/>
      <c r="T599" s="53">
        <v>0</v>
      </c>
      <c r="U599" s="53"/>
      <c r="V599" s="53">
        <v>21420</v>
      </c>
      <c r="W599" s="53"/>
      <c r="X599" s="53">
        <v>0</v>
      </c>
      <c r="Y599" s="53"/>
      <c r="Z599" s="53">
        <v>21420</v>
      </c>
      <c r="AA599" s="53"/>
      <c r="AB599" s="53">
        <v>1800</v>
      </c>
      <c r="AC599" s="53"/>
      <c r="AD599" s="53">
        <v>0</v>
      </c>
      <c r="AE599" s="53"/>
      <c r="AF599" s="53">
        <v>1800</v>
      </c>
      <c r="AG599" s="53"/>
      <c r="AH599" s="53">
        <v>500</v>
      </c>
      <c r="AI599" s="53"/>
      <c r="AJ599" s="53"/>
      <c r="AK599" s="53"/>
      <c r="AL599" s="53">
        <v>281160</v>
      </c>
      <c r="AM599" s="53"/>
      <c r="AN599" s="53">
        <v>0</v>
      </c>
      <c r="AO599" s="54"/>
      <c r="AP599" s="54">
        <v>281160</v>
      </c>
      <c r="AQ599" s="65">
        <f t="shared" si="89"/>
        <v>7.6184379001280403E-2</v>
      </c>
      <c r="AR599" s="66">
        <f t="shared" si="90"/>
        <v>119</v>
      </c>
      <c r="AS599" s="67">
        <f t="shared" si="91"/>
        <v>6.4020486555697821E-3</v>
      </c>
      <c r="AT599" s="66">
        <f t="shared" si="92"/>
        <v>10</v>
      </c>
      <c r="AU599" s="67">
        <f t="shared" si="93"/>
        <v>1.7783468487693841E-3</v>
      </c>
      <c r="AV599" s="68">
        <f t="shared" si="94"/>
        <v>2.7777777777777777</v>
      </c>
    </row>
    <row r="600" spans="1:48" x14ac:dyDescent="0.2">
      <c r="A600" s="4" t="str">
        <f t="shared" si="87"/>
        <v>Pichidegua22</v>
      </c>
      <c r="B600" s="38" t="str">
        <f t="shared" si="88"/>
        <v>PICH4A22</v>
      </c>
      <c r="C600" s="39">
        <v>22</v>
      </c>
      <c r="D600" s="40" t="s">
        <v>52</v>
      </c>
      <c r="E600" s="40" t="s">
        <v>55</v>
      </c>
      <c r="F600" s="40" t="s">
        <v>50</v>
      </c>
      <c r="G600" s="41" t="s">
        <v>28</v>
      </c>
      <c r="H600" s="53">
        <v>7200</v>
      </c>
      <c r="I600" s="53"/>
      <c r="J600" s="53">
        <v>28620</v>
      </c>
      <c r="K600" s="53"/>
      <c r="L600" s="53">
        <v>60520</v>
      </c>
      <c r="M600" s="53"/>
      <c r="N600" s="53">
        <v>37980</v>
      </c>
      <c r="O600" s="53"/>
      <c r="P600" s="53">
        <v>3240</v>
      </c>
      <c r="Q600" s="53"/>
      <c r="R600" s="53">
        <v>0</v>
      </c>
      <c r="S600" s="53"/>
      <c r="T600" s="53">
        <v>0</v>
      </c>
      <c r="U600" s="53"/>
      <c r="V600" s="53">
        <v>28980</v>
      </c>
      <c r="W600" s="53"/>
      <c r="X600" s="53">
        <v>0</v>
      </c>
      <c r="Y600" s="53"/>
      <c r="Z600" s="53">
        <v>28980</v>
      </c>
      <c r="AA600" s="53"/>
      <c r="AB600" s="53">
        <v>3060</v>
      </c>
      <c r="AC600" s="53"/>
      <c r="AD600" s="53">
        <v>0</v>
      </c>
      <c r="AE600" s="53"/>
      <c r="AF600" s="53">
        <v>3060</v>
      </c>
      <c r="AG600" s="53"/>
      <c r="AH600" s="53">
        <v>560</v>
      </c>
      <c r="AI600" s="53"/>
      <c r="AJ600" s="53"/>
      <c r="AK600" s="53"/>
      <c r="AL600" s="53">
        <v>170160</v>
      </c>
      <c r="AM600" s="53"/>
      <c r="AN600" s="53">
        <v>0</v>
      </c>
      <c r="AO600" s="54"/>
      <c r="AP600" s="54">
        <v>170160</v>
      </c>
      <c r="AQ600" s="65">
        <f t="shared" si="89"/>
        <v>0.17031029619181948</v>
      </c>
      <c r="AR600" s="66">
        <f t="shared" si="90"/>
        <v>161</v>
      </c>
      <c r="AS600" s="67">
        <f t="shared" si="91"/>
        <v>1.7983074753173484E-2</v>
      </c>
      <c r="AT600" s="66">
        <f t="shared" si="92"/>
        <v>17</v>
      </c>
      <c r="AU600" s="67">
        <f t="shared" si="93"/>
        <v>3.2910202162670429E-3</v>
      </c>
      <c r="AV600" s="68">
        <f t="shared" si="94"/>
        <v>3.1111111111111112</v>
      </c>
    </row>
    <row r="601" spans="1:48" x14ac:dyDescent="0.2">
      <c r="A601" s="4" t="str">
        <f t="shared" si="87"/>
        <v>Pichidegua22</v>
      </c>
      <c r="B601" s="38" t="str">
        <f t="shared" si="88"/>
        <v>PICH5A22</v>
      </c>
      <c r="C601" s="39">
        <v>22</v>
      </c>
      <c r="D601" s="40" t="s">
        <v>52</v>
      </c>
      <c r="E601" s="40" t="s">
        <v>55</v>
      </c>
      <c r="F601" s="40" t="s">
        <v>51</v>
      </c>
      <c r="G601" s="41" t="s">
        <v>29</v>
      </c>
      <c r="H601" s="53">
        <v>1920</v>
      </c>
      <c r="I601" s="53"/>
      <c r="J601" s="53">
        <v>14580</v>
      </c>
      <c r="K601" s="53"/>
      <c r="L601" s="53">
        <v>101700</v>
      </c>
      <c r="M601" s="53"/>
      <c r="N601" s="53">
        <v>164160</v>
      </c>
      <c r="O601" s="53"/>
      <c r="P601" s="53">
        <v>17100</v>
      </c>
      <c r="Q601" s="53"/>
      <c r="R601" s="53">
        <v>0</v>
      </c>
      <c r="S601" s="53"/>
      <c r="T601" s="53">
        <v>0</v>
      </c>
      <c r="U601" s="53"/>
      <c r="V601" s="53">
        <v>16560</v>
      </c>
      <c r="W601" s="53"/>
      <c r="X601" s="53">
        <v>0</v>
      </c>
      <c r="Y601" s="53"/>
      <c r="Z601" s="53">
        <v>16560</v>
      </c>
      <c r="AA601" s="53"/>
      <c r="AB601" s="53">
        <v>2520</v>
      </c>
      <c r="AC601" s="53"/>
      <c r="AD601" s="53">
        <v>0</v>
      </c>
      <c r="AE601" s="53"/>
      <c r="AF601" s="53">
        <v>2520</v>
      </c>
      <c r="AG601" s="53"/>
      <c r="AH601" s="53">
        <v>780</v>
      </c>
      <c r="AI601" s="53"/>
      <c r="AJ601" s="53"/>
      <c r="AK601" s="53"/>
      <c r="AL601" s="53">
        <v>319320</v>
      </c>
      <c r="AM601" s="53"/>
      <c r="AN601" s="53">
        <v>0</v>
      </c>
      <c r="AO601" s="54"/>
      <c r="AP601" s="54">
        <v>319320</v>
      </c>
      <c r="AQ601" s="65">
        <f t="shared" si="89"/>
        <v>5.1860202931228859E-2</v>
      </c>
      <c r="AR601" s="66">
        <f t="shared" si="90"/>
        <v>92</v>
      </c>
      <c r="AS601" s="67">
        <f t="shared" si="91"/>
        <v>7.8917700112739568E-3</v>
      </c>
      <c r="AT601" s="66">
        <f t="shared" si="92"/>
        <v>14</v>
      </c>
      <c r="AU601" s="67">
        <f t="shared" si="93"/>
        <v>2.4426907177752723E-3</v>
      </c>
      <c r="AV601" s="68">
        <f t="shared" si="94"/>
        <v>4.333333333333333</v>
      </c>
    </row>
    <row r="602" spans="1:48" x14ac:dyDescent="0.2">
      <c r="A602" s="4" t="str">
        <f t="shared" si="87"/>
        <v>Pichidegua22</v>
      </c>
      <c r="B602" s="38" t="str">
        <f t="shared" si="88"/>
        <v>PICH1B22</v>
      </c>
      <c r="C602" s="39">
        <v>22</v>
      </c>
      <c r="D602" s="40" t="s">
        <v>52</v>
      </c>
      <c r="E602" s="40"/>
      <c r="F602" s="40" t="s">
        <v>48</v>
      </c>
      <c r="G602" s="41" t="s">
        <v>30</v>
      </c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4"/>
      <c r="AP602" s="54"/>
      <c r="AQ602" s="65">
        <v>0</v>
      </c>
      <c r="AR602" s="66">
        <f t="shared" si="90"/>
        <v>0</v>
      </c>
      <c r="AS602" s="67">
        <v>0</v>
      </c>
      <c r="AT602" s="66">
        <f t="shared" si="92"/>
        <v>0</v>
      </c>
      <c r="AU602" s="67">
        <v>0</v>
      </c>
      <c r="AV602" s="68">
        <f t="shared" si="94"/>
        <v>0</v>
      </c>
    </row>
    <row r="603" spans="1:48" x14ac:dyDescent="0.2">
      <c r="A603" s="4" t="str">
        <f t="shared" si="87"/>
        <v>Pichidegua22</v>
      </c>
      <c r="B603" s="38" t="str">
        <f t="shared" si="88"/>
        <v>PICH2B22</v>
      </c>
      <c r="C603" s="39">
        <v>22</v>
      </c>
      <c r="D603" s="40" t="s">
        <v>52</v>
      </c>
      <c r="E603" s="40" t="s">
        <v>55</v>
      </c>
      <c r="F603" s="40" t="s">
        <v>48</v>
      </c>
      <c r="G603" s="41" t="s">
        <v>31</v>
      </c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4"/>
      <c r="AP603" s="54"/>
      <c r="AQ603" s="65">
        <v>0</v>
      </c>
      <c r="AR603" s="66">
        <f t="shared" si="90"/>
        <v>0</v>
      </c>
      <c r="AS603" s="67">
        <v>0</v>
      </c>
      <c r="AT603" s="66">
        <f t="shared" si="92"/>
        <v>0</v>
      </c>
      <c r="AU603" s="67">
        <v>0</v>
      </c>
      <c r="AV603" s="68">
        <f t="shared" si="94"/>
        <v>0</v>
      </c>
    </row>
    <row r="604" spans="1:48" x14ac:dyDescent="0.2">
      <c r="A604" s="4" t="str">
        <f t="shared" si="87"/>
        <v>Pichidegua22</v>
      </c>
      <c r="B604" s="38" t="str">
        <f t="shared" si="88"/>
        <v>PICH3B22</v>
      </c>
      <c r="C604" s="39">
        <v>22</v>
      </c>
      <c r="D604" s="40" t="s">
        <v>52</v>
      </c>
      <c r="E604" s="40" t="s">
        <v>55</v>
      </c>
      <c r="F604" s="40" t="s">
        <v>49</v>
      </c>
      <c r="G604" s="41" t="s">
        <v>32</v>
      </c>
      <c r="H604" s="53">
        <v>3720</v>
      </c>
      <c r="I604" s="53"/>
      <c r="J604" s="53">
        <v>11700</v>
      </c>
      <c r="K604" s="53"/>
      <c r="L604" s="53">
        <v>8000</v>
      </c>
      <c r="M604" s="53"/>
      <c r="N604" s="53">
        <v>61200</v>
      </c>
      <c r="O604" s="53"/>
      <c r="P604" s="53">
        <v>243900</v>
      </c>
      <c r="Q604" s="53"/>
      <c r="R604" s="53">
        <v>44280</v>
      </c>
      <c r="S604" s="53"/>
      <c r="T604" s="53">
        <v>0</v>
      </c>
      <c r="U604" s="53"/>
      <c r="V604" s="53">
        <v>10080</v>
      </c>
      <c r="W604" s="53"/>
      <c r="X604" s="53">
        <v>0</v>
      </c>
      <c r="Y604" s="53"/>
      <c r="Z604" s="53">
        <v>10080</v>
      </c>
      <c r="AA604" s="53"/>
      <c r="AB604" s="53">
        <v>1620</v>
      </c>
      <c r="AC604" s="53"/>
      <c r="AD604" s="53">
        <v>0</v>
      </c>
      <c r="AE604" s="53"/>
      <c r="AF604" s="53">
        <v>1620</v>
      </c>
      <c r="AG604" s="53"/>
      <c r="AH604" s="53">
        <v>300</v>
      </c>
      <c r="AI604" s="53"/>
      <c r="AJ604" s="53"/>
      <c r="AK604" s="53"/>
      <c r="AL604" s="53">
        <v>384800</v>
      </c>
      <c r="AM604" s="53"/>
      <c r="AN604" s="53">
        <v>0</v>
      </c>
      <c r="AO604" s="54"/>
      <c r="AP604" s="54">
        <v>384800</v>
      </c>
      <c r="AQ604" s="65">
        <f t="shared" si="89"/>
        <v>2.6195426195426197E-2</v>
      </c>
      <c r="AR604" s="66">
        <f t="shared" si="90"/>
        <v>56</v>
      </c>
      <c r="AS604" s="67">
        <f t="shared" si="91"/>
        <v>4.2099792099792102E-3</v>
      </c>
      <c r="AT604" s="66">
        <f t="shared" si="92"/>
        <v>9</v>
      </c>
      <c r="AU604" s="67">
        <f t="shared" si="93"/>
        <v>7.7962577962577967E-4</v>
      </c>
      <c r="AV604" s="68">
        <f t="shared" si="94"/>
        <v>1.6666666666666667</v>
      </c>
    </row>
    <row r="605" spans="1:48" x14ac:dyDescent="0.2">
      <c r="A605" s="4" t="str">
        <f t="shared" si="87"/>
        <v>Pichidegua22</v>
      </c>
      <c r="B605" s="38" t="str">
        <f t="shared" si="88"/>
        <v>PICH4B22</v>
      </c>
      <c r="C605" s="39">
        <v>22</v>
      </c>
      <c r="D605" s="40" t="s">
        <v>52</v>
      </c>
      <c r="E605" s="40" t="s">
        <v>55</v>
      </c>
      <c r="F605" s="40" t="s">
        <v>50</v>
      </c>
      <c r="G605" s="41" t="s">
        <v>33</v>
      </c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4"/>
      <c r="AP605" s="54"/>
      <c r="AQ605" s="65">
        <v>0</v>
      </c>
      <c r="AR605" s="66">
        <f t="shared" si="90"/>
        <v>0</v>
      </c>
      <c r="AS605" s="67">
        <v>0</v>
      </c>
      <c r="AT605" s="66">
        <f t="shared" si="92"/>
        <v>0</v>
      </c>
      <c r="AU605" s="67">
        <v>0</v>
      </c>
      <c r="AV605" s="68">
        <f t="shared" si="94"/>
        <v>0</v>
      </c>
    </row>
    <row r="606" spans="1:48" x14ac:dyDescent="0.2">
      <c r="A606" s="4" t="str">
        <f t="shared" si="87"/>
        <v>Pichidegua22</v>
      </c>
      <c r="B606" s="38" t="str">
        <f t="shared" si="88"/>
        <v>PICH5B22</v>
      </c>
      <c r="C606" s="39">
        <v>22</v>
      </c>
      <c r="D606" s="40" t="s">
        <v>52</v>
      </c>
      <c r="E606" s="40" t="s">
        <v>55</v>
      </c>
      <c r="F606" s="40" t="s">
        <v>51</v>
      </c>
      <c r="G606" s="41" t="s">
        <v>34</v>
      </c>
      <c r="H606" s="53">
        <v>4440</v>
      </c>
      <c r="I606" s="53"/>
      <c r="J606" s="53">
        <v>27540</v>
      </c>
      <c r="K606" s="53"/>
      <c r="L606" s="53">
        <v>59760</v>
      </c>
      <c r="M606" s="53"/>
      <c r="N606" s="53">
        <v>30960</v>
      </c>
      <c r="O606" s="53"/>
      <c r="P606" s="53">
        <v>4500</v>
      </c>
      <c r="Q606" s="53"/>
      <c r="R606" s="53">
        <v>0</v>
      </c>
      <c r="S606" s="53"/>
      <c r="T606" s="53">
        <v>0</v>
      </c>
      <c r="U606" s="53"/>
      <c r="V606" s="53">
        <v>19638</v>
      </c>
      <c r="W606" s="53"/>
      <c r="X606" s="53">
        <v>0</v>
      </c>
      <c r="Y606" s="53"/>
      <c r="Z606" s="53">
        <v>19638</v>
      </c>
      <c r="AA606" s="53"/>
      <c r="AB606" s="53">
        <v>3825</v>
      </c>
      <c r="AC606" s="53"/>
      <c r="AD606" s="53">
        <v>0</v>
      </c>
      <c r="AE606" s="53"/>
      <c r="AF606" s="53">
        <v>3825</v>
      </c>
      <c r="AG606" s="53"/>
      <c r="AH606" s="53">
        <v>937</v>
      </c>
      <c r="AI606" s="53"/>
      <c r="AJ606" s="53"/>
      <c r="AK606" s="53"/>
      <c r="AL606" s="53">
        <v>151600</v>
      </c>
      <c r="AM606" s="53"/>
      <c r="AN606" s="53">
        <v>0</v>
      </c>
      <c r="AO606" s="54"/>
      <c r="AP606" s="54">
        <v>151600</v>
      </c>
      <c r="AQ606" s="65">
        <f t="shared" si="89"/>
        <v>0.12953825857519788</v>
      </c>
      <c r="AR606" s="66">
        <f t="shared" si="90"/>
        <v>109.1</v>
      </c>
      <c r="AS606" s="67">
        <f t="shared" si="91"/>
        <v>2.5230870712401054E-2</v>
      </c>
      <c r="AT606" s="66">
        <f t="shared" si="92"/>
        <v>21.25</v>
      </c>
      <c r="AU606" s="67">
        <f t="shared" si="93"/>
        <v>6.1807387862796836E-3</v>
      </c>
      <c r="AV606" s="68">
        <f t="shared" si="94"/>
        <v>5.2055555555555557</v>
      </c>
    </row>
    <row r="607" spans="1:48" x14ac:dyDescent="0.2">
      <c r="A607" s="4" t="str">
        <f t="shared" si="87"/>
        <v>Pichidegua22</v>
      </c>
      <c r="B607" s="38" t="str">
        <f t="shared" si="88"/>
        <v>PICH3C22</v>
      </c>
      <c r="C607" s="39">
        <v>22</v>
      </c>
      <c r="D607" s="40" t="s">
        <v>52</v>
      </c>
      <c r="E607" s="40" t="s">
        <v>55</v>
      </c>
      <c r="F607" s="40" t="s">
        <v>49</v>
      </c>
      <c r="G607" s="41" t="s">
        <v>53</v>
      </c>
      <c r="H607" s="53">
        <v>2520</v>
      </c>
      <c r="I607" s="53"/>
      <c r="J607" s="53">
        <v>12420</v>
      </c>
      <c r="K607" s="53"/>
      <c r="L607" s="53">
        <v>40500</v>
      </c>
      <c r="M607" s="53"/>
      <c r="N607" s="53">
        <v>27180</v>
      </c>
      <c r="O607" s="53"/>
      <c r="P607" s="53">
        <v>2520</v>
      </c>
      <c r="Q607" s="53"/>
      <c r="R607" s="53">
        <v>0</v>
      </c>
      <c r="S607" s="53"/>
      <c r="T607" s="53">
        <v>0</v>
      </c>
      <c r="U607" s="53"/>
      <c r="V607" s="53">
        <v>13140</v>
      </c>
      <c r="W607" s="53"/>
      <c r="X607" s="53">
        <v>0</v>
      </c>
      <c r="Y607" s="53"/>
      <c r="Z607" s="53">
        <v>13140</v>
      </c>
      <c r="AA607" s="53"/>
      <c r="AB607" s="53">
        <v>7020</v>
      </c>
      <c r="AC607" s="53"/>
      <c r="AD607" s="53">
        <v>0</v>
      </c>
      <c r="AE607" s="53"/>
      <c r="AF607" s="53">
        <v>7020</v>
      </c>
      <c r="AG607" s="53"/>
      <c r="AH607" s="53">
        <v>480</v>
      </c>
      <c r="AI607" s="53"/>
      <c r="AJ607" s="53"/>
      <c r="AK607" s="53"/>
      <c r="AL607" s="53">
        <v>105780</v>
      </c>
      <c r="AM607" s="53"/>
      <c r="AN607" s="53">
        <v>0</v>
      </c>
      <c r="AO607" s="54"/>
      <c r="AP607" s="54">
        <v>105780</v>
      </c>
      <c r="AQ607" s="65">
        <f t="shared" si="89"/>
        <v>0.12422007941009643</v>
      </c>
      <c r="AR607" s="66">
        <f t="shared" si="90"/>
        <v>73</v>
      </c>
      <c r="AS607" s="67">
        <f t="shared" si="91"/>
        <v>6.6364152013613162E-2</v>
      </c>
      <c r="AT607" s="66">
        <f t="shared" si="92"/>
        <v>39</v>
      </c>
      <c r="AU607" s="67">
        <f t="shared" si="93"/>
        <v>4.5377197958026095E-3</v>
      </c>
      <c r="AV607" s="68">
        <f t="shared" si="94"/>
        <v>2.6666666666666665</v>
      </c>
    </row>
    <row r="608" spans="1:48" x14ac:dyDescent="0.2">
      <c r="A608" s="4" t="str">
        <f t="shared" si="87"/>
        <v>Pichidegua22</v>
      </c>
      <c r="B608" s="38" t="str">
        <f t="shared" si="88"/>
        <v>PICH5C22</v>
      </c>
      <c r="C608" s="39">
        <v>22</v>
      </c>
      <c r="D608" s="40" t="s">
        <v>52</v>
      </c>
      <c r="E608" s="40" t="s">
        <v>55</v>
      </c>
      <c r="F608" s="40" t="s">
        <v>51</v>
      </c>
      <c r="G608" s="41" t="s">
        <v>35</v>
      </c>
      <c r="H608" s="53">
        <v>3840</v>
      </c>
      <c r="I608" s="53"/>
      <c r="J608" s="53">
        <v>12600</v>
      </c>
      <c r="K608" s="53"/>
      <c r="L608" s="53">
        <v>79020</v>
      </c>
      <c r="M608" s="53"/>
      <c r="N608" s="53">
        <v>228600</v>
      </c>
      <c r="O608" s="53"/>
      <c r="P608" s="53">
        <v>22320</v>
      </c>
      <c r="Q608" s="53"/>
      <c r="R608" s="53">
        <v>0</v>
      </c>
      <c r="S608" s="53"/>
      <c r="T608" s="53">
        <v>0</v>
      </c>
      <c r="U608" s="53"/>
      <c r="V608" s="53">
        <v>20400</v>
      </c>
      <c r="W608" s="53"/>
      <c r="X608" s="53">
        <v>0</v>
      </c>
      <c r="Y608" s="53"/>
      <c r="Z608" s="53">
        <v>20400</v>
      </c>
      <c r="AA608" s="53"/>
      <c r="AB608" s="53">
        <v>3060</v>
      </c>
      <c r="AC608" s="53"/>
      <c r="AD608" s="53">
        <v>0</v>
      </c>
      <c r="AE608" s="53"/>
      <c r="AF608" s="53">
        <v>3060</v>
      </c>
      <c r="AG608" s="53"/>
      <c r="AH608" s="53">
        <v>740</v>
      </c>
      <c r="AI608" s="53"/>
      <c r="AJ608" s="53"/>
      <c r="AK608" s="53"/>
      <c r="AL608" s="53">
        <v>370580</v>
      </c>
      <c r="AM608" s="53"/>
      <c r="AN608" s="53">
        <v>0</v>
      </c>
      <c r="AO608" s="54"/>
      <c r="AP608" s="54">
        <v>370580</v>
      </c>
      <c r="AQ608" s="65">
        <f t="shared" si="89"/>
        <v>5.5048842355226939E-2</v>
      </c>
      <c r="AR608" s="66">
        <f t="shared" si="90"/>
        <v>113.33333333333333</v>
      </c>
      <c r="AS608" s="67">
        <f t="shared" si="91"/>
        <v>8.2573263532840415E-3</v>
      </c>
      <c r="AT608" s="66">
        <f t="shared" si="92"/>
        <v>17</v>
      </c>
      <c r="AU608" s="67">
        <f t="shared" si="93"/>
        <v>1.9968697717092127E-3</v>
      </c>
      <c r="AV608" s="68">
        <f t="shared" si="94"/>
        <v>4.1111111111111107</v>
      </c>
    </row>
    <row r="609" spans="1:48" x14ac:dyDescent="0.2">
      <c r="A609" s="4" t="str">
        <f t="shared" si="87"/>
        <v>Pichidegua22</v>
      </c>
      <c r="B609" s="38" t="str">
        <f t="shared" si="88"/>
        <v>PICH5D22</v>
      </c>
      <c r="C609" s="39">
        <v>22</v>
      </c>
      <c r="D609" s="40" t="s">
        <v>52</v>
      </c>
      <c r="E609" s="40" t="s">
        <v>55</v>
      </c>
      <c r="F609" s="40" t="s">
        <v>51</v>
      </c>
      <c r="G609" s="41" t="s">
        <v>36</v>
      </c>
      <c r="H609" s="53">
        <v>1200</v>
      </c>
      <c r="I609" s="53"/>
      <c r="J609" s="53">
        <v>16740</v>
      </c>
      <c r="K609" s="53"/>
      <c r="L609" s="53">
        <v>93060</v>
      </c>
      <c r="M609" s="53"/>
      <c r="N609" s="53">
        <v>161820</v>
      </c>
      <c r="O609" s="53"/>
      <c r="P609" s="53">
        <v>9720</v>
      </c>
      <c r="Q609" s="53"/>
      <c r="R609" s="53">
        <v>0</v>
      </c>
      <c r="S609" s="53"/>
      <c r="T609" s="53">
        <v>0</v>
      </c>
      <c r="U609" s="53"/>
      <c r="V609" s="53">
        <v>21780</v>
      </c>
      <c r="W609" s="53"/>
      <c r="X609" s="53">
        <v>0</v>
      </c>
      <c r="Y609" s="53"/>
      <c r="Z609" s="53">
        <v>21780</v>
      </c>
      <c r="AA609" s="53"/>
      <c r="AB609" s="53">
        <v>2700</v>
      </c>
      <c r="AC609" s="53"/>
      <c r="AD609" s="53">
        <v>0</v>
      </c>
      <c r="AE609" s="53"/>
      <c r="AF609" s="53">
        <v>2700</v>
      </c>
      <c r="AG609" s="53"/>
      <c r="AH609" s="53">
        <v>620</v>
      </c>
      <c r="AI609" s="53"/>
      <c r="AJ609" s="53"/>
      <c r="AK609" s="53"/>
      <c r="AL609" s="53">
        <v>307640</v>
      </c>
      <c r="AM609" s="53"/>
      <c r="AN609" s="53">
        <v>0</v>
      </c>
      <c r="AO609" s="54"/>
      <c r="AP609" s="54">
        <v>307640</v>
      </c>
      <c r="AQ609" s="65">
        <f t="shared" si="89"/>
        <v>7.0797035496034319E-2</v>
      </c>
      <c r="AR609" s="66">
        <f t="shared" si="90"/>
        <v>121</v>
      </c>
      <c r="AS609" s="67">
        <f t="shared" si="91"/>
        <v>8.7764920036406194E-3</v>
      </c>
      <c r="AT609" s="66">
        <f t="shared" si="92"/>
        <v>15</v>
      </c>
      <c r="AU609" s="67">
        <f t="shared" si="93"/>
        <v>2.0153426082434012E-3</v>
      </c>
      <c r="AV609" s="68">
        <f t="shared" si="94"/>
        <v>3.4444444444444446</v>
      </c>
    </row>
    <row r="610" spans="1:48" x14ac:dyDescent="0.2">
      <c r="A610" s="4" t="str">
        <f t="shared" si="87"/>
        <v>Pichidegua22</v>
      </c>
      <c r="B610" s="38" t="str">
        <f t="shared" si="88"/>
        <v>PICH1Aco22</v>
      </c>
      <c r="C610" s="39">
        <v>22</v>
      </c>
      <c r="D610" s="40" t="s">
        <v>52</v>
      </c>
      <c r="E610" s="40" t="s">
        <v>56</v>
      </c>
      <c r="F610" s="40" t="s">
        <v>47</v>
      </c>
      <c r="G610" s="41" t="s">
        <v>37</v>
      </c>
      <c r="H610" s="53">
        <v>10080</v>
      </c>
      <c r="I610" s="53"/>
      <c r="J610" s="53">
        <v>21060</v>
      </c>
      <c r="K610" s="53"/>
      <c r="L610" s="53">
        <v>18180</v>
      </c>
      <c r="M610" s="53"/>
      <c r="N610" s="53">
        <v>37800</v>
      </c>
      <c r="O610" s="53"/>
      <c r="P610" s="53">
        <v>540</v>
      </c>
      <c r="Q610" s="53"/>
      <c r="R610" s="53">
        <v>0</v>
      </c>
      <c r="S610" s="53"/>
      <c r="T610" s="53">
        <v>0</v>
      </c>
      <c r="U610" s="53"/>
      <c r="V610" s="53">
        <v>2058</v>
      </c>
      <c r="W610" s="53"/>
      <c r="X610" s="53">
        <v>1230</v>
      </c>
      <c r="Y610" s="53"/>
      <c r="Z610" s="53">
        <v>3288</v>
      </c>
      <c r="AA610" s="53"/>
      <c r="AB610" s="53">
        <v>1146</v>
      </c>
      <c r="AC610" s="53"/>
      <c r="AD610" s="53">
        <v>390</v>
      </c>
      <c r="AE610" s="53"/>
      <c r="AF610" s="53">
        <v>1536</v>
      </c>
      <c r="AG610" s="53"/>
      <c r="AH610" s="53">
        <v>1196</v>
      </c>
      <c r="AI610" s="53"/>
      <c r="AJ610" s="53"/>
      <c r="AK610" s="53"/>
      <c r="AL610" s="53">
        <v>92060</v>
      </c>
      <c r="AM610" s="53"/>
      <c r="AN610" s="53">
        <v>1620</v>
      </c>
      <c r="AO610" s="54"/>
      <c r="AP610" s="54">
        <v>93680</v>
      </c>
      <c r="AQ610" s="65">
        <f t="shared" si="89"/>
        <v>3.5098206660973526E-2</v>
      </c>
      <c r="AR610" s="66">
        <f t="shared" si="90"/>
        <v>18.266666666666666</v>
      </c>
      <c r="AS610" s="67">
        <f t="shared" si="91"/>
        <v>1.6396242527754058E-2</v>
      </c>
      <c r="AT610" s="66">
        <f t="shared" si="92"/>
        <v>8.5333333333333332</v>
      </c>
      <c r="AU610" s="67">
        <f t="shared" si="93"/>
        <v>1.2766865926558497E-2</v>
      </c>
      <c r="AV610" s="68">
        <f t="shared" si="94"/>
        <v>6.6444444444444448</v>
      </c>
    </row>
    <row r="611" spans="1:48" x14ac:dyDescent="0.2">
      <c r="A611" s="4" t="str">
        <f t="shared" si="87"/>
        <v>Pichidegua22</v>
      </c>
      <c r="B611" s="38" t="str">
        <f t="shared" si="88"/>
        <v>PICH1Aco222</v>
      </c>
      <c r="C611" s="39">
        <v>22</v>
      </c>
      <c r="D611" s="40" t="s">
        <v>52</v>
      </c>
      <c r="E611" s="40" t="s">
        <v>56</v>
      </c>
      <c r="F611" s="40" t="s">
        <v>47</v>
      </c>
      <c r="G611" s="41" t="s">
        <v>38</v>
      </c>
      <c r="H611" s="53">
        <v>0</v>
      </c>
      <c r="I611" s="53"/>
      <c r="J611" s="53">
        <v>0</v>
      </c>
      <c r="K611" s="53"/>
      <c r="L611" s="53">
        <v>1500</v>
      </c>
      <c r="M611" s="53"/>
      <c r="N611" s="53">
        <v>1260</v>
      </c>
      <c r="O611" s="53"/>
      <c r="P611" s="53">
        <v>9180</v>
      </c>
      <c r="Q611" s="53"/>
      <c r="R611" s="53">
        <v>10800</v>
      </c>
      <c r="S611" s="53"/>
      <c r="T611" s="53">
        <v>1440</v>
      </c>
      <c r="U611" s="53"/>
      <c r="V611" s="53">
        <v>1254</v>
      </c>
      <c r="W611" s="53"/>
      <c r="X611" s="53">
        <v>3000</v>
      </c>
      <c r="Y611" s="53"/>
      <c r="Z611" s="53">
        <v>4254</v>
      </c>
      <c r="AA611" s="53"/>
      <c r="AB611" s="53">
        <v>237</v>
      </c>
      <c r="AC611" s="53"/>
      <c r="AD611" s="53">
        <v>600</v>
      </c>
      <c r="AE611" s="53"/>
      <c r="AF611" s="53">
        <v>837</v>
      </c>
      <c r="AG611" s="53"/>
      <c r="AH611" s="53">
        <v>789</v>
      </c>
      <c r="AI611" s="53"/>
      <c r="AJ611" s="53"/>
      <c r="AK611" s="53"/>
      <c r="AL611" s="53">
        <v>26460</v>
      </c>
      <c r="AM611" s="53"/>
      <c r="AN611" s="53">
        <v>3600</v>
      </c>
      <c r="AO611" s="54"/>
      <c r="AP611" s="54">
        <v>30060</v>
      </c>
      <c r="AQ611" s="65">
        <f t="shared" si="89"/>
        <v>0.14151696606786426</v>
      </c>
      <c r="AR611" s="66">
        <f t="shared" si="90"/>
        <v>23.633333333333333</v>
      </c>
      <c r="AS611" s="67">
        <f t="shared" si="91"/>
        <v>2.7844311377245509E-2</v>
      </c>
      <c r="AT611" s="66">
        <f t="shared" si="92"/>
        <v>4.6500000000000004</v>
      </c>
      <c r="AU611" s="67">
        <f t="shared" si="93"/>
        <v>2.624750499001996E-2</v>
      </c>
      <c r="AV611" s="68">
        <f t="shared" si="94"/>
        <v>4.3833333333333337</v>
      </c>
    </row>
    <row r="612" spans="1:48" x14ac:dyDescent="0.2">
      <c r="A612" s="4" t="str">
        <f t="shared" si="87"/>
        <v>Pichidegua22</v>
      </c>
      <c r="B612" s="38" t="str">
        <f t="shared" si="88"/>
        <v>PICH1Bco22</v>
      </c>
      <c r="C612" s="39">
        <v>22</v>
      </c>
      <c r="D612" s="40" t="s">
        <v>52</v>
      </c>
      <c r="E612" s="40" t="s">
        <v>56</v>
      </c>
      <c r="F612" s="40" t="s">
        <v>47</v>
      </c>
      <c r="G612" s="41" t="s">
        <v>39</v>
      </c>
      <c r="H612" s="53">
        <v>2640</v>
      </c>
      <c r="I612" s="53"/>
      <c r="J612" s="53">
        <v>0</v>
      </c>
      <c r="K612" s="53"/>
      <c r="L612" s="53">
        <v>0</v>
      </c>
      <c r="M612" s="53"/>
      <c r="N612" s="53">
        <v>46800</v>
      </c>
      <c r="O612" s="53"/>
      <c r="P612" s="53">
        <v>360</v>
      </c>
      <c r="Q612" s="53"/>
      <c r="R612" s="53">
        <v>0</v>
      </c>
      <c r="S612" s="53"/>
      <c r="T612" s="53">
        <v>0</v>
      </c>
      <c r="U612" s="53"/>
      <c r="V612" s="53">
        <v>1719</v>
      </c>
      <c r="W612" s="53"/>
      <c r="X612" s="53">
        <v>450</v>
      </c>
      <c r="Y612" s="53"/>
      <c r="Z612" s="53">
        <v>2169</v>
      </c>
      <c r="AA612" s="53"/>
      <c r="AB612" s="53">
        <v>207</v>
      </c>
      <c r="AC612" s="53"/>
      <c r="AD612" s="53">
        <v>30</v>
      </c>
      <c r="AE612" s="53"/>
      <c r="AF612" s="53">
        <v>237</v>
      </c>
      <c r="AG612" s="53"/>
      <c r="AH612" s="53">
        <v>2274</v>
      </c>
      <c r="AI612" s="53"/>
      <c r="AJ612" s="53"/>
      <c r="AK612" s="53"/>
      <c r="AL612" s="53">
        <v>54000</v>
      </c>
      <c r="AM612" s="53"/>
      <c r="AN612" s="53">
        <v>480</v>
      </c>
      <c r="AO612" s="54"/>
      <c r="AP612" s="54">
        <v>54480</v>
      </c>
      <c r="AQ612" s="65">
        <f t="shared" si="89"/>
        <v>3.9812775330396476E-2</v>
      </c>
      <c r="AR612" s="66">
        <f t="shared" si="90"/>
        <v>12.05</v>
      </c>
      <c r="AS612" s="67">
        <f t="shared" si="91"/>
        <v>4.3502202643171803E-3</v>
      </c>
      <c r="AT612" s="66">
        <f t="shared" si="92"/>
        <v>1.3166666666666667</v>
      </c>
      <c r="AU612" s="67">
        <f t="shared" si="93"/>
        <v>4.1740088105726873E-2</v>
      </c>
      <c r="AV612" s="68">
        <f t="shared" si="94"/>
        <v>12.633333333333333</v>
      </c>
    </row>
    <row r="613" spans="1:48" x14ac:dyDescent="0.2">
      <c r="A613" s="4" t="str">
        <f t="shared" si="87"/>
        <v>Pichidegua22</v>
      </c>
      <c r="B613" s="38" t="str">
        <f t="shared" si="88"/>
        <v>PICH2BCO22</v>
      </c>
      <c r="C613" s="39">
        <v>22</v>
      </c>
      <c r="D613" s="40" t="s">
        <v>52</v>
      </c>
      <c r="E613" s="42" t="s">
        <v>56</v>
      </c>
      <c r="F613" s="42" t="s">
        <v>47</v>
      </c>
      <c r="G613" s="43" t="s">
        <v>40</v>
      </c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4"/>
      <c r="AP613" s="54"/>
      <c r="AQ613" s="65">
        <v>0</v>
      </c>
      <c r="AR613" s="66">
        <f t="shared" si="90"/>
        <v>0</v>
      </c>
      <c r="AS613" s="67">
        <v>0</v>
      </c>
      <c r="AT613" s="66">
        <f t="shared" si="92"/>
        <v>0</v>
      </c>
      <c r="AU613" s="67">
        <v>0</v>
      </c>
      <c r="AV613" s="68">
        <f t="shared" si="94"/>
        <v>0</v>
      </c>
    </row>
    <row r="614" spans="1:48" x14ac:dyDescent="0.2">
      <c r="A614" s="4" t="str">
        <f t="shared" si="87"/>
        <v>Pichidegua22</v>
      </c>
      <c r="B614" s="38" t="str">
        <f t="shared" si="88"/>
        <v>PICH4Bco22</v>
      </c>
      <c r="C614" s="39">
        <v>22</v>
      </c>
      <c r="D614" s="40" t="s">
        <v>52</v>
      </c>
      <c r="E614" s="40" t="s">
        <v>56</v>
      </c>
      <c r="F614" s="40" t="s">
        <v>50</v>
      </c>
      <c r="G614" s="41" t="s">
        <v>41</v>
      </c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4"/>
      <c r="AP614" s="54"/>
      <c r="AQ614" s="65">
        <v>0</v>
      </c>
      <c r="AR614" s="66">
        <f t="shared" si="90"/>
        <v>0</v>
      </c>
      <c r="AS614" s="67">
        <v>0</v>
      </c>
      <c r="AT614" s="66">
        <f t="shared" si="92"/>
        <v>0</v>
      </c>
      <c r="AU614" s="67">
        <v>0</v>
      </c>
      <c r="AV614" s="68">
        <f t="shared" si="94"/>
        <v>0</v>
      </c>
    </row>
    <row r="615" spans="1:48" x14ac:dyDescent="0.2">
      <c r="A615" s="4" t="str">
        <f t="shared" si="87"/>
        <v>Pichidegua22</v>
      </c>
      <c r="B615" s="38" t="str">
        <f t="shared" si="88"/>
        <v>PICH5Aco22</v>
      </c>
      <c r="C615" s="39">
        <v>22</v>
      </c>
      <c r="D615" s="40" t="s">
        <v>52</v>
      </c>
      <c r="E615" s="40" t="s">
        <v>56</v>
      </c>
      <c r="F615" s="40" t="s">
        <v>51</v>
      </c>
      <c r="G615" s="41" t="s">
        <v>42</v>
      </c>
      <c r="H615" s="53">
        <v>5520</v>
      </c>
      <c r="I615" s="53"/>
      <c r="J615" s="53">
        <v>30600</v>
      </c>
      <c r="K615" s="53"/>
      <c r="L615" s="53">
        <v>15120</v>
      </c>
      <c r="M615" s="53"/>
      <c r="N615" s="53">
        <v>98280</v>
      </c>
      <c r="O615" s="53"/>
      <c r="P615" s="53">
        <v>2160</v>
      </c>
      <c r="Q615" s="53"/>
      <c r="R615" s="53">
        <v>0</v>
      </c>
      <c r="S615" s="53"/>
      <c r="T615" s="53">
        <v>0</v>
      </c>
      <c r="U615" s="53"/>
      <c r="V615" s="53">
        <v>2865</v>
      </c>
      <c r="W615" s="53"/>
      <c r="X615" s="53">
        <v>0</v>
      </c>
      <c r="Y615" s="53"/>
      <c r="Z615" s="53">
        <v>2865</v>
      </c>
      <c r="AA615" s="53"/>
      <c r="AB615" s="53">
        <v>3627</v>
      </c>
      <c r="AC615" s="53"/>
      <c r="AD615" s="53">
        <v>0</v>
      </c>
      <c r="AE615" s="53"/>
      <c r="AF615" s="53">
        <v>3627</v>
      </c>
      <c r="AG615" s="53"/>
      <c r="AH615" s="53">
        <v>1308</v>
      </c>
      <c r="AI615" s="53"/>
      <c r="AJ615" s="53"/>
      <c r="AK615" s="53"/>
      <c r="AL615" s="53">
        <v>159480</v>
      </c>
      <c r="AM615" s="53"/>
      <c r="AN615" s="53">
        <v>0</v>
      </c>
      <c r="AO615" s="54"/>
      <c r="AP615" s="54">
        <v>159480</v>
      </c>
      <c r="AQ615" s="65">
        <f t="shared" si="89"/>
        <v>1.7964635063957863E-2</v>
      </c>
      <c r="AR615" s="66">
        <f t="shared" si="90"/>
        <v>15.916666666666666</v>
      </c>
      <c r="AS615" s="67">
        <f t="shared" si="91"/>
        <v>2.2742663656884876E-2</v>
      </c>
      <c r="AT615" s="66">
        <f t="shared" si="92"/>
        <v>20.149999999999999</v>
      </c>
      <c r="AU615" s="67">
        <f t="shared" si="93"/>
        <v>8.2016553799849519E-3</v>
      </c>
      <c r="AV615" s="68">
        <f t="shared" si="94"/>
        <v>7.2666666666666666</v>
      </c>
    </row>
    <row r="616" spans="1:48" x14ac:dyDescent="0.2">
      <c r="A616" s="4" t="str">
        <f t="shared" si="87"/>
        <v>Pichidegua22</v>
      </c>
      <c r="B616" s="38" t="str">
        <f t="shared" si="88"/>
        <v>PICH5Bco22</v>
      </c>
      <c r="C616" s="39">
        <v>22</v>
      </c>
      <c r="D616" s="40" t="s">
        <v>52</v>
      </c>
      <c r="E616" s="40" t="s">
        <v>56</v>
      </c>
      <c r="F616" s="40" t="s">
        <v>51</v>
      </c>
      <c r="G616" s="41" t="s">
        <v>43</v>
      </c>
      <c r="H616" s="53">
        <v>3240</v>
      </c>
      <c r="I616" s="53"/>
      <c r="J616" s="53">
        <v>13860</v>
      </c>
      <c r="K616" s="53"/>
      <c r="L616" s="53">
        <v>36000</v>
      </c>
      <c r="M616" s="53"/>
      <c r="N616" s="53">
        <v>18000</v>
      </c>
      <c r="O616" s="53"/>
      <c r="P616" s="53">
        <v>1080</v>
      </c>
      <c r="Q616" s="53"/>
      <c r="R616" s="53">
        <v>0</v>
      </c>
      <c r="S616" s="53"/>
      <c r="T616" s="53">
        <v>0</v>
      </c>
      <c r="U616" s="53"/>
      <c r="V616" s="53">
        <v>3618</v>
      </c>
      <c r="W616" s="53"/>
      <c r="X616" s="53">
        <v>0</v>
      </c>
      <c r="Y616" s="53"/>
      <c r="Z616" s="53">
        <v>3618</v>
      </c>
      <c r="AA616" s="53"/>
      <c r="AB616" s="53">
        <v>2100</v>
      </c>
      <c r="AC616" s="53"/>
      <c r="AD616" s="53">
        <v>0</v>
      </c>
      <c r="AE616" s="53"/>
      <c r="AF616" s="53">
        <v>2100</v>
      </c>
      <c r="AG616" s="53"/>
      <c r="AH616" s="53">
        <v>2172</v>
      </c>
      <c r="AI616" s="53"/>
      <c r="AJ616" s="53"/>
      <c r="AK616" s="53"/>
      <c r="AL616" s="53">
        <v>80070</v>
      </c>
      <c r="AM616" s="53"/>
      <c r="AN616" s="53">
        <v>0</v>
      </c>
      <c r="AO616" s="54"/>
      <c r="AP616" s="54">
        <v>80070</v>
      </c>
      <c r="AQ616" s="65">
        <f t="shared" si="89"/>
        <v>4.5185462720119897E-2</v>
      </c>
      <c r="AR616" s="66">
        <f t="shared" si="90"/>
        <v>20.100000000000001</v>
      </c>
      <c r="AS616" s="67">
        <f t="shared" si="91"/>
        <v>2.6227051330086175E-2</v>
      </c>
      <c r="AT616" s="66">
        <f t="shared" si="92"/>
        <v>11.666666666666666</v>
      </c>
      <c r="AU616" s="67">
        <f t="shared" si="93"/>
        <v>2.7126264518546273E-2</v>
      </c>
      <c r="AV616" s="68">
        <f t="shared" si="94"/>
        <v>12.066666666666666</v>
      </c>
    </row>
    <row r="617" spans="1:48" x14ac:dyDescent="0.2">
      <c r="A617" s="4" t="str">
        <f t="shared" si="87"/>
        <v>Pichidegua22</v>
      </c>
      <c r="B617" s="38" t="str">
        <f t="shared" si="88"/>
        <v>PICH5Cco22</v>
      </c>
      <c r="C617" s="39">
        <v>22</v>
      </c>
      <c r="D617" s="40" t="s">
        <v>52</v>
      </c>
      <c r="E617" s="40" t="s">
        <v>56</v>
      </c>
      <c r="F617" s="40" t="s">
        <v>51</v>
      </c>
      <c r="G617" s="41" t="s">
        <v>44</v>
      </c>
      <c r="H617" s="53">
        <v>2400</v>
      </c>
      <c r="I617" s="53"/>
      <c r="J617" s="53">
        <v>16200</v>
      </c>
      <c r="K617" s="53"/>
      <c r="L617" s="53">
        <v>39960</v>
      </c>
      <c r="M617" s="53"/>
      <c r="N617" s="53">
        <v>39390</v>
      </c>
      <c r="O617" s="53"/>
      <c r="P617" s="53">
        <v>11340</v>
      </c>
      <c r="Q617" s="53"/>
      <c r="R617" s="53">
        <v>0</v>
      </c>
      <c r="S617" s="53"/>
      <c r="T617" s="53">
        <v>0</v>
      </c>
      <c r="U617" s="53"/>
      <c r="V617" s="53">
        <v>2718</v>
      </c>
      <c r="W617" s="53"/>
      <c r="X617" s="53">
        <v>0</v>
      </c>
      <c r="Y617" s="53"/>
      <c r="Z617" s="53">
        <v>2718</v>
      </c>
      <c r="AA617" s="53"/>
      <c r="AB617" s="53">
        <v>5496</v>
      </c>
      <c r="AC617" s="53"/>
      <c r="AD617" s="53">
        <v>0</v>
      </c>
      <c r="AE617" s="53"/>
      <c r="AF617" s="53">
        <v>5496</v>
      </c>
      <c r="AG617" s="53"/>
      <c r="AH617" s="53">
        <v>1236</v>
      </c>
      <c r="AI617" s="53"/>
      <c r="AJ617" s="53"/>
      <c r="AK617" s="53"/>
      <c r="AL617" s="53">
        <v>118740</v>
      </c>
      <c r="AM617" s="53"/>
      <c r="AN617" s="53">
        <v>0</v>
      </c>
      <c r="AO617" s="54"/>
      <c r="AP617" s="54">
        <v>118740</v>
      </c>
      <c r="AQ617" s="65">
        <f t="shared" si="89"/>
        <v>2.289034866093987E-2</v>
      </c>
      <c r="AR617" s="66">
        <f t="shared" si="90"/>
        <v>15.1</v>
      </c>
      <c r="AS617" s="67">
        <f t="shared" si="91"/>
        <v>4.6286003031834257E-2</v>
      </c>
      <c r="AT617" s="66">
        <f t="shared" si="92"/>
        <v>30.533333333333335</v>
      </c>
      <c r="AU617" s="67">
        <f t="shared" si="93"/>
        <v>1.0409297625063164E-2</v>
      </c>
      <c r="AV617" s="68">
        <f t="shared" si="94"/>
        <v>6.8666666666666663</v>
      </c>
    </row>
    <row r="618" spans="1:48" ht="13.5" thickBot="1" x14ac:dyDescent="0.25">
      <c r="A618" s="4" t="str">
        <f t="shared" si="87"/>
        <v>22</v>
      </c>
      <c r="B618" s="44" t="str">
        <f t="shared" si="88"/>
        <v>Lavado22</v>
      </c>
      <c r="C618" s="45">
        <v>22</v>
      </c>
      <c r="D618" s="46"/>
      <c r="E618" s="46"/>
      <c r="F618" s="46"/>
      <c r="G618" s="47" t="s">
        <v>46</v>
      </c>
      <c r="H618" s="55">
        <v>5160</v>
      </c>
      <c r="I618" s="55"/>
      <c r="J618" s="55">
        <v>17100</v>
      </c>
      <c r="K618" s="55"/>
      <c r="L618" s="55">
        <v>65880</v>
      </c>
      <c r="M618" s="55"/>
      <c r="N618" s="55">
        <v>64080</v>
      </c>
      <c r="O618" s="55"/>
      <c r="P618" s="55">
        <v>16740</v>
      </c>
      <c r="Q618" s="55"/>
      <c r="R618" s="55">
        <v>4860</v>
      </c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>
        <v>173820</v>
      </c>
      <c r="AM618" s="55"/>
      <c r="AN618" s="55"/>
      <c r="AO618" s="56"/>
      <c r="AP618" s="56">
        <v>173820</v>
      </c>
      <c r="AQ618" s="69">
        <f t="shared" si="89"/>
        <v>0</v>
      </c>
      <c r="AR618" s="70">
        <f t="shared" si="90"/>
        <v>0</v>
      </c>
      <c r="AS618" s="71">
        <f t="shared" si="91"/>
        <v>0</v>
      </c>
      <c r="AT618" s="70">
        <f t="shared" si="92"/>
        <v>0</v>
      </c>
      <c r="AU618" s="71">
        <f t="shared" si="93"/>
        <v>0</v>
      </c>
      <c r="AV618" s="72">
        <f t="shared" si="94"/>
        <v>0</v>
      </c>
    </row>
    <row r="619" spans="1:48" x14ac:dyDescent="0.2">
      <c r="A619" s="4" t="str">
        <f t="shared" si="87"/>
        <v>Calera23</v>
      </c>
      <c r="B619" s="34" t="str">
        <f t="shared" si="88"/>
        <v>CA3A23</v>
      </c>
      <c r="C619" s="35">
        <v>23</v>
      </c>
      <c r="D619" s="36" t="s">
        <v>59</v>
      </c>
      <c r="E619" s="36" t="s">
        <v>56</v>
      </c>
      <c r="F619" s="36" t="s">
        <v>47</v>
      </c>
      <c r="G619" s="37" t="s">
        <v>20</v>
      </c>
      <c r="H619" s="51">
        <v>2880</v>
      </c>
      <c r="I619" s="51"/>
      <c r="J619" s="51">
        <v>9540</v>
      </c>
      <c r="K619" s="51"/>
      <c r="L619" s="51">
        <v>0</v>
      </c>
      <c r="M619" s="51"/>
      <c r="N619" s="51">
        <v>18360</v>
      </c>
      <c r="O619" s="51"/>
      <c r="P619" s="51">
        <v>180</v>
      </c>
      <c r="Q619" s="51"/>
      <c r="R619" s="51"/>
      <c r="S619" s="51"/>
      <c r="T619" s="51"/>
      <c r="U619" s="51"/>
      <c r="V619" s="51">
        <v>1422</v>
      </c>
      <c r="W619" s="51"/>
      <c r="X619" s="51">
        <v>570</v>
      </c>
      <c r="Y619" s="51"/>
      <c r="Z619" s="51">
        <v>1992</v>
      </c>
      <c r="AA619" s="51"/>
      <c r="AB619" s="51">
        <v>378</v>
      </c>
      <c r="AC619" s="51"/>
      <c r="AD619" s="51">
        <v>690</v>
      </c>
      <c r="AE619" s="51"/>
      <c r="AF619" s="51">
        <v>1068</v>
      </c>
      <c r="AG619" s="51"/>
      <c r="AH619" s="51">
        <v>720</v>
      </c>
      <c r="AI619" s="51"/>
      <c r="AJ619" s="51"/>
      <c r="AK619" s="51"/>
      <c r="AL619" s="51">
        <v>33480</v>
      </c>
      <c r="AM619" s="51"/>
      <c r="AN619" s="51">
        <v>1260</v>
      </c>
      <c r="AO619" s="52"/>
      <c r="AP619" s="52">
        <v>34740</v>
      </c>
      <c r="AQ619" s="57">
        <f t="shared" si="89"/>
        <v>5.7340241796200349E-2</v>
      </c>
      <c r="AR619" s="58">
        <f t="shared" si="90"/>
        <v>11.066666666666666</v>
      </c>
      <c r="AS619" s="59">
        <f t="shared" si="91"/>
        <v>3.07426597582038E-2</v>
      </c>
      <c r="AT619" s="58">
        <f t="shared" si="92"/>
        <v>5.9333333333333336</v>
      </c>
      <c r="AU619" s="59">
        <f t="shared" si="93"/>
        <v>2.072538860103627E-2</v>
      </c>
      <c r="AV619" s="60">
        <f t="shared" si="94"/>
        <v>4</v>
      </c>
    </row>
    <row r="620" spans="1:48" x14ac:dyDescent="0.2">
      <c r="A620" s="4" t="str">
        <f t="shared" si="87"/>
        <v>Calera23</v>
      </c>
      <c r="B620" s="38" t="str">
        <f t="shared" si="88"/>
        <v>CA3B23</v>
      </c>
      <c r="C620" s="39">
        <v>23</v>
      </c>
      <c r="D620" s="40" t="s">
        <v>59</v>
      </c>
      <c r="E620" s="40" t="s">
        <v>56</v>
      </c>
      <c r="F620" s="40" t="s">
        <v>47</v>
      </c>
      <c r="G620" s="41" t="s">
        <v>54</v>
      </c>
      <c r="H620" s="53">
        <v>0</v>
      </c>
      <c r="I620" s="53"/>
      <c r="J620" s="53">
        <v>0</v>
      </c>
      <c r="K620" s="53"/>
      <c r="L620" s="53">
        <v>0</v>
      </c>
      <c r="M620" s="53"/>
      <c r="N620" s="53">
        <v>0</v>
      </c>
      <c r="O620" s="53"/>
      <c r="P620" s="53">
        <v>0</v>
      </c>
      <c r="Q620" s="53"/>
      <c r="R620" s="53"/>
      <c r="S620" s="53"/>
      <c r="T620" s="53"/>
      <c r="U620" s="53"/>
      <c r="V620" s="53">
        <v>0</v>
      </c>
      <c r="W620" s="53"/>
      <c r="X620" s="53">
        <v>30</v>
      </c>
      <c r="Y620" s="53"/>
      <c r="Z620" s="53">
        <v>30</v>
      </c>
      <c r="AA620" s="53"/>
      <c r="AB620" s="53">
        <v>0</v>
      </c>
      <c r="AC620" s="53"/>
      <c r="AD620" s="53">
        <v>60</v>
      </c>
      <c r="AE620" s="53"/>
      <c r="AF620" s="53">
        <v>60</v>
      </c>
      <c r="AG620" s="53"/>
      <c r="AH620" s="53">
        <v>0</v>
      </c>
      <c r="AI620" s="53"/>
      <c r="AJ620" s="53"/>
      <c r="AK620" s="53"/>
      <c r="AL620" s="53">
        <v>0</v>
      </c>
      <c r="AM620" s="53"/>
      <c r="AN620" s="53">
        <v>90</v>
      </c>
      <c r="AO620" s="54"/>
      <c r="AP620" s="54">
        <v>90</v>
      </c>
      <c r="AQ620" s="61">
        <f t="shared" si="89"/>
        <v>0.33333333333333331</v>
      </c>
      <c r="AR620" s="62">
        <f t="shared" si="90"/>
        <v>0.16666666666666666</v>
      </c>
      <c r="AS620" s="63">
        <f t="shared" si="91"/>
        <v>0.66666666666666663</v>
      </c>
      <c r="AT620" s="62">
        <f t="shared" si="92"/>
        <v>0.33333333333333331</v>
      </c>
      <c r="AU620" s="63">
        <f t="shared" si="93"/>
        <v>0</v>
      </c>
      <c r="AV620" s="64">
        <f t="shared" si="94"/>
        <v>0</v>
      </c>
    </row>
    <row r="621" spans="1:48" x14ac:dyDescent="0.2">
      <c r="A621" s="4" t="str">
        <f t="shared" si="87"/>
        <v>Calera23</v>
      </c>
      <c r="B621" s="38" t="str">
        <f t="shared" si="88"/>
        <v>CA3BB23</v>
      </c>
      <c r="C621" s="39">
        <v>23</v>
      </c>
      <c r="D621" s="40" t="s">
        <v>59</v>
      </c>
      <c r="E621" s="40" t="s">
        <v>55</v>
      </c>
      <c r="F621" s="40" t="s">
        <v>47</v>
      </c>
      <c r="G621" s="41" t="s">
        <v>21</v>
      </c>
      <c r="H621" s="53">
        <v>2280</v>
      </c>
      <c r="I621" s="53"/>
      <c r="J621" s="53">
        <v>9180</v>
      </c>
      <c r="K621" s="53"/>
      <c r="L621" s="53">
        <v>21060</v>
      </c>
      <c r="M621" s="53"/>
      <c r="N621" s="53">
        <v>6480</v>
      </c>
      <c r="O621" s="53"/>
      <c r="P621" s="53">
        <v>7560</v>
      </c>
      <c r="Q621" s="53"/>
      <c r="R621" s="53"/>
      <c r="S621" s="53"/>
      <c r="T621" s="53"/>
      <c r="U621" s="53"/>
      <c r="V621" s="53">
        <v>1560</v>
      </c>
      <c r="W621" s="53"/>
      <c r="X621" s="53">
        <v>930</v>
      </c>
      <c r="Y621" s="53"/>
      <c r="Z621" s="53">
        <v>2490</v>
      </c>
      <c r="AA621" s="53"/>
      <c r="AB621" s="53">
        <v>396</v>
      </c>
      <c r="AC621" s="53"/>
      <c r="AD621" s="53">
        <v>600</v>
      </c>
      <c r="AE621" s="53"/>
      <c r="AF621" s="53">
        <v>996</v>
      </c>
      <c r="AG621" s="53"/>
      <c r="AH621" s="53">
        <v>114</v>
      </c>
      <c r="AI621" s="53"/>
      <c r="AJ621" s="53"/>
      <c r="AK621" s="53"/>
      <c r="AL621" s="53">
        <v>48630</v>
      </c>
      <c r="AM621" s="53"/>
      <c r="AN621" s="53">
        <v>1530</v>
      </c>
      <c r="AO621" s="54"/>
      <c r="AP621" s="54">
        <v>50160</v>
      </c>
      <c r="AQ621" s="61">
        <f t="shared" si="89"/>
        <v>4.9641148325358854E-2</v>
      </c>
      <c r="AR621" s="62">
        <f t="shared" si="90"/>
        <v>13.833333333333334</v>
      </c>
      <c r="AS621" s="63">
        <f t="shared" si="91"/>
        <v>1.9856459330143541E-2</v>
      </c>
      <c r="AT621" s="62">
        <f t="shared" si="92"/>
        <v>5.5333333333333332</v>
      </c>
      <c r="AU621" s="63">
        <f t="shared" si="93"/>
        <v>2.2727272727272726E-3</v>
      </c>
      <c r="AV621" s="64">
        <f t="shared" si="94"/>
        <v>0.6333333333333333</v>
      </c>
    </row>
    <row r="622" spans="1:48" x14ac:dyDescent="0.2">
      <c r="A622" s="4" t="str">
        <f t="shared" si="87"/>
        <v>Calera23</v>
      </c>
      <c r="B622" s="38" t="str">
        <f t="shared" si="88"/>
        <v>CAP1A23</v>
      </c>
      <c r="C622" s="39">
        <v>23</v>
      </c>
      <c r="D622" s="40" t="s">
        <v>59</v>
      </c>
      <c r="E622" s="40" t="s">
        <v>56</v>
      </c>
      <c r="F622" s="40" t="s">
        <v>47</v>
      </c>
      <c r="G622" s="41" t="s">
        <v>22</v>
      </c>
      <c r="H622" s="53">
        <v>1200</v>
      </c>
      <c r="I622" s="53"/>
      <c r="J622" s="53">
        <v>0</v>
      </c>
      <c r="K622" s="53"/>
      <c r="L622" s="53">
        <v>0</v>
      </c>
      <c r="M622" s="53"/>
      <c r="N622" s="53">
        <v>15300</v>
      </c>
      <c r="O622" s="53"/>
      <c r="P622" s="53">
        <v>0</v>
      </c>
      <c r="Q622" s="53"/>
      <c r="R622" s="53"/>
      <c r="S622" s="53"/>
      <c r="T622" s="53"/>
      <c r="U622" s="53"/>
      <c r="V622" s="53">
        <v>108</v>
      </c>
      <c r="W622" s="53"/>
      <c r="X622" s="53">
        <v>360</v>
      </c>
      <c r="Y622" s="53"/>
      <c r="Z622" s="53">
        <v>468</v>
      </c>
      <c r="AA622" s="53"/>
      <c r="AB622" s="53">
        <v>42</v>
      </c>
      <c r="AC622" s="53"/>
      <c r="AD622" s="53">
        <v>0</v>
      </c>
      <c r="AE622" s="53"/>
      <c r="AF622" s="53">
        <v>42</v>
      </c>
      <c r="AG622" s="53"/>
      <c r="AH622" s="53">
        <v>120</v>
      </c>
      <c r="AI622" s="53"/>
      <c r="AJ622" s="53"/>
      <c r="AK622" s="53"/>
      <c r="AL622" s="53">
        <v>16770</v>
      </c>
      <c r="AM622" s="53"/>
      <c r="AN622" s="53">
        <v>360</v>
      </c>
      <c r="AO622" s="54"/>
      <c r="AP622" s="54">
        <v>17130</v>
      </c>
      <c r="AQ622" s="61">
        <f t="shared" si="89"/>
        <v>2.7320490367775833E-2</v>
      </c>
      <c r="AR622" s="62">
        <f t="shared" si="90"/>
        <v>2.6</v>
      </c>
      <c r="AS622" s="63">
        <f t="shared" si="91"/>
        <v>2.4518388791593695E-3</v>
      </c>
      <c r="AT622" s="62">
        <f t="shared" si="92"/>
        <v>0.23333333333333334</v>
      </c>
      <c r="AU622" s="63">
        <f t="shared" si="93"/>
        <v>7.0052539404553416E-3</v>
      </c>
      <c r="AV622" s="64">
        <f t="shared" si="94"/>
        <v>0.66666666666666663</v>
      </c>
    </row>
    <row r="623" spans="1:48" x14ac:dyDescent="0.2">
      <c r="A623" s="4" t="str">
        <f t="shared" si="87"/>
        <v>Calera23</v>
      </c>
      <c r="B623" s="38" t="str">
        <f t="shared" si="88"/>
        <v>CAP1B23</v>
      </c>
      <c r="C623" s="39">
        <v>23</v>
      </c>
      <c r="D623" s="40" t="s">
        <v>59</v>
      </c>
      <c r="E623" s="40" t="s">
        <v>56</v>
      </c>
      <c r="F623" s="40" t="s">
        <v>47</v>
      </c>
      <c r="G623" s="41" t="s">
        <v>23</v>
      </c>
      <c r="H623" s="53">
        <v>3240</v>
      </c>
      <c r="I623" s="53"/>
      <c r="J623" s="53">
        <v>0</v>
      </c>
      <c r="K623" s="53"/>
      <c r="L623" s="53">
        <v>0</v>
      </c>
      <c r="M623" s="53"/>
      <c r="N623" s="53">
        <v>21600</v>
      </c>
      <c r="O623" s="53"/>
      <c r="P623" s="53">
        <v>0</v>
      </c>
      <c r="Q623" s="53"/>
      <c r="R623" s="53"/>
      <c r="S623" s="53"/>
      <c r="T623" s="53"/>
      <c r="U623" s="53"/>
      <c r="V623" s="53">
        <v>789</v>
      </c>
      <c r="W623" s="53"/>
      <c r="X623" s="53">
        <v>570</v>
      </c>
      <c r="Y623" s="53"/>
      <c r="Z623" s="53">
        <v>1359</v>
      </c>
      <c r="AA623" s="53"/>
      <c r="AB623" s="53">
        <v>96</v>
      </c>
      <c r="AC623" s="53"/>
      <c r="AD623" s="53">
        <v>0</v>
      </c>
      <c r="AE623" s="53"/>
      <c r="AF623" s="53">
        <v>96</v>
      </c>
      <c r="AG623" s="53"/>
      <c r="AH623" s="53">
        <v>315</v>
      </c>
      <c r="AI623" s="53"/>
      <c r="AJ623" s="53"/>
      <c r="AK623" s="53"/>
      <c r="AL623" s="53">
        <v>26040</v>
      </c>
      <c r="AM623" s="53"/>
      <c r="AN623" s="53">
        <v>570</v>
      </c>
      <c r="AO623" s="54"/>
      <c r="AP623" s="54">
        <v>26610</v>
      </c>
      <c r="AQ623" s="61">
        <f t="shared" si="89"/>
        <v>5.1071025930101467E-2</v>
      </c>
      <c r="AR623" s="62">
        <f t="shared" si="90"/>
        <v>7.55</v>
      </c>
      <c r="AS623" s="63">
        <f t="shared" si="91"/>
        <v>3.6076662908680946E-3</v>
      </c>
      <c r="AT623" s="62">
        <f t="shared" si="92"/>
        <v>0.53333333333333333</v>
      </c>
      <c r="AU623" s="63">
        <f t="shared" si="93"/>
        <v>1.1837655016910935E-2</v>
      </c>
      <c r="AV623" s="64">
        <f t="shared" si="94"/>
        <v>1.75</v>
      </c>
    </row>
    <row r="624" spans="1:48" x14ac:dyDescent="0.2">
      <c r="A624" s="4" t="str">
        <f t="shared" si="87"/>
        <v>Calera23</v>
      </c>
      <c r="B624" s="38" t="str">
        <f t="shared" si="88"/>
        <v>CAP1c23</v>
      </c>
      <c r="C624" s="39">
        <v>23</v>
      </c>
      <c r="D624" s="40" t="s">
        <v>59</v>
      </c>
      <c r="E624" s="40" t="s">
        <v>56</v>
      </c>
      <c r="F624" s="40" t="s">
        <v>47</v>
      </c>
      <c r="G624" s="41" t="s">
        <v>24</v>
      </c>
      <c r="H624" s="53">
        <v>1440</v>
      </c>
      <c r="I624" s="53"/>
      <c r="J624" s="53">
        <v>0</v>
      </c>
      <c r="K624" s="53"/>
      <c r="L624" s="53">
        <v>10300</v>
      </c>
      <c r="M624" s="53"/>
      <c r="N624" s="53">
        <v>9000</v>
      </c>
      <c r="O624" s="53"/>
      <c r="P624" s="53">
        <v>0</v>
      </c>
      <c r="Q624" s="53"/>
      <c r="R624" s="53"/>
      <c r="S624" s="53"/>
      <c r="T624" s="53"/>
      <c r="U624" s="53"/>
      <c r="V624" s="53">
        <v>348</v>
      </c>
      <c r="W624" s="53"/>
      <c r="X624" s="53">
        <v>240</v>
      </c>
      <c r="Y624" s="53"/>
      <c r="Z624" s="53">
        <v>588</v>
      </c>
      <c r="AA624" s="53"/>
      <c r="AB624" s="53">
        <v>120</v>
      </c>
      <c r="AC624" s="53"/>
      <c r="AD624" s="53">
        <v>30</v>
      </c>
      <c r="AE624" s="53"/>
      <c r="AF624" s="53">
        <v>150</v>
      </c>
      <c r="AG624" s="53"/>
      <c r="AH624" s="53">
        <v>242</v>
      </c>
      <c r="AI624" s="53"/>
      <c r="AJ624" s="53"/>
      <c r="AK624" s="53"/>
      <c r="AL624" s="53">
        <v>21450</v>
      </c>
      <c r="AM624" s="53"/>
      <c r="AN624" s="53">
        <v>270</v>
      </c>
      <c r="AO624" s="54"/>
      <c r="AP624" s="54">
        <v>21720</v>
      </c>
      <c r="AQ624" s="65">
        <f t="shared" si="89"/>
        <v>2.7071823204419889E-2</v>
      </c>
      <c r="AR624" s="66">
        <f t="shared" si="90"/>
        <v>3.2666666666666666</v>
      </c>
      <c r="AS624" s="67">
        <f t="shared" si="91"/>
        <v>6.9060773480662981E-3</v>
      </c>
      <c r="AT624" s="66">
        <f t="shared" si="92"/>
        <v>0.83333333333333337</v>
      </c>
      <c r="AU624" s="67">
        <f t="shared" si="93"/>
        <v>1.1141804788213628E-2</v>
      </c>
      <c r="AV624" s="68">
        <f t="shared" si="94"/>
        <v>1.3444444444444446</v>
      </c>
    </row>
    <row r="625" spans="1:48" x14ac:dyDescent="0.2">
      <c r="A625" s="4" t="str">
        <f t="shared" si="87"/>
        <v>Pichidegua23</v>
      </c>
      <c r="B625" s="38" t="str">
        <f t="shared" si="88"/>
        <v>PICH1A23</v>
      </c>
      <c r="C625" s="39">
        <v>23</v>
      </c>
      <c r="D625" s="40" t="s">
        <v>52</v>
      </c>
      <c r="E625" s="40"/>
      <c r="F625" s="40" t="s">
        <v>48</v>
      </c>
      <c r="G625" s="41" t="s">
        <v>25</v>
      </c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4"/>
      <c r="AP625" s="54"/>
      <c r="AQ625" s="65">
        <v>0</v>
      </c>
      <c r="AR625" s="66">
        <f t="shared" si="90"/>
        <v>0</v>
      </c>
      <c r="AS625" s="67">
        <v>0</v>
      </c>
      <c r="AT625" s="66">
        <f t="shared" si="92"/>
        <v>0</v>
      </c>
      <c r="AU625" s="67">
        <v>0</v>
      </c>
      <c r="AV625" s="68">
        <f t="shared" si="94"/>
        <v>0</v>
      </c>
    </row>
    <row r="626" spans="1:48" x14ac:dyDescent="0.2">
      <c r="A626" s="4" t="str">
        <f t="shared" si="87"/>
        <v>Pichidegua23</v>
      </c>
      <c r="B626" s="38" t="str">
        <f t="shared" si="88"/>
        <v>PICH2A23</v>
      </c>
      <c r="C626" s="39">
        <v>23</v>
      </c>
      <c r="D626" s="40" t="s">
        <v>52</v>
      </c>
      <c r="E626" s="40" t="s">
        <v>56</v>
      </c>
      <c r="F626" s="40" t="s">
        <v>48</v>
      </c>
      <c r="G626" s="41" t="s">
        <v>26</v>
      </c>
      <c r="H626" s="53">
        <v>16440</v>
      </c>
      <c r="I626" s="53"/>
      <c r="J626" s="53">
        <v>61920</v>
      </c>
      <c r="K626" s="53"/>
      <c r="L626" s="53">
        <v>146700</v>
      </c>
      <c r="M626" s="53"/>
      <c r="N626" s="53">
        <v>58140</v>
      </c>
      <c r="O626" s="53"/>
      <c r="P626" s="53">
        <v>3420</v>
      </c>
      <c r="Q626" s="53"/>
      <c r="R626" s="53">
        <v>0</v>
      </c>
      <c r="S626" s="53"/>
      <c r="T626" s="53">
        <v>0</v>
      </c>
      <c r="U626" s="53"/>
      <c r="V626" s="53">
        <v>12960</v>
      </c>
      <c r="W626" s="53"/>
      <c r="X626" s="53">
        <v>0</v>
      </c>
      <c r="Y626" s="53"/>
      <c r="Z626" s="53">
        <v>12960</v>
      </c>
      <c r="AA626" s="53"/>
      <c r="AB626" s="53">
        <v>4140</v>
      </c>
      <c r="AC626" s="53"/>
      <c r="AD626" s="53">
        <v>0</v>
      </c>
      <c r="AE626" s="53"/>
      <c r="AF626" s="53">
        <v>4140</v>
      </c>
      <c r="AG626" s="53"/>
      <c r="AH626" s="53">
        <v>580</v>
      </c>
      <c r="AI626" s="53"/>
      <c r="AJ626" s="53"/>
      <c r="AK626" s="53"/>
      <c r="AL626" s="53">
        <v>304300</v>
      </c>
      <c r="AM626" s="53"/>
      <c r="AN626" s="53">
        <v>0</v>
      </c>
      <c r="AO626" s="54"/>
      <c r="AP626" s="54">
        <v>304300</v>
      </c>
      <c r="AQ626" s="65">
        <f t="shared" si="89"/>
        <v>4.2589549786395002E-2</v>
      </c>
      <c r="AR626" s="66">
        <f t="shared" si="90"/>
        <v>72</v>
      </c>
      <c r="AS626" s="67">
        <f t="shared" si="91"/>
        <v>1.360499507065396E-2</v>
      </c>
      <c r="AT626" s="66">
        <f t="shared" si="92"/>
        <v>23</v>
      </c>
      <c r="AU626" s="67">
        <f t="shared" si="93"/>
        <v>1.9060138021689123E-3</v>
      </c>
      <c r="AV626" s="68">
        <f t="shared" si="94"/>
        <v>3.2222222222222223</v>
      </c>
    </row>
    <row r="627" spans="1:48" x14ac:dyDescent="0.2">
      <c r="A627" s="4" t="str">
        <f t="shared" si="87"/>
        <v>Pichidegua23</v>
      </c>
      <c r="B627" s="38" t="str">
        <f t="shared" si="88"/>
        <v>PICH3A23</v>
      </c>
      <c r="C627" s="39">
        <v>23</v>
      </c>
      <c r="D627" s="40" t="s">
        <v>52</v>
      </c>
      <c r="E627" s="40" t="s">
        <v>55</v>
      </c>
      <c r="F627" s="40" t="s">
        <v>49</v>
      </c>
      <c r="G627" s="41" t="s">
        <v>27</v>
      </c>
      <c r="H627" s="53">
        <v>4080</v>
      </c>
      <c r="I627" s="53"/>
      <c r="J627" s="53">
        <v>12060</v>
      </c>
      <c r="K627" s="53"/>
      <c r="L627" s="53">
        <v>135540</v>
      </c>
      <c r="M627" s="53"/>
      <c r="N627" s="53">
        <v>77400</v>
      </c>
      <c r="O627" s="53"/>
      <c r="P627" s="53">
        <v>5580</v>
      </c>
      <c r="Q627" s="53"/>
      <c r="R627" s="53">
        <v>0</v>
      </c>
      <c r="S627" s="53"/>
      <c r="T627" s="53">
        <v>0</v>
      </c>
      <c r="U627" s="53"/>
      <c r="V627" s="53">
        <v>20880</v>
      </c>
      <c r="W627" s="53"/>
      <c r="X627" s="53">
        <v>0</v>
      </c>
      <c r="Y627" s="53"/>
      <c r="Z627" s="53">
        <v>20880</v>
      </c>
      <c r="AA627" s="53"/>
      <c r="AB627" s="53">
        <v>1800</v>
      </c>
      <c r="AC627" s="53"/>
      <c r="AD627" s="53">
        <v>0</v>
      </c>
      <c r="AE627" s="53"/>
      <c r="AF627" s="53">
        <v>1800</v>
      </c>
      <c r="AG627" s="53"/>
      <c r="AH627" s="53">
        <v>300</v>
      </c>
      <c r="AI627" s="53"/>
      <c r="AJ627" s="53"/>
      <c r="AK627" s="53"/>
      <c r="AL627" s="53">
        <v>257640</v>
      </c>
      <c r="AM627" s="53"/>
      <c r="AN627" s="53">
        <v>0</v>
      </c>
      <c r="AO627" s="54"/>
      <c r="AP627" s="54">
        <v>257640</v>
      </c>
      <c r="AQ627" s="65">
        <f t="shared" si="89"/>
        <v>8.1043316255239875E-2</v>
      </c>
      <c r="AR627" s="66">
        <f t="shared" si="90"/>
        <v>116</v>
      </c>
      <c r="AS627" s="67">
        <f t="shared" si="91"/>
        <v>6.9864927806241265E-3</v>
      </c>
      <c r="AT627" s="66">
        <f t="shared" si="92"/>
        <v>10</v>
      </c>
      <c r="AU627" s="67">
        <f t="shared" si="93"/>
        <v>1.1644154634373545E-3</v>
      </c>
      <c r="AV627" s="68">
        <f t="shared" si="94"/>
        <v>1.6666666666666667</v>
      </c>
    </row>
    <row r="628" spans="1:48" x14ac:dyDescent="0.2">
      <c r="A628" s="4" t="str">
        <f t="shared" si="87"/>
        <v>Pichidegua23</v>
      </c>
      <c r="B628" s="38" t="str">
        <f t="shared" si="88"/>
        <v>PICH4A23</v>
      </c>
      <c r="C628" s="39">
        <v>23</v>
      </c>
      <c r="D628" s="40" t="s">
        <v>52</v>
      </c>
      <c r="E628" s="40" t="s">
        <v>55</v>
      </c>
      <c r="F628" s="40" t="s">
        <v>50</v>
      </c>
      <c r="G628" s="41" t="s">
        <v>28</v>
      </c>
      <c r="H628" s="53">
        <v>9000</v>
      </c>
      <c r="I628" s="53"/>
      <c r="J628" s="53">
        <v>33660</v>
      </c>
      <c r="K628" s="53"/>
      <c r="L628" s="53">
        <v>62460</v>
      </c>
      <c r="M628" s="53"/>
      <c r="N628" s="53">
        <v>40860</v>
      </c>
      <c r="O628" s="53"/>
      <c r="P628" s="53">
        <v>2700</v>
      </c>
      <c r="Q628" s="53"/>
      <c r="R628" s="53">
        <v>0</v>
      </c>
      <c r="S628" s="53"/>
      <c r="T628" s="53">
        <v>0</v>
      </c>
      <c r="U628" s="53"/>
      <c r="V628" s="53">
        <v>23040</v>
      </c>
      <c r="W628" s="53"/>
      <c r="X628" s="53">
        <v>0</v>
      </c>
      <c r="Y628" s="53"/>
      <c r="Z628" s="53">
        <v>23040</v>
      </c>
      <c r="AA628" s="53"/>
      <c r="AB628" s="53">
        <v>2700</v>
      </c>
      <c r="AC628" s="53"/>
      <c r="AD628" s="53">
        <v>0</v>
      </c>
      <c r="AE628" s="53"/>
      <c r="AF628" s="53">
        <v>2700</v>
      </c>
      <c r="AG628" s="53"/>
      <c r="AH628" s="53">
        <v>660</v>
      </c>
      <c r="AI628" s="53"/>
      <c r="AJ628" s="53"/>
      <c r="AK628" s="53"/>
      <c r="AL628" s="53">
        <v>175080</v>
      </c>
      <c r="AM628" s="53"/>
      <c r="AN628" s="53">
        <v>0</v>
      </c>
      <c r="AO628" s="54"/>
      <c r="AP628" s="54">
        <v>175080</v>
      </c>
      <c r="AQ628" s="65">
        <f t="shared" si="89"/>
        <v>0.13159698423577793</v>
      </c>
      <c r="AR628" s="66">
        <f t="shared" si="90"/>
        <v>128</v>
      </c>
      <c r="AS628" s="67">
        <f t="shared" si="91"/>
        <v>1.5421521590130226E-2</v>
      </c>
      <c r="AT628" s="66">
        <f t="shared" si="92"/>
        <v>15</v>
      </c>
      <c r="AU628" s="67">
        <f t="shared" si="93"/>
        <v>3.7697052775873888E-3</v>
      </c>
      <c r="AV628" s="68">
        <f t="shared" si="94"/>
        <v>3.6666666666666665</v>
      </c>
    </row>
    <row r="629" spans="1:48" x14ac:dyDescent="0.2">
      <c r="A629" s="4" t="str">
        <f t="shared" si="87"/>
        <v>Pichidegua23</v>
      </c>
      <c r="B629" s="38" t="str">
        <f t="shared" si="88"/>
        <v>PICH5A23</v>
      </c>
      <c r="C629" s="39">
        <v>23</v>
      </c>
      <c r="D629" s="40" t="s">
        <v>52</v>
      </c>
      <c r="E629" s="40" t="s">
        <v>55</v>
      </c>
      <c r="F629" s="40" t="s">
        <v>51</v>
      </c>
      <c r="G629" s="41" t="s">
        <v>29</v>
      </c>
      <c r="H629" s="53">
        <v>2160</v>
      </c>
      <c r="I629" s="53"/>
      <c r="J629" s="53">
        <v>18720</v>
      </c>
      <c r="K629" s="53"/>
      <c r="L629" s="53">
        <v>124020</v>
      </c>
      <c r="M629" s="53"/>
      <c r="N629" s="53">
        <v>119340</v>
      </c>
      <c r="O629" s="53"/>
      <c r="P629" s="53">
        <v>12780</v>
      </c>
      <c r="Q629" s="53"/>
      <c r="R629" s="53">
        <v>0</v>
      </c>
      <c r="S629" s="53"/>
      <c r="T629" s="53">
        <v>0</v>
      </c>
      <c r="U629" s="53"/>
      <c r="V629" s="53">
        <v>14580</v>
      </c>
      <c r="W629" s="53"/>
      <c r="X629" s="53">
        <v>0</v>
      </c>
      <c r="Y629" s="53"/>
      <c r="Z629" s="53">
        <v>14580</v>
      </c>
      <c r="AA629" s="53"/>
      <c r="AB629" s="53">
        <v>2160</v>
      </c>
      <c r="AC629" s="53"/>
      <c r="AD629" s="53">
        <v>0</v>
      </c>
      <c r="AE629" s="53"/>
      <c r="AF629" s="53">
        <v>2160</v>
      </c>
      <c r="AG629" s="53"/>
      <c r="AH629" s="53">
        <v>600</v>
      </c>
      <c r="AI629" s="53"/>
      <c r="AJ629" s="53"/>
      <c r="AK629" s="53"/>
      <c r="AL629" s="53">
        <v>294360</v>
      </c>
      <c r="AM629" s="53"/>
      <c r="AN629" s="53">
        <v>0</v>
      </c>
      <c r="AO629" s="54"/>
      <c r="AP629" s="54">
        <v>294360</v>
      </c>
      <c r="AQ629" s="65">
        <f t="shared" si="89"/>
        <v>4.9531186302486749E-2</v>
      </c>
      <c r="AR629" s="66">
        <f t="shared" si="90"/>
        <v>81</v>
      </c>
      <c r="AS629" s="67">
        <f t="shared" si="91"/>
        <v>7.3379535262943331E-3</v>
      </c>
      <c r="AT629" s="66">
        <f t="shared" si="92"/>
        <v>12</v>
      </c>
      <c r="AU629" s="67">
        <f t="shared" si="93"/>
        <v>2.0383204239706482E-3</v>
      </c>
      <c r="AV629" s="68">
        <f t="shared" si="94"/>
        <v>3.3333333333333335</v>
      </c>
    </row>
    <row r="630" spans="1:48" x14ac:dyDescent="0.2">
      <c r="A630" s="4" t="str">
        <f t="shared" si="87"/>
        <v>Pichidegua23</v>
      </c>
      <c r="B630" s="38" t="str">
        <f t="shared" si="88"/>
        <v>PICH1B23</v>
      </c>
      <c r="C630" s="39">
        <v>23</v>
      </c>
      <c r="D630" s="40" t="s">
        <v>52</v>
      </c>
      <c r="E630" s="40"/>
      <c r="F630" s="40" t="s">
        <v>48</v>
      </c>
      <c r="G630" s="41" t="s">
        <v>30</v>
      </c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4"/>
      <c r="AP630" s="54"/>
      <c r="AQ630" s="65">
        <v>0</v>
      </c>
      <c r="AR630" s="66">
        <f t="shared" si="90"/>
        <v>0</v>
      </c>
      <c r="AS630" s="67">
        <v>0</v>
      </c>
      <c r="AT630" s="66">
        <f t="shared" si="92"/>
        <v>0</v>
      </c>
      <c r="AU630" s="67">
        <v>0</v>
      </c>
      <c r="AV630" s="68">
        <f t="shared" si="94"/>
        <v>0</v>
      </c>
    </row>
    <row r="631" spans="1:48" x14ac:dyDescent="0.2">
      <c r="A631" s="4" t="str">
        <f t="shared" si="87"/>
        <v>Pichidegua23</v>
      </c>
      <c r="B631" s="38" t="str">
        <f t="shared" si="88"/>
        <v>PICH2B23</v>
      </c>
      <c r="C631" s="39">
        <v>23</v>
      </c>
      <c r="D631" s="40" t="s">
        <v>52</v>
      </c>
      <c r="E631" s="40" t="s">
        <v>55</v>
      </c>
      <c r="F631" s="40" t="s">
        <v>48</v>
      </c>
      <c r="G631" s="41" t="s">
        <v>31</v>
      </c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4"/>
      <c r="AP631" s="54"/>
      <c r="AQ631" s="65">
        <v>0</v>
      </c>
      <c r="AR631" s="66">
        <f t="shared" si="90"/>
        <v>0</v>
      </c>
      <c r="AS631" s="67">
        <v>0</v>
      </c>
      <c r="AT631" s="66">
        <f t="shared" si="92"/>
        <v>0</v>
      </c>
      <c r="AU631" s="67">
        <v>0</v>
      </c>
      <c r="AV631" s="68">
        <f t="shared" si="94"/>
        <v>0</v>
      </c>
    </row>
    <row r="632" spans="1:48" x14ac:dyDescent="0.2">
      <c r="A632" s="4" t="str">
        <f t="shared" si="87"/>
        <v>Pichidegua23</v>
      </c>
      <c r="B632" s="38" t="str">
        <f t="shared" si="88"/>
        <v>PICH3B23</v>
      </c>
      <c r="C632" s="39">
        <v>23</v>
      </c>
      <c r="D632" s="40" t="s">
        <v>52</v>
      </c>
      <c r="E632" s="40" t="s">
        <v>55</v>
      </c>
      <c r="F632" s="40" t="s">
        <v>49</v>
      </c>
      <c r="G632" s="41" t="s">
        <v>32</v>
      </c>
      <c r="H632" s="53">
        <v>5400</v>
      </c>
      <c r="I632" s="53"/>
      <c r="J632" s="53">
        <v>12600</v>
      </c>
      <c r="K632" s="53"/>
      <c r="L632" s="53">
        <v>8100</v>
      </c>
      <c r="M632" s="53"/>
      <c r="N632" s="53">
        <v>84240</v>
      </c>
      <c r="O632" s="53"/>
      <c r="P632" s="53">
        <v>217620</v>
      </c>
      <c r="Q632" s="53"/>
      <c r="R632" s="53">
        <v>19980</v>
      </c>
      <c r="S632" s="53"/>
      <c r="T632" s="53">
        <v>0</v>
      </c>
      <c r="U632" s="53"/>
      <c r="V632" s="53">
        <v>10080</v>
      </c>
      <c r="W632" s="53"/>
      <c r="X632" s="53">
        <v>0</v>
      </c>
      <c r="Y632" s="53"/>
      <c r="Z632" s="53">
        <v>10080</v>
      </c>
      <c r="AA632" s="53"/>
      <c r="AB632" s="53">
        <v>2160</v>
      </c>
      <c r="AC632" s="53"/>
      <c r="AD632" s="53">
        <v>0</v>
      </c>
      <c r="AE632" s="53"/>
      <c r="AF632" s="53">
        <v>2160</v>
      </c>
      <c r="AG632" s="53"/>
      <c r="AH632" s="53">
        <v>300</v>
      </c>
      <c r="AI632" s="53"/>
      <c r="AJ632" s="53"/>
      <c r="AK632" s="53"/>
      <c r="AL632" s="53">
        <v>382080</v>
      </c>
      <c r="AM632" s="53"/>
      <c r="AN632" s="53">
        <v>0</v>
      </c>
      <c r="AO632" s="54"/>
      <c r="AP632" s="54">
        <v>382080</v>
      </c>
      <c r="AQ632" s="65">
        <f t="shared" si="89"/>
        <v>2.6381909547738693E-2</v>
      </c>
      <c r="AR632" s="66">
        <f t="shared" si="90"/>
        <v>56</v>
      </c>
      <c r="AS632" s="67">
        <f t="shared" si="91"/>
        <v>5.6532663316582916E-3</v>
      </c>
      <c r="AT632" s="66">
        <f t="shared" si="92"/>
        <v>12</v>
      </c>
      <c r="AU632" s="67">
        <f t="shared" si="93"/>
        <v>7.8517587939698496E-4</v>
      </c>
      <c r="AV632" s="68">
        <f t="shared" si="94"/>
        <v>1.6666666666666667</v>
      </c>
    </row>
    <row r="633" spans="1:48" x14ac:dyDescent="0.2">
      <c r="A633" s="4" t="str">
        <f t="shared" si="87"/>
        <v>Pichidegua23</v>
      </c>
      <c r="B633" s="38" t="str">
        <f t="shared" si="88"/>
        <v>PICH4B23</v>
      </c>
      <c r="C633" s="39">
        <v>23</v>
      </c>
      <c r="D633" s="40" t="s">
        <v>52</v>
      </c>
      <c r="E633" s="40" t="s">
        <v>55</v>
      </c>
      <c r="F633" s="40" t="s">
        <v>50</v>
      </c>
      <c r="G633" s="41" t="s">
        <v>33</v>
      </c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4"/>
      <c r="AP633" s="54"/>
      <c r="AQ633" s="65">
        <v>0</v>
      </c>
      <c r="AR633" s="66">
        <f t="shared" si="90"/>
        <v>0</v>
      </c>
      <c r="AS633" s="67">
        <v>0</v>
      </c>
      <c r="AT633" s="66">
        <f t="shared" si="92"/>
        <v>0</v>
      </c>
      <c r="AU633" s="67">
        <v>0</v>
      </c>
      <c r="AV633" s="68">
        <f t="shared" si="94"/>
        <v>0</v>
      </c>
    </row>
    <row r="634" spans="1:48" x14ac:dyDescent="0.2">
      <c r="A634" s="4" t="str">
        <f t="shared" si="87"/>
        <v>Pichidegua23</v>
      </c>
      <c r="B634" s="38" t="str">
        <f t="shared" si="88"/>
        <v>PICH5B23</v>
      </c>
      <c r="C634" s="39">
        <v>23</v>
      </c>
      <c r="D634" s="40" t="s">
        <v>52</v>
      </c>
      <c r="E634" s="40" t="s">
        <v>55</v>
      </c>
      <c r="F634" s="40" t="s">
        <v>51</v>
      </c>
      <c r="G634" s="41" t="s">
        <v>34</v>
      </c>
      <c r="H634" s="53">
        <v>2520</v>
      </c>
      <c r="I634" s="53"/>
      <c r="J634" s="53">
        <v>24120</v>
      </c>
      <c r="K634" s="53"/>
      <c r="L634" s="53">
        <v>53820</v>
      </c>
      <c r="M634" s="53"/>
      <c r="N634" s="53">
        <v>24660</v>
      </c>
      <c r="O634" s="53"/>
      <c r="P634" s="53">
        <v>1260</v>
      </c>
      <c r="Q634" s="53"/>
      <c r="R634" s="53">
        <v>0</v>
      </c>
      <c r="S634" s="53"/>
      <c r="T634" s="53">
        <v>0</v>
      </c>
      <c r="U634" s="53"/>
      <c r="V634" s="53">
        <v>17640</v>
      </c>
      <c r="W634" s="53"/>
      <c r="X634" s="53">
        <v>0</v>
      </c>
      <c r="Y634" s="53"/>
      <c r="Z634" s="53">
        <v>17640</v>
      </c>
      <c r="AA634" s="53"/>
      <c r="AB634" s="53">
        <v>2700</v>
      </c>
      <c r="AC634" s="53"/>
      <c r="AD634" s="53">
        <v>0</v>
      </c>
      <c r="AE634" s="53"/>
      <c r="AF634" s="53">
        <v>2700</v>
      </c>
      <c r="AG634" s="53"/>
      <c r="AH634" s="53">
        <v>680</v>
      </c>
      <c r="AI634" s="53"/>
      <c r="AJ634" s="53"/>
      <c r="AK634" s="53"/>
      <c r="AL634" s="53">
        <v>127400</v>
      </c>
      <c r="AM634" s="53"/>
      <c r="AN634" s="53">
        <v>0</v>
      </c>
      <c r="AO634" s="54"/>
      <c r="AP634" s="54">
        <v>127400</v>
      </c>
      <c r="AQ634" s="65">
        <f t="shared" si="89"/>
        <v>0.13846153846153847</v>
      </c>
      <c r="AR634" s="66">
        <f t="shared" si="90"/>
        <v>98</v>
      </c>
      <c r="AS634" s="67">
        <f t="shared" si="91"/>
        <v>2.119309262166405E-2</v>
      </c>
      <c r="AT634" s="66">
        <f t="shared" si="92"/>
        <v>15</v>
      </c>
      <c r="AU634" s="67">
        <f t="shared" si="93"/>
        <v>5.3375196232339087E-3</v>
      </c>
      <c r="AV634" s="68">
        <f t="shared" si="94"/>
        <v>3.7777777777777777</v>
      </c>
    </row>
    <row r="635" spans="1:48" x14ac:dyDescent="0.2">
      <c r="A635" s="4" t="str">
        <f t="shared" si="87"/>
        <v>Pichidegua23</v>
      </c>
      <c r="B635" s="38" t="str">
        <f t="shared" si="88"/>
        <v>PICH3C23</v>
      </c>
      <c r="C635" s="39">
        <v>23</v>
      </c>
      <c r="D635" s="40" t="s">
        <v>52</v>
      </c>
      <c r="E635" s="40" t="s">
        <v>55</v>
      </c>
      <c r="F635" s="40" t="s">
        <v>49</v>
      </c>
      <c r="G635" s="41" t="s">
        <v>53</v>
      </c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4"/>
      <c r="AP635" s="54"/>
      <c r="AQ635" s="65">
        <v>0</v>
      </c>
      <c r="AR635" s="66">
        <f t="shared" si="90"/>
        <v>0</v>
      </c>
      <c r="AS635" s="67">
        <v>0</v>
      </c>
      <c r="AT635" s="66">
        <f t="shared" si="92"/>
        <v>0</v>
      </c>
      <c r="AU635" s="67">
        <v>0</v>
      </c>
      <c r="AV635" s="68">
        <f t="shared" si="94"/>
        <v>0</v>
      </c>
    </row>
    <row r="636" spans="1:48" x14ac:dyDescent="0.2">
      <c r="A636" s="4" t="str">
        <f t="shared" si="87"/>
        <v>Pichidegua23</v>
      </c>
      <c r="B636" s="38" t="str">
        <f t="shared" si="88"/>
        <v>PICH5C23</v>
      </c>
      <c r="C636" s="39">
        <v>23</v>
      </c>
      <c r="D636" s="40" t="s">
        <v>52</v>
      </c>
      <c r="E636" s="40" t="s">
        <v>55</v>
      </c>
      <c r="F636" s="40" t="s">
        <v>51</v>
      </c>
      <c r="G636" s="41" t="s">
        <v>35</v>
      </c>
      <c r="H636" s="53">
        <v>3240</v>
      </c>
      <c r="I636" s="53"/>
      <c r="J636" s="53">
        <v>6120</v>
      </c>
      <c r="K636" s="53"/>
      <c r="L636" s="53">
        <v>99720</v>
      </c>
      <c r="M636" s="53"/>
      <c r="N636" s="53">
        <v>170940</v>
      </c>
      <c r="O636" s="53"/>
      <c r="P636" s="53">
        <v>18360</v>
      </c>
      <c r="Q636" s="53"/>
      <c r="R636" s="53">
        <v>0</v>
      </c>
      <c r="S636" s="53"/>
      <c r="T636" s="53">
        <v>0</v>
      </c>
      <c r="U636" s="53"/>
      <c r="V636" s="53">
        <v>19260</v>
      </c>
      <c r="W636" s="53"/>
      <c r="X636" s="53">
        <v>0</v>
      </c>
      <c r="Y636" s="53"/>
      <c r="Z636" s="53">
        <v>19260</v>
      </c>
      <c r="AA636" s="53"/>
      <c r="AB636" s="53">
        <v>2160</v>
      </c>
      <c r="AC636" s="53"/>
      <c r="AD636" s="53">
        <v>0</v>
      </c>
      <c r="AE636" s="53"/>
      <c r="AF636" s="53">
        <v>2160</v>
      </c>
      <c r="AG636" s="53"/>
      <c r="AH636" s="53">
        <v>520</v>
      </c>
      <c r="AI636" s="53"/>
      <c r="AJ636" s="53"/>
      <c r="AK636" s="53"/>
      <c r="AL636" s="53">
        <v>320320</v>
      </c>
      <c r="AM636" s="53"/>
      <c r="AN636" s="53">
        <v>0</v>
      </c>
      <c r="AO636" s="54"/>
      <c r="AP636" s="54">
        <v>320320</v>
      </c>
      <c r="AQ636" s="65">
        <f t="shared" si="89"/>
        <v>6.0127372627372624E-2</v>
      </c>
      <c r="AR636" s="66">
        <f t="shared" si="90"/>
        <v>107</v>
      </c>
      <c r="AS636" s="67">
        <f t="shared" si="91"/>
        <v>6.743256743256743E-3</v>
      </c>
      <c r="AT636" s="66">
        <f t="shared" si="92"/>
        <v>12</v>
      </c>
      <c r="AU636" s="67">
        <f t="shared" si="93"/>
        <v>1.6233766233766235E-3</v>
      </c>
      <c r="AV636" s="68">
        <f t="shared" si="94"/>
        <v>2.8888888888888888</v>
      </c>
    </row>
    <row r="637" spans="1:48" x14ac:dyDescent="0.2">
      <c r="A637" s="4" t="str">
        <f t="shared" si="87"/>
        <v>Pichidegua23</v>
      </c>
      <c r="B637" s="38" t="str">
        <f t="shared" si="88"/>
        <v>PICH5D23</v>
      </c>
      <c r="C637" s="39">
        <v>23</v>
      </c>
      <c r="D637" s="40" t="s">
        <v>52</v>
      </c>
      <c r="E637" s="40" t="s">
        <v>55</v>
      </c>
      <c r="F637" s="40" t="s">
        <v>51</v>
      </c>
      <c r="G637" s="41" t="s">
        <v>36</v>
      </c>
      <c r="H637" s="53">
        <v>1440</v>
      </c>
      <c r="I637" s="53"/>
      <c r="J637" s="53">
        <v>19080</v>
      </c>
      <c r="K637" s="53"/>
      <c r="L637" s="53">
        <v>104760</v>
      </c>
      <c r="M637" s="53"/>
      <c r="N637" s="53">
        <v>178260</v>
      </c>
      <c r="O637" s="53"/>
      <c r="P637" s="53">
        <v>10440</v>
      </c>
      <c r="Q637" s="53"/>
      <c r="R637" s="53">
        <v>0</v>
      </c>
      <c r="S637" s="53"/>
      <c r="T637" s="53">
        <v>0</v>
      </c>
      <c r="U637" s="53"/>
      <c r="V637" s="53">
        <v>26940</v>
      </c>
      <c r="W637" s="53"/>
      <c r="X637" s="53">
        <v>0</v>
      </c>
      <c r="Y637" s="53"/>
      <c r="Z637" s="53">
        <v>26940</v>
      </c>
      <c r="AA637" s="53"/>
      <c r="AB637" s="53">
        <v>2520</v>
      </c>
      <c r="AC637" s="53"/>
      <c r="AD637" s="53">
        <v>0</v>
      </c>
      <c r="AE637" s="53"/>
      <c r="AF637" s="53">
        <v>2520</v>
      </c>
      <c r="AG637" s="53"/>
      <c r="AH637" s="53">
        <v>700</v>
      </c>
      <c r="AI637" s="53"/>
      <c r="AJ637" s="53"/>
      <c r="AK637" s="53"/>
      <c r="AL637" s="53">
        <v>344140</v>
      </c>
      <c r="AM637" s="53"/>
      <c r="AN637" s="53">
        <v>0</v>
      </c>
      <c r="AO637" s="54"/>
      <c r="AP637" s="54">
        <v>344140</v>
      </c>
      <c r="AQ637" s="65">
        <f t="shared" si="89"/>
        <v>7.8282094496425869E-2</v>
      </c>
      <c r="AR637" s="66">
        <f t="shared" si="90"/>
        <v>149.66666666666666</v>
      </c>
      <c r="AS637" s="67">
        <f t="shared" si="91"/>
        <v>7.3226012669262508E-3</v>
      </c>
      <c r="AT637" s="66">
        <f t="shared" si="92"/>
        <v>14</v>
      </c>
      <c r="AU637" s="67">
        <f t="shared" si="93"/>
        <v>2.0340559074795142E-3</v>
      </c>
      <c r="AV637" s="68">
        <f t="shared" si="94"/>
        <v>3.8888888888888888</v>
      </c>
    </row>
    <row r="638" spans="1:48" x14ac:dyDescent="0.2">
      <c r="A638" s="4" t="str">
        <f t="shared" si="87"/>
        <v>Pichidegua23</v>
      </c>
      <c r="B638" s="38" t="str">
        <f t="shared" si="88"/>
        <v>PICH1Aco23</v>
      </c>
      <c r="C638" s="39">
        <v>23</v>
      </c>
      <c r="D638" s="40" t="s">
        <v>52</v>
      </c>
      <c r="E638" s="40" t="s">
        <v>56</v>
      </c>
      <c r="F638" s="40" t="s">
        <v>47</v>
      </c>
      <c r="G638" s="41" t="s">
        <v>37</v>
      </c>
      <c r="H638" s="53">
        <v>8040</v>
      </c>
      <c r="I638" s="53"/>
      <c r="J638" s="53">
        <v>18720</v>
      </c>
      <c r="K638" s="53"/>
      <c r="L638" s="53">
        <v>360</v>
      </c>
      <c r="M638" s="53"/>
      <c r="N638" s="53">
        <v>29880</v>
      </c>
      <c r="O638" s="53"/>
      <c r="P638" s="53">
        <v>360</v>
      </c>
      <c r="Q638" s="53"/>
      <c r="R638" s="53">
        <v>0</v>
      </c>
      <c r="S638" s="53"/>
      <c r="T638" s="53">
        <v>0</v>
      </c>
      <c r="U638" s="53"/>
      <c r="V638" s="53">
        <v>1308</v>
      </c>
      <c r="W638" s="53"/>
      <c r="X638" s="53">
        <v>2730</v>
      </c>
      <c r="Y638" s="53"/>
      <c r="Z638" s="53">
        <v>4038</v>
      </c>
      <c r="AA638" s="53"/>
      <c r="AB638" s="53">
        <v>720</v>
      </c>
      <c r="AC638" s="53"/>
      <c r="AD638" s="53">
        <v>900</v>
      </c>
      <c r="AE638" s="53"/>
      <c r="AF638" s="53">
        <v>1620</v>
      </c>
      <c r="AG638" s="53"/>
      <c r="AH638" s="53">
        <v>1432</v>
      </c>
      <c r="AI638" s="53"/>
      <c r="AJ638" s="53"/>
      <c r="AK638" s="53"/>
      <c r="AL638" s="53">
        <v>60820</v>
      </c>
      <c r="AM638" s="53"/>
      <c r="AN638" s="53">
        <v>3630</v>
      </c>
      <c r="AO638" s="54"/>
      <c r="AP638" s="54">
        <v>64450</v>
      </c>
      <c r="AQ638" s="65">
        <f t="shared" si="89"/>
        <v>6.2653219550038788E-2</v>
      </c>
      <c r="AR638" s="66">
        <f t="shared" si="90"/>
        <v>22.433333333333334</v>
      </c>
      <c r="AS638" s="67">
        <f t="shared" si="91"/>
        <v>2.5135764158262217E-2</v>
      </c>
      <c r="AT638" s="66">
        <f t="shared" si="92"/>
        <v>9</v>
      </c>
      <c r="AU638" s="67">
        <f t="shared" si="93"/>
        <v>2.2218774243599689E-2</v>
      </c>
      <c r="AV638" s="68">
        <f t="shared" si="94"/>
        <v>7.9555555555555557</v>
      </c>
    </row>
    <row r="639" spans="1:48" x14ac:dyDescent="0.2">
      <c r="A639" s="4" t="str">
        <f t="shared" si="87"/>
        <v>Pichidegua23</v>
      </c>
      <c r="B639" s="38" t="str">
        <f t="shared" si="88"/>
        <v>PICH1Aco223</v>
      </c>
      <c r="C639" s="39">
        <v>23</v>
      </c>
      <c r="D639" s="40" t="s">
        <v>52</v>
      </c>
      <c r="E639" s="40" t="s">
        <v>56</v>
      </c>
      <c r="F639" s="40" t="s">
        <v>47</v>
      </c>
      <c r="G639" s="41" t="s">
        <v>38</v>
      </c>
      <c r="H639" s="53">
        <v>120</v>
      </c>
      <c r="I639" s="53"/>
      <c r="J639" s="53">
        <v>0</v>
      </c>
      <c r="K639" s="53"/>
      <c r="L639" s="53">
        <v>960</v>
      </c>
      <c r="M639" s="53"/>
      <c r="N639" s="53">
        <v>3600</v>
      </c>
      <c r="O639" s="53"/>
      <c r="P639" s="53">
        <v>14760</v>
      </c>
      <c r="Q639" s="53"/>
      <c r="R639" s="53">
        <v>7380</v>
      </c>
      <c r="S639" s="53"/>
      <c r="T639" s="53">
        <v>360</v>
      </c>
      <c r="U639" s="53"/>
      <c r="V639" s="53">
        <v>420</v>
      </c>
      <c r="W639" s="53"/>
      <c r="X639" s="53">
        <v>3120</v>
      </c>
      <c r="Y639" s="53"/>
      <c r="Z639" s="53">
        <v>3540</v>
      </c>
      <c r="AA639" s="53"/>
      <c r="AB639" s="53">
        <v>180</v>
      </c>
      <c r="AC639" s="53"/>
      <c r="AD639" s="53">
        <v>690</v>
      </c>
      <c r="AE639" s="53"/>
      <c r="AF639" s="53">
        <v>870</v>
      </c>
      <c r="AG639" s="53"/>
      <c r="AH639" s="53">
        <v>300</v>
      </c>
      <c r="AI639" s="53"/>
      <c r="AJ639" s="53"/>
      <c r="AK639" s="53"/>
      <c r="AL639" s="53">
        <v>28080</v>
      </c>
      <c r="AM639" s="53"/>
      <c r="AN639" s="53">
        <v>3810</v>
      </c>
      <c r="AO639" s="54"/>
      <c r="AP639" s="54">
        <v>31890</v>
      </c>
      <c r="AQ639" s="65">
        <f t="shared" si="89"/>
        <v>0.11100658513640639</v>
      </c>
      <c r="AR639" s="66">
        <f t="shared" si="90"/>
        <v>19.666666666666668</v>
      </c>
      <c r="AS639" s="67">
        <f t="shared" si="91"/>
        <v>2.7281279397930385E-2</v>
      </c>
      <c r="AT639" s="66">
        <f t="shared" si="92"/>
        <v>4.833333333333333</v>
      </c>
      <c r="AU639" s="67">
        <f t="shared" si="93"/>
        <v>9.4073377234242701E-3</v>
      </c>
      <c r="AV639" s="68">
        <f t="shared" si="94"/>
        <v>1.6666666666666667</v>
      </c>
    </row>
    <row r="640" spans="1:48" x14ac:dyDescent="0.2">
      <c r="A640" s="4" t="str">
        <f t="shared" si="87"/>
        <v>Pichidegua23</v>
      </c>
      <c r="B640" s="38" t="str">
        <f t="shared" si="88"/>
        <v>PICH1Bco23</v>
      </c>
      <c r="C640" s="39">
        <v>23</v>
      </c>
      <c r="D640" s="40" t="s">
        <v>52</v>
      </c>
      <c r="E640" s="40" t="s">
        <v>56</v>
      </c>
      <c r="F640" s="40" t="s">
        <v>47</v>
      </c>
      <c r="G640" s="41" t="s">
        <v>39</v>
      </c>
      <c r="H640" s="53">
        <v>3480</v>
      </c>
      <c r="I640" s="53"/>
      <c r="J640" s="53">
        <v>900</v>
      </c>
      <c r="K640" s="53"/>
      <c r="L640" s="53">
        <v>21260</v>
      </c>
      <c r="M640" s="53"/>
      <c r="N640" s="53">
        <v>27900</v>
      </c>
      <c r="O640" s="53"/>
      <c r="P640" s="53">
        <v>180</v>
      </c>
      <c r="Q640" s="53"/>
      <c r="R640" s="53">
        <v>0</v>
      </c>
      <c r="S640" s="53"/>
      <c r="T640" s="53">
        <v>0</v>
      </c>
      <c r="U640" s="53"/>
      <c r="V640" s="53">
        <v>2727</v>
      </c>
      <c r="W640" s="53"/>
      <c r="X640" s="53">
        <v>810</v>
      </c>
      <c r="Y640" s="53"/>
      <c r="Z640" s="53">
        <v>3537</v>
      </c>
      <c r="AA640" s="53"/>
      <c r="AB640" s="53">
        <v>162</v>
      </c>
      <c r="AC640" s="53"/>
      <c r="AD640" s="53">
        <v>60</v>
      </c>
      <c r="AE640" s="53"/>
      <c r="AF640" s="53">
        <v>222</v>
      </c>
      <c r="AG640" s="53"/>
      <c r="AH640" s="53">
        <v>631</v>
      </c>
      <c r="AI640" s="53"/>
      <c r="AJ640" s="53"/>
      <c r="AK640" s="53"/>
      <c r="AL640" s="53">
        <v>57240</v>
      </c>
      <c r="AM640" s="53"/>
      <c r="AN640" s="53">
        <v>870</v>
      </c>
      <c r="AO640" s="54"/>
      <c r="AP640" s="54">
        <v>58110</v>
      </c>
      <c r="AQ640" s="65">
        <f t="shared" si="89"/>
        <v>6.0867320598864225E-2</v>
      </c>
      <c r="AR640" s="66">
        <f t="shared" si="90"/>
        <v>19.649999999999999</v>
      </c>
      <c r="AS640" s="67">
        <f t="shared" si="91"/>
        <v>3.8203407330924108E-3</v>
      </c>
      <c r="AT640" s="66">
        <f t="shared" si="92"/>
        <v>1.2333333333333334</v>
      </c>
      <c r="AU640" s="67">
        <f t="shared" si="93"/>
        <v>1.0858716227843745E-2</v>
      </c>
      <c r="AV640" s="68">
        <f t="shared" si="94"/>
        <v>3.5055555555555555</v>
      </c>
    </row>
    <row r="641" spans="1:48" x14ac:dyDescent="0.2">
      <c r="A641" s="4" t="str">
        <f t="shared" si="87"/>
        <v>Pichidegua23</v>
      </c>
      <c r="B641" s="38" t="str">
        <f t="shared" si="88"/>
        <v>PICH2BCO23</v>
      </c>
      <c r="C641" s="39">
        <v>23</v>
      </c>
      <c r="D641" s="40" t="s">
        <v>52</v>
      </c>
      <c r="E641" s="42" t="s">
        <v>56</v>
      </c>
      <c r="F641" s="42" t="s">
        <v>47</v>
      </c>
      <c r="G641" s="43" t="s">
        <v>40</v>
      </c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4"/>
      <c r="AP641" s="54"/>
      <c r="AQ641" s="65">
        <v>0</v>
      </c>
      <c r="AR641" s="66">
        <f t="shared" si="90"/>
        <v>0</v>
      </c>
      <c r="AS641" s="67">
        <v>0</v>
      </c>
      <c r="AT641" s="66">
        <f t="shared" si="92"/>
        <v>0</v>
      </c>
      <c r="AU641" s="67">
        <v>0</v>
      </c>
      <c r="AV641" s="68">
        <f t="shared" si="94"/>
        <v>0</v>
      </c>
    </row>
    <row r="642" spans="1:48" x14ac:dyDescent="0.2">
      <c r="A642" s="4" t="str">
        <f t="shared" si="87"/>
        <v>Pichidegua23</v>
      </c>
      <c r="B642" s="38" t="str">
        <f t="shared" si="88"/>
        <v>PICH4Bco23</v>
      </c>
      <c r="C642" s="39">
        <v>23</v>
      </c>
      <c r="D642" s="40" t="s">
        <v>52</v>
      </c>
      <c r="E642" s="40" t="s">
        <v>56</v>
      </c>
      <c r="F642" s="40" t="s">
        <v>50</v>
      </c>
      <c r="G642" s="41" t="s">
        <v>41</v>
      </c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4"/>
      <c r="AP642" s="54"/>
      <c r="AQ642" s="65">
        <v>0</v>
      </c>
      <c r="AR642" s="66">
        <f t="shared" si="90"/>
        <v>0</v>
      </c>
      <c r="AS642" s="67">
        <v>0</v>
      </c>
      <c r="AT642" s="66">
        <f t="shared" si="92"/>
        <v>0</v>
      </c>
      <c r="AU642" s="67">
        <v>0</v>
      </c>
      <c r="AV642" s="68">
        <f t="shared" si="94"/>
        <v>0</v>
      </c>
    </row>
    <row r="643" spans="1:48" x14ac:dyDescent="0.2">
      <c r="A643" s="4" t="str">
        <f t="shared" si="87"/>
        <v>Pichidegua23</v>
      </c>
      <c r="B643" s="38" t="str">
        <f t="shared" si="88"/>
        <v>PICH5Aco23</v>
      </c>
      <c r="C643" s="39">
        <v>23</v>
      </c>
      <c r="D643" s="40" t="s">
        <v>52</v>
      </c>
      <c r="E643" s="40" t="s">
        <v>56</v>
      </c>
      <c r="F643" s="40" t="s">
        <v>51</v>
      </c>
      <c r="G643" s="41" t="s">
        <v>42</v>
      </c>
      <c r="H643" s="53">
        <v>7080</v>
      </c>
      <c r="I643" s="53"/>
      <c r="J643" s="53">
        <v>31500</v>
      </c>
      <c r="K643" s="53"/>
      <c r="L643" s="53">
        <v>0</v>
      </c>
      <c r="M643" s="53"/>
      <c r="N643" s="53">
        <v>94500</v>
      </c>
      <c r="O643" s="53"/>
      <c r="P643" s="53">
        <v>540</v>
      </c>
      <c r="Q643" s="53"/>
      <c r="R643" s="53">
        <v>0</v>
      </c>
      <c r="S643" s="53"/>
      <c r="T643" s="53">
        <v>0</v>
      </c>
      <c r="U643" s="53"/>
      <c r="V643" s="53">
        <v>6165</v>
      </c>
      <c r="W643" s="53"/>
      <c r="X643" s="53">
        <v>0</v>
      </c>
      <c r="Y643" s="53"/>
      <c r="Z643" s="53">
        <v>6165</v>
      </c>
      <c r="AA643" s="53"/>
      <c r="AB643" s="53">
        <v>3612</v>
      </c>
      <c r="AC643" s="53"/>
      <c r="AD643" s="53">
        <v>0</v>
      </c>
      <c r="AE643" s="53"/>
      <c r="AF643" s="53">
        <v>3612</v>
      </c>
      <c r="AG643" s="53"/>
      <c r="AH643" s="53">
        <v>1863</v>
      </c>
      <c r="AI643" s="53"/>
      <c r="AJ643" s="53"/>
      <c r="AK643" s="53"/>
      <c r="AL643" s="53">
        <v>145260</v>
      </c>
      <c r="AM643" s="53"/>
      <c r="AN643" s="53">
        <v>0</v>
      </c>
      <c r="AO643" s="54"/>
      <c r="AP643" s="54">
        <v>145260</v>
      </c>
      <c r="AQ643" s="65">
        <f t="shared" si="89"/>
        <v>4.244114002478315E-2</v>
      </c>
      <c r="AR643" s="66">
        <f t="shared" si="90"/>
        <v>34.25</v>
      </c>
      <c r="AS643" s="67">
        <f t="shared" si="91"/>
        <v>2.4865757951259809E-2</v>
      </c>
      <c r="AT643" s="66">
        <f t="shared" si="92"/>
        <v>20.066666666666666</v>
      </c>
      <c r="AU643" s="67">
        <f t="shared" si="93"/>
        <v>1.2825278810408921E-2</v>
      </c>
      <c r="AV643" s="68">
        <f t="shared" si="94"/>
        <v>10.35</v>
      </c>
    </row>
    <row r="644" spans="1:48" x14ac:dyDescent="0.2">
      <c r="A644" s="4" t="str">
        <f t="shared" ref="A644:A702" si="95">+CONCATENATE(D644,C644)</f>
        <v>Pichidegua23</v>
      </c>
      <c r="B644" s="38" t="str">
        <f t="shared" ref="B644:B702" si="96">+CONCATENATE(G644,C644)</f>
        <v>PICH5Bco23</v>
      </c>
      <c r="C644" s="39">
        <v>23</v>
      </c>
      <c r="D644" s="40" t="s">
        <v>52</v>
      </c>
      <c r="E644" s="40" t="s">
        <v>56</v>
      </c>
      <c r="F644" s="40" t="s">
        <v>51</v>
      </c>
      <c r="G644" s="41" t="s">
        <v>43</v>
      </c>
      <c r="H644" s="53">
        <v>960</v>
      </c>
      <c r="I644" s="53"/>
      <c r="J644" s="53">
        <v>4680</v>
      </c>
      <c r="K644" s="53"/>
      <c r="L644" s="53">
        <v>9720</v>
      </c>
      <c r="M644" s="53"/>
      <c r="N644" s="53">
        <v>4860</v>
      </c>
      <c r="O644" s="53"/>
      <c r="P644" s="53">
        <v>540</v>
      </c>
      <c r="Q644" s="53"/>
      <c r="R644" s="53">
        <v>0</v>
      </c>
      <c r="S644" s="53"/>
      <c r="T644" s="53">
        <v>0</v>
      </c>
      <c r="U644" s="53"/>
      <c r="V644" s="53">
        <v>2940</v>
      </c>
      <c r="W644" s="53"/>
      <c r="X644" s="53">
        <v>0</v>
      </c>
      <c r="Y644" s="53"/>
      <c r="Z644" s="53">
        <v>2940</v>
      </c>
      <c r="AA644" s="53"/>
      <c r="AB644" s="53">
        <v>2007</v>
      </c>
      <c r="AC644" s="53"/>
      <c r="AD644" s="53">
        <v>0</v>
      </c>
      <c r="AE644" s="53"/>
      <c r="AF644" s="53">
        <v>2007</v>
      </c>
      <c r="AG644" s="53"/>
      <c r="AH644" s="53">
        <v>213</v>
      </c>
      <c r="AI644" s="53"/>
      <c r="AJ644" s="53"/>
      <c r="AK644" s="53"/>
      <c r="AL644" s="53">
        <v>25920</v>
      </c>
      <c r="AM644" s="53"/>
      <c r="AN644" s="53">
        <v>0</v>
      </c>
      <c r="AO644" s="54"/>
      <c r="AP644" s="54">
        <v>25920</v>
      </c>
      <c r="AQ644" s="65">
        <f t="shared" si="89"/>
        <v>0.11342592592592593</v>
      </c>
      <c r="AR644" s="66">
        <f t="shared" si="90"/>
        <v>16.333333333333332</v>
      </c>
      <c r="AS644" s="67">
        <f t="shared" si="91"/>
        <v>7.7430555555555558E-2</v>
      </c>
      <c r="AT644" s="66">
        <f t="shared" si="92"/>
        <v>11.15</v>
      </c>
      <c r="AU644" s="67">
        <f t="shared" si="93"/>
        <v>8.2175925925925923E-3</v>
      </c>
      <c r="AV644" s="68">
        <f t="shared" si="94"/>
        <v>1.1833333333333333</v>
      </c>
    </row>
    <row r="645" spans="1:48" x14ac:dyDescent="0.2">
      <c r="A645" s="4" t="str">
        <f t="shared" si="95"/>
        <v>Pichidegua23</v>
      </c>
      <c r="B645" s="38" t="str">
        <f t="shared" si="96"/>
        <v>PICH5Cco23</v>
      </c>
      <c r="C645" s="39">
        <v>23</v>
      </c>
      <c r="D645" s="40" t="s">
        <v>52</v>
      </c>
      <c r="E645" s="40" t="s">
        <v>56</v>
      </c>
      <c r="F645" s="40" t="s">
        <v>51</v>
      </c>
      <c r="G645" s="41" t="s">
        <v>44</v>
      </c>
      <c r="H645" s="53">
        <v>1080</v>
      </c>
      <c r="I645" s="53"/>
      <c r="J645" s="53">
        <v>9000</v>
      </c>
      <c r="K645" s="53"/>
      <c r="L645" s="53">
        <v>8100</v>
      </c>
      <c r="M645" s="53"/>
      <c r="N645" s="53">
        <v>26670</v>
      </c>
      <c r="O645" s="53"/>
      <c r="P645" s="53">
        <v>3060</v>
      </c>
      <c r="Q645" s="53"/>
      <c r="R645" s="53">
        <v>0</v>
      </c>
      <c r="S645" s="53"/>
      <c r="T645" s="53">
        <v>0</v>
      </c>
      <c r="U645" s="53"/>
      <c r="V645" s="53">
        <v>3252</v>
      </c>
      <c r="W645" s="53"/>
      <c r="X645" s="53">
        <v>0</v>
      </c>
      <c r="Y645" s="53"/>
      <c r="Z645" s="53">
        <v>3252</v>
      </c>
      <c r="AA645" s="53"/>
      <c r="AB645" s="53">
        <v>3648</v>
      </c>
      <c r="AC645" s="53"/>
      <c r="AD645" s="53">
        <v>0</v>
      </c>
      <c r="AE645" s="53"/>
      <c r="AF645" s="53">
        <v>3648</v>
      </c>
      <c r="AG645" s="53"/>
      <c r="AH645" s="53">
        <v>2250</v>
      </c>
      <c r="AI645" s="53"/>
      <c r="AJ645" s="53"/>
      <c r="AK645" s="53"/>
      <c r="AL645" s="53">
        <v>57060</v>
      </c>
      <c r="AM645" s="53"/>
      <c r="AN645" s="53">
        <v>0</v>
      </c>
      <c r="AO645" s="54"/>
      <c r="AP645" s="54">
        <v>57060</v>
      </c>
      <c r="AQ645" s="65">
        <f t="shared" si="89"/>
        <v>5.6992639327024183E-2</v>
      </c>
      <c r="AR645" s="66">
        <f t="shared" si="90"/>
        <v>18.066666666666666</v>
      </c>
      <c r="AS645" s="67">
        <f t="shared" si="91"/>
        <v>6.3932702418506834E-2</v>
      </c>
      <c r="AT645" s="66">
        <f t="shared" si="92"/>
        <v>20.266666666666666</v>
      </c>
      <c r="AU645" s="67">
        <f t="shared" si="93"/>
        <v>3.9432176656151417E-2</v>
      </c>
      <c r="AV645" s="68">
        <f t="shared" si="94"/>
        <v>12.5</v>
      </c>
    </row>
    <row r="646" spans="1:48" ht="13.5" thickBot="1" x14ac:dyDescent="0.25">
      <c r="A646" s="4" t="str">
        <f t="shared" si="95"/>
        <v>23</v>
      </c>
      <c r="B646" s="44" t="str">
        <f t="shared" si="96"/>
        <v>Lavado23</v>
      </c>
      <c r="C646" s="45">
        <v>23</v>
      </c>
      <c r="D646" s="46"/>
      <c r="E646" s="46"/>
      <c r="F646" s="46"/>
      <c r="G646" s="47" t="s">
        <v>46</v>
      </c>
      <c r="H646" s="55">
        <v>4680</v>
      </c>
      <c r="I646" s="55"/>
      <c r="J646" s="55">
        <v>13140</v>
      </c>
      <c r="K646" s="55"/>
      <c r="L646" s="55">
        <v>64440</v>
      </c>
      <c r="M646" s="55"/>
      <c r="N646" s="55">
        <v>48240</v>
      </c>
      <c r="O646" s="55"/>
      <c r="P646" s="55">
        <v>14400</v>
      </c>
      <c r="Q646" s="55"/>
      <c r="R646" s="55">
        <v>2340</v>
      </c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>
        <v>147240</v>
      </c>
      <c r="AM646" s="55"/>
      <c r="AN646" s="55"/>
      <c r="AO646" s="56"/>
      <c r="AP646" s="56">
        <v>147240</v>
      </c>
      <c r="AQ646" s="69">
        <f t="shared" si="89"/>
        <v>0</v>
      </c>
      <c r="AR646" s="70">
        <f t="shared" si="90"/>
        <v>0</v>
      </c>
      <c r="AS646" s="71">
        <f t="shared" si="91"/>
        <v>0</v>
      </c>
      <c r="AT646" s="70">
        <f t="shared" si="92"/>
        <v>0</v>
      </c>
      <c r="AU646" s="71">
        <f t="shared" si="93"/>
        <v>0</v>
      </c>
      <c r="AV646" s="72">
        <f t="shared" si="94"/>
        <v>0</v>
      </c>
    </row>
    <row r="647" spans="1:48" x14ac:dyDescent="0.2">
      <c r="A647" s="4" t="str">
        <f t="shared" si="95"/>
        <v>Calera24</v>
      </c>
      <c r="B647" s="34" t="str">
        <f t="shared" si="96"/>
        <v>CA3A24</v>
      </c>
      <c r="C647" s="35">
        <v>24</v>
      </c>
      <c r="D647" s="36" t="s">
        <v>59</v>
      </c>
      <c r="E647" s="36" t="s">
        <v>56</v>
      </c>
      <c r="F647" s="36" t="s">
        <v>47</v>
      </c>
      <c r="G647" s="37" t="s">
        <v>20</v>
      </c>
      <c r="H647" s="51">
        <v>12000</v>
      </c>
      <c r="I647" s="51"/>
      <c r="J647" s="51">
        <v>27360</v>
      </c>
      <c r="K647" s="51"/>
      <c r="L647" s="51">
        <v>12960</v>
      </c>
      <c r="M647" s="51"/>
      <c r="N647" s="51">
        <v>39240</v>
      </c>
      <c r="O647" s="51"/>
      <c r="P647" s="51">
        <v>180</v>
      </c>
      <c r="Q647" s="51"/>
      <c r="R647" s="51"/>
      <c r="S647" s="51"/>
      <c r="T647" s="51"/>
      <c r="U647" s="51"/>
      <c r="V647" s="51">
        <v>1539</v>
      </c>
      <c r="W647" s="51"/>
      <c r="X647" s="51">
        <v>540</v>
      </c>
      <c r="Y647" s="51"/>
      <c r="Z647" s="51">
        <v>2079</v>
      </c>
      <c r="AA647" s="51"/>
      <c r="AB647" s="51">
        <v>1008</v>
      </c>
      <c r="AC647" s="51"/>
      <c r="AD647" s="51">
        <v>720</v>
      </c>
      <c r="AE647" s="51"/>
      <c r="AF647" s="51">
        <v>1728</v>
      </c>
      <c r="AG647" s="51"/>
      <c r="AH647" s="51">
        <v>873</v>
      </c>
      <c r="AI647" s="51"/>
      <c r="AJ647" s="51"/>
      <c r="AK647" s="51"/>
      <c r="AL647" s="51">
        <v>95160</v>
      </c>
      <c r="AM647" s="51"/>
      <c r="AN647" s="51">
        <v>1260</v>
      </c>
      <c r="AO647" s="52"/>
      <c r="AP647" s="52">
        <v>96420</v>
      </c>
      <c r="AQ647" s="57">
        <f t="shared" si="89"/>
        <v>2.1561916614810207E-2</v>
      </c>
      <c r="AR647" s="58">
        <f t="shared" si="90"/>
        <v>11.55</v>
      </c>
      <c r="AS647" s="59">
        <f t="shared" si="91"/>
        <v>1.7921593030491598E-2</v>
      </c>
      <c r="AT647" s="58">
        <f t="shared" si="92"/>
        <v>9.6</v>
      </c>
      <c r="AU647" s="59">
        <f t="shared" si="93"/>
        <v>9.0541381456129433E-3</v>
      </c>
      <c r="AV647" s="60">
        <f t="shared" si="94"/>
        <v>4.8499999999999996</v>
      </c>
    </row>
    <row r="648" spans="1:48" x14ac:dyDescent="0.2">
      <c r="A648" s="4" t="str">
        <f t="shared" si="95"/>
        <v>Calera24</v>
      </c>
      <c r="B648" s="38" t="str">
        <f t="shared" si="96"/>
        <v>CA3B24</v>
      </c>
      <c r="C648" s="39">
        <v>24</v>
      </c>
      <c r="D648" s="40" t="s">
        <v>59</v>
      </c>
      <c r="E648" s="40" t="s">
        <v>56</v>
      </c>
      <c r="F648" s="40" t="s">
        <v>47</v>
      </c>
      <c r="G648" s="41" t="s">
        <v>54</v>
      </c>
      <c r="H648" s="53">
        <v>0</v>
      </c>
      <c r="I648" s="53"/>
      <c r="J648" s="53">
        <v>0</v>
      </c>
      <c r="K648" s="53"/>
      <c r="L648" s="53">
        <v>0</v>
      </c>
      <c r="M648" s="53"/>
      <c r="N648" s="53">
        <v>0</v>
      </c>
      <c r="O648" s="53"/>
      <c r="P648" s="53">
        <v>0</v>
      </c>
      <c r="Q648" s="53"/>
      <c r="R648" s="53"/>
      <c r="S648" s="53"/>
      <c r="T648" s="53"/>
      <c r="U648" s="53"/>
      <c r="V648" s="53">
        <v>0</v>
      </c>
      <c r="W648" s="53"/>
      <c r="X648" s="53">
        <v>0</v>
      </c>
      <c r="Y648" s="53"/>
      <c r="Z648" s="53">
        <v>0</v>
      </c>
      <c r="AA648" s="53"/>
      <c r="AB648" s="53">
        <v>0</v>
      </c>
      <c r="AC648" s="53"/>
      <c r="AD648" s="53">
        <v>60</v>
      </c>
      <c r="AE648" s="53"/>
      <c r="AF648" s="53">
        <v>60</v>
      </c>
      <c r="AG648" s="53"/>
      <c r="AH648" s="53">
        <v>0</v>
      </c>
      <c r="AI648" s="53"/>
      <c r="AJ648" s="53"/>
      <c r="AK648" s="53"/>
      <c r="AL648" s="53">
        <v>0</v>
      </c>
      <c r="AM648" s="53"/>
      <c r="AN648" s="53">
        <v>60</v>
      </c>
      <c r="AO648" s="54"/>
      <c r="AP648" s="54">
        <v>60</v>
      </c>
      <c r="AQ648" s="61">
        <f t="shared" si="89"/>
        <v>0</v>
      </c>
      <c r="AR648" s="62">
        <f t="shared" si="90"/>
        <v>0</v>
      </c>
      <c r="AS648" s="63">
        <f t="shared" si="91"/>
        <v>1</v>
      </c>
      <c r="AT648" s="62">
        <f t="shared" si="92"/>
        <v>0.33333333333333331</v>
      </c>
      <c r="AU648" s="63">
        <f t="shared" si="93"/>
        <v>0</v>
      </c>
      <c r="AV648" s="64">
        <f t="shared" si="94"/>
        <v>0</v>
      </c>
    </row>
    <row r="649" spans="1:48" x14ac:dyDescent="0.2">
      <c r="A649" s="4" t="str">
        <f t="shared" si="95"/>
        <v>Calera24</v>
      </c>
      <c r="B649" s="38" t="str">
        <f t="shared" si="96"/>
        <v>CA3BB24</v>
      </c>
      <c r="C649" s="39">
        <v>24</v>
      </c>
      <c r="D649" s="40" t="s">
        <v>59</v>
      </c>
      <c r="E649" s="40" t="s">
        <v>55</v>
      </c>
      <c r="F649" s="40" t="s">
        <v>47</v>
      </c>
      <c r="G649" s="41" t="s">
        <v>21</v>
      </c>
      <c r="H649" s="53">
        <v>3600</v>
      </c>
      <c r="I649" s="53"/>
      <c r="J649" s="53">
        <v>11340</v>
      </c>
      <c r="K649" s="53"/>
      <c r="L649" s="53">
        <v>7000</v>
      </c>
      <c r="M649" s="53"/>
      <c r="N649" s="53">
        <v>38520</v>
      </c>
      <c r="O649" s="53"/>
      <c r="P649" s="53">
        <v>0</v>
      </c>
      <c r="Q649" s="53"/>
      <c r="R649" s="53"/>
      <c r="S649" s="53"/>
      <c r="T649" s="53"/>
      <c r="U649" s="53"/>
      <c r="V649" s="53">
        <v>1959</v>
      </c>
      <c r="W649" s="53"/>
      <c r="X649" s="53">
        <v>930</v>
      </c>
      <c r="Y649" s="53"/>
      <c r="Z649" s="53">
        <v>2889</v>
      </c>
      <c r="AA649" s="53"/>
      <c r="AB649" s="53">
        <v>771</v>
      </c>
      <c r="AC649" s="53"/>
      <c r="AD649" s="53">
        <v>660</v>
      </c>
      <c r="AE649" s="53"/>
      <c r="AF649" s="53">
        <v>1431</v>
      </c>
      <c r="AG649" s="53"/>
      <c r="AH649" s="53">
        <v>590</v>
      </c>
      <c r="AI649" s="53"/>
      <c r="AJ649" s="53"/>
      <c r="AK649" s="53"/>
      <c r="AL649" s="53">
        <v>63780</v>
      </c>
      <c r="AM649" s="53"/>
      <c r="AN649" s="53">
        <v>1590</v>
      </c>
      <c r="AO649" s="54"/>
      <c r="AP649" s="54">
        <v>65370</v>
      </c>
      <c r="AQ649" s="61">
        <f t="shared" si="89"/>
        <v>4.4194584671867827E-2</v>
      </c>
      <c r="AR649" s="62">
        <f t="shared" si="90"/>
        <v>16.05</v>
      </c>
      <c r="AS649" s="63">
        <f t="shared" si="91"/>
        <v>2.1890775585130792E-2</v>
      </c>
      <c r="AT649" s="62">
        <f t="shared" si="92"/>
        <v>7.95</v>
      </c>
      <c r="AU649" s="63">
        <f t="shared" si="93"/>
        <v>9.0255468869512006E-3</v>
      </c>
      <c r="AV649" s="64">
        <f t="shared" si="94"/>
        <v>3.2777777777777777</v>
      </c>
    </row>
    <row r="650" spans="1:48" x14ac:dyDescent="0.2">
      <c r="A650" s="4" t="str">
        <f t="shared" si="95"/>
        <v>Calera24</v>
      </c>
      <c r="B650" s="38" t="str">
        <f t="shared" si="96"/>
        <v>CAP1A24</v>
      </c>
      <c r="C650" s="39">
        <v>24</v>
      </c>
      <c r="D650" s="40" t="s">
        <v>59</v>
      </c>
      <c r="E650" s="40" t="s">
        <v>56</v>
      </c>
      <c r="F650" s="40" t="s">
        <v>47</v>
      </c>
      <c r="G650" s="41" t="s">
        <v>22</v>
      </c>
      <c r="H650" s="53">
        <v>2400</v>
      </c>
      <c r="I650" s="53"/>
      <c r="J650" s="53">
        <v>0</v>
      </c>
      <c r="K650" s="53"/>
      <c r="L650" s="53">
        <v>0</v>
      </c>
      <c r="M650" s="53"/>
      <c r="N650" s="53">
        <v>29160</v>
      </c>
      <c r="O650" s="53"/>
      <c r="P650" s="53">
        <v>0</v>
      </c>
      <c r="Q650" s="53"/>
      <c r="R650" s="53"/>
      <c r="S650" s="53"/>
      <c r="T650" s="53"/>
      <c r="U650" s="53"/>
      <c r="V650" s="53">
        <v>1209</v>
      </c>
      <c r="W650" s="53"/>
      <c r="X650" s="53">
        <v>300</v>
      </c>
      <c r="Y650" s="53"/>
      <c r="Z650" s="53">
        <v>1509</v>
      </c>
      <c r="AA650" s="53"/>
      <c r="AB650" s="53">
        <v>102</v>
      </c>
      <c r="AC650" s="53"/>
      <c r="AD650" s="53">
        <v>0</v>
      </c>
      <c r="AE650" s="53"/>
      <c r="AF650" s="53">
        <v>102</v>
      </c>
      <c r="AG650" s="53"/>
      <c r="AH650" s="53">
        <v>249</v>
      </c>
      <c r="AI650" s="53"/>
      <c r="AJ650" s="53"/>
      <c r="AK650" s="53"/>
      <c r="AL650" s="53">
        <v>33120</v>
      </c>
      <c r="AM650" s="53"/>
      <c r="AN650" s="53">
        <v>300</v>
      </c>
      <c r="AO650" s="54"/>
      <c r="AP650" s="54">
        <v>33420</v>
      </c>
      <c r="AQ650" s="61">
        <f t="shared" si="89"/>
        <v>4.5152603231597845E-2</v>
      </c>
      <c r="AR650" s="62">
        <f t="shared" si="90"/>
        <v>8.3833333333333329</v>
      </c>
      <c r="AS650" s="63">
        <f t="shared" si="91"/>
        <v>3.0520646319569119E-3</v>
      </c>
      <c r="AT650" s="62">
        <f t="shared" si="92"/>
        <v>0.56666666666666665</v>
      </c>
      <c r="AU650" s="63">
        <f t="shared" si="93"/>
        <v>7.450628366247756E-3</v>
      </c>
      <c r="AV650" s="64">
        <f t="shared" si="94"/>
        <v>1.3833333333333333</v>
      </c>
    </row>
    <row r="651" spans="1:48" x14ac:dyDescent="0.2">
      <c r="A651" s="4" t="str">
        <f t="shared" si="95"/>
        <v>Calera24</v>
      </c>
      <c r="B651" s="38" t="str">
        <f t="shared" si="96"/>
        <v>CAP1B24</v>
      </c>
      <c r="C651" s="39">
        <v>24</v>
      </c>
      <c r="D651" s="40" t="s">
        <v>59</v>
      </c>
      <c r="E651" s="40" t="s">
        <v>56</v>
      </c>
      <c r="F651" s="40" t="s">
        <v>47</v>
      </c>
      <c r="G651" s="41" t="s">
        <v>23</v>
      </c>
      <c r="H651" s="53">
        <v>2400</v>
      </c>
      <c r="I651" s="53"/>
      <c r="J651" s="53">
        <v>3600</v>
      </c>
      <c r="K651" s="53"/>
      <c r="L651" s="53">
        <v>0</v>
      </c>
      <c r="M651" s="53"/>
      <c r="N651" s="53">
        <v>16200</v>
      </c>
      <c r="O651" s="53"/>
      <c r="P651" s="53">
        <v>0</v>
      </c>
      <c r="Q651" s="53"/>
      <c r="R651" s="53"/>
      <c r="S651" s="53"/>
      <c r="T651" s="53"/>
      <c r="U651" s="53"/>
      <c r="V651" s="53">
        <v>636</v>
      </c>
      <c r="W651" s="53"/>
      <c r="X651" s="53">
        <v>540</v>
      </c>
      <c r="Y651" s="53"/>
      <c r="Z651" s="53">
        <v>1176</v>
      </c>
      <c r="AA651" s="53"/>
      <c r="AB651" s="53">
        <v>216</v>
      </c>
      <c r="AC651" s="53"/>
      <c r="AD651" s="53">
        <v>0</v>
      </c>
      <c r="AE651" s="53"/>
      <c r="AF651" s="53">
        <v>216</v>
      </c>
      <c r="AG651" s="53"/>
      <c r="AH651" s="53">
        <v>108</v>
      </c>
      <c r="AI651" s="53"/>
      <c r="AJ651" s="53"/>
      <c r="AK651" s="53"/>
      <c r="AL651" s="53">
        <v>23160</v>
      </c>
      <c r="AM651" s="53"/>
      <c r="AN651" s="53">
        <v>540</v>
      </c>
      <c r="AO651" s="54"/>
      <c r="AP651" s="54">
        <v>23700</v>
      </c>
      <c r="AQ651" s="61">
        <f t="shared" si="89"/>
        <v>4.9620253164556961E-2</v>
      </c>
      <c r="AR651" s="62">
        <f t="shared" si="90"/>
        <v>6.5333333333333332</v>
      </c>
      <c r="AS651" s="63">
        <f t="shared" si="91"/>
        <v>9.1139240506329117E-3</v>
      </c>
      <c r="AT651" s="62">
        <f t="shared" si="92"/>
        <v>1.2</v>
      </c>
      <c r="AU651" s="63">
        <f t="shared" si="93"/>
        <v>4.5569620253164559E-3</v>
      </c>
      <c r="AV651" s="64">
        <f t="shared" si="94"/>
        <v>0.6</v>
      </c>
    </row>
    <row r="652" spans="1:48" x14ac:dyDescent="0.2">
      <c r="A652" s="4" t="str">
        <f t="shared" si="95"/>
        <v>Calera24</v>
      </c>
      <c r="B652" s="38" t="str">
        <f t="shared" si="96"/>
        <v>CAP1c24</v>
      </c>
      <c r="C652" s="39">
        <v>24</v>
      </c>
      <c r="D652" s="40" t="s">
        <v>59</v>
      </c>
      <c r="E652" s="40" t="s">
        <v>56</v>
      </c>
      <c r="F652" s="40" t="s">
        <v>47</v>
      </c>
      <c r="G652" s="41" t="s">
        <v>24</v>
      </c>
      <c r="H652" s="53">
        <v>3000</v>
      </c>
      <c r="I652" s="53"/>
      <c r="J652" s="53">
        <v>0</v>
      </c>
      <c r="K652" s="53"/>
      <c r="L652" s="53">
        <v>23360</v>
      </c>
      <c r="M652" s="53"/>
      <c r="N652" s="53">
        <v>7740</v>
      </c>
      <c r="O652" s="53"/>
      <c r="P652" s="53">
        <v>0</v>
      </c>
      <c r="Q652" s="53"/>
      <c r="R652" s="53"/>
      <c r="S652" s="53"/>
      <c r="T652" s="53"/>
      <c r="U652" s="53"/>
      <c r="V652" s="53">
        <v>1329</v>
      </c>
      <c r="W652" s="53"/>
      <c r="X652" s="53">
        <v>390</v>
      </c>
      <c r="Y652" s="53"/>
      <c r="Z652" s="53">
        <v>1719</v>
      </c>
      <c r="AA652" s="53"/>
      <c r="AB652" s="53">
        <v>258</v>
      </c>
      <c r="AC652" s="53"/>
      <c r="AD652" s="53">
        <v>30</v>
      </c>
      <c r="AE652" s="53"/>
      <c r="AF652" s="53">
        <v>288</v>
      </c>
      <c r="AG652" s="53"/>
      <c r="AH652" s="53">
        <v>113</v>
      </c>
      <c r="AI652" s="53"/>
      <c r="AJ652" s="53"/>
      <c r="AK652" s="53"/>
      <c r="AL652" s="53">
        <v>35800</v>
      </c>
      <c r="AM652" s="53"/>
      <c r="AN652" s="53">
        <v>420</v>
      </c>
      <c r="AO652" s="54"/>
      <c r="AP652" s="54">
        <v>36220</v>
      </c>
      <c r="AQ652" s="65">
        <f t="shared" si="89"/>
        <v>4.7459966869133077E-2</v>
      </c>
      <c r="AR652" s="66">
        <f t="shared" si="90"/>
        <v>9.5500000000000007</v>
      </c>
      <c r="AS652" s="67">
        <f t="shared" si="91"/>
        <v>7.951408061844285E-3</v>
      </c>
      <c r="AT652" s="66">
        <f t="shared" si="92"/>
        <v>1.6</v>
      </c>
      <c r="AU652" s="67">
        <f t="shared" si="93"/>
        <v>3.1198233020430701E-3</v>
      </c>
      <c r="AV652" s="68">
        <f t="shared" si="94"/>
        <v>0.62777777777777777</v>
      </c>
    </row>
    <row r="653" spans="1:48" x14ac:dyDescent="0.2">
      <c r="A653" s="4" t="str">
        <f t="shared" si="95"/>
        <v>Pichidegua24</v>
      </c>
      <c r="B653" s="38" t="str">
        <f t="shared" si="96"/>
        <v>PICH1A24</v>
      </c>
      <c r="C653" s="39">
        <v>24</v>
      </c>
      <c r="D653" s="40" t="s">
        <v>52</v>
      </c>
      <c r="E653" s="40"/>
      <c r="F653" s="40" t="s">
        <v>48</v>
      </c>
      <c r="G653" s="41" t="s">
        <v>25</v>
      </c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4"/>
      <c r="AP653" s="54"/>
      <c r="AQ653" s="65">
        <v>0</v>
      </c>
      <c r="AR653" s="66">
        <f t="shared" si="90"/>
        <v>0</v>
      </c>
      <c r="AS653" s="67">
        <v>0</v>
      </c>
      <c r="AT653" s="66">
        <f t="shared" si="92"/>
        <v>0</v>
      </c>
      <c r="AU653" s="67">
        <v>0</v>
      </c>
      <c r="AV653" s="68">
        <f t="shared" si="94"/>
        <v>0</v>
      </c>
    </row>
    <row r="654" spans="1:48" x14ac:dyDescent="0.2">
      <c r="A654" s="4" t="str">
        <f t="shared" si="95"/>
        <v>Pichidegua24</v>
      </c>
      <c r="B654" s="38" t="str">
        <f t="shared" si="96"/>
        <v>PICH2A24</v>
      </c>
      <c r="C654" s="39">
        <v>24</v>
      </c>
      <c r="D654" s="40" t="s">
        <v>52</v>
      </c>
      <c r="E654" s="40" t="s">
        <v>56</v>
      </c>
      <c r="F654" s="40" t="s">
        <v>48</v>
      </c>
      <c r="G654" s="41" t="s">
        <v>26</v>
      </c>
      <c r="H654" s="53">
        <v>19560</v>
      </c>
      <c r="I654" s="53"/>
      <c r="J654" s="53">
        <v>71280</v>
      </c>
      <c r="K654" s="53"/>
      <c r="L654" s="53">
        <v>142200</v>
      </c>
      <c r="M654" s="53"/>
      <c r="N654" s="53">
        <v>41580</v>
      </c>
      <c r="O654" s="53"/>
      <c r="P654" s="53">
        <v>2160</v>
      </c>
      <c r="Q654" s="53"/>
      <c r="R654" s="53">
        <v>0</v>
      </c>
      <c r="S654" s="53"/>
      <c r="T654" s="53">
        <v>0</v>
      </c>
      <c r="U654" s="53"/>
      <c r="V654" s="53">
        <v>11160</v>
      </c>
      <c r="W654" s="53"/>
      <c r="X654" s="53">
        <v>0</v>
      </c>
      <c r="Y654" s="53"/>
      <c r="Z654" s="53">
        <v>11160</v>
      </c>
      <c r="AA654" s="53"/>
      <c r="AB654" s="53">
        <v>3780</v>
      </c>
      <c r="AC654" s="53"/>
      <c r="AD654" s="53">
        <v>0</v>
      </c>
      <c r="AE654" s="53"/>
      <c r="AF654" s="53">
        <v>3780</v>
      </c>
      <c r="AG654" s="53"/>
      <c r="AH654" s="53">
        <v>920</v>
      </c>
      <c r="AI654" s="53"/>
      <c r="AJ654" s="53"/>
      <c r="AK654" s="53"/>
      <c r="AL654" s="53">
        <v>292640</v>
      </c>
      <c r="AM654" s="53"/>
      <c r="AN654" s="53">
        <v>0</v>
      </c>
      <c r="AO654" s="54"/>
      <c r="AP654" s="54">
        <v>292640</v>
      </c>
      <c r="AQ654" s="65">
        <f t="shared" si="89"/>
        <v>3.8135593220338986E-2</v>
      </c>
      <c r="AR654" s="66">
        <f t="shared" si="90"/>
        <v>62</v>
      </c>
      <c r="AS654" s="67">
        <f t="shared" si="91"/>
        <v>1.2916894477856752E-2</v>
      </c>
      <c r="AT654" s="66">
        <f t="shared" si="92"/>
        <v>21</v>
      </c>
      <c r="AU654" s="67">
        <f t="shared" si="93"/>
        <v>3.1437944231820667E-3</v>
      </c>
      <c r="AV654" s="68">
        <f t="shared" si="94"/>
        <v>5.1111111111111107</v>
      </c>
    </row>
    <row r="655" spans="1:48" x14ac:dyDescent="0.2">
      <c r="A655" s="4" t="str">
        <f t="shared" si="95"/>
        <v>Pichidegua24</v>
      </c>
      <c r="B655" s="38" t="str">
        <f t="shared" si="96"/>
        <v>PICH3A24</v>
      </c>
      <c r="C655" s="39">
        <v>24</v>
      </c>
      <c r="D655" s="40" t="s">
        <v>52</v>
      </c>
      <c r="E655" s="40" t="s">
        <v>55</v>
      </c>
      <c r="F655" s="40" t="s">
        <v>49</v>
      </c>
      <c r="G655" s="41" t="s">
        <v>27</v>
      </c>
      <c r="H655" s="53">
        <v>3960</v>
      </c>
      <c r="I655" s="53"/>
      <c r="J655" s="53">
        <v>12960</v>
      </c>
      <c r="K655" s="53"/>
      <c r="L655" s="53">
        <v>133260</v>
      </c>
      <c r="M655" s="53"/>
      <c r="N655" s="53">
        <v>74160</v>
      </c>
      <c r="O655" s="53"/>
      <c r="P655" s="53">
        <v>5580</v>
      </c>
      <c r="Q655" s="53"/>
      <c r="R655" s="53">
        <v>0</v>
      </c>
      <c r="S655" s="53"/>
      <c r="T655" s="53">
        <v>0</v>
      </c>
      <c r="U655" s="53"/>
      <c r="V655" s="53">
        <v>22680</v>
      </c>
      <c r="W655" s="53"/>
      <c r="X655" s="53">
        <v>0</v>
      </c>
      <c r="Y655" s="53"/>
      <c r="Z655" s="53">
        <v>22680</v>
      </c>
      <c r="AA655" s="53"/>
      <c r="AB655" s="53">
        <v>1260</v>
      </c>
      <c r="AC655" s="53"/>
      <c r="AD655" s="53">
        <v>0</v>
      </c>
      <c r="AE655" s="53"/>
      <c r="AF655" s="53">
        <v>1260</v>
      </c>
      <c r="AG655" s="53"/>
      <c r="AH655" s="53">
        <v>440</v>
      </c>
      <c r="AI655" s="53"/>
      <c r="AJ655" s="53"/>
      <c r="AK655" s="53"/>
      <c r="AL655" s="53">
        <v>254300</v>
      </c>
      <c r="AM655" s="53"/>
      <c r="AN655" s="53">
        <v>0</v>
      </c>
      <c r="AO655" s="54"/>
      <c r="AP655" s="54">
        <v>254300</v>
      </c>
      <c r="AQ655" s="65">
        <f t="shared" ref="AQ655:AQ702" si="97">+Z655/AP655</f>
        <v>8.9186000786472666E-2</v>
      </c>
      <c r="AR655" s="66">
        <f t="shared" ref="AR655:AR702" si="98">+Z655/180</f>
        <v>126</v>
      </c>
      <c r="AS655" s="67">
        <f t="shared" ref="AS655:AS702" si="99">+AF655/AP655</f>
        <v>4.9547778214707036E-3</v>
      </c>
      <c r="AT655" s="66">
        <f t="shared" ref="AT655:AT702" si="100">+AF655/180</f>
        <v>7</v>
      </c>
      <c r="AU655" s="67">
        <f t="shared" ref="AU655:AU702" si="101">+AH655/AP655</f>
        <v>1.7302398741643728E-3</v>
      </c>
      <c r="AV655" s="68">
        <f t="shared" ref="AV655:AV702" si="102">+AH655/180</f>
        <v>2.4444444444444446</v>
      </c>
    </row>
    <row r="656" spans="1:48" x14ac:dyDescent="0.2">
      <c r="A656" s="4" t="str">
        <f t="shared" si="95"/>
        <v>Pichidegua24</v>
      </c>
      <c r="B656" s="38" t="str">
        <f t="shared" si="96"/>
        <v>PICH4A24</v>
      </c>
      <c r="C656" s="39">
        <v>24</v>
      </c>
      <c r="D656" s="40" t="s">
        <v>52</v>
      </c>
      <c r="E656" s="40" t="s">
        <v>55</v>
      </c>
      <c r="F656" s="40" t="s">
        <v>50</v>
      </c>
      <c r="G656" s="41" t="s">
        <v>28</v>
      </c>
      <c r="H656" s="53">
        <v>8760</v>
      </c>
      <c r="I656" s="53"/>
      <c r="J656" s="53">
        <v>31140</v>
      </c>
      <c r="K656" s="53"/>
      <c r="L656" s="53">
        <v>50400</v>
      </c>
      <c r="M656" s="53"/>
      <c r="N656" s="53">
        <v>31140</v>
      </c>
      <c r="O656" s="53"/>
      <c r="P656" s="53">
        <v>2340</v>
      </c>
      <c r="Q656" s="53"/>
      <c r="R656" s="53">
        <v>0</v>
      </c>
      <c r="S656" s="53"/>
      <c r="T656" s="53">
        <v>0</v>
      </c>
      <c r="U656" s="53"/>
      <c r="V656" s="53">
        <v>21240</v>
      </c>
      <c r="W656" s="53"/>
      <c r="X656" s="53">
        <v>0</v>
      </c>
      <c r="Y656" s="53"/>
      <c r="Z656" s="53">
        <v>21240</v>
      </c>
      <c r="AA656" s="53"/>
      <c r="AB656" s="53">
        <v>2340</v>
      </c>
      <c r="AC656" s="53"/>
      <c r="AD656" s="53">
        <v>0</v>
      </c>
      <c r="AE656" s="53"/>
      <c r="AF656" s="53">
        <v>2340</v>
      </c>
      <c r="AG656" s="53"/>
      <c r="AH656" s="53">
        <v>920</v>
      </c>
      <c r="AI656" s="53"/>
      <c r="AJ656" s="53"/>
      <c r="AK656" s="53"/>
      <c r="AL656" s="53">
        <v>148280</v>
      </c>
      <c r="AM656" s="53"/>
      <c r="AN656" s="53">
        <v>0</v>
      </c>
      <c r="AO656" s="54"/>
      <c r="AP656" s="54">
        <v>148280</v>
      </c>
      <c r="AQ656" s="65">
        <f t="shared" si="97"/>
        <v>0.14324251416239547</v>
      </c>
      <c r="AR656" s="66">
        <f t="shared" si="98"/>
        <v>118</v>
      </c>
      <c r="AS656" s="67">
        <f t="shared" si="99"/>
        <v>1.5780954950094416E-2</v>
      </c>
      <c r="AT656" s="66">
        <f t="shared" si="100"/>
        <v>13</v>
      </c>
      <c r="AU656" s="67">
        <f t="shared" si="101"/>
        <v>6.2044780145670353E-3</v>
      </c>
      <c r="AV656" s="68">
        <f t="shared" si="102"/>
        <v>5.1111111111111107</v>
      </c>
    </row>
    <row r="657" spans="1:48" x14ac:dyDescent="0.2">
      <c r="A657" s="4" t="str">
        <f t="shared" si="95"/>
        <v>Pichidegua24</v>
      </c>
      <c r="B657" s="38" t="str">
        <f t="shared" si="96"/>
        <v>PICH5A24</v>
      </c>
      <c r="C657" s="39">
        <v>24</v>
      </c>
      <c r="D657" s="40" t="s">
        <v>52</v>
      </c>
      <c r="E657" s="40" t="s">
        <v>55</v>
      </c>
      <c r="F657" s="40" t="s">
        <v>51</v>
      </c>
      <c r="G657" s="41" t="s">
        <v>29</v>
      </c>
      <c r="H657" s="53">
        <v>1800</v>
      </c>
      <c r="I657" s="53"/>
      <c r="J657" s="53">
        <v>21960</v>
      </c>
      <c r="K657" s="53"/>
      <c r="L657" s="53">
        <v>134640</v>
      </c>
      <c r="M657" s="53"/>
      <c r="N657" s="53">
        <v>111060</v>
      </c>
      <c r="O657" s="53"/>
      <c r="P657" s="53">
        <v>12060</v>
      </c>
      <c r="Q657" s="53"/>
      <c r="R657" s="53">
        <v>0</v>
      </c>
      <c r="S657" s="53"/>
      <c r="T657" s="53">
        <v>0</v>
      </c>
      <c r="U657" s="53"/>
      <c r="V657" s="53">
        <v>15120</v>
      </c>
      <c r="W657" s="53"/>
      <c r="X657" s="53">
        <v>0</v>
      </c>
      <c r="Y657" s="53"/>
      <c r="Z657" s="53">
        <v>15120</v>
      </c>
      <c r="AA657" s="53"/>
      <c r="AB657" s="53">
        <v>1620</v>
      </c>
      <c r="AC657" s="53"/>
      <c r="AD657" s="53">
        <v>0</v>
      </c>
      <c r="AE657" s="53"/>
      <c r="AF657" s="53">
        <v>1620</v>
      </c>
      <c r="AG657" s="53"/>
      <c r="AH657" s="53">
        <v>560</v>
      </c>
      <c r="AI657" s="53"/>
      <c r="AJ657" s="53"/>
      <c r="AK657" s="53"/>
      <c r="AL657" s="53">
        <v>298820</v>
      </c>
      <c r="AM657" s="53"/>
      <c r="AN657" s="53">
        <v>0</v>
      </c>
      <c r="AO657" s="54"/>
      <c r="AP657" s="54">
        <v>298820</v>
      </c>
      <c r="AQ657" s="65">
        <f t="shared" si="97"/>
        <v>5.059902282310421E-2</v>
      </c>
      <c r="AR657" s="66">
        <f t="shared" si="98"/>
        <v>84</v>
      </c>
      <c r="AS657" s="67">
        <f t="shared" si="99"/>
        <v>5.4213238739040225E-3</v>
      </c>
      <c r="AT657" s="66">
        <f t="shared" si="100"/>
        <v>9</v>
      </c>
      <c r="AU657" s="67">
        <f t="shared" si="101"/>
        <v>1.8740378823371929E-3</v>
      </c>
      <c r="AV657" s="68">
        <f t="shared" si="102"/>
        <v>3.1111111111111112</v>
      </c>
    </row>
    <row r="658" spans="1:48" x14ac:dyDescent="0.2">
      <c r="A658" s="4" t="str">
        <f t="shared" si="95"/>
        <v>Pichidegua24</v>
      </c>
      <c r="B658" s="38" t="str">
        <f t="shared" si="96"/>
        <v>PICH1B24</v>
      </c>
      <c r="C658" s="39">
        <v>24</v>
      </c>
      <c r="D658" s="40" t="s">
        <v>52</v>
      </c>
      <c r="E658" s="40"/>
      <c r="F658" s="40" t="s">
        <v>48</v>
      </c>
      <c r="G658" s="41" t="s">
        <v>30</v>
      </c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4"/>
      <c r="AP658" s="54"/>
      <c r="AQ658" s="65">
        <v>0</v>
      </c>
      <c r="AR658" s="66">
        <f t="shared" si="98"/>
        <v>0</v>
      </c>
      <c r="AS658" s="67">
        <v>0</v>
      </c>
      <c r="AT658" s="66">
        <f t="shared" si="100"/>
        <v>0</v>
      </c>
      <c r="AU658" s="67">
        <v>0</v>
      </c>
      <c r="AV658" s="68">
        <f t="shared" si="102"/>
        <v>0</v>
      </c>
    </row>
    <row r="659" spans="1:48" x14ac:dyDescent="0.2">
      <c r="A659" s="4" t="str">
        <f t="shared" si="95"/>
        <v>Pichidegua24</v>
      </c>
      <c r="B659" s="38" t="str">
        <f t="shared" si="96"/>
        <v>PICH2B24</v>
      </c>
      <c r="C659" s="39">
        <v>24</v>
      </c>
      <c r="D659" s="40" t="s">
        <v>52</v>
      </c>
      <c r="E659" s="40" t="s">
        <v>55</v>
      </c>
      <c r="F659" s="40" t="s">
        <v>48</v>
      </c>
      <c r="G659" s="41" t="s">
        <v>31</v>
      </c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4"/>
      <c r="AP659" s="54"/>
      <c r="AQ659" s="65">
        <v>0</v>
      </c>
      <c r="AR659" s="66">
        <f t="shared" si="98"/>
        <v>0</v>
      </c>
      <c r="AS659" s="67">
        <v>0</v>
      </c>
      <c r="AT659" s="66">
        <f t="shared" si="100"/>
        <v>0</v>
      </c>
      <c r="AU659" s="67">
        <v>0</v>
      </c>
      <c r="AV659" s="68">
        <f t="shared" si="102"/>
        <v>0</v>
      </c>
    </row>
    <row r="660" spans="1:48" x14ac:dyDescent="0.2">
      <c r="A660" s="4" t="str">
        <f t="shared" si="95"/>
        <v>Pichidegua24</v>
      </c>
      <c r="B660" s="38" t="str">
        <f t="shared" si="96"/>
        <v>PICH3B24</v>
      </c>
      <c r="C660" s="39">
        <v>24</v>
      </c>
      <c r="D660" s="40" t="s">
        <v>52</v>
      </c>
      <c r="E660" s="40" t="s">
        <v>55</v>
      </c>
      <c r="F660" s="40" t="s">
        <v>49</v>
      </c>
      <c r="G660" s="41" t="s">
        <v>32</v>
      </c>
      <c r="H660" s="53">
        <v>10440</v>
      </c>
      <c r="I660" s="53"/>
      <c r="J660" s="53">
        <v>9720</v>
      </c>
      <c r="K660" s="53"/>
      <c r="L660" s="53">
        <v>8820</v>
      </c>
      <c r="M660" s="53"/>
      <c r="N660" s="53">
        <v>172080</v>
      </c>
      <c r="O660" s="53"/>
      <c r="P660" s="53">
        <v>249840</v>
      </c>
      <c r="Q660" s="53"/>
      <c r="R660" s="53">
        <v>14400</v>
      </c>
      <c r="S660" s="53"/>
      <c r="T660" s="53">
        <v>0</v>
      </c>
      <c r="U660" s="53"/>
      <c r="V660" s="53">
        <v>11340</v>
      </c>
      <c r="W660" s="53"/>
      <c r="X660" s="53">
        <v>0</v>
      </c>
      <c r="Y660" s="53"/>
      <c r="Z660" s="53">
        <v>11340</v>
      </c>
      <c r="AA660" s="53"/>
      <c r="AB660" s="53">
        <v>1980</v>
      </c>
      <c r="AC660" s="53"/>
      <c r="AD660" s="53">
        <v>0</v>
      </c>
      <c r="AE660" s="53"/>
      <c r="AF660" s="53">
        <v>1980</v>
      </c>
      <c r="AG660" s="53"/>
      <c r="AH660" s="53">
        <v>320</v>
      </c>
      <c r="AI660" s="53"/>
      <c r="AJ660" s="53"/>
      <c r="AK660" s="53"/>
      <c r="AL660" s="53">
        <v>478940</v>
      </c>
      <c r="AM660" s="53"/>
      <c r="AN660" s="53">
        <v>0</v>
      </c>
      <c r="AO660" s="54"/>
      <c r="AP660" s="54">
        <v>478940</v>
      </c>
      <c r="AQ660" s="65">
        <f t="shared" si="97"/>
        <v>2.3677287342882197E-2</v>
      </c>
      <c r="AR660" s="66">
        <f t="shared" si="98"/>
        <v>63</v>
      </c>
      <c r="AS660" s="67">
        <f t="shared" si="99"/>
        <v>4.1341295360587966E-3</v>
      </c>
      <c r="AT660" s="66">
        <f t="shared" si="100"/>
        <v>11</v>
      </c>
      <c r="AU660" s="67">
        <f t="shared" si="101"/>
        <v>6.6814214724182565E-4</v>
      </c>
      <c r="AV660" s="68">
        <f t="shared" si="102"/>
        <v>1.7777777777777777</v>
      </c>
    </row>
    <row r="661" spans="1:48" x14ac:dyDescent="0.2">
      <c r="A661" s="4" t="str">
        <f t="shared" si="95"/>
        <v>Pichidegua24</v>
      </c>
      <c r="B661" s="38" t="str">
        <f t="shared" si="96"/>
        <v>PICH4B24</v>
      </c>
      <c r="C661" s="39">
        <v>24</v>
      </c>
      <c r="D661" s="40" t="s">
        <v>52</v>
      </c>
      <c r="E661" s="40" t="s">
        <v>55</v>
      </c>
      <c r="F661" s="40" t="s">
        <v>50</v>
      </c>
      <c r="G661" s="41" t="s">
        <v>33</v>
      </c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4"/>
      <c r="AP661" s="54"/>
      <c r="AQ661" s="65">
        <v>0</v>
      </c>
      <c r="AR661" s="66">
        <f t="shared" si="98"/>
        <v>0</v>
      </c>
      <c r="AS661" s="67">
        <v>0</v>
      </c>
      <c r="AT661" s="66">
        <f t="shared" si="100"/>
        <v>0</v>
      </c>
      <c r="AU661" s="67">
        <v>0</v>
      </c>
      <c r="AV661" s="68">
        <f t="shared" si="102"/>
        <v>0</v>
      </c>
    </row>
    <row r="662" spans="1:48" x14ac:dyDescent="0.2">
      <c r="A662" s="4" t="str">
        <f t="shared" si="95"/>
        <v>Pichidegua24</v>
      </c>
      <c r="B662" s="38" t="str">
        <f t="shared" si="96"/>
        <v>PICH5B24</v>
      </c>
      <c r="C662" s="39">
        <v>24</v>
      </c>
      <c r="D662" s="40" t="s">
        <v>52</v>
      </c>
      <c r="E662" s="40" t="s">
        <v>55</v>
      </c>
      <c r="F662" s="40" t="s">
        <v>51</v>
      </c>
      <c r="G662" s="41" t="s">
        <v>34</v>
      </c>
      <c r="H662" s="53">
        <v>4440</v>
      </c>
      <c r="I662" s="53"/>
      <c r="J662" s="53">
        <v>24840</v>
      </c>
      <c r="K662" s="53"/>
      <c r="L662" s="53">
        <v>37080</v>
      </c>
      <c r="M662" s="53"/>
      <c r="N662" s="53">
        <v>24480</v>
      </c>
      <c r="O662" s="53"/>
      <c r="P662" s="53">
        <v>2340</v>
      </c>
      <c r="Q662" s="53"/>
      <c r="R662" s="53">
        <v>0</v>
      </c>
      <c r="S662" s="53"/>
      <c r="T662" s="53">
        <v>0</v>
      </c>
      <c r="U662" s="53"/>
      <c r="V662" s="53">
        <v>19620</v>
      </c>
      <c r="W662" s="53"/>
      <c r="X662" s="53">
        <v>0</v>
      </c>
      <c r="Y662" s="53"/>
      <c r="Z662" s="53">
        <v>19620</v>
      </c>
      <c r="AA662" s="53"/>
      <c r="AB662" s="53">
        <v>3240</v>
      </c>
      <c r="AC662" s="53"/>
      <c r="AD662" s="53">
        <v>0</v>
      </c>
      <c r="AE662" s="53"/>
      <c r="AF662" s="53">
        <v>3240</v>
      </c>
      <c r="AG662" s="53"/>
      <c r="AH662" s="53">
        <v>760</v>
      </c>
      <c r="AI662" s="53"/>
      <c r="AJ662" s="53"/>
      <c r="AK662" s="53"/>
      <c r="AL662" s="53">
        <v>116800</v>
      </c>
      <c r="AM662" s="53"/>
      <c r="AN662" s="53">
        <v>0</v>
      </c>
      <c r="AO662" s="54"/>
      <c r="AP662" s="54">
        <v>116800</v>
      </c>
      <c r="AQ662" s="65">
        <f t="shared" si="97"/>
        <v>0.16797945205479453</v>
      </c>
      <c r="AR662" s="66">
        <f t="shared" si="98"/>
        <v>109</v>
      </c>
      <c r="AS662" s="67">
        <f t="shared" si="99"/>
        <v>2.7739726027397261E-2</v>
      </c>
      <c r="AT662" s="66">
        <f t="shared" si="100"/>
        <v>18</v>
      </c>
      <c r="AU662" s="67">
        <f t="shared" si="101"/>
        <v>6.5068493150684933E-3</v>
      </c>
      <c r="AV662" s="68">
        <f t="shared" si="102"/>
        <v>4.2222222222222223</v>
      </c>
    </row>
    <row r="663" spans="1:48" x14ac:dyDescent="0.2">
      <c r="A663" s="4" t="str">
        <f t="shared" si="95"/>
        <v>Pichidegua24</v>
      </c>
      <c r="B663" s="38" t="str">
        <f t="shared" si="96"/>
        <v>PICH3C24</v>
      </c>
      <c r="C663" s="39">
        <v>24</v>
      </c>
      <c r="D663" s="40" t="s">
        <v>52</v>
      </c>
      <c r="E663" s="40" t="s">
        <v>55</v>
      </c>
      <c r="F663" s="40" t="s">
        <v>49</v>
      </c>
      <c r="G663" s="41" t="s">
        <v>53</v>
      </c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4"/>
      <c r="AP663" s="54"/>
      <c r="AQ663" s="65">
        <v>0</v>
      </c>
      <c r="AR663" s="66">
        <f t="shared" si="98"/>
        <v>0</v>
      </c>
      <c r="AS663" s="67">
        <v>0</v>
      </c>
      <c r="AT663" s="66">
        <f t="shared" si="100"/>
        <v>0</v>
      </c>
      <c r="AU663" s="67">
        <v>0</v>
      </c>
      <c r="AV663" s="68">
        <f t="shared" si="102"/>
        <v>0</v>
      </c>
    </row>
    <row r="664" spans="1:48" x14ac:dyDescent="0.2">
      <c r="A664" s="4" t="str">
        <f t="shared" si="95"/>
        <v>Pichidegua24</v>
      </c>
      <c r="B664" s="38" t="str">
        <f t="shared" si="96"/>
        <v>PICH5C24</v>
      </c>
      <c r="C664" s="39">
        <v>24</v>
      </c>
      <c r="D664" s="40" t="s">
        <v>52</v>
      </c>
      <c r="E664" s="40" t="s">
        <v>55</v>
      </c>
      <c r="F664" s="40" t="s">
        <v>51</v>
      </c>
      <c r="G664" s="41" t="s">
        <v>35</v>
      </c>
      <c r="H664" s="53">
        <v>2880</v>
      </c>
      <c r="I664" s="53"/>
      <c r="J664" s="53">
        <v>5940</v>
      </c>
      <c r="K664" s="53"/>
      <c r="L664" s="53">
        <v>107280</v>
      </c>
      <c r="M664" s="53"/>
      <c r="N664" s="53">
        <v>169740</v>
      </c>
      <c r="O664" s="53"/>
      <c r="P664" s="53">
        <v>15840</v>
      </c>
      <c r="Q664" s="53"/>
      <c r="R664" s="53">
        <v>0</v>
      </c>
      <c r="S664" s="53"/>
      <c r="T664" s="53">
        <v>0</v>
      </c>
      <c r="U664" s="53"/>
      <c r="V664" s="53">
        <v>16740</v>
      </c>
      <c r="W664" s="53"/>
      <c r="X664" s="53">
        <v>0</v>
      </c>
      <c r="Y664" s="53"/>
      <c r="Z664" s="53">
        <v>16740</v>
      </c>
      <c r="AA664" s="53"/>
      <c r="AB664" s="53">
        <v>1980</v>
      </c>
      <c r="AC664" s="53"/>
      <c r="AD664" s="53">
        <v>0</v>
      </c>
      <c r="AE664" s="53"/>
      <c r="AF664" s="53">
        <v>1980</v>
      </c>
      <c r="AG664" s="53"/>
      <c r="AH664" s="53">
        <v>560</v>
      </c>
      <c r="AI664" s="53"/>
      <c r="AJ664" s="53"/>
      <c r="AK664" s="53"/>
      <c r="AL664" s="53">
        <v>320960</v>
      </c>
      <c r="AM664" s="53"/>
      <c r="AN664" s="53">
        <v>0</v>
      </c>
      <c r="AO664" s="54"/>
      <c r="AP664" s="54">
        <v>320960</v>
      </c>
      <c r="AQ664" s="65">
        <f t="shared" si="97"/>
        <v>5.2156031904287137E-2</v>
      </c>
      <c r="AR664" s="66">
        <f t="shared" si="98"/>
        <v>93</v>
      </c>
      <c r="AS664" s="67">
        <f t="shared" si="99"/>
        <v>6.1689930209371888E-3</v>
      </c>
      <c r="AT664" s="66">
        <f t="shared" si="100"/>
        <v>11</v>
      </c>
      <c r="AU664" s="67">
        <f t="shared" si="101"/>
        <v>1.744765702891326E-3</v>
      </c>
      <c r="AV664" s="68">
        <f t="shared" si="102"/>
        <v>3.1111111111111112</v>
      </c>
    </row>
    <row r="665" spans="1:48" x14ac:dyDescent="0.2">
      <c r="A665" s="4" t="str">
        <f t="shared" si="95"/>
        <v>Pichidegua24</v>
      </c>
      <c r="B665" s="38" t="str">
        <f t="shared" si="96"/>
        <v>PICH5D24</v>
      </c>
      <c r="C665" s="39">
        <v>24</v>
      </c>
      <c r="D665" s="40" t="s">
        <v>52</v>
      </c>
      <c r="E665" s="40" t="s">
        <v>55</v>
      </c>
      <c r="F665" s="40" t="s">
        <v>51</v>
      </c>
      <c r="G665" s="41" t="s">
        <v>36</v>
      </c>
      <c r="H665" s="53">
        <v>1320</v>
      </c>
      <c r="I665" s="53"/>
      <c r="J665" s="53">
        <v>20160</v>
      </c>
      <c r="K665" s="53"/>
      <c r="L665" s="53">
        <v>92340</v>
      </c>
      <c r="M665" s="53"/>
      <c r="N665" s="53">
        <v>120780</v>
      </c>
      <c r="O665" s="53"/>
      <c r="P665" s="53">
        <v>5940</v>
      </c>
      <c r="Q665" s="53"/>
      <c r="R665" s="53">
        <v>5400</v>
      </c>
      <c r="S665" s="53"/>
      <c r="T665" s="53">
        <v>0</v>
      </c>
      <c r="U665" s="53"/>
      <c r="V665" s="53">
        <v>21060</v>
      </c>
      <c r="W665" s="53"/>
      <c r="X665" s="53">
        <v>0</v>
      </c>
      <c r="Y665" s="53"/>
      <c r="Z665" s="53">
        <v>21060</v>
      </c>
      <c r="AA665" s="53"/>
      <c r="AB665" s="53">
        <v>1980</v>
      </c>
      <c r="AC665" s="53"/>
      <c r="AD665" s="53">
        <v>0</v>
      </c>
      <c r="AE665" s="53"/>
      <c r="AF665" s="53">
        <v>1980</v>
      </c>
      <c r="AG665" s="53"/>
      <c r="AH665" s="53">
        <v>620</v>
      </c>
      <c r="AI665" s="53"/>
      <c r="AJ665" s="53"/>
      <c r="AK665" s="53"/>
      <c r="AL665" s="53">
        <v>269600</v>
      </c>
      <c r="AM665" s="53"/>
      <c r="AN665" s="53">
        <v>0</v>
      </c>
      <c r="AO665" s="54"/>
      <c r="AP665" s="54">
        <v>269600</v>
      </c>
      <c r="AQ665" s="65">
        <f t="shared" si="97"/>
        <v>7.8115727002967358E-2</v>
      </c>
      <c r="AR665" s="66">
        <f t="shared" si="98"/>
        <v>117</v>
      </c>
      <c r="AS665" s="67">
        <f t="shared" si="99"/>
        <v>7.3442136498516322E-3</v>
      </c>
      <c r="AT665" s="66">
        <f t="shared" si="100"/>
        <v>11</v>
      </c>
      <c r="AU665" s="67">
        <f t="shared" si="101"/>
        <v>2.2997032640949557E-3</v>
      </c>
      <c r="AV665" s="68">
        <f t="shared" si="102"/>
        <v>3.4444444444444446</v>
      </c>
    </row>
    <row r="666" spans="1:48" x14ac:dyDescent="0.2">
      <c r="A666" s="4" t="str">
        <f t="shared" si="95"/>
        <v>Pichidegua24</v>
      </c>
      <c r="B666" s="38" t="str">
        <f t="shared" si="96"/>
        <v>PICH1Aco24</v>
      </c>
      <c r="C666" s="39">
        <v>24</v>
      </c>
      <c r="D666" s="40" t="s">
        <v>52</v>
      </c>
      <c r="E666" s="40" t="s">
        <v>56</v>
      </c>
      <c r="F666" s="40" t="s">
        <v>47</v>
      </c>
      <c r="G666" s="41" t="s">
        <v>37</v>
      </c>
      <c r="H666" s="53">
        <v>9360</v>
      </c>
      <c r="I666" s="53"/>
      <c r="J666" s="53">
        <v>23580</v>
      </c>
      <c r="K666" s="53"/>
      <c r="L666" s="53">
        <v>6660</v>
      </c>
      <c r="M666" s="53"/>
      <c r="N666" s="53">
        <v>25920</v>
      </c>
      <c r="O666" s="53"/>
      <c r="P666" s="53">
        <v>360</v>
      </c>
      <c r="Q666" s="53"/>
      <c r="R666" s="53">
        <v>0</v>
      </c>
      <c r="S666" s="53"/>
      <c r="T666" s="53">
        <v>0</v>
      </c>
      <c r="U666" s="53"/>
      <c r="V666" s="53">
        <v>1812</v>
      </c>
      <c r="W666" s="53"/>
      <c r="X666" s="53">
        <v>1890</v>
      </c>
      <c r="Y666" s="53"/>
      <c r="Z666" s="53">
        <v>3702</v>
      </c>
      <c r="AA666" s="53"/>
      <c r="AB666" s="53">
        <v>1455</v>
      </c>
      <c r="AC666" s="53"/>
      <c r="AD666" s="53">
        <v>600</v>
      </c>
      <c r="AE666" s="53"/>
      <c r="AF666" s="53">
        <v>2055</v>
      </c>
      <c r="AG666" s="53"/>
      <c r="AH666" s="53">
        <v>1293</v>
      </c>
      <c r="AI666" s="53"/>
      <c r="AJ666" s="53"/>
      <c r="AK666" s="53"/>
      <c r="AL666" s="53">
        <v>70440</v>
      </c>
      <c r="AM666" s="53"/>
      <c r="AN666" s="53">
        <v>2490</v>
      </c>
      <c r="AO666" s="54"/>
      <c r="AP666" s="54">
        <v>72930</v>
      </c>
      <c r="AQ666" s="65">
        <f t="shared" si="97"/>
        <v>5.0761003702180174E-2</v>
      </c>
      <c r="AR666" s="66">
        <f t="shared" si="98"/>
        <v>20.566666666666666</v>
      </c>
      <c r="AS666" s="67">
        <f t="shared" si="99"/>
        <v>2.8177704648292883E-2</v>
      </c>
      <c r="AT666" s="66">
        <f t="shared" si="100"/>
        <v>11.416666666666666</v>
      </c>
      <c r="AU666" s="67">
        <f t="shared" si="101"/>
        <v>1.7729329494035377E-2</v>
      </c>
      <c r="AV666" s="68">
        <f t="shared" si="102"/>
        <v>7.1833333333333336</v>
      </c>
    </row>
    <row r="667" spans="1:48" x14ac:dyDescent="0.2">
      <c r="A667" s="4" t="str">
        <f t="shared" si="95"/>
        <v>Pichidegua24</v>
      </c>
      <c r="B667" s="38" t="str">
        <f t="shared" si="96"/>
        <v>PICH1Aco224</v>
      </c>
      <c r="C667" s="39">
        <v>24</v>
      </c>
      <c r="D667" s="40" t="s">
        <v>52</v>
      </c>
      <c r="E667" s="40" t="s">
        <v>56</v>
      </c>
      <c r="F667" s="40" t="s">
        <v>47</v>
      </c>
      <c r="G667" s="41" t="s">
        <v>38</v>
      </c>
      <c r="H667" s="53">
        <v>960</v>
      </c>
      <c r="I667" s="53"/>
      <c r="J667" s="53">
        <v>0</v>
      </c>
      <c r="K667" s="53"/>
      <c r="L667" s="53">
        <v>0</v>
      </c>
      <c r="M667" s="53"/>
      <c r="N667" s="53">
        <v>32940</v>
      </c>
      <c r="O667" s="53"/>
      <c r="P667" s="53">
        <v>57720</v>
      </c>
      <c r="Q667" s="53"/>
      <c r="R667" s="53">
        <v>15300</v>
      </c>
      <c r="S667" s="53"/>
      <c r="T667" s="53">
        <v>360</v>
      </c>
      <c r="U667" s="53"/>
      <c r="V667" s="53">
        <v>2535</v>
      </c>
      <c r="W667" s="53"/>
      <c r="X667" s="53">
        <v>2520</v>
      </c>
      <c r="Y667" s="53"/>
      <c r="Z667" s="53">
        <v>5055</v>
      </c>
      <c r="AA667" s="53"/>
      <c r="AB667" s="53">
        <v>939</v>
      </c>
      <c r="AC667" s="53"/>
      <c r="AD667" s="53">
        <v>750</v>
      </c>
      <c r="AE667" s="53"/>
      <c r="AF667" s="53">
        <v>1689</v>
      </c>
      <c r="AG667" s="53"/>
      <c r="AH667" s="53">
        <v>486</v>
      </c>
      <c r="AI667" s="53"/>
      <c r="AJ667" s="53"/>
      <c r="AK667" s="53"/>
      <c r="AL667" s="53">
        <v>111240</v>
      </c>
      <c r="AM667" s="53"/>
      <c r="AN667" s="53">
        <v>3270</v>
      </c>
      <c r="AO667" s="54"/>
      <c r="AP667" s="54">
        <v>114510</v>
      </c>
      <c r="AQ667" s="65">
        <f t="shared" si="97"/>
        <v>4.4144616190725704E-2</v>
      </c>
      <c r="AR667" s="66">
        <f t="shared" si="98"/>
        <v>28.083333333333332</v>
      </c>
      <c r="AS667" s="67">
        <f t="shared" si="99"/>
        <v>1.4749803510610428E-2</v>
      </c>
      <c r="AT667" s="66">
        <f t="shared" si="100"/>
        <v>9.3833333333333329</v>
      </c>
      <c r="AU667" s="67">
        <f t="shared" si="101"/>
        <v>4.2441708147760021E-3</v>
      </c>
      <c r="AV667" s="68">
        <f t="shared" si="102"/>
        <v>2.7</v>
      </c>
    </row>
    <row r="668" spans="1:48" x14ac:dyDescent="0.2">
      <c r="A668" s="4" t="str">
        <f t="shared" si="95"/>
        <v>Pichidegua24</v>
      </c>
      <c r="B668" s="38" t="str">
        <f t="shared" si="96"/>
        <v>PICH1Bco24</v>
      </c>
      <c r="C668" s="39">
        <v>24</v>
      </c>
      <c r="D668" s="40" t="s">
        <v>52</v>
      </c>
      <c r="E668" s="40" t="s">
        <v>56</v>
      </c>
      <c r="F668" s="40" t="s">
        <v>47</v>
      </c>
      <c r="G668" s="41" t="s">
        <v>39</v>
      </c>
      <c r="H668" s="53">
        <v>3240</v>
      </c>
      <c r="I668" s="53"/>
      <c r="J668" s="53">
        <v>0</v>
      </c>
      <c r="K668" s="53"/>
      <c r="L668" s="53">
        <v>15800</v>
      </c>
      <c r="M668" s="53"/>
      <c r="N668" s="53">
        <v>16560</v>
      </c>
      <c r="O668" s="53"/>
      <c r="P668" s="53">
        <v>0</v>
      </c>
      <c r="Q668" s="53"/>
      <c r="R668" s="53">
        <v>0</v>
      </c>
      <c r="S668" s="53"/>
      <c r="T668" s="53">
        <v>0</v>
      </c>
      <c r="U668" s="53"/>
      <c r="V668" s="53">
        <v>1824</v>
      </c>
      <c r="W668" s="53"/>
      <c r="X668" s="53">
        <v>870</v>
      </c>
      <c r="Y668" s="53"/>
      <c r="Z668" s="53">
        <v>2694</v>
      </c>
      <c r="AA668" s="53"/>
      <c r="AB668" s="53">
        <v>102</v>
      </c>
      <c r="AC668" s="53"/>
      <c r="AD668" s="53">
        <v>0</v>
      </c>
      <c r="AE668" s="53"/>
      <c r="AF668" s="53">
        <v>102</v>
      </c>
      <c r="AG668" s="53"/>
      <c r="AH668" s="53">
        <v>274</v>
      </c>
      <c r="AI668" s="53"/>
      <c r="AJ668" s="53"/>
      <c r="AK668" s="53"/>
      <c r="AL668" s="53">
        <v>37800</v>
      </c>
      <c r="AM668" s="53"/>
      <c r="AN668" s="53">
        <v>870</v>
      </c>
      <c r="AO668" s="54"/>
      <c r="AP668" s="54">
        <v>38670</v>
      </c>
      <c r="AQ668" s="65">
        <f t="shared" si="97"/>
        <v>6.9666408068269972E-2</v>
      </c>
      <c r="AR668" s="66">
        <f t="shared" si="98"/>
        <v>14.966666666666667</v>
      </c>
      <c r="AS668" s="67">
        <f t="shared" si="99"/>
        <v>2.6377036462373934E-3</v>
      </c>
      <c r="AT668" s="66">
        <f t="shared" si="100"/>
        <v>0.56666666666666665</v>
      </c>
      <c r="AU668" s="67">
        <f t="shared" si="101"/>
        <v>7.08559606930437E-3</v>
      </c>
      <c r="AV668" s="68">
        <f t="shared" si="102"/>
        <v>1.5222222222222221</v>
      </c>
    </row>
    <row r="669" spans="1:48" x14ac:dyDescent="0.2">
      <c r="A669" s="4" t="str">
        <f t="shared" si="95"/>
        <v>Pichidegua24</v>
      </c>
      <c r="B669" s="38" t="str">
        <f t="shared" si="96"/>
        <v>PICH2BCO24</v>
      </c>
      <c r="C669" s="39">
        <v>24</v>
      </c>
      <c r="D669" s="40" t="s">
        <v>52</v>
      </c>
      <c r="E669" s="42" t="s">
        <v>56</v>
      </c>
      <c r="F669" s="42" t="s">
        <v>47</v>
      </c>
      <c r="G669" s="43" t="s">
        <v>40</v>
      </c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4"/>
      <c r="AP669" s="54"/>
      <c r="AQ669" s="65">
        <v>0</v>
      </c>
      <c r="AR669" s="66">
        <f t="shared" si="98"/>
        <v>0</v>
      </c>
      <c r="AS669" s="67">
        <v>0</v>
      </c>
      <c r="AT669" s="66">
        <f t="shared" si="100"/>
        <v>0</v>
      </c>
      <c r="AU669" s="67">
        <v>0</v>
      </c>
      <c r="AV669" s="68">
        <f t="shared" si="102"/>
        <v>0</v>
      </c>
    </row>
    <row r="670" spans="1:48" x14ac:dyDescent="0.2">
      <c r="A670" s="4" t="str">
        <f t="shared" si="95"/>
        <v>Pichidegua24</v>
      </c>
      <c r="B670" s="38" t="str">
        <f t="shared" si="96"/>
        <v>PICH4Bco24</v>
      </c>
      <c r="C670" s="39">
        <v>24</v>
      </c>
      <c r="D670" s="40" t="s">
        <v>52</v>
      </c>
      <c r="E670" s="40" t="s">
        <v>56</v>
      </c>
      <c r="F670" s="40" t="s">
        <v>50</v>
      </c>
      <c r="G670" s="41" t="s">
        <v>41</v>
      </c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4"/>
      <c r="AP670" s="54"/>
      <c r="AQ670" s="65">
        <v>0</v>
      </c>
      <c r="AR670" s="66">
        <f t="shared" si="98"/>
        <v>0</v>
      </c>
      <c r="AS670" s="67">
        <v>0</v>
      </c>
      <c r="AT670" s="66">
        <f t="shared" si="100"/>
        <v>0</v>
      </c>
      <c r="AU670" s="67">
        <v>0</v>
      </c>
      <c r="AV670" s="68">
        <f t="shared" si="102"/>
        <v>0</v>
      </c>
    </row>
    <row r="671" spans="1:48" x14ac:dyDescent="0.2">
      <c r="A671" s="4" t="str">
        <f t="shared" si="95"/>
        <v>Pichidegua24</v>
      </c>
      <c r="B671" s="38" t="str">
        <f t="shared" si="96"/>
        <v>PICH5Aco24</v>
      </c>
      <c r="C671" s="39">
        <v>24</v>
      </c>
      <c r="D671" s="40" t="s">
        <v>52</v>
      </c>
      <c r="E671" s="40" t="s">
        <v>56</v>
      </c>
      <c r="F671" s="40" t="s">
        <v>51</v>
      </c>
      <c r="G671" s="41" t="s">
        <v>42</v>
      </c>
      <c r="H671" s="53">
        <v>7920</v>
      </c>
      <c r="I671" s="53"/>
      <c r="J671" s="53">
        <v>29880</v>
      </c>
      <c r="K671" s="53"/>
      <c r="L671" s="53">
        <v>0</v>
      </c>
      <c r="M671" s="53"/>
      <c r="N671" s="53">
        <v>90360</v>
      </c>
      <c r="O671" s="53"/>
      <c r="P671" s="53">
        <v>900</v>
      </c>
      <c r="Q671" s="53"/>
      <c r="R671" s="53">
        <v>0</v>
      </c>
      <c r="S671" s="53"/>
      <c r="T671" s="53">
        <v>0</v>
      </c>
      <c r="U671" s="53"/>
      <c r="V671" s="53">
        <v>4140</v>
      </c>
      <c r="W671" s="53"/>
      <c r="X671" s="53">
        <v>0</v>
      </c>
      <c r="Y671" s="53"/>
      <c r="Z671" s="53">
        <v>4140</v>
      </c>
      <c r="AA671" s="53"/>
      <c r="AB671" s="53">
        <v>3150</v>
      </c>
      <c r="AC671" s="53"/>
      <c r="AD671" s="53">
        <v>0</v>
      </c>
      <c r="AE671" s="53"/>
      <c r="AF671" s="53">
        <v>3150</v>
      </c>
      <c r="AG671" s="53"/>
      <c r="AH671" s="53">
        <v>1170</v>
      </c>
      <c r="AI671" s="53"/>
      <c r="AJ671" s="53"/>
      <c r="AK671" s="53"/>
      <c r="AL671" s="53">
        <v>137520</v>
      </c>
      <c r="AM671" s="53"/>
      <c r="AN671" s="53">
        <v>0</v>
      </c>
      <c r="AO671" s="54"/>
      <c r="AP671" s="54">
        <v>137520</v>
      </c>
      <c r="AQ671" s="65">
        <f t="shared" si="97"/>
        <v>3.0104712041884817E-2</v>
      </c>
      <c r="AR671" s="66">
        <f t="shared" si="98"/>
        <v>23</v>
      </c>
      <c r="AS671" s="67">
        <f t="shared" si="99"/>
        <v>2.2905759162303665E-2</v>
      </c>
      <c r="AT671" s="66">
        <f t="shared" si="100"/>
        <v>17.5</v>
      </c>
      <c r="AU671" s="67">
        <f t="shared" si="101"/>
        <v>8.5078534031413616E-3</v>
      </c>
      <c r="AV671" s="68">
        <f t="shared" si="102"/>
        <v>6.5</v>
      </c>
    </row>
    <row r="672" spans="1:48" x14ac:dyDescent="0.2">
      <c r="A672" s="4" t="str">
        <f t="shared" si="95"/>
        <v>Pichidegua24</v>
      </c>
      <c r="B672" s="38" t="str">
        <f t="shared" si="96"/>
        <v>PICH5Bco24</v>
      </c>
      <c r="C672" s="39">
        <v>24</v>
      </c>
      <c r="D672" s="40" t="s">
        <v>52</v>
      </c>
      <c r="E672" s="40" t="s">
        <v>56</v>
      </c>
      <c r="F672" s="40" t="s">
        <v>51</v>
      </c>
      <c r="G672" s="41" t="s">
        <v>43</v>
      </c>
      <c r="H672" s="53">
        <v>2160</v>
      </c>
      <c r="I672" s="53"/>
      <c r="J672" s="53">
        <v>9000</v>
      </c>
      <c r="K672" s="53"/>
      <c r="L672" s="53">
        <v>22860</v>
      </c>
      <c r="M672" s="53"/>
      <c r="N672" s="53">
        <v>10260</v>
      </c>
      <c r="O672" s="53"/>
      <c r="P672" s="53">
        <v>1260</v>
      </c>
      <c r="Q672" s="53"/>
      <c r="R672" s="53">
        <v>0</v>
      </c>
      <c r="S672" s="53"/>
      <c r="T672" s="53">
        <v>0</v>
      </c>
      <c r="U672" s="53"/>
      <c r="V672" s="53">
        <v>3153</v>
      </c>
      <c r="W672" s="53"/>
      <c r="X672" s="53">
        <v>0</v>
      </c>
      <c r="Y672" s="53"/>
      <c r="Z672" s="53">
        <v>3153</v>
      </c>
      <c r="AA672" s="53"/>
      <c r="AB672" s="53">
        <v>2160</v>
      </c>
      <c r="AC672" s="53"/>
      <c r="AD672" s="53">
        <v>0</v>
      </c>
      <c r="AE672" s="53"/>
      <c r="AF672" s="53">
        <v>2160</v>
      </c>
      <c r="AG672" s="53"/>
      <c r="AH672" s="53">
        <v>1527</v>
      </c>
      <c r="AI672" s="53"/>
      <c r="AJ672" s="53"/>
      <c r="AK672" s="53"/>
      <c r="AL672" s="53">
        <v>52380</v>
      </c>
      <c r="AM672" s="53"/>
      <c r="AN672" s="53">
        <v>0</v>
      </c>
      <c r="AO672" s="54"/>
      <c r="AP672" s="54">
        <v>52380</v>
      </c>
      <c r="AQ672" s="65">
        <f t="shared" si="97"/>
        <v>6.0194730813287516E-2</v>
      </c>
      <c r="AR672" s="66">
        <f t="shared" si="98"/>
        <v>17.516666666666666</v>
      </c>
      <c r="AS672" s="67">
        <f t="shared" si="99"/>
        <v>4.1237113402061855E-2</v>
      </c>
      <c r="AT672" s="66">
        <f t="shared" si="100"/>
        <v>12</v>
      </c>
      <c r="AU672" s="67">
        <f t="shared" si="101"/>
        <v>2.9152348224513173E-2</v>
      </c>
      <c r="AV672" s="68">
        <f t="shared" si="102"/>
        <v>8.4833333333333325</v>
      </c>
    </row>
    <row r="673" spans="1:48" x14ac:dyDescent="0.2">
      <c r="A673" s="4" t="str">
        <f t="shared" si="95"/>
        <v>Pichidegua24</v>
      </c>
      <c r="B673" s="38" t="str">
        <f t="shared" si="96"/>
        <v>PICH5Cco24</v>
      </c>
      <c r="C673" s="39">
        <v>24</v>
      </c>
      <c r="D673" s="40" t="s">
        <v>52</v>
      </c>
      <c r="E673" s="40" t="s">
        <v>56</v>
      </c>
      <c r="F673" s="40" t="s">
        <v>51</v>
      </c>
      <c r="G673" s="41" t="s">
        <v>44</v>
      </c>
      <c r="H673" s="53">
        <v>1440</v>
      </c>
      <c r="I673" s="53"/>
      <c r="J673" s="53">
        <v>9720</v>
      </c>
      <c r="K673" s="53"/>
      <c r="L673" s="53">
        <v>23040</v>
      </c>
      <c r="M673" s="53"/>
      <c r="N673" s="53">
        <v>24660</v>
      </c>
      <c r="O673" s="53"/>
      <c r="P673" s="53">
        <v>3600</v>
      </c>
      <c r="Q673" s="53"/>
      <c r="R673" s="53">
        <v>0</v>
      </c>
      <c r="S673" s="53"/>
      <c r="T673" s="53">
        <v>0</v>
      </c>
      <c r="U673" s="53"/>
      <c r="V673" s="53">
        <v>1200</v>
      </c>
      <c r="W673" s="53"/>
      <c r="X673" s="53">
        <v>0</v>
      </c>
      <c r="Y673" s="53"/>
      <c r="Z673" s="53">
        <v>1200</v>
      </c>
      <c r="AA673" s="53"/>
      <c r="AB673" s="53">
        <v>2760</v>
      </c>
      <c r="AC673" s="53"/>
      <c r="AD673" s="53">
        <v>0</v>
      </c>
      <c r="AE673" s="53"/>
      <c r="AF673" s="53">
        <v>2760</v>
      </c>
      <c r="AG673" s="53"/>
      <c r="AH673" s="53">
        <v>540</v>
      </c>
      <c r="AI673" s="53"/>
      <c r="AJ673" s="53"/>
      <c r="AK673" s="53"/>
      <c r="AL673" s="53">
        <v>66960</v>
      </c>
      <c r="AM673" s="53"/>
      <c r="AN673" s="53">
        <v>0</v>
      </c>
      <c r="AO673" s="54"/>
      <c r="AP673" s="54">
        <v>66960</v>
      </c>
      <c r="AQ673" s="65">
        <f t="shared" si="97"/>
        <v>1.7921146953405017E-2</v>
      </c>
      <c r="AR673" s="66">
        <f t="shared" si="98"/>
        <v>6.666666666666667</v>
      </c>
      <c r="AS673" s="67">
        <f t="shared" si="99"/>
        <v>4.1218637992831542E-2</v>
      </c>
      <c r="AT673" s="66">
        <f t="shared" si="100"/>
        <v>15.333333333333334</v>
      </c>
      <c r="AU673" s="67">
        <f t="shared" si="101"/>
        <v>8.0645161290322578E-3</v>
      </c>
      <c r="AV673" s="68">
        <f t="shared" si="102"/>
        <v>3</v>
      </c>
    </row>
    <row r="674" spans="1:48" ht="13.5" thickBot="1" x14ac:dyDescent="0.25">
      <c r="A674" s="4" t="str">
        <f t="shared" si="95"/>
        <v>24</v>
      </c>
      <c r="B674" s="44" t="str">
        <f t="shared" si="96"/>
        <v>Lavado24</v>
      </c>
      <c r="C674" s="45">
        <v>24</v>
      </c>
      <c r="D674" s="46"/>
      <c r="E674" s="46"/>
      <c r="F674" s="46"/>
      <c r="G674" s="47" t="s">
        <v>46</v>
      </c>
      <c r="H674" s="55">
        <v>4920</v>
      </c>
      <c r="I674" s="55"/>
      <c r="J674" s="55">
        <v>18360</v>
      </c>
      <c r="K674" s="55"/>
      <c r="L674" s="55">
        <v>61020</v>
      </c>
      <c r="M674" s="55"/>
      <c r="N674" s="55">
        <v>45000</v>
      </c>
      <c r="O674" s="55"/>
      <c r="P674" s="55">
        <v>11700</v>
      </c>
      <c r="Q674" s="55"/>
      <c r="R674" s="55">
        <v>1800</v>
      </c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>
        <v>142800</v>
      </c>
      <c r="AM674" s="55"/>
      <c r="AN674" s="55"/>
      <c r="AO674" s="56"/>
      <c r="AP674" s="56">
        <v>142800</v>
      </c>
      <c r="AQ674" s="69">
        <f t="shared" si="97"/>
        <v>0</v>
      </c>
      <c r="AR674" s="70">
        <f t="shared" si="98"/>
        <v>0</v>
      </c>
      <c r="AS674" s="71">
        <f t="shared" si="99"/>
        <v>0</v>
      </c>
      <c r="AT674" s="70">
        <f t="shared" si="100"/>
        <v>0</v>
      </c>
      <c r="AU674" s="71">
        <f t="shared" si="101"/>
        <v>0</v>
      </c>
      <c r="AV674" s="72">
        <f t="shared" si="102"/>
        <v>0</v>
      </c>
    </row>
    <row r="675" spans="1:48" x14ac:dyDescent="0.2">
      <c r="A675" s="4" t="str">
        <f t="shared" si="95"/>
        <v>Calera25</v>
      </c>
      <c r="B675" s="34" t="str">
        <f t="shared" si="96"/>
        <v>CA3A25</v>
      </c>
      <c r="C675" s="35">
        <v>25</v>
      </c>
      <c r="D675" s="36" t="s">
        <v>59</v>
      </c>
      <c r="E675" s="36" t="s">
        <v>56</v>
      </c>
      <c r="F675" s="36" t="s">
        <v>47</v>
      </c>
      <c r="G675" s="37" t="s">
        <v>20</v>
      </c>
      <c r="H675" s="51">
        <v>3360</v>
      </c>
      <c r="I675" s="51"/>
      <c r="J675" s="51">
        <v>7560</v>
      </c>
      <c r="K675" s="51"/>
      <c r="L675" s="51">
        <v>0</v>
      </c>
      <c r="M675" s="51"/>
      <c r="N675" s="51">
        <v>15120</v>
      </c>
      <c r="O675" s="51"/>
      <c r="P675" s="51">
        <v>0</v>
      </c>
      <c r="Q675" s="51"/>
      <c r="R675" s="51">
        <v>0</v>
      </c>
      <c r="S675" s="51"/>
      <c r="T675" s="51">
        <v>0</v>
      </c>
      <c r="U675" s="51"/>
      <c r="V675" s="51">
        <v>693</v>
      </c>
      <c r="W675" s="51"/>
      <c r="X675" s="51">
        <v>630</v>
      </c>
      <c r="Y675" s="51"/>
      <c r="Z675" s="51">
        <v>1323</v>
      </c>
      <c r="AA675" s="51"/>
      <c r="AB675" s="51">
        <v>651</v>
      </c>
      <c r="AC675" s="51"/>
      <c r="AD675" s="51">
        <v>630</v>
      </c>
      <c r="AE675" s="51"/>
      <c r="AF675" s="51">
        <v>1281</v>
      </c>
      <c r="AG675" s="51"/>
      <c r="AH675" s="51">
        <v>207</v>
      </c>
      <c r="AI675" s="51"/>
      <c r="AJ675" s="51"/>
      <c r="AK675" s="51"/>
      <c r="AL675" s="51">
        <v>27591</v>
      </c>
      <c r="AM675" s="51"/>
      <c r="AN675" s="51">
        <v>1260</v>
      </c>
      <c r="AO675" s="52"/>
      <c r="AP675" s="52">
        <v>28851</v>
      </c>
      <c r="AQ675" s="57">
        <f t="shared" si="97"/>
        <v>4.58562961422481E-2</v>
      </c>
      <c r="AR675" s="58">
        <f t="shared" si="98"/>
        <v>7.35</v>
      </c>
      <c r="AS675" s="59">
        <f t="shared" si="99"/>
        <v>4.4400540709160864E-2</v>
      </c>
      <c r="AT675" s="58">
        <f t="shared" si="100"/>
        <v>7.1166666666666663</v>
      </c>
      <c r="AU675" s="59">
        <f t="shared" si="101"/>
        <v>7.1747946345014036E-3</v>
      </c>
      <c r="AV675" s="60">
        <f t="shared" si="102"/>
        <v>1.1499999999999999</v>
      </c>
    </row>
    <row r="676" spans="1:48" x14ac:dyDescent="0.2">
      <c r="A676" s="4" t="str">
        <f t="shared" si="95"/>
        <v>Calera25</v>
      </c>
      <c r="B676" s="38" t="str">
        <f t="shared" si="96"/>
        <v>CA3B25</v>
      </c>
      <c r="C676" s="39">
        <v>25</v>
      </c>
      <c r="D676" s="40" t="s">
        <v>59</v>
      </c>
      <c r="E676" s="40" t="s">
        <v>56</v>
      </c>
      <c r="F676" s="40" t="s">
        <v>47</v>
      </c>
      <c r="G676" s="41" t="s">
        <v>54</v>
      </c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>
        <v>0</v>
      </c>
      <c r="S676" s="53"/>
      <c r="T676" s="53">
        <v>0</v>
      </c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4"/>
      <c r="AP676" s="54"/>
      <c r="AQ676" s="65">
        <v>0</v>
      </c>
      <c r="AR676" s="62">
        <f t="shared" si="98"/>
        <v>0</v>
      </c>
      <c r="AS676" s="67">
        <v>0</v>
      </c>
      <c r="AT676" s="62">
        <f t="shared" si="100"/>
        <v>0</v>
      </c>
      <c r="AU676" s="67">
        <v>0</v>
      </c>
      <c r="AV676" s="64">
        <f t="shared" si="102"/>
        <v>0</v>
      </c>
    </row>
    <row r="677" spans="1:48" x14ac:dyDescent="0.2">
      <c r="A677" s="4" t="str">
        <f t="shared" si="95"/>
        <v>Calera25</v>
      </c>
      <c r="B677" s="38" t="str">
        <f t="shared" si="96"/>
        <v>CA3BB25</v>
      </c>
      <c r="C677" s="39">
        <v>25</v>
      </c>
      <c r="D677" s="40" t="s">
        <v>59</v>
      </c>
      <c r="E677" s="40" t="s">
        <v>55</v>
      </c>
      <c r="F677" s="40" t="s">
        <v>47</v>
      </c>
      <c r="G677" s="41" t="s">
        <v>21</v>
      </c>
      <c r="H677" s="53">
        <v>2400</v>
      </c>
      <c r="I677" s="53"/>
      <c r="J677" s="53">
        <v>0</v>
      </c>
      <c r="K677" s="53"/>
      <c r="L677" s="53">
        <v>36700</v>
      </c>
      <c r="M677" s="53"/>
      <c r="N677" s="53">
        <v>2700</v>
      </c>
      <c r="O677" s="53"/>
      <c r="P677" s="53">
        <v>6840</v>
      </c>
      <c r="Q677" s="53"/>
      <c r="R677" s="53">
        <v>0</v>
      </c>
      <c r="S677" s="53"/>
      <c r="T677" s="53">
        <v>0</v>
      </c>
      <c r="U677" s="53"/>
      <c r="V677" s="53">
        <v>2799</v>
      </c>
      <c r="W677" s="53"/>
      <c r="X677" s="53">
        <v>1200</v>
      </c>
      <c r="Y677" s="53"/>
      <c r="Z677" s="53">
        <v>3999</v>
      </c>
      <c r="AA677" s="53"/>
      <c r="AB677" s="53">
        <v>540</v>
      </c>
      <c r="AC677" s="53"/>
      <c r="AD677" s="53">
        <v>540</v>
      </c>
      <c r="AE677" s="53"/>
      <c r="AF677" s="53">
        <v>1080</v>
      </c>
      <c r="AG677" s="53"/>
      <c r="AH677" s="53">
        <v>551</v>
      </c>
      <c r="AI677" s="53"/>
      <c r="AJ677" s="53"/>
      <c r="AK677" s="53"/>
      <c r="AL677" s="53">
        <v>52530</v>
      </c>
      <c r="AM677" s="53"/>
      <c r="AN677" s="53">
        <v>1740</v>
      </c>
      <c r="AO677" s="54"/>
      <c r="AP677" s="54">
        <v>54270</v>
      </c>
      <c r="AQ677" s="61">
        <f t="shared" si="97"/>
        <v>7.3687119955776675E-2</v>
      </c>
      <c r="AR677" s="62">
        <f t="shared" si="98"/>
        <v>22.216666666666665</v>
      </c>
      <c r="AS677" s="63">
        <f t="shared" si="99"/>
        <v>1.9900497512437811E-2</v>
      </c>
      <c r="AT677" s="62">
        <f t="shared" si="100"/>
        <v>6</v>
      </c>
      <c r="AU677" s="63">
        <f t="shared" si="101"/>
        <v>1.0152939008660402E-2</v>
      </c>
      <c r="AV677" s="64">
        <f t="shared" si="102"/>
        <v>3.0611111111111109</v>
      </c>
    </row>
    <row r="678" spans="1:48" x14ac:dyDescent="0.2">
      <c r="A678" s="4" t="str">
        <f t="shared" si="95"/>
        <v>Calera25</v>
      </c>
      <c r="B678" s="38" t="str">
        <f t="shared" si="96"/>
        <v>CAP1A25</v>
      </c>
      <c r="C678" s="39">
        <v>25</v>
      </c>
      <c r="D678" s="40" t="s">
        <v>59</v>
      </c>
      <c r="E678" s="40" t="s">
        <v>56</v>
      </c>
      <c r="F678" s="40" t="s">
        <v>47</v>
      </c>
      <c r="G678" s="41" t="s">
        <v>22</v>
      </c>
      <c r="H678" s="53">
        <v>2640</v>
      </c>
      <c r="I678" s="53"/>
      <c r="J678" s="53">
        <v>720</v>
      </c>
      <c r="K678" s="53"/>
      <c r="L678" s="53">
        <v>0</v>
      </c>
      <c r="M678" s="53"/>
      <c r="N678" s="53">
        <v>23760</v>
      </c>
      <c r="O678" s="53"/>
      <c r="P678" s="53">
        <v>0</v>
      </c>
      <c r="Q678" s="53"/>
      <c r="R678" s="53">
        <v>0</v>
      </c>
      <c r="S678" s="53"/>
      <c r="T678" s="53">
        <v>0</v>
      </c>
      <c r="U678" s="53"/>
      <c r="V678" s="53">
        <v>1020</v>
      </c>
      <c r="W678" s="53"/>
      <c r="X678" s="53">
        <v>540</v>
      </c>
      <c r="Y678" s="53"/>
      <c r="Z678" s="53">
        <v>1560</v>
      </c>
      <c r="AA678" s="53"/>
      <c r="AB678" s="53">
        <v>150</v>
      </c>
      <c r="AC678" s="53"/>
      <c r="AD678" s="53">
        <v>180</v>
      </c>
      <c r="AE678" s="53"/>
      <c r="AF678" s="53">
        <v>330</v>
      </c>
      <c r="AG678" s="53"/>
      <c r="AH678" s="53">
        <v>390</v>
      </c>
      <c r="AI678" s="53"/>
      <c r="AJ678" s="53"/>
      <c r="AK678" s="53"/>
      <c r="AL678" s="53">
        <v>28680</v>
      </c>
      <c r="AM678" s="53"/>
      <c r="AN678" s="53">
        <v>720</v>
      </c>
      <c r="AO678" s="54"/>
      <c r="AP678" s="54">
        <v>29400</v>
      </c>
      <c r="AQ678" s="61">
        <f t="shared" si="97"/>
        <v>5.3061224489795916E-2</v>
      </c>
      <c r="AR678" s="62">
        <f t="shared" si="98"/>
        <v>8.6666666666666661</v>
      </c>
      <c r="AS678" s="63">
        <f t="shared" si="99"/>
        <v>1.1224489795918367E-2</v>
      </c>
      <c r="AT678" s="62">
        <f t="shared" si="100"/>
        <v>1.8333333333333333</v>
      </c>
      <c r="AU678" s="63">
        <f t="shared" si="101"/>
        <v>1.3265306122448979E-2</v>
      </c>
      <c r="AV678" s="64">
        <f t="shared" si="102"/>
        <v>2.1666666666666665</v>
      </c>
    </row>
    <row r="679" spans="1:48" x14ac:dyDescent="0.2">
      <c r="A679" s="4" t="str">
        <f t="shared" si="95"/>
        <v>Calera25</v>
      </c>
      <c r="B679" s="38" t="str">
        <f t="shared" si="96"/>
        <v>CAP1B25</v>
      </c>
      <c r="C679" s="39">
        <v>25</v>
      </c>
      <c r="D679" s="40" t="s">
        <v>59</v>
      </c>
      <c r="E679" s="40" t="s">
        <v>56</v>
      </c>
      <c r="F679" s="40" t="s">
        <v>47</v>
      </c>
      <c r="G679" s="41" t="s">
        <v>23</v>
      </c>
      <c r="H679" s="53">
        <v>3600</v>
      </c>
      <c r="I679" s="53"/>
      <c r="J679" s="53">
        <v>2700</v>
      </c>
      <c r="K679" s="53"/>
      <c r="L679" s="53">
        <v>2180</v>
      </c>
      <c r="M679" s="53"/>
      <c r="N679" s="53">
        <v>17640</v>
      </c>
      <c r="O679" s="53"/>
      <c r="P679" s="53">
        <v>0</v>
      </c>
      <c r="Q679" s="53"/>
      <c r="R679" s="53">
        <v>0</v>
      </c>
      <c r="S679" s="53"/>
      <c r="T679" s="53">
        <v>0</v>
      </c>
      <c r="U679" s="53"/>
      <c r="V679" s="53">
        <v>1410</v>
      </c>
      <c r="W679" s="53"/>
      <c r="X679" s="53">
        <v>690</v>
      </c>
      <c r="Y679" s="53"/>
      <c r="Z679" s="53">
        <v>2100</v>
      </c>
      <c r="AA679" s="53"/>
      <c r="AB679" s="53">
        <v>342</v>
      </c>
      <c r="AC679" s="53"/>
      <c r="AD679" s="53">
        <v>150</v>
      </c>
      <c r="AE679" s="53"/>
      <c r="AF679" s="53">
        <v>492</v>
      </c>
      <c r="AG679" s="53"/>
      <c r="AH679" s="53">
        <v>288</v>
      </c>
      <c r="AI679" s="53"/>
      <c r="AJ679" s="53"/>
      <c r="AK679" s="53"/>
      <c r="AL679" s="53">
        <v>28160</v>
      </c>
      <c r="AM679" s="53"/>
      <c r="AN679" s="53">
        <v>840</v>
      </c>
      <c r="AO679" s="54"/>
      <c r="AP679" s="54">
        <v>29000</v>
      </c>
      <c r="AQ679" s="61">
        <f t="shared" si="97"/>
        <v>7.2413793103448282E-2</v>
      </c>
      <c r="AR679" s="62">
        <f t="shared" si="98"/>
        <v>11.666666666666666</v>
      </c>
      <c r="AS679" s="63">
        <f t="shared" si="99"/>
        <v>1.6965517241379312E-2</v>
      </c>
      <c r="AT679" s="62">
        <f t="shared" si="100"/>
        <v>2.7333333333333334</v>
      </c>
      <c r="AU679" s="63">
        <f t="shared" si="101"/>
        <v>9.9310344827586213E-3</v>
      </c>
      <c r="AV679" s="64">
        <f t="shared" si="102"/>
        <v>1.6</v>
      </c>
    </row>
    <row r="680" spans="1:48" x14ac:dyDescent="0.2">
      <c r="A680" s="4" t="str">
        <f t="shared" si="95"/>
        <v>Calera25</v>
      </c>
      <c r="B680" s="38" t="str">
        <f t="shared" si="96"/>
        <v>CAP1c25</v>
      </c>
      <c r="C680" s="39">
        <v>25</v>
      </c>
      <c r="D680" s="40" t="s">
        <v>59</v>
      </c>
      <c r="E680" s="40" t="s">
        <v>56</v>
      </c>
      <c r="F680" s="40" t="s">
        <v>47</v>
      </c>
      <c r="G680" s="41" t="s">
        <v>24</v>
      </c>
      <c r="H680" s="53">
        <v>2760</v>
      </c>
      <c r="I680" s="53"/>
      <c r="J680" s="53">
        <v>0</v>
      </c>
      <c r="K680" s="53"/>
      <c r="L680" s="53">
        <v>3700</v>
      </c>
      <c r="M680" s="53"/>
      <c r="N680" s="53">
        <v>26460</v>
      </c>
      <c r="O680" s="53"/>
      <c r="P680" s="53">
        <v>2970</v>
      </c>
      <c r="Q680" s="53"/>
      <c r="R680" s="53">
        <v>0</v>
      </c>
      <c r="S680" s="53"/>
      <c r="T680" s="53">
        <v>0</v>
      </c>
      <c r="U680" s="53"/>
      <c r="V680" s="53">
        <v>960</v>
      </c>
      <c r="W680" s="53"/>
      <c r="X680" s="53">
        <v>750</v>
      </c>
      <c r="Y680" s="53"/>
      <c r="Z680" s="53">
        <v>1710</v>
      </c>
      <c r="AA680" s="53"/>
      <c r="AB680" s="53">
        <v>180</v>
      </c>
      <c r="AC680" s="53"/>
      <c r="AD680" s="53">
        <v>0</v>
      </c>
      <c r="AE680" s="53"/>
      <c r="AF680" s="53">
        <v>180</v>
      </c>
      <c r="AG680" s="53"/>
      <c r="AH680" s="53">
        <v>400</v>
      </c>
      <c r="AI680" s="53"/>
      <c r="AJ680" s="53"/>
      <c r="AK680" s="53"/>
      <c r="AL680" s="53">
        <v>37430</v>
      </c>
      <c r="AM680" s="53"/>
      <c r="AN680" s="53">
        <v>750</v>
      </c>
      <c r="AO680" s="54"/>
      <c r="AP680" s="54">
        <v>38180</v>
      </c>
      <c r="AQ680" s="65">
        <f t="shared" si="97"/>
        <v>4.4787847040335255E-2</v>
      </c>
      <c r="AR680" s="66">
        <f t="shared" si="98"/>
        <v>9.5</v>
      </c>
      <c r="AS680" s="67">
        <f t="shared" si="99"/>
        <v>4.7145102147721323E-3</v>
      </c>
      <c r="AT680" s="66">
        <f t="shared" si="100"/>
        <v>1</v>
      </c>
      <c r="AU680" s="67">
        <f t="shared" si="101"/>
        <v>1.0476689366160294E-2</v>
      </c>
      <c r="AV680" s="68">
        <f t="shared" si="102"/>
        <v>2.2222222222222223</v>
      </c>
    </row>
    <row r="681" spans="1:48" x14ac:dyDescent="0.2">
      <c r="A681" s="4" t="str">
        <f t="shared" si="95"/>
        <v>Pichidegua25</v>
      </c>
      <c r="B681" s="38" t="str">
        <f t="shared" si="96"/>
        <v>PICH1A25</v>
      </c>
      <c r="C681" s="39">
        <v>25</v>
      </c>
      <c r="D681" s="40" t="s">
        <v>52</v>
      </c>
      <c r="E681" s="40"/>
      <c r="F681" s="40" t="s">
        <v>48</v>
      </c>
      <c r="G681" s="41" t="s">
        <v>25</v>
      </c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4"/>
      <c r="AP681" s="54"/>
      <c r="AQ681" s="65">
        <v>0</v>
      </c>
      <c r="AR681" s="66">
        <f t="shared" si="98"/>
        <v>0</v>
      </c>
      <c r="AS681" s="67">
        <v>0</v>
      </c>
      <c r="AT681" s="66">
        <f t="shared" si="100"/>
        <v>0</v>
      </c>
      <c r="AU681" s="67">
        <v>0</v>
      </c>
      <c r="AV681" s="68">
        <f t="shared" si="102"/>
        <v>0</v>
      </c>
    </row>
    <row r="682" spans="1:48" x14ac:dyDescent="0.2">
      <c r="A682" s="4" t="str">
        <f t="shared" si="95"/>
        <v>Pichidegua25</v>
      </c>
      <c r="B682" s="38" t="str">
        <f t="shared" si="96"/>
        <v>PICH2A25</v>
      </c>
      <c r="C682" s="39">
        <v>25</v>
      </c>
      <c r="D682" s="40" t="s">
        <v>52</v>
      </c>
      <c r="E682" s="40" t="s">
        <v>56</v>
      </c>
      <c r="F682" s="40" t="s">
        <v>48</v>
      </c>
      <c r="G682" s="41" t="s">
        <v>26</v>
      </c>
      <c r="H682" s="53">
        <v>24960</v>
      </c>
      <c r="I682" s="53"/>
      <c r="J682" s="53">
        <v>62100</v>
      </c>
      <c r="K682" s="53"/>
      <c r="L682" s="53">
        <v>134280</v>
      </c>
      <c r="M682" s="53"/>
      <c r="N682" s="53">
        <v>45000</v>
      </c>
      <c r="O682" s="53"/>
      <c r="P682" s="53">
        <v>3060</v>
      </c>
      <c r="Q682" s="53"/>
      <c r="R682" s="53">
        <v>0</v>
      </c>
      <c r="S682" s="53"/>
      <c r="T682" s="53">
        <v>0</v>
      </c>
      <c r="U682" s="53"/>
      <c r="V682" s="53">
        <v>12960</v>
      </c>
      <c r="W682" s="53"/>
      <c r="X682" s="53">
        <v>0</v>
      </c>
      <c r="Y682" s="53"/>
      <c r="Z682" s="53">
        <v>12960</v>
      </c>
      <c r="AA682" s="53"/>
      <c r="AB682" s="53">
        <v>4860</v>
      </c>
      <c r="AC682" s="53"/>
      <c r="AD682" s="53">
        <v>0</v>
      </c>
      <c r="AE682" s="53"/>
      <c r="AF682" s="53">
        <v>4860</v>
      </c>
      <c r="AG682" s="53"/>
      <c r="AH682" s="53">
        <v>320</v>
      </c>
      <c r="AI682" s="53"/>
      <c r="AJ682" s="53"/>
      <c r="AK682" s="53"/>
      <c r="AL682" s="53">
        <v>287540</v>
      </c>
      <c r="AM682" s="53"/>
      <c r="AN682" s="53">
        <v>0</v>
      </c>
      <c r="AO682" s="54"/>
      <c r="AP682" s="54">
        <v>287540</v>
      </c>
      <c r="AQ682" s="65">
        <f t="shared" si="97"/>
        <v>4.5071989984002227E-2</v>
      </c>
      <c r="AR682" s="66">
        <f t="shared" si="98"/>
        <v>72</v>
      </c>
      <c r="AS682" s="67">
        <f t="shared" si="99"/>
        <v>1.6901996244000836E-2</v>
      </c>
      <c r="AT682" s="66">
        <f t="shared" si="100"/>
        <v>27</v>
      </c>
      <c r="AU682" s="67">
        <f t="shared" si="101"/>
        <v>1.1128886415803019E-3</v>
      </c>
      <c r="AV682" s="68">
        <f t="shared" si="102"/>
        <v>1.7777777777777777</v>
      </c>
    </row>
    <row r="683" spans="1:48" x14ac:dyDescent="0.2">
      <c r="A683" s="4" t="str">
        <f t="shared" si="95"/>
        <v>Pichidegua25</v>
      </c>
      <c r="B683" s="38" t="str">
        <f t="shared" si="96"/>
        <v>PICH3A25</v>
      </c>
      <c r="C683" s="39">
        <v>25</v>
      </c>
      <c r="D683" s="40" t="s">
        <v>52</v>
      </c>
      <c r="E683" s="40" t="s">
        <v>55</v>
      </c>
      <c r="F683" s="40" t="s">
        <v>49</v>
      </c>
      <c r="G683" s="41" t="s">
        <v>27</v>
      </c>
      <c r="H683" s="53">
        <v>5400</v>
      </c>
      <c r="I683" s="53"/>
      <c r="J683" s="53">
        <v>20160</v>
      </c>
      <c r="K683" s="53"/>
      <c r="L683" s="53">
        <v>128560</v>
      </c>
      <c r="M683" s="53"/>
      <c r="N683" s="53">
        <v>67320</v>
      </c>
      <c r="O683" s="53"/>
      <c r="P683" s="53">
        <v>4860</v>
      </c>
      <c r="Q683" s="53"/>
      <c r="R683" s="53">
        <v>0</v>
      </c>
      <c r="S683" s="53"/>
      <c r="T683" s="53">
        <v>0</v>
      </c>
      <c r="U683" s="53"/>
      <c r="V683" s="53">
        <v>24840</v>
      </c>
      <c r="W683" s="53"/>
      <c r="X683" s="53">
        <v>0</v>
      </c>
      <c r="Y683" s="53"/>
      <c r="Z683" s="53">
        <v>24840</v>
      </c>
      <c r="AA683" s="53"/>
      <c r="AB683" s="53">
        <v>1980</v>
      </c>
      <c r="AC683" s="53"/>
      <c r="AD683" s="53">
        <v>0</v>
      </c>
      <c r="AE683" s="53"/>
      <c r="AF683" s="53">
        <v>1980</v>
      </c>
      <c r="AG683" s="53"/>
      <c r="AH683" s="53">
        <v>460</v>
      </c>
      <c r="AI683" s="53"/>
      <c r="AJ683" s="53"/>
      <c r="AK683" s="53"/>
      <c r="AL683" s="53">
        <v>253580</v>
      </c>
      <c r="AM683" s="53"/>
      <c r="AN683" s="53">
        <v>0</v>
      </c>
      <c r="AO683" s="54"/>
      <c r="AP683" s="54">
        <v>253580</v>
      </c>
      <c r="AQ683" s="65">
        <f t="shared" si="97"/>
        <v>9.7957252149223129E-2</v>
      </c>
      <c r="AR683" s="66">
        <f t="shared" si="98"/>
        <v>138</v>
      </c>
      <c r="AS683" s="67">
        <f t="shared" si="99"/>
        <v>7.8081867655177854E-3</v>
      </c>
      <c r="AT683" s="66">
        <f t="shared" si="100"/>
        <v>11</v>
      </c>
      <c r="AU683" s="67">
        <f t="shared" si="101"/>
        <v>1.8140231879485763E-3</v>
      </c>
      <c r="AV683" s="68">
        <f t="shared" si="102"/>
        <v>2.5555555555555554</v>
      </c>
    </row>
    <row r="684" spans="1:48" x14ac:dyDescent="0.2">
      <c r="A684" s="4" t="str">
        <f t="shared" si="95"/>
        <v>Pichidegua25</v>
      </c>
      <c r="B684" s="38" t="str">
        <f t="shared" si="96"/>
        <v>PICH4A25</v>
      </c>
      <c r="C684" s="39">
        <v>25</v>
      </c>
      <c r="D684" s="40" t="s">
        <v>52</v>
      </c>
      <c r="E684" s="40" t="s">
        <v>55</v>
      </c>
      <c r="F684" s="40" t="s">
        <v>50</v>
      </c>
      <c r="G684" s="41" t="s">
        <v>28</v>
      </c>
      <c r="H684" s="53">
        <v>13800</v>
      </c>
      <c r="I684" s="53"/>
      <c r="J684" s="53">
        <v>45540</v>
      </c>
      <c r="K684" s="53"/>
      <c r="L684" s="53">
        <v>63120</v>
      </c>
      <c r="M684" s="53"/>
      <c r="N684" s="53">
        <v>36360</v>
      </c>
      <c r="O684" s="53"/>
      <c r="P684" s="53">
        <v>2520</v>
      </c>
      <c r="Q684" s="53"/>
      <c r="R684" s="53">
        <v>0</v>
      </c>
      <c r="S684" s="53"/>
      <c r="T684" s="53">
        <v>0</v>
      </c>
      <c r="U684" s="53"/>
      <c r="V684" s="53">
        <v>32400</v>
      </c>
      <c r="W684" s="53"/>
      <c r="X684" s="53">
        <v>0</v>
      </c>
      <c r="Y684" s="53"/>
      <c r="Z684" s="53">
        <v>32400</v>
      </c>
      <c r="AA684" s="53"/>
      <c r="AB684" s="53">
        <v>2700</v>
      </c>
      <c r="AC684" s="53"/>
      <c r="AD684" s="53">
        <v>0</v>
      </c>
      <c r="AE684" s="53"/>
      <c r="AF684" s="53">
        <v>2700</v>
      </c>
      <c r="AG684" s="53"/>
      <c r="AH684" s="53">
        <v>1220</v>
      </c>
      <c r="AI684" s="53"/>
      <c r="AJ684" s="53"/>
      <c r="AK684" s="53"/>
      <c r="AL684" s="53">
        <v>197660</v>
      </c>
      <c r="AM684" s="53"/>
      <c r="AN684" s="53">
        <v>0</v>
      </c>
      <c r="AO684" s="54"/>
      <c r="AP684" s="54">
        <v>197660</v>
      </c>
      <c r="AQ684" s="65">
        <f t="shared" si="97"/>
        <v>0.16391783871294141</v>
      </c>
      <c r="AR684" s="66">
        <f t="shared" si="98"/>
        <v>180</v>
      </c>
      <c r="AS684" s="67">
        <f t="shared" si="99"/>
        <v>1.3659819892745118E-2</v>
      </c>
      <c r="AT684" s="66">
        <f t="shared" si="100"/>
        <v>15</v>
      </c>
      <c r="AU684" s="67">
        <f t="shared" si="101"/>
        <v>6.1722149144996458E-3</v>
      </c>
      <c r="AV684" s="68">
        <f t="shared" si="102"/>
        <v>6.7777777777777777</v>
      </c>
    </row>
    <row r="685" spans="1:48" x14ac:dyDescent="0.2">
      <c r="A685" s="4" t="str">
        <f t="shared" si="95"/>
        <v>Pichidegua25</v>
      </c>
      <c r="B685" s="38" t="str">
        <f t="shared" si="96"/>
        <v>PICH5A25</v>
      </c>
      <c r="C685" s="39">
        <v>25</v>
      </c>
      <c r="D685" s="40" t="s">
        <v>52</v>
      </c>
      <c r="E685" s="40" t="s">
        <v>55</v>
      </c>
      <c r="F685" s="40" t="s">
        <v>51</v>
      </c>
      <c r="G685" s="41" t="s">
        <v>29</v>
      </c>
      <c r="H685" s="53">
        <v>1920</v>
      </c>
      <c r="I685" s="53"/>
      <c r="J685" s="53">
        <v>25560</v>
      </c>
      <c r="K685" s="53"/>
      <c r="L685" s="53">
        <v>147420</v>
      </c>
      <c r="M685" s="53"/>
      <c r="N685" s="53">
        <v>100980</v>
      </c>
      <c r="O685" s="53"/>
      <c r="P685" s="53">
        <v>10440</v>
      </c>
      <c r="Q685" s="53"/>
      <c r="R685" s="53">
        <v>0</v>
      </c>
      <c r="S685" s="53"/>
      <c r="T685" s="53">
        <v>0</v>
      </c>
      <c r="U685" s="53"/>
      <c r="V685" s="53">
        <v>13860</v>
      </c>
      <c r="W685" s="53"/>
      <c r="X685" s="53">
        <v>0</v>
      </c>
      <c r="Y685" s="53"/>
      <c r="Z685" s="53">
        <v>13860</v>
      </c>
      <c r="AA685" s="53"/>
      <c r="AB685" s="53">
        <v>1440</v>
      </c>
      <c r="AC685" s="53"/>
      <c r="AD685" s="53">
        <v>0</v>
      </c>
      <c r="AE685" s="53"/>
      <c r="AF685" s="53">
        <v>1440</v>
      </c>
      <c r="AG685" s="53"/>
      <c r="AH685" s="53">
        <v>660</v>
      </c>
      <c r="AI685" s="53"/>
      <c r="AJ685" s="53"/>
      <c r="AK685" s="53"/>
      <c r="AL685" s="53">
        <v>302280</v>
      </c>
      <c r="AM685" s="53"/>
      <c r="AN685" s="53">
        <v>0</v>
      </c>
      <c r="AO685" s="54"/>
      <c r="AP685" s="54">
        <v>302280</v>
      </c>
      <c r="AQ685" s="65">
        <f t="shared" si="97"/>
        <v>4.5851528384279479E-2</v>
      </c>
      <c r="AR685" s="66">
        <f t="shared" si="98"/>
        <v>77</v>
      </c>
      <c r="AS685" s="67">
        <f t="shared" si="99"/>
        <v>4.7637951568082568E-3</v>
      </c>
      <c r="AT685" s="66">
        <f t="shared" si="100"/>
        <v>8</v>
      </c>
      <c r="AU685" s="67">
        <f t="shared" si="101"/>
        <v>2.1834061135371178E-3</v>
      </c>
      <c r="AV685" s="68">
        <f t="shared" si="102"/>
        <v>3.6666666666666665</v>
      </c>
    </row>
    <row r="686" spans="1:48" x14ac:dyDescent="0.2">
      <c r="A686" s="4" t="str">
        <f t="shared" si="95"/>
        <v>Pichidegua25</v>
      </c>
      <c r="B686" s="38" t="str">
        <f t="shared" si="96"/>
        <v>PICH1B25</v>
      </c>
      <c r="C686" s="39">
        <v>25</v>
      </c>
      <c r="D686" s="40" t="s">
        <v>52</v>
      </c>
      <c r="E686" s="40"/>
      <c r="F686" s="40" t="s">
        <v>48</v>
      </c>
      <c r="G686" s="41" t="s">
        <v>30</v>
      </c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4"/>
      <c r="AP686" s="54"/>
      <c r="AQ686" s="65">
        <v>0</v>
      </c>
      <c r="AR686" s="66">
        <f t="shared" si="98"/>
        <v>0</v>
      </c>
      <c r="AS686" s="67">
        <v>0</v>
      </c>
      <c r="AT686" s="66">
        <f t="shared" si="100"/>
        <v>0</v>
      </c>
      <c r="AU686" s="67">
        <v>0</v>
      </c>
      <c r="AV686" s="68">
        <f t="shared" si="102"/>
        <v>0</v>
      </c>
    </row>
    <row r="687" spans="1:48" x14ac:dyDescent="0.2">
      <c r="A687" s="4" t="str">
        <f t="shared" si="95"/>
        <v>Pichidegua25</v>
      </c>
      <c r="B687" s="38" t="str">
        <f t="shared" si="96"/>
        <v>PICH2B25</v>
      </c>
      <c r="C687" s="39">
        <v>25</v>
      </c>
      <c r="D687" s="40" t="s">
        <v>52</v>
      </c>
      <c r="E687" s="40" t="s">
        <v>55</v>
      </c>
      <c r="F687" s="40" t="s">
        <v>48</v>
      </c>
      <c r="G687" s="41" t="s">
        <v>31</v>
      </c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4"/>
      <c r="AP687" s="54"/>
      <c r="AQ687" s="65">
        <v>0</v>
      </c>
      <c r="AR687" s="66">
        <f t="shared" si="98"/>
        <v>0</v>
      </c>
      <c r="AS687" s="67">
        <v>0</v>
      </c>
      <c r="AT687" s="66">
        <f t="shared" si="100"/>
        <v>0</v>
      </c>
      <c r="AU687" s="67">
        <v>0</v>
      </c>
      <c r="AV687" s="68">
        <f t="shared" si="102"/>
        <v>0</v>
      </c>
    </row>
    <row r="688" spans="1:48" x14ac:dyDescent="0.2">
      <c r="A688" s="4" t="str">
        <f t="shared" si="95"/>
        <v>Pichidegua25</v>
      </c>
      <c r="B688" s="38" t="str">
        <f t="shared" si="96"/>
        <v>PICH3B25</v>
      </c>
      <c r="C688" s="39">
        <v>25</v>
      </c>
      <c r="D688" s="40" t="s">
        <v>52</v>
      </c>
      <c r="E688" s="40" t="s">
        <v>55</v>
      </c>
      <c r="F688" s="40" t="s">
        <v>49</v>
      </c>
      <c r="G688" s="41" t="s">
        <v>32</v>
      </c>
      <c r="H688" s="53">
        <v>12360</v>
      </c>
      <c r="I688" s="53"/>
      <c r="J688" s="53">
        <v>5940</v>
      </c>
      <c r="K688" s="53"/>
      <c r="L688" s="53">
        <v>15980</v>
      </c>
      <c r="M688" s="53"/>
      <c r="N688" s="53">
        <v>210960</v>
      </c>
      <c r="O688" s="53"/>
      <c r="P688" s="53">
        <v>158040</v>
      </c>
      <c r="Q688" s="53"/>
      <c r="R688" s="53">
        <v>5040</v>
      </c>
      <c r="S688" s="53"/>
      <c r="T688" s="53">
        <v>0</v>
      </c>
      <c r="U688" s="53"/>
      <c r="V688" s="53">
        <v>11160</v>
      </c>
      <c r="W688" s="53"/>
      <c r="X688" s="53">
        <v>0</v>
      </c>
      <c r="Y688" s="53"/>
      <c r="Z688" s="53">
        <v>11160</v>
      </c>
      <c r="AA688" s="53"/>
      <c r="AB688" s="53">
        <v>2340</v>
      </c>
      <c r="AC688" s="53"/>
      <c r="AD688" s="53">
        <v>0</v>
      </c>
      <c r="AE688" s="53"/>
      <c r="AF688" s="53">
        <v>2340</v>
      </c>
      <c r="AG688" s="53"/>
      <c r="AH688" s="53">
        <v>300</v>
      </c>
      <c r="AI688" s="53"/>
      <c r="AJ688" s="53"/>
      <c r="AK688" s="53"/>
      <c r="AL688" s="53">
        <v>422120</v>
      </c>
      <c r="AM688" s="53"/>
      <c r="AN688" s="53">
        <v>0</v>
      </c>
      <c r="AO688" s="54"/>
      <c r="AP688" s="54">
        <v>422120</v>
      </c>
      <c r="AQ688" s="65">
        <f t="shared" si="97"/>
        <v>2.6437979721406234E-2</v>
      </c>
      <c r="AR688" s="66">
        <f t="shared" si="98"/>
        <v>62</v>
      </c>
      <c r="AS688" s="67">
        <f t="shared" si="99"/>
        <v>5.5434473609400174E-3</v>
      </c>
      <c r="AT688" s="66">
        <f t="shared" si="100"/>
        <v>13</v>
      </c>
      <c r="AU688" s="67">
        <f t="shared" si="101"/>
        <v>7.1069837960769451E-4</v>
      </c>
      <c r="AV688" s="68">
        <f t="shared" si="102"/>
        <v>1.6666666666666667</v>
      </c>
    </row>
    <row r="689" spans="1:48" x14ac:dyDescent="0.2">
      <c r="A689" s="4" t="str">
        <f t="shared" si="95"/>
        <v>Pichidegua25</v>
      </c>
      <c r="B689" s="38" t="str">
        <f t="shared" si="96"/>
        <v>PICH4B25</v>
      </c>
      <c r="C689" s="39">
        <v>25</v>
      </c>
      <c r="D689" s="40" t="s">
        <v>52</v>
      </c>
      <c r="E689" s="40" t="s">
        <v>55</v>
      </c>
      <c r="F689" s="40" t="s">
        <v>50</v>
      </c>
      <c r="G689" s="41" t="s">
        <v>33</v>
      </c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4"/>
      <c r="AP689" s="54"/>
      <c r="AQ689" s="65">
        <v>0</v>
      </c>
      <c r="AR689" s="66">
        <f t="shared" si="98"/>
        <v>0</v>
      </c>
      <c r="AS689" s="67">
        <v>0</v>
      </c>
      <c r="AT689" s="66">
        <f t="shared" si="100"/>
        <v>0</v>
      </c>
      <c r="AU689" s="67">
        <v>0</v>
      </c>
      <c r="AV689" s="68">
        <f t="shared" si="102"/>
        <v>0</v>
      </c>
    </row>
    <row r="690" spans="1:48" x14ac:dyDescent="0.2">
      <c r="A690" s="4" t="str">
        <f t="shared" si="95"/>
        <v>Pichidegua25</v>
      </c>
      <c r="B690" s="38" t="str">
        <f t="shared" si="96"/>
        <v>PICH5B25</v>
      </c>
      <c r="C690" s="39">
        <v>25</v>
      </c>
      <c r="D690" s="40" t="s">
        <v>52</v>
      </c>
      <c r="E690" s="40" t="s">
        <v>55</v>
      </c>
      <c r="F690" s="40" t="s">
        <v>51</v>
      </c>
      <c r="G690" s="41" t="s">
        <v>34</v>
      </c>
      <c r="H690" s="53">
        <v>4320</v>
      </c>
      <c r="I690" s="53"/>
      <c r="J690" s="53">
        <v>24300</v>
      </c>
      <c r="K690" s="53"/>
      <c r="L690" s="53">
        <v>39600</v>
      </c>
      <c r="M690" s="53"/>
      <c r="N690" s="53">
        <v>12060</v>
      </c>
      <c r="O690" s="53"/>
      <c r="P690" s="53">
        <v>540</v>
      </c>
      <c r="Q690" s="53"/>
      <c r="R690" s="53">
        <v>0</v>
      </c>
      <c r="S690" s="53"/>
      <c r="T690" s="53">
        <v>0</v>
      </c>
      <c r="U690" s="53"/>
      <c r="V690" s="53">
        <v>24300</v>
      </c>
      <c r="W690" s="53"/>
      <c r="X690" s="53">
        <v>0</v>
      </c>
      <c r="Y690" s="53"/>
      <c r="Z690" s="53">
        <v>24300</v>
      </c>
      <c r="AA690" s="53"/>
      <c r="AB690" s="53">
        <v>2340</v>
      </c>
      <c r="AC690" s="53"/>
      <c r="AD690" s="53">
        <v>0</v>
      </c>
      <c r="AE690" s="53"/>
      <c r="AF690" s="53">
        <v>2340</v>
      </c>
      <c r="AG690" s="53"/>
      <c r="AH690" s="53">
        <v>640</v>
      </c>
      <c r="AI690" s="53"/>
      <c r="AJ690" s="53"/>
      <c r="AK690" s="53"/>
      <c r="AL690" s="53">
        <v>108100</v>
      </c>
      <c r="AM690" s="53"/>
      <c r="AN690" s="53">
        <v>0</v>
      </c>
      <c r="AO690" s="54"/>
      <c r="AP690" s="54">
        <v>108100</v>
      </c>
      <c r="AQ690" s="65">
        <f t="shared" si="97"/>
        <v>0.2247918593894542</v>
      </c>
      <c r="AR690" s="66">
        <f t="shared" si="98"/>
        <v>135</v>
      </c>
      <c r="AS690" s="67">
        <f t="shared" si="99"/>
        <v>2.1646623496762257E-2</v>
      </c>
      <c r="AT690" s="66">
        <f t="shared" si="100"/>
        <v>13</v>
      </c>
      <c r="AU690" s="67">
        <f t="shared" si="101"/>
        <v>5.9204440333024974E-3</v>
      </c>
      <c r="AV690" s="68">
        <f t="shared" si="102"/>
        <v>3.5555555555555554</v>
      </c>
    </row>
    <row r="691" spans="1:48" x14ac:dyDescent="0.2">
      <c r="A691" s="4" t="str">
        <f t="shared" si="95"/>
        <v>Pichidegua25</v>
      </c>
      <c r="B691" s="38" t="str">
        <f t="shared" si="96"/>
        <v>PICH3C25</v>
      </c>
      <c r="C691" s="39">
        <v>25</v>
      </c>
      <c r="D691" s="40" t="s">
        <v>52</v>
      </c>
      <c r="E691" s="40" t="s">
        <v>55</v>
      </c>
      <c r="F691" s="40" t="s">
        <v>49</v>
      </c>
      <c r="G691" s="41" t="s">
        <v>53</v>
      </c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4"/>
      <c r="AP691" s="54"/>
      <c r="AQ691" s="65">
        <v>0</v>
      </c>
      <c r="AR691" s="66">
        <f t="shared" si="98"/>
        <v>0</v>
      </c>
      <c r="AS691" s="67">
        <v>0</v>
      </c>
      <c r="AT691" s="66">
        <f t="shared" si="100"/>
        <v>0</v>
      </c>
      <c r="AU691" s="67">
        <v>0</v>
      </c>
      <c r="AV691" s="68">
        <f t="shared" si="102"/>
        <v>0</v>
      </c>
    </row>
    <row r="692" spans="1:48" x14ac:dyDescent="0.2">
      <c r="A692" s="4" t="str">
        <f t="shared" si="95"/>
        <v>Pichidegua25</v>
      </c>
      <c r="B692" s="38" t="str">
        <f t="shared" si="96"/>
        <v>PICH5C25</v>
      </c>
      <c r="C692" s="39">
        <v>25</v>
      </c>
      <c r="D692" s="40" t="s">
        <v>52</v>
      </c>
      <c r="E692" s="40" t="s">
        <v>55</v>
      </c>
      <c r="F692" s="40" t="s">
        <v>51</v>
      </c>
      <c r="G692" s="41" t="s">
        <v>35</v>
      </c>
      <c r="H692" s="53">
        <v>2760</v>
      </c>
      <c r="I692" s="53"/>
      <c r="J692" s="53">
        <v>6660</v>
      </c>
      <c r="K692" s="53"/>
      <c r="L692" s="53">
        <v>98820</v>
      </c>
      <c r="M692" s="53"/>
      <c r="N692" s="53">
        <v>169020</v>
      </c>
      <c r="O692" s="53"/>
      <c r="P692" s="53">
        <v>14580</v>
      </c>
      <c r="Q692" s="53"/>
      <c r="R692" s="53">
        <v>0</v>
      </c>
      <c r="S692" s="53"/>
      <c r="T692" s="53">
        <v>0</v>
      </c>
      <c r="U692" s="53"/>
      <c r="V692" s="53">
        <v>16560</v>
      </c>
      <c r="W692" s="53"/>
      <c r="X692" s="53">
        <v>0</v>
      </c>
      <c r="Y692" s="53"/>
      <c r="Z692" s="53">
        <v>16560</v>
      </c>
      <c r="AA692" s="53"/>
      <c r="AB692" s="53">
        <v>1980</v>
      </c>
      <c r="AC692" s="53"/>
      <c r="AD692" s="53">
        <v>0</v>
      </c>
      <c r="AE692" s="53"/>
      <c r="AF692" s="53">
        <v>1980</v>
      </c>
      <c r="AG692" s="53"/>
      <c r="AH692" s="53">
        <v>600</v>
      </c>
      <c r="AI692" s="53"/>
      <c r="AJ692" s="53"/>
      <c r="AK692" s="53"/>
      <c r="AL692" s="53">
        <v>310980</v>
      </c>
      <c r="AM692" s="53"/>
      <c r="AN692" s="53">
        <v>0</v>
      </c>
      <c r="AO692" s="54"/>
      <c r="AP692" s="54">
        <v>310980</v>
      </c>
      <c r="AQ692" s="65">
        <f t="shared" si="97"/>
        <v>5.3251012926876326E-2</v>
      </c>
      <c r="AR692" s="66">
        <f t="shared" si="98"/>
        <v>92</v>
      </c>
      <c r="AS692" s="67">
        <f t="shared" si="99"/>
        <v>6.3669689369091256E-3</v>
      </c>
      <c r="AT692" s="66">
        <f t="shared" si="100"/>
        <v>11</v>
      </c>
      <c r="AU692" s="67">
        <f t="shared" si="101"/>
        <v>1.9293845263360988E-3</v>
      </c>
      <c r="AV692" s="68">
        <f t="shared" si="102"/>
        <v>3.3333333333333335</v>
      </c>
    </row>
    <row r="693" spans="1:48" x14ac:dyDescent="0.2">
      <c r="A693" s="4" t="str">
        <f t="shared" si="95"/>
        <v>Pichidegua25</v>
      </c>
      <c r="B693" s="38" t="str">
        <f t="shared" si="96"/>
        <v>PICH5D25</v>
      </c>
      <c r="C693" s="39">
        <v>25</v>
      </c>
      <c r="D693" s="40" t="s">
        <v>52</v>
      </c>
      <c r="E693" s="40" t="s">
        <v>55</v>
      </c>
      <c r="F693" s="40" t="s">
        <v>51</v>
      </c>
      <c r="G693" s="41" t="s">
        <v>36</v>
      </c>
      <c r="H693" s="53">
        <v>1680</v>
      </c>
      <c r="I693" s="53"/>
      <c r="J693" s="53">
        <v>25200</v>
      </c>
      <c r="K693" s="53"/>
      <c r="L693" s="53">
        <v>104400</v>
      </c>
      <c r="M693" s="53"/>
      <c r="N693" s="53">
        <v>144720</v>
      </c>
      <c r="O693" s="53"/>
      <c r="P693" s="53">
        <v>5580</v>
      </c>
      <c r="Q693" s="53"/>
      <c r="R693" s="53">
        <v>0</v>
      </c>
      <c r="S693" s="53"/>
      <c r="T693" s="53">
        <v>0</v>
      </c>
      <c r="U693" s="53"/>
      <c r="V693" s="53">
        <v>23220</v>
      </c>
      <c r="W693" s="53"/>
      <c r="X693" s="53">
        <v>0</v>
      </c>
      <c r="Y693" s="53"/>
      <c r="Z693" s="53">
        <v>23220</v>
      </c>
      <c r="AA693" s="53"/>
      <c r="AB693" s="53">
        <v>2700</v>
      </c>
      <c r="AC693" s="53"/>
      <c r="AD693" s="53">
        <v>0</v>
      </c>
      <c r="AE693" s="53"/>
      <c r="AF693" s="53">
        <v>2700</v>
      </c>
      <c r="AG693" s="53"/>
      <c r="AH693" s="53">
        <v>700</v>
      </c>
      <c r="AI693" s="53"/>
      <c r="AJ693" s="53"/>
      <c r="AK693" s="53"/>
      <c r="AL693" s="53">
        <v>308200</v>
      </c>
      <c r="AM693" s="53"/>
      <c r="AN693" s="53">
        <v>0</v>
      </c>
      <c r="AO693" s="54"/>
      <c r="AP693" s="54">
        <v>308200</v>
      </c>
      <c r="AQ693" s="65">
        <f t="shared" si="97"/>
        <v>7.534068786502271E-2</v>
      </c>
      <c r="AR693" s="66">
        <f t="shared" si="98"/>
        <v>129</v>
      </c>
      <c r="AS693" s="67">
        <f t="shared" si="99"/>
        <v>8.7605451005840357E-3</v>
      </c>
      <c r="AT693" s="66">
        <f t="shared" si="100"/>
        <v>15</v>
      </c>
      <c r="AU693" s="67">
        <f t="shared" si="101"/>
        <v>2.2712524334847503E-3</v>
      </c>
      <c r="AV693" s="68">
        <f t="shared" si="102"/>
        <v>3.8888888888888888</v>
      </c>
    </row>
    <row r="694" spans="1:48" x14ac:dyDescent="0.2">
      <c r="A694" s="4" t="str">
        <f t="shared" si="95"/>
        <v>Pichidegua25</v>
      </c>
      <c r="B694" s="38" t="str">
        <f t="shared" si="96"/>
        <v>PICH1Aco25</v>
      </c>
      <c r="C694" s="39">
        <v>25</v>
      </c>
      <c r="D694" s="40" t="s">
        <v>52</v>
      </c>
      <c r="E694" s="40" t="s">
        <v>56</v>
      </c>
      <c r="F694" s="40" t="s">
        <v>47</v>
      </c>
      <c r="G694" s="41" t="s">
        <v>37</v>
      </c>
      <c r="H694" s="53">
        <v>11160</v>
      </c>
      <c r="I694" s="53"/>
      <c r="J694" s="53">
        <v>22860</v>
      </c>
      <c r="K694" s="53"/>
      <c r="L694" s="53">
        <v>0</v>
      </c>
      <c r="M694" s="53"/>
      <c r="N694" s="53">
        <v>27180</v>
      </c>
      <c r="O694" s="53"/>
      <c r="P694" s="53">
        <v>720</v>
      </c>
      <c r="Q694" s="53"/>
      <c r="R694" s="53">
        <v>0</v>
      </c>
      <c r="S694" s="53"/>
      <c r="T694" s="53">
        <v>0</v>
      </c>
      <c r="U694" s="53"/>
      <c r="V694" s="53">
        <v>3300</v>
      </c>
      <c r="W694" s="53"/>
      <c r="X694" s="53">
        <v>2010</v>
      </c>
      <c r="Y694" s="53"/>
      <c r="Z694" s="53">
        <v>5310</v>
      </c>
      <c r="AA694" s="53"/>
      <c r="AB694" s="53">
        <v>954</v>
      </c>
      <c r="AC694" s="53"/>
      <c r="AD694" s="53">
        <v>810</v>
      </c>
      <c r="AE694" s="53"/>
      <c r="AF694" s="53">
        <v>1764</v>
      </c>
      <c r="AG694" s="53"/>
      <c r="AH694" s="53">
        <v>2166</v>
      </c>
      <c r="AI694" s="53"/>
      <c r="AJ694" s="53"/>
      <c r="AK694" s="53"/>
      <c r="AL694" s="53">
        <v>68340</v>
      </c>
      <c r="AM694" s="53"/>
      <c r="AN694" s="53">
        <v>2820</v>
      </c>
      <c r="AO694" s="54"/>
      <c r="AP694" s="54">
        <v>71160</v>
      </c>
      <c r="AQ694" s="65">
        <f t="shared" si="97"/>
        <v>7.4620573355817871E-2</v>
      </c>
      <c r="AR694" s="66">
        <f t="shared" si="98"/>
        <v>29.5</v>
      </c>
      <c r="AS694" s="67">
        <f t="shared" si="99"/>
        <v>2.4789207419898821E-2</v>
      </c>
      <c r="AT694" s="66">
        <f t="shared" si="100"/>
        <v>9.8000000000000007</v>
      </c>
      <c r="AU694" s="67">
        <f t="shared" si="101"/>
        <v>3.0438448566610456E-2</v>
      </c>
      <c r="AV694" s="68">
        <f t="shared" si="102"/>
        <v>12.033333333333333</v>
      </c>
    </row>
    <row r="695" spans="1:48" x14ac:dyDescent="0.2">
      <c r="A695" s="4" t="str">
        <f t="shared" si="95"/>
        <v>Pichidegua25</v>
      </c>
      <c r="B695" s="38" t="str">
        <f t="shared" si="96"/>
        <v>PICH1Aco225</v>
      </c>
      <c r="C695" s="39">
        <v>25</v>
      </c>
      <c r="D695" s="40" t="s">
        <v>52</v>
      </c>
      <c r="E695" s="40" t="s">
        <v>56</v>
      </c>
      <c r="F695" s="40" t="s">
        <v>47</v>
      </c>
      <c r="G695" s="41" t="s">
        <v>38</v>
      </c>
      <c r="H695" s="53">
        <v>240</v>
      </c>
      <c r="I695" s="53"/>
      <c r="J695" s="53">
        <v>0</v>
      </c>
      <c r="K695" s="53"/>
      <c r="L695" s="53">
        <v>0</v>
      </c>
      <c r="M695" s="53"/>
      <c r="N695" s="53">
        <v>9000</v>
      </c>
      <c r="O695" s="53"/>
      <c r="P695" s="53">
        <v>10080</v>
      </c>
      <c r="Q695" s="53"/>
      <c r="R695" s="53">
        <v>1080</v>
      </c>
      <c r="S695" s="53"/>
      <c r="T695" s="53">
        <v>0</v>
      </c>
      <c r="U695" s="53"/>
      <c r="V695" s="53">
        <v>879</v>
      </c>
      <c r="W695" s="53"/>
      <c r="X695" s="53">
        <v>3120</v>
      </c>
      <c r="Y695" s="53"/>
      <c r="Z695" s="53">
        <v>3999</v>
      </c>
      <c r="AA695" s="53"/>
      <c r="AB695" s="53">
        <v>228</v>
      </c>
      <c r="AC695" s="53"/>
      <c r="AD695" s="53">
        <v>570</v>
      </c>
      <c r="AE695" s="53"/>
      <c r="AF695" s="53">
        <v>798</v>
      </c>
      <c r="AG695" s="53"/>
      <c r="AH695" s="53">
        <v>93</v>
      </c>
      <c r="AI695" s="53"/>
      <c r="AJ695" s="53"/>
      <c r="AK695" s="53"/>
      <c r="AL695" s="53">
        <v>21600</v>
      </c>
      <c r="AM695" s="53"/>
      <c r="AN695" s="53">
        <v>3690</v>
      </c>
      <c r="AO695" s="54"/>
      <c r="AP695" s="54">
        <v>25290</v>
      </c>
      <c r="AQ695" s="65">
        <f t="shared" si="97"/>
        <v>0.15812574139976276</v>
      </c>
      <c r="AR695" s="66">
        <f t="shared" si="98"/>
        <v>22.216666666666665</v>
      </c>
      <c r="AS695" s="67">
        <f t="shared" si="99"/>
        <v>3.1553973902728349E-2</v>
      </c>
      <c r="AT695" s="66">
        <f t="shared" si="100"/>
        <v>4.4333333333333336</v>
      </c>
      <c r="AU695" s="67">
        <f t="shared" si="101"/>
        <v>3.6773428232502966E-3</v>
      </c>
      <c r="AV695" s="68">
        <f t="shared" si="102"/>
        <v>0.51666666666666672</v>
      </c>
    </row>
    <row r="696" spans="1:48" x14ac:dyDescent="0.2">
      <c r="A696" s="4" t="str">
        <f t="shared" si="95"/>
        <v>Pichidegua25</v>
      </c>
      <c r="B696" s="38" t="str">
        <f t="shared" si="96"/>
        <v>PICH1Bco25</v>
      </c>
      <c r="C696" s="39">
        <v>25</v>
      </c>
      <c r="D696" s="40" t="s">
        <v>52</v>
      </c>
      <c r="E696" s="40" t="s">
        <v>56</v>
      </c>
      <c r="F696" s="40" t="s">
        <v>47</v>
      </c>
      <c r="G696" s="41" t="s">
        <v>39</v>
      </c>
      <c r="H696" s="53">
        <v>4320</v>
      </c>
      <c r="I696" s="53"/>
      <c r="J696" s="53">
        <v>0</v>
      </c>
      <c r="K696" s="53"/>
      <c r="L696" s="53">
        <v>35880</v>
      </c>
      <c r="M696" s="53"/>
      <c r="N696" s="53">
        <v>4320</v>
      </c>
      <c r="O696" s="53"/>
      <c r="P696" s="53">
        <v>0</v>
      </c>
      <c r="Q696" s="53"/>
      <c r="R696" s="53">
        <v>0</v>
      </c>
      <c r="S696" s="53"/>
      <c r="T696" s="53">
        <v>0</v>
      </c>
      <c r="U696" s="53"/>
      <c r="V696" s="53">
        <v>2640</v>
      </c>
      <c r="W696" s="53"/>
      <c r="X696" s="53">
        <v>990</v>
      </c>
      <c r="Y696" s="53"/>
      <c r="Z696" s="53">
        <v>3630</v>
      </c>
      <c r="AA696" s="53"/>
      <c r="AB696" s="53">
        <v>201</v>
      </c>
      <c r="AC696" s="53"/>
      <c r="AD696" s="53">
        <v>0</v>
      </c>
      <c r="AE696" s="53"/>
      <c r="AF696" s="53">
        <v>201</v>
      </c>
      <c r="AG696" s="53"/>
      <c r="AH696" s="53">
        <v>1239</v>
      </c>
      <c r="AI696" s="53"/>
      <c r="AJ696" s="53"/>
      <c r="AK696" s="53"/>
      <c r="AL696" s="53">
        <v>48600</v>
      </c>
      <c r="AM696" s="53"/>
      <c r="AN696" s="53">
        <v>990</v>
      </c>
      <c r="AO696" s="54"/>
      <c r="AP696" s="54">
        <v>49590</v>
      </c>
      <c r="AQ696" s="65">
        <f t="shared" si="97"/>
        <v>7.3200241984271025E-2</v>
      </c>
      <c r="AR696" s="66">
        <f t="shared" si="98"/>
        <v>20.166666666666668</v>
      </c>
      <c r="AS696" s="67">
        <f t="shared" si="99"/>
        <v>4.0532365396249246E-3</v>
      </c>
      <c r="AT696" s="66">
        <f t="shared" si="100"/>
        <v>1.1166666666666667</v>
      </c>
      <c r="AU696" s="67">
        <f t="shared" si="101"/>
        <v>2.4984875983061101E-2</v>
      </c>
      <c r="AV696" s="68">
        <f t="shared" si="102"/>
        <v>6.8833333333333337</v>
      </c>
    </row>
    <row r="697" spans="1:48" x14ac:dyDescent="0.2">
      <c r="A697" s="4" t="str">
        <f t="shared" si="95"/>
        <v>Pichidegua25</v>
      </c>
      <c r="B697" s="38" t="str">
        <f t="shared" si="96"/>
        <v>PICH2BCO25</v>
      </c>
      <c r="C697" s="39">
        <v>25</v>
      </c>
      <c r="D697" s="40" t="s">
        <v>52</v>
      </c>
      <c r="E697" s="42" t="s">
        <v>56</v>
      </c>
      <c r="F697" s="42" t="s">
        <v>47</v>
      </c>
      <c r="G697" s="43" t="s">
        <v>40</v>
      </c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4"/>
      <c r="AP697" s="54"/>
      <c r="AQ697" s="65">
        <v>0</v>
      </c>
      <c r="AR697" s="66">
        <f t="shared" si="98"/>
        <v>0</v>
      </c>
      <c r="AS697" s="67">
        <v>0</v>
      </c>
      <c r="AT697" s="66">
        <f t="shared" si="100"/>
        <v>0</v>
      </c>
      <c r="AU697" s="67">
        <v>0</v>
      </c>
      <c r="AV697" s="68">
        <f t="shared" si="102"/>
        <v>0</v>
      </c>
    </row>
    <row r="698" spans="1:48" x14ac:dyDescent="0.2">
      <c r="A698" s="4" t="str">
        <f t="shared" si="95"/>
        <v>Pichidegua25</v>
      </c>
      <c r="B698" s="38" t="str">
        <f t="shared" si="96"/>
        <v>PICH4Bco25</v>
      </c>
      <c r="C698" s="39">
        <v>25</v>
      </c>
      <c r="D698" s="40" t="s">
        <v>52</v>
      </c>
      <c r="E698" s="40" t="s">
        <v>56</v>
      </c>
      <c r="F698" s="40" t="s">
        <v>50</v>
      </c>
      <c r="G698" s="41" t="s">
        <v>41</v>
      </c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4"/>
      <c r="AP698" s="54"/>
      <c r="AQ698" s="65">
        <v>0</v>
      </c>
      <c r="AR698" s="66">
        <f t="shared" si="98"/>
        <v>0</v>
      </c>
      <c r="AS698" s="67">
        <v>0</v>
      </c>
      <c r="AT698" s="66">
        <f t="shared" si="100"/>
        <v>0</v>
      </c>
      <c r="AU698" s="67">
        <v>0</v>
      </c>
      <c r="AV698" s="68">
        <f t="shared" si="102"/>
        <v>0</v>
      </c>
    </row>
    <row r="699" spans="1:48" x14ac:dyDescent="0.2">
      <c r="A699" s="4" t="str">
        <f t="shared" si="95"/>
        <v>Pichidegua25</v>
      </c>
      <c r="B699" s="38" t="str">
        <f t="shared" si="96"/>
        <v>PICH5Aco25</v>
      </c>
      <c r="C699" s="39">
        <v>25</v>
      </c>
      <c r="D699" s="40" t="s">
        <v>52</v>
      </c>
      <c r="E699" s="40" t="s">
        <v>56</v>
      </c>
      <c r="F699" s="40" t="s">
        <v>51</v>
      </c>
      <c r="G699" s="41" t="s">
        <v>42</v>
      </c>
      <c r="H699" s="53">
        <v>8280</v>
      </c>
      <c r="I699" s="53"/>
      <c r="J699" s="53">
        <v>28260</v>
      </c>
      <c r="K699" s="53"/>
      <c r="L699" s="53">
        <v>0</v>
      </c>
      <c r="M699" s="53"/>
      <c r="N699" s="53">
        <v>97020</v>
      </c>
      <c r="O699" s="53"/>
      <c r="P699" s="53">
        <v>1080</v>
      </c>
      <c r="Q699" s="53"/>
      <c r="R699" s="53">
        <v>0</v>
      </c>
      <c r="S699" s="53"/>
      <c r="T699" s="53">
        <v>0</v>
      </c>
      <c r="U699" s="53"/>
      <c r="V699" s="53">
        <v>3810</v>
      </c>
      <c r="W699" s="53"/>
      <c r="X699" s="53">
        <v>0</v>
      </c>
      <c r="Y699" s="53"/>
      <c r="Z699" s="53">
        <v>3810</v>
      </c>
      <c r="AA699" s="53"/>
      <c r="AB699" s="53">
        <v>3750</v>
      </c>
      <c r="AC699" s="53"/>
      <c r="AD699" s="53">
        <v>0</v>
      </c>
      <c r="AE699" s="53"/>
      <c r="AF699" s="53">
        <v>3750</v>
      </c>
      <c r="AG699" s="53"/>
      <c r="AH699" s="53">
        <v>720</v>
      </c>
      <c r="AI699" s="53"/>
      <c r="AJ699" s="53"/>
      <c r="AK699" s="53"/>
      <c r="AL699" s="53">
        <v>142920</v>
      </c>
      <c r="AM699" s="53"/>
      <c r="AN699" s="53">
        <v>0</v>
      </c>
      <c r="AO699" s="54"/>
      <c r="AP699" s="54">
        <v>142920</v>
      </c>
      <c r="AQ699" s="65">
        <f t="shared" si="97"/>
        <v>2.6658270361041143E-2</v>
      </c>
      <c r="AR699" s="66">
        <f t="shared" si="98"/>
        <v>21.166666666666668</v>
      </c>
      <c r="AS699" s="67">
        <f t="shared" si="99"/>
        <v>2.6238455079764904E-2</v>
      </c>
      <c r="AT699" s="66">
        <f t="shared" si="100"/>
        <v>20.833333333333332</v>
      </c>
      <c r="AU699" s="67">
        <f t="shared" si="101"/>
        <v>5.0377833753148613E-3</v>
      </c>
      <c r="AV699" s="68">
        <f t="shared" si="102"/>
        <v>4</v>
      </c>
    </row>
    <row r="700" spans="1:48" x14ac:dyDescent="0.2">
      <c r="A700" s="4" t="str">
        <f t="shared" si="95"/>
        <v>Pichidegua25</v>
      </c>
      <c r="B700" s="38" t="str">
        <f t="shared" si="96"/>
        <v>PICH5Bco25</v>
      </c>
      <c r="C700" s="39">
        <v>25</v>
      </c>
      <c r="D700" s="40" t="s">
        <v>52</v>
      </c>
      <c r="E700" s="40" t="s">
        <v>56</v>
      </c>
      <c r="F700" s="40" t="s">
        <v>51</v>
      </c>
      <c r="G700" s="41" t="s">
        <v>43</v>
      </c>
      <c r="H700" s="53">
        <v>2880</v>
      </c>
      <c r="I700" s="53"/>
      <c r="J700" s="53">
        <v>17640</v>
      </c>
      <c r="K700" s="53"/>
      <c r="L700" s="53">
        <v>36720</v>
      </c>
      <c r="M700" s="53"/>
      <c r="N700" s="53">
        <v>17820</v>
      </c>
      <c r="O700" s="53"/>
      <c r="P700" s="53">
        <v>1080</v>
      </c>
      <c r="Q700" s="53"/>
      <c r="R700" s="53">
        <v>0</v>
      </c>
      <c r="S700" s="53"/>
      <c r="T700" s="53">
        <v>180</v>
      </c>
      <c r="U700" s="53"/>
      <c r="V700" s="53">
        <v>3750</v>
      </c>
      <c r="W700" s="53"/>
      <c r="X700" s="53">
        <v>0</v>
      </c>
      <c r="Y700" s="53"/>
      <c r="Z700" s="53">
        <v>3750</v>
      </c>
      <c r="AA700" s="53"/>
      <c r="AB700" s="53">
        <v>2196</v>
      </c>
      <c r="AC700" s="53"/>
      <c r="AD700" s="53">
        <v>0</v>
      </c>
      <c r="AE700" s="53"/>
      <c r="AF700" s="53">
        <v>2196</v>
      </c>
      <c r="AG700" s="53"/>
      <c r="AH700" s="53">
        <v>1284</v>
      </c>
      <c r="AI700" s="53"/>
      <c r="AJ700" s="53"/>
      <c r="AK700" s="53"/>
      <c r="AL700" s="53">
        <v>83550</v>
      </c>
      <c r="AM700" s="53"/>
      <c r="AN700" s="53">
        <v>0</v>
      </c>
      <c r="AO700" s="54"/>
      <c r="AP700" s="54">
        <v>83550</v>
      </c>
      <c r="AQ700" s="65">
        <f t="shared" si="97"/>
        <v>4.4883303411131059E-2</v>
      </c>
      <c r="AR700" s="66">
        <f t="shared" si="98"/>
        <v>20.833333333333332</v>
      </c>
      <c r="AS700" s="67">
        <f t="shared" si="99"/>
        <v>2.628366247755835E-2</v>
      </c>
      <c r="AT700" s="66">
        <f t="shared" si="100"/>
        <v>12.2</v>
      </c>
      <c r="AU700" s="67">
        <f t="shared" si="101"/>
        <v>1.5368043087971274E-2</v>
      </c>
      <c r="AV700" s="68">
        <f t="shared" si="102"/>
        <v>7.1333333333333337</v>
      </c>
    </row>
    <row r="701" spans="1:48" x14ac:dyDescent="0.2">
      <c r="A701" s="4" t="str">
        <f t="shared" si="95"/>
        <v>Pichidegua25</v>
      </c>
      <c r="B701" s="38" t="str">
        <f t="shared" si="96"/>
        <v>PICH5Cco25</v>
      </c>
      <c r="C701" s="39">
        <v>25</v>
      </c>
      <c r="D701" s="40" t="s">
        <v>52</v>
      </c>
      <c r="E701" s="40" t="s">
        <v>56</v>
      </c>
      <c r="F701" s="40" t="s">
        <v>51</v>
      </c>
      <c r="G701" s="41" t="s">
        <v>44</v>
      </c>
      <c r="H701" s="53">
        <v>3120</v>
      </c>
      <c r="I701" s="53"/>
      <c r="J701" s="53">
        <v>21600</v>
      </c>
      <c r="K701" s="53"/>
      <c r="L701" s="53">
        <v>20340</v>
      </c>
      <c r="M701" s="53"/>
      <c r="N701" s="53">
        <v>45810</v>
      </c>
      <c r="O701" s="53"/>
      <c r="P701" s="53">
        <v>6120</v>
      </c>
      <c r="Q701" s="53"/>
      <c r="R701" s="53">
        <v>0</v>
      </c>
      <c r="S701" s="53"/>
      <c r="T701" s="53">
        <v>0</v>
      </c>
      <c r="U701" s="53"/>
      <c r="V701" s="53">
        <v>2190</v>
      </c>
      <c r="W701" s="53"/>
      <c r="X701" s="53">
        <v>0</v>
      </c>
      <c r="Y701" s="53"/>
      <c r="Z701" s="53">
        <v>2190</v>
      </c>
      <c r="AA701" s="53"/>
      <c r="AB701" s="53">
        <v>5280</v>
      </c>
      <c r="AC701" s="53"/>
      <c r="AD701" s="53">
        <v>0</v>
      </c>
      <c r="AE701" s="53"/>
      <c r="AF701" s="53">
        <v>5280</v>
      </c>
      <c r="AG701" s="53"/>
      <c r="AH701" s="53">
        <v>1020</v>
      </c>
      <c r="AI701" s="53"/>
      <c r="AJ701" s="53"/>
      <c r="AK701" s="53"/>
      <c r="AL701" s="53">
        <v>105480</v>
      </c>
      <c r="AM701" s="53"/>
      <c r="AN701" s="53">
        <v>0</v>
      </c>
      <c r="AO701" s="54"/>
      <c r="AP701" s="54">
        <v>105480</v>
      </c>
      <c r="AQ701" s="65">
        <f t="shared" si="97"/>
        <v>2.0762229806598406E-2</v>
      </c>
      <c r="AR701" s="66">
        <f t="shared" si="98"/>
        <v>12.166666666666666</v>
      </c>
      <c r="AS701" s="67">
        <f t="shared" si="99"/>
        <v>5.0056882821387941E-2</v>
      </c>
      <c r="AT701" s="66">
        <f t="shared" si="100"/>
        <v>29.333333333333332</v>
      </c>
      <c r="AU701" s="67">
        <f t="shared" si="101"/>
        <v>9.6700796359499436E-3</v>
      </c>
      <c r="AV701" s="68">
        <f t="shared" si="102"/>
        <v>5.666666666666667</v>
      </c>
    </row>
    <row r="702" spans="1:48" ht="13.5" thickBot="1" x14ac:dyDescent="0.25">
      <c r="A702" s="4" t="str">
        <f t="shared" si="95"/>
        <v>25</v>
      </c>
      <c r="B702" s="44" t="str">
        <f t="shared" si="96"/>
        <v>Lavado25</v>
      </c>
      <c r="C702" s="45">
        <v>25</v>
      </c>
      <c r="D702" s="46"/>
      <c r="E702" s="46"/>
      <c r="F702" s="46"/>
      <c r="G702" s="47" t="s">
        <v>46</v>
      </c>
      <c r="H702" s="55">
        <v>7800</v>
      </c>
      <c r="I702" s="55"/>
      <c r="J702" s="55">
        <v>28620</v>
      </c>
      <c r="K702" s="55"/>
      <c r="L702" s="55">
        <v>82260</v>
      </c>
      <c r="M702" s="55"/>
      <c r="N702" s="55">
        <v>55260</v>
      </c>
      <c r="O702" s="55"/>
      <c r="P702" s="55">
        <v>14220</v>
      </c>
      <c r="Q702" s="55"/>
      <c r="R702" s="55">
        <v>900</v>
      </c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>
        <v>189060</v>
      </c>
      <c r="AM702" s="55"/>
      <c r="AN702" s="55"/>
      <c r="AO702" s="56"/>
      <c r="AP702" s="56">
        <v>189060</v>
      </c>
      <c r="AQ702" s="69">
        <f t="shared" si="97"/>
        <v>0</v>
      </c>
      <c r="AR702" s="70">
        <f t="shared" si="98"/>
        <v>0</v>
      </c>
      <c r="AS702" s="71">
        <f t="shared" si="99"/>
        <v>0</v>
      </c>
      <c r="AT702" s="70">
        <f t="shared" si="100"/>
        <v>0</v>
      </c>
      <c r="AU702" s="71">
        <f t="shared" si="101"/>
        <v>0</v>
      </c>
      <c r="AV702" s="72">
        <f t="shared" si="102"/>
        <v>0</v>
      </c>
    </row>
    <row r="703" spans="1:48" x14ac:dyDescent="0.2">
      <c r="A703" s="4" t="str">
        <f t="shared" ref="A703:A730" si="103">+CONCATENATE(D703,C703)</f>
        <v>Calera26</v>
      </c>
      <c r="B703" s="34" t="str">
        <f t="shared" ref="B703:B730" si="104">+CONCATENATE(G703,C703)</f>
        <v>CA3A26</v>
      </c>
      <c r="C703" s="35">
        <v>26</v>
      </c>
      <c r="D703" s="36" t="s">
        <v>59</v>
      </c>
      <c r="E703" s="36" t="s">
        <v>56</v>
      </c>
      <c r="F703" s="36" t="s">
        <v>47</v>
      </c>
      <c r="G703" s="37" t="s">
        <v>20</v>
      </c>
      <c r="H703" s="51">
        <v>5400</v>
      </c>
      <c r="I703" s="51"/>
      <c r="J703" s="51">
        <v>0</v>
      </c>
      <c r="K703" s="51"/>
      <c r="L703" s="51">
        <v>0</v>
      </c>
      <c r="M703" s="51"/>
      <c r="N703" s="51">
        <v>44820</v>
      </c>
      <c r="O703" s="51"/>
      <c r="P703" s="51">
        <v>180</v>
      </c>
      <c r="Q703" s="51"/>
      <c r="R703" s="51">
        <v>0</v>
      </c>
      <c r="S703" s="51"/>
      <c r="T703" s="51">
        <v>0</v>
      </c>
      <c r="U703" s="51"/>
      <c r="V703" s="51">
        <v>1839</v>
      </c>
      <c r="W703" s="51"/>
      <c r="X703" s="51">
        <v>480</v>
      </c>
      <c r="Y703" s="51"/>
      <c r="Z703" s="51">
        <v>2319</v>
      </c>
      <c r="AA703" s="51"/>
      <c r="AB703" s="51">
        <v>567</v>
      </c>
      <c r="AC703" s="51"/>
      <c r="AD703" s="51">
        <v>450</v>
      </c>
      <c r="AE703" s="51"/>
      <c r="AF703" s="51">
        <v>1017</v>
      </c>
      <c r="AG703" s="51"/>
      <c r="AH703" s="51">
        <v>714</v>
      </c>
      <c r="AI703" s="51"/>
      <c r="AJ703" s="51"/>
      <c r="AK703" s="51"/>
      <c r="AL703" s="51">
        <v>53520</v>
      </c>
      <c r="AM703" s="51"/>
      <c r="AN703" s="51">
        <v>930</v>
      </c>
      <c r="AO703" s="52"/>
      <c r="AP703" s="52">
        <v>54450</v>
      </c>
      <c r="AQ703" s="57">
        <f t="shared" ref="AQ703:AQ730" si="105">+Z703/AP703</f>
        <v>4.2589531680440773E-2</v>
      </c>
      <c r="AR703" s="58">
        <f t="shared" ref="AR703:AR730" si="106">+Z703/180</f>
        <v>12.883333333333333</v>
      </c>
      <c r="AS703" s="59">
        <f t="shared" ref="AS703:AS730" si="107">+AF703/AP703</f>
        <v>1.8677685950413223E-2</v>
      </c>
      <c r="AT703" s="58">
        <f t="shared" ref="AT703:AT730" si="108">+AF703/180</f>
        <v>5.65</v>
      </c>
      <c r="AU703" s="59">
        <f t="shared" ref="AU703:AU730" si="109">+AH703/AP703</f>
        <v>1.3112947658402204E-2</v>
      </c>
      <c r="AV703" s="60">
        <f t="shared" ref="AV703:AV730" si="110">+AH703/180</f>
        <v>3.9666666666666668</v>
      </c>
    </row>
    <row r="704" spans="1:48" x14ac:dyDescent="0.2">
      <c r="A704" s="4" t="str">
        <f t="shared" si="103"/>
        <v>Calera26</v>
      </c>
      <c r="B704" s="38" t="str">
        <f t="shared" si="104"/>
        <v>CA3B26</v>
      </c>
      <c r="C704" s="39">
        <v>26</v>
      </c>
      <c r="D704" s="40" t="s">
        <v>59</v>
      </c>
      <c r="E704" s="40" t="s">
        <v>56</v>
      </c>
      <c r="F704" s="40" t="s">
        <v>47</v>
      </c>
      <c r="G704" s="41" t="s">
        <v>54</v>
      </c>
      <c r="H704" s="53">
        <v>0</v>
      </c>
      <c r="I704" s="53"/>
      <c r="J704" s="53">
        <v>0</v>
      </c>
      <c r="K704" s="53"/>
      <c r="L704" s="53">
        <v>0</v>
      </c>
      <c r="M704" s="53"/>
      <c r="N704" s="53">
        <v>0</v>
      </c>
      <c r="O704" s="53"/>
      <c r="P704" s="53">
        <v>0</v>
      </c>
      <c r="Q704" s="53"/>
      <c r="R704" s="53">
        <v>0</v>
      </c>
      <c r="S704" s="53"/>
      <c r="T704" s="53">
        <v>0</v>
      </c>
      <c r="U704" s="53"/>
      <c r="V704" s="53">
        <v>0</v>
      </c>
      <c r="W704" s="53"/>
      <c r="X704" s="53">
        <v>240</v>
      </c>
      <c r="Y704" s="53"/>
      <c r="Z704" s="53">
        <v>240</v>
      </c>
      <c r="AA704" s="53"/>
      <c r="AB704" s="53">
        <v>0</v>
      </c>
      <c r="AC704" s="53"/>
      <c r="AD704" s="53">
        <v>120</v>
      </c>
      <c r="AE704" s="53"/>
      <c r="AF704" s="53">
        <v>120</v>
      </c>
      <c r="AG704" s="53"/>
      <c r="AH704" s="53">
        <v>540</v>
      </c>
      <c r="AI704" s="53"/>
      <c r="AJ704" s="53"/>
      <c r="AK704" s="53"/>
      <c r="AL704" s="53">
        <v>540</v>
      </c>
      <c r="AM704" s="53"/>
      <c r="AN704" s="53">
        <v>360</v>
      </c>
      <c r="AO704" s="54"/>
      <c r="AP704" s="54">
        <v>900</v>
      </c>
      <c r="AQ704" s="61">
        <f t="shared" si="105"/>
        <v>0.26666666666666666</v>
      </c>
      <c r="AR704" s="62">
        <f t="shared" si="106"/>
        <v>1.3333333333333333</v>
      </c>
      <c r="AS704" s="63">
        <f t="shared" si="107"/>
        <v>0.13333333333333333</v>
      </c>
      <c r="AT704" s="62">
        <f t="shared" si="108"/>
        <v>0.66666666666666663</v>
      </c>
      <c r="AU704" s="63">
        <f t="shared" si="109"/>
        <v>0.6</v>
      </c>
      <c r="AV704" s="64">
        <f t="shared" si="110"/>
        <v>3</v>
      </c>
    </row>
    <row r="705" spans="1:48" x14ac:dyDescent="0.2">
      <c r="A705" s="4" t="str">
        <f t="shared" si="103"/>
        <v>Calera26</v>
      </c>
      <c r="B705" s="38" t="str">
        <f t="shared" si="104"/>
        <v>CA3BB26</v>
      </c>
      <c r="C705" s="39">
        <v>26</v>
      </c>
      <c r="D705" s="40" t="s">
        <v>59</v>
      </c>
      <c r="E705" s="40" t="s">
        <v>55</v>
      </c>
      <c r="F705" s="40" t="s">
        <v>47</v>
      </c>
      <c r="G705" s="41" t="s">
        <v>21</v>
      </c>
      <c r="H705" s="53">
        <v>2880</v>
      </c>
      <c r="I705" s="53"/>
      <c r="J705" s="53">
        <v>5400</v>
      </c>
      <c r="K705" s="53"/>
      <c r="L705" s="53">
        <v>41300</v>
      </c>
      <c r="M705" s="53"/>
      <c r="N705" s="53">
        <v>12240</v>
      </c>
      <c r="O705" s="53"/>
      <c r="P705" s="53">
        <v>1800</v>
      </c>
      <c r="Q705" s="53"/>
      <c r="R705" s="53">
        <v>0</v>
      </c>
      <c r="S705" s="53"/>
      <c r="T705" s="53">
        <v>0</v>
      </c>
      <c r="U705" s="53"/>
      <c r="V705" s="53">
        <v>3792</v>
      </c>
      <c r="W705" s="53"/>
      <c r="X705" s="53">
        <v>720</v>
      </c>
      <c r="Y705" s="53"/>
      <c r="Z705" s="53">
        <v>4512</v>
      </c>
      <c r="AA705" s="53"/>
      <c r="AB705" s="53">
        <v>699</v>
      </c>
      <c r="AC705" s="53"/>
      <c r="AD705" s="53">
        <v>270</v>
      </c>
      <c r="AE705" s="53"/>
      <c r="AF705" s="53">
        <v>969</v>
      </c>
      <c r="AG705" s="53"/>
      <c r="AH705" s="53">
        <v>859</v>
      </c>
      <c r="AI705" s="53"/>
      <c r="AJ705" s="53"/>
      <c r="AK705" s="53"/>
      <c r="AL705" s="53">
        <v>68970</v>
      </c>
      <c r="AM705" s="53"/>
      <c r="AN705" s="53">
        <v>990</v>
      </c>
      <c r="AO705" s="54"/>
      <c r="AP705" s="54">
        <v>69960</v>
      </c>
      <c r="AQ705" s="61">
        <f t="shared" si="105"/>
        <v>6.4493996569468262E-2</v>
      </c>
      <c r="AR705" s="62">
        <f t="shared" si="106"/>
        <v>25.066666666666666</v>
      </c>
      <c r="AS705" s="63">
        <f t="shared" si="107"/>
        <v>1.3850771869639794E-2</v>
      </c>
      <c r="AT705" s="62">
        <f t="shared" si="108"/>
        <v>5.3833333333333337</v>
      </c>
      <c r="AU705" s="63">
        <f t="shared" si="109"/>
        <v>1.2278444825614637E-2</v>
      </c>
      <c r="AV705" s="64">
        <f t="shared" si="110"/>
        <v>4.7722222222222221</v>
      </c>
    </row>
    <row r="706" spans="1:48" x14ac:dyDescent="0.2">
      <c r="A706" s="4" t="str">
        <f t="shared" si="103"/>
        <v>Calera26</v>
      </c>
      <c r="B706" s="38" t="str">
        <f t="shared" si="104"/>
        <v>CAP1A26</v>
      </c>
      <c r="C706" s="39">
        <v>26</v>
      </c>
      <c r="D706" s="40" t="s">
        <v>59</v>
      </c>
      <c r="E706" s="40" t="s">
        <v>56</v>
      </c>
      <c r="F706" s="40" t="s">
        <v>47</v>
      </c>
      <c r="G706" s="41" t="s">
        <v>22</v>
      </c>
      <c r="H706" s="53">
        <v>2280</v>
      </c>
      <c r="I706" s="53"/>
      <c r="J706" s="53">
        <v>360</v>
      </c>
      <c r="K706" s="53"/>
      <c r="L706" s="53">
        <v>0</v>
      </c>
      <c r="M706" s="53"/>
      <c r="N706" s="53">
        <v>21600</v>
      </c>
      <c r="O706" s="53"/>
      <c r="P706" s="53">
        <v>0</v>
      </c>
      <c r="Q706" s="53"/>
      <c r="R706" s="53">
        <v>0</v>
      </c>
      <c r="S706" s="53"/>
      <c r="T706" s="53">
        <v>0</v>
      </c>
      <c r="U706" s="53"/>
      <c r="V706" s="53">
        <v>669</v>
      </c>
      <c r="W706" s="53"/>
      <c r="X706" s="53">
        <v>300</v>
      </c>
      <c r="Y706" s="53"/>
      <c r="Z706" s="53">
        <v>969</v>
      </c>
      <c r="AA706" s="53"/>
      <c r="AB706" s="53">
        <v>129</v>
      </c>
      <c r="AC706" s="53"/>
      <c r="AD706" s="53">
        <v>0</v>
      </c>
      <c r="AE706" s="53"/>
      <c r="AF706" s="53">
        <v>129</v>
      </c>
      <c r="AG706" s="53"/>
      <c r="AH706" s="53">
        <v>162</v>
      </c>
      <c r="AI706" s="53"/>
      <c r="AJ706" s="53"/>
      <c r="AK706" s="53"/>
      <c r="AL706" s="53">
        <v>25200</v>
      </c>
      <c r="AM706" s="53"/>
      <c r="AN706" s="53">
        <v>300</v>
      </c>
      <c r="AO706" s="54"/>
      <c r="AP706" s="54">
        <v>25500</v>
      </c>
      <c r="AQ706" s="61">
        <f t="shared" si="105"/>
        <v>3.7999999999999999E-2</v>
      </c>
      <c r="AR706" s="62">
        <f t="shared" si="106"/>
        <v>5.3833333333333337</v>
      </c>
      <c r="AS706" s="63">
        <f t="shared" si="107"/>
        <v>5.0588235294117649E-3</v>
      </c>
      <c r="AT706" s="62">
        <f t="shared" si="108"/>
        <v>0.71666666666666667</v>
      </c>
      <c r="AU706" s="63">
        <f t="shared" si="109"/>
        <v>6.3529411764705881E-3</v>
      </c>
      <c r="AV706" s="64">
        <f t="shared" si="110"/>
        <v>0.9</v>
      </c>
    </row>
    <row r="707" spans="1:48" x14ac:dyDescent="0.2">
      <c r="A707" s="4" t="str">
        <f t="shared" si="103"/>
        <v>Calera26</v>
      </c>
      <c r="B707" s="38" t="str">
        <f t="shared" si="104"/>
        <v>CAP1B26</v>
      </c>
      <c r="C707" s="39">
        <v>26</v>
      </c>
      <c r="D707" s="40" t="s">
        <v>59</v>
      </c>
      <c r="E707" s="40" t="s">
        <v>56</v>
      </c>
      <c r="F707" s="40" t="s">
        <v>47</v>
      </c>
      <c r="G707" s="41" t="s">
        <v>23</v>
      </c>
      <c r="H707" s="53">
        <v>2760</v>
      </c>
      <c r="I707" s="53"/>
      <c r="J707" s="53">
        <v>0</v>
      </c>
      <c r="K707" s="53"/>
      <c r="L707" s="53">
        <v>0</v>
      </c>
      <c r="M707" s="53"/>
      <c r="N707" s="53">
        <v>15660</v>
      </c>
      <c r="O707" s="53"/>
      <c r="P707" s="53">
        <v>180</v>
      </c>
      <c r="Q707" s="53"/>
      <c r="R707" s="53">
        <v>0</v>
      </c>
      <c r="S707" s="53"/>
      <c r="T707" s="53">
        <v>0</v>
      </c>
      <c r="U707" s="53"/>
      <c r="V707" s="53">
        <v>1950</v>
      </c>
      <c r="W707" s="53"/>
      <c r="X707" s="53">
        <v>300</v>
      </c>
      <c r="Y707" s="53"/>
      <c r="Z707" s="53">
        <v>2250</v>
      </c>
      <c r="AA707" s="53"/>
      <c r="AB707" s="53">
        <v>210</v>
      </c>
      <c r="AC707" s="53"/>
      <c r="AD707" s="53">
        <v>0</v>
      </c>
      <c r="AE707" s="53"/>
      <c r="AF707" s="53">
        <v>210</v>
      </c>
      <c r="AG707" s="53"/>
      <c r="AH707" s="53">
        <v>300</v>
      </c>
      <c r="AI707" s="53"/>
      <c r="AJ707" s="53"/>
      <c r="AK707" s="53"/>
      <c r="AL707" s="53">
        <v>21060</v>
      </c>
      <c r="AM707" s="53"/>
      <c r="AN707" s="53">
        <v>300</v>
      </c>
      <c r="AO707" s="54"/>
      <c r="AP707" s="54">
        <v>21360</v>
      </c>
      <c r="AQ707" s="61">
        <f t="shared" si="105"/>
        <v>0.10533707865168539</v>
      </c>
      <c r="AR707" s="62">
        <f t="shared" si="106"/>
        <v>12.5</v>
      </c>
      <c r="AS707" s="63">
        <f t="shared" si="107"/>
        <v>9.8314606741573031E-3</v>
      </c>
      <c r="AT707" s="62">
        <f t="shared" si="108"/>
        <v>1.1666666666666667</v>
      </c>
      <c r="AU707" s="63">
        <f t="shared" si="109"/>
        <v>1.4044943820224719E-2</v>
      </c>
      <c r="AV707" s="64">
        <f t="shared" si="110"/>
        <v>1.6666666666666667</v>
      </c>
    </row>
    <row r="708" spans="1:48" x14ac:dyDescent="0.2">
      <c r="A708" s="4" t="str">
        <f t="shared" si="103"/>
        <v>Calera26</v>
      </c>
      <c r="B708" s="38" t="str">
        <f t="shared" si="104"/>
        <v>CAP1c26</v>
      </c>
      <c r="C708" s="39">
        <v>26</v>
      </c>
      <c r="D708" s="40" t="s">
        <v>59</v>
      </c>
      <c r="E708" s="40" t="s">
        <v>56</v>
      </c>
      <c r="F708" s="40" t="s">
        <v>47</v>
      </c>
      <c r="G708" s="41" t="s">
        <v>24</v>
      </c>
      <c r="H708" s="53">
        <v>2160</v>
      </c>
      <c r="I708" s="53"/>
      <c r="J708" s="53">
        <v>0</v>
      </c>
      <c r="K708" s="53"/>
      <c r="L708" s="53">
        <v>0</v>
      </c>
      <c r="M708" s="53"/>
      <c r="N708" s="53">
        <v>21420</v>
      </c>
      <c r="O708" s="53"/>
      <c r="P708" s="53">
        <v>0</v>
      </c>
      <c r="Q708" s="53"/>
      <c r="R708" s="53">
        <v>180</v>
      </c>
      <c r="S708" s="53"/>
      <c r="T708" s="53">
        <v>0</v>
      </c>
      <c r="U708" s="53"/>
      <c r="V708" s="53">
        <v>759</v>
      </c>
      <c r="W708" s="53"/>
      <c r="X708" s="53">
        <v>360</v>
      </c>
      <c r="Y708" s="53"/>
      <c r="Z708" s="53">
        <v>1119</v>
      </c>
      <c r="AA708" s="53"/>
      <c r="AB708" s="53">
        <v>162</v>
      </c>
      <c r="AC708" s="53"/>
      <c r="AD708" s="53">
        <v>0</v>
      </c>
      <c r="AE708" s="53"/>
      <c r="AF708" s="53">
        <v>162</v>
      </c>
      <c r="AG708" s="53"/>
      <c r="AH708" s="53">
        <v>249</v>
      </c>
      <c r="AI708" s="53"/>
      <c r="AJ708" s="53"/>
      <c r="AK708" s="53"/>
      <c r="AL708" s="53">
        <v>24930</v>
      </c>
      <c r="AM708" s="53"/>
      <c r="AN708" s="53">
        <v>360</v>
      </c>
      <c r="AO708" s="54"/>
      <c r="AP708" s="54">
        <v>25290</v>
      </c>
      <c r="AQ708" s="65">
        <f t="shared" si="105"/>
        <v>4.4246737841043889E-2</v>
      </c>
      <c r="AR708" s="66">
        <f t="shared" si="106"/>
        <v>6.2166666666666668</v>
      </c>
      <c r="AS708" s="67">
        <f t="shared" si="107"/>
        <v>6.405693950177936E-3</v>
      </c>
      <c r="AT708" s="66">
        <f t="shared" si="108"/>
        <v>0.9</v>
      </c>
      <c r="AU708" s="67">
        <f t="shared" si="109"/>
        <v>9.8457888493475674E-3</v>
      </c>
      <c r="AV708" s="68">
        <f t="shared" si="110"/>
        <v>1.3833333333333333</v>
      </c>
    </row>
    <row r="709" spans="1:48" x14ac:dyDescent="0.2">
      <c r="A709" s="4" t="str">
        <f t="shared" si="103"/>
        <v>Pichidegua26</v>
      </c>
      <c r="B709" s="38" t="str">
        <f t="shared" si="104"/>
        <v>PICH1A26</v>
      </c>
      <c r="C709" s="39">
        <v>26</v>
      </c>
      <c r="D709" s="40" t="s">
        <v>52</v>
      </c>
      <c r="E709" s="40"/>
      <c r="F709" s="40" t="s">
        <v>48</v>
      </c>
      <c r="G709" s="41" t="s">
        <v>25</v>
      </c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4"/>
      <c r="AP709" s="54"/>
      <c r="AQ709" s="65">
        <v>0</v>
      </c>
      <c r="AR709" s="66">
        <f t="shared" si="106"/>
        <v>0</v>
      </c>
      <c r="AS709" s="67">
        <v>0</v>
      </c>
      <c r="AT709" s="66">
        <f t="shared" si="108"/>
        <v>0</v>
      </c>
      <c r="AU709" s="67">
        <v>0</v>
      </c>
      <c r="AV709" s="68">
        <f t="shared" si="110"/>
        <v>0</v>
      </c>
    </row>
    <row r="710" spans="1:48" x14ac:dyDescent="0.2">
      <c r="A710" s="4" t="str">
        <f t="shared" si="103"/>
        <v>Pichidegua26</v>
      </c>
      <c r="B710" s="38" t="str">
        <f t="shared" si="104"/>
        <v>PICH2A26</v>
      </c>
      <c r="C710" s="39">
        <v>26</v>
      </c>
      <c r="D710" s="40" t="s">
        <v>52</v>
      </c>
      <c r="E710" s="40" t="s">
        <v>56</v>
      </c>
      <c r="F710" s="40" t="s">
        <v>48</v>
      </c>
      <c r="G710" s="41" t="s">
        <v>26</v>
      </c>
      <c r="H710" s="53">
        <v>10800</v>
      </c>
      <c r="I710" s="53"/>
      <c r="J710" s="53">
        <v>43560</v>
      </c>
      <c r="K710" s="53"/>
      <c r="L710" s="53">
        <v>102060</v>
      </c>
      <c r="M710" s="53"/>
      <c r="N710" s="53">
        <v>49320</v>
      </c>
      <c r="O710" s="53"/>
      <c r="P710" s="53">
        <v>3060</v>
      </c>
      <c r="Q710" s="53"/>
      <c r="R710" s="53">
        <v>0</v>
      </c>
      <c r="S710" s="53"/>
      <c r="T710" s="53">
        <v>0</v>
      </c>
      <c r="U710" s="53"/>
      <c r="V710" s="53">
        <v>13620</v>
      </c>
      <c r="W710" s="53"/>
      <c r="X710" s="53">
        <v>0</v>
      </c>
      <c r="Y710" s="53"/>
      <c r="Z710" s="53">
        <v>13620</v>
      </c>
      <c r="AA710" s="53"/>
      <c r="AB710" s="53">
        <v>4560</v>
      </c>
      <c r="AC710" s="53"/>
      <c r="AD710" s="53">
        <v>0</v>
      </c>
      <c r="AE710" s="53"/>
      <c r="AF710" s="53">
        <v>4560</v>
      </c>
      <c r="AG710" s="53"/>
      <c r="AH710" s="53">
        <v>1020</v>
      </c>
      <c r="AI710" s="53"/>
      <c r="AJ710" s="53"/>
      <c r="AK710" s="53"/>
      <c r="AL710" s="53">
        <v>228000</v>
      </c>
      <c r="AM710" s="53"/>
      <c r="AN710" s="53">
        <v>0</v>
      </c>
      <c r="AO710" s="54"/>
      <c r="AP710" s="54">
        <v>228000</v>
      </c>
      <c r="AQ710" s="65">
        <f t="shared" si="105"/>
        <v>5.9736842105263158E-2</v>
      </c>
      <c r="AR710" s="66">
        <f t="shared" si="106"/>
        <v>75.666666666666671</v>
      </c>
      <c r="AS710" s="67">
        <f t="shared" si="107"/>
        <v>0.02</v>
      </c>
      <c r="AT710" s="66">
        <f t="shared" si="108"/>
        <v>25.333333333333332</v>
      </c>
      <c r="AU710" s="67">
        <f t="shared" si="109"/>
        <v>4.4736842105263155E-3</v>
      </c>
      <c r="AV710" s="68">
        <f t="shared" si="110"/>
        <v>5.666666666666667</v>
      </c>
    </row>
    <row r="711" spans="1:48" x14ac:dyDescent="0.2">
      <c r="A711" s="4" t="str">
        <f t="shared" si="103"/>
        <v>Pichidegua26</v>
      </c>
      <c r="B711" s="38" t="str">
        <f t="shared" si="104"/>
        <v>PICH3A26</v>
      </c>
      <c r="C711" s="39">
        <v>26</v>
      </c>
      <c r="D711" s="40" t="s">
        <v>52</v>
      </c>
      <c r="E711" s="40" t="s">
        <v>55</v>
      </c>
      <c r="F711" s="40" t="s">
        <v>49</v>
      </c>
      <c r="G711" s="41" t="s">
        <v>27</v>
      </c>
      <c r="H711" s="53">
        <v>4800</v>
      </c>
      <c r="I711" s="53"/>
      <c r="J711" s="53">
        <v>8460</v>
      </c>
      <c r="K711" s="53"/>
      <c r="L711" s="53">
        <v>96220</v>
      </c>
      <c r="M711" s="53"/>
      <c r="N711" s="53">
        <v>72720</v>
      </c>
      <c r="O711" s="53"/>
      <c r="P711" s="53">
        <v>6480</v>
      </c>
      <c r="Q711" s="53"/>
      <c r="R711" s="53">
        <v>0</v>
      </c>
      <c r="S711" s="53"/>
      <c r="T711" s="53">
        <v>0</v>
      </c>
      <c r="U711" s="53"/>
      <c r="V711" s="53">
        <v>24120</v>
      </c>
      <c r="W711" s="53"/>
      <c r="X711" s="53">
        <v>0</v>
      </c>
      <c r="Y711" s="53"/>
      <c r="Z711" s="53">
        <v>24120</v>
      </c>
      <c r="AA711" s="53"/>
      <c r="AB711" s="53">
        <v>1620</v>
      </c>
      <c r="AC711" s="53"/>
      <c r="AD711" s="53">
        <v>0</v>
      </c>
      <c r="AE711" s="53"/>
      <c r="AF711" s="53">
        <v>1620</v>
      </c>
      <c r="AG711" s="53"/>
      <c r="AH711" s="53">
        <v>340</v>
      </c>
      <c r="AI711" s="53"/>
      <c r="AJ711" s="53"/>
      <c r="AK711" s="53"/>
      <c r="AL711" s="53">
        <v>214760</v>
      </c>
      <c r="AM711" s="53"/>
      <c r="AN711" s="53">
        <v>0</v>
      </c>
      <c r="AO711" s="54"/>
      <c r="AP711" s="54">
        <v>214760</v>
      </c>
      <c r="AQ711" s="65">
        <f t="shared" si="105"/>
        <v>0.11231141739616315</v>
      </c>
      <c r="AR711" s="66">
        <f t="shared" si="106"/>
        <v>134</v>
      </c>
      <c r="AS711" s="67">
        <f t="shared" si="107"/>
        <v>7.5433041534736451E-3</v>
      </c>
      <c r="AT711" s="66">
        <f t="shared" si="108"/>
        <v>9</v>
      </c>
      <c r="AU711" s="67">
        <f t="shared" si="109"/>
        <v>1.5831626001117525E-3</v>
      </c>
      <c r="AV711" s="68">
        <f t="shared" si="110"/>
        <v>1.8888888888888888</v>
      </c>
    </row>
    <row r="712" spans="1:48" x14ac:dyDescent="0.2">
      <c r="A712" s="4" t="str">
        <f t="shared" si="103"/>
        <v>Pichidegua26</v>
      </c>
      <c r="B712" s="38" t="str">
        <f t="shared" si="104"/>
        <v>PICH4A26</v>
      </c>
      <c r="C712" s="39">
        <v>26</v>
      </c>
      <c r="D712" s="40" t="s">
        <v>52</v>
      </c>
      <c r="E712" s="40" t="s">
        <v>55</v>
      </c>
      <c r="F712" s="40" t="s">
        <v>50</v>
      </c>
      <c r="G712" s="41" t="s">
        <v>28</v>
      </c>
      <c r="H712" s="53">
        <v>9120</v>
      </c>
      <c r="I712" s="53"/>
      <c r="J712" s="53">
        <v>23580</v>
      </c>
      <c r="K712" s="53"/>
      <c r="L712" s="53">
        <v>57800</v>
      </c>
      <c r="M712" s="53"/>
      <c r="N712" s="53">
        <v>37800</v>
      </c>
      <c r="O712" s="53"/>
      <c r="P712" s="53">
        <v>3240</v>
      </c>
      <c r="Q712" s="53"/>
      <c r="R712" s="53">
        <v>0</v>
      </c>
      <c r="S712" s="53"/>
      <c r="T712" s="53">
        <v>0</v>
      </c>
      <c r="U712" s="53"/>
      <c r="V712" s="53">
        <v>25680</v>
      </c>
      <c r="W712" s="53"/>
      <c r="X712" s="53">
        <v>0</v>
      </c>
      <c r="Y712" s="53"/>
      <c r="Z712" s="53">
        <v>25680</v>
      </c>
      <c r="AA712" s="53"/>
      <c r="AB712" s="53">
        <v>4140</v>
      </c>
      <c r="AC712" s="53"/>
      <c r="AD712" s="53">
        <v>0</v>
      </c>
      <c r="AE712" s="53"/>
      <c r="AF712" s="53">
        <v>4140</v>
      </c>
      <c r="AG712" s="53"/>
      <c r="AH712" s="53">
        <v>700</v>
      </c>
      <c r="AI712" s="53"/>
      <c r="AJ712" s="53"/>
      <c r="AK712" s="53"/>
      <c r="AL712" s="53">
        <v>162060</v>
      </c>
      <c r="AM712" s="53"/>
      <c r="AN712" s="53">
        <v>0</v>
      </c>
      <c r="AO712" s="54"/>
      <c r="AP712" s="54">
        <v>162060</v>
      </c>
      <c r="AQ712" s="65">
        <f t="shared" si="105"/>
        <v>0.15845982969270642</v>
      </c>
      <c r="AR712" s="66">
        <f t="shared" si="106"/>
        <v>142.66666666666666</v>
      </c>
      <c r="AS712" s="67">
        <f t="shared" si="107"/>
        <v>2.5546094039244724E-2</v>
      </c>
      <c r="AT712" s="66">
        <f t="shared" si="108"/>
        <v>23</v>
      </c>
      <c r="AU712" s="67">
        <f t="shared" si="109"/>
        <v>4.3193878810317164E-3</v>
      </c>
      <c r="AV712" s="68">
        <f t="shared" si="110"/>
        <v>3.8888888888888888</v>
      </c>
    </row>
    <row r="713" spans="1:48" x14ac:dyDescent="0.2">
      <c r="A713" s="4" t="str">
        <f t="shared" si="103"/>
        <v>Pichidegua26</v>
      </c>
      <c r="B713" s="38" t="str">
        <f t="shared" si="104"/>
        <v>PICH5A26</v>
      </c>
      <c r="C713" s="39">
        <v>26</v>
      </c>
      <c r="D713" s="40" t="s">
        <v>52</v>
      </c>
      <c r="E713" s="40" t="s">
        <v>55</v>
      </c>
      <c r="F713" s="40" t="s">
        <v>51</v>
      </c>
      <c r="G713" s="41" t="s">
        <v>29</v>
      </c>
      <c r="H713" s="53">
        <v>1920</v>
      </c>
      <c r="I713" s="53"/>
      <c r="J713" s="53">
        <v>23760</v>
      </c>
      <c r="K713" s="53"/>
      <c r="L713" s="53">
        <v>147780</v>
      </c>
      <c r="M713" s="53"/>
      <c r="N713" s="53">
        <v>104760</v>
      </c>
      <c r="O713" s="53"/>
      <c r="P713" s="53">
        <v>9720</v>
      </c>
      <c r="Q713" s="53"/>
      <c r="R713" s="53">
        <v>0</v>
      </c>
      <c r="S713" s="53"/>
      <c r="T713" s="53">
        <v>0</v>
      </c>
      <c r="U713" s="53"/>
      <c r="V713" s="53">
        <v>15660</v>
      </c>
      <c r="W713" s="53"/>
      <c r="X713" s="53">
        <v>0</v>
      </c>
      <c r="Y713" s="53"/>
      <c r="Z713" s="53">
        <v>15660</v>
      </c>
      <c r="AA713" s="53"/>
      <c r="AB713" s="53">
        <v>1620</v>
      </c>
      <c r="AC713" s="53"/>
      <c r="AD713" s="53">
        <v>0</v>
      </c>
      <c r="AE713" s="53"/>
      <c r="AF713" s="53">
        <v>1620</v>
      </c>
      <c r="AG713" s="53"/>
      <c r="AH713" s="53">
        <v>720</v>
      </c>
      <c r="AI713" s="53"/>
      <c r="AJ713" s="53"/>
      <c r="AK713" s="53"/>
      <c r="AL713" s="53">
        <v>305940</v>
      </c>
      <c r="AM713" s="53"/>
      <c r="AN713" s="53">
        <v>0</v>
      </c>
      <c r="AO713" s="54"/>
      <c r="AP713" s="54">
        <v>305940</v>
      </c>
      <c r="AQ713" s="65">
        <f t="shared" si="105"/>
        <v>5.118650715826633E-2</v>
      </c>
      <c r="AR713" s="66">
        <f t="shared" si="106"/>
        <v>87</v>
      </c>
      <c r="AS713" s="67">
        <f t="shared" si="107"/>
        <v>5.2951559129241028E-3</v>
      </c>
      <c r="AT713" s="66">
        <f t="shared" si="108"/>
        <v>9</v>
      </c>
      <c r="AU713" s="67">
        <f t="shared" si="109"/>
        <v>2.3534026279662681E-3</v>
      </c>
      <c r="AV713" s="68">
        <f t="shared" si="110"/>
        <v>4</v>
      </c>
    </row>
    <row r="714" spans="1:48" x14ac:dyDescent="0.2">
      <c r="A714" s="4" t="str">
        <f t="shared" si="103"/>
        <v>Pichidegua26</v>
      </c>
      <c r="B714" s="38" t="str">
        <f t="shared" si="104"/>
        <v>PICH1B26</v>
      </c>
      <c r="C714" s="39">
        <v>26</v>
      </c>
      <c r="D714" s="40" t="s">
        <v>52</v>
      </c>
      <c r="E714" s="40"/>
      <c r="F714" s="40" t="s">
        <v>48</v>
      </c>
      <c r="G714" s="41" t="s">
        <v>30</v>
      </c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4"/>
      <c r="AP714" s="54"/>
      <c r="AQ714" s="65">
        <v>0</v>
      </c>
      <c r="AR714" s="66">
        <f t="shared" si="106"/>
        <v>0</v>
      </c>
      <c r="AS714" s="67">
        <v>0</v>
      </c>
      <c r="AT714" s="66">
        <f t="shared" si="108"/>
        <v>0</v>
      </c>
      <c r="AU714" s="67">
        <v>0</v>
      </c>
      <c r="AV714" s="68">
        <f t="shared" si="110"/>
        <v>0</v>
      </c>
    </row>
    <row r="715" spans="1:48" x14ac:dyDescent="0.2">
      <c r="A715" s="4" t="str">
        <f t="shared" si="103"/>
        <v>Pichidegua26</v>
      </c>
      <c r="B715" s="38" t="str">
        <f t="shared" si="104"/>
        <v>PICH2B26</v>
      </c>
      <c r="C715" s="39">
        <v>26</v>
      </c>
      <c r="D715" s="40" t="s">
        <v>52</v>
      </c>
      <c r="E715" s="40" t="s">
        <v>55</v>
      </c>
      <c r="F715" s="40" t="s">
        <v>48</v>
      </c>
      <c r="G715" s="41" t="s">
        <v>31</v>
      </c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4"/>
      <c r="AP715" s="54"/>
      <c r="AQ715" s="65">
        <v>0</v>
      </c>
      <c r="AR715" s="66">
        <f t="shared" si="106"/>
        <v>0</v>
      </c>
      <c r="AS715" s="67">
        <v>0</v>
      </c>
      <c r="AT715" s="66">
        <f t="shared" si="108"/>
        <v>0</v>
      </c>
      <c r="AU715" s="67">
        <v>0</v>
      </c>
      <c r="AV715" s="68">
        <f t="shared" si="110"/>
        <v>0</v>
      </c>
    </row>
    <row r="716" spans="1:48" x14ac:dyDescent="0.2">
      <c r="A716" s="4" t="str">
        <f t="shared" si="103"/>
        <v>Pichidegua26</v>
      </c>
      <c r="B716" s="38" t="str">
        <f t="shared" si="104"/>
        <v>PICH3B26</v>
      </c>
      <c r="C716" s="39">
        <v>26</v>
      </c>
      <c r="D716" s="40" t="s">
        <v>52</v>
      </c>
      <c r="E716" s="40" t="s">
        <v>55</v>
      </c>
      <c r="F716" s="40" t="s">
        <v>49</v>
      </c>
      <c r="G716" s="41" t="s">
        <v>32</v>
      </c>
      <c r="H716" s="53">
        <v>14880</v>
      </c>
      <c r="I716" s="53"/>
      <c r="J716" s="53">
        <v>7200</v>
      </c>
      <c r="K716" s="53"/>
      <c r="L716" s="53">
        <v>25920</v>
      </c>
      <c r="M716" s="53"/>
      <c r="N716" s="53">
        <v>232920</v>
      </c>
      <c r="O716" s="53"/>
      <c r="P716" s="53">
        <v>116100</v>
      </c>
      <c r="Q716" s="53"/>
      <c r="R716" s="53">
        <v>0</v>
      </c>
      <c r="S716" s="53"/>
      <c r="T716" s="53">
        <v>0</v>
      </c>
      <c r="U716" s="53"/>
      <c r="V716" s="53">
        <v>12600</v>
      </c>
      <c r="W716" s="53"/>
      <c r="X716" s="53">
        <v>0</v>
      </c>
      <c r="Y716" s="53"/>
      <c r="Z716" s="53">
        <v>12600</v>
      </c>
      <c r="AA716" s="53"/>
      <c r="AB716" s="53">
        <v>3360</v>
      </c>
      <c r="AC716" s="53"/>
      <c r="AD716" s="53">
        <v>0</v>
      </c>
      <c r="AE716" s="53"/>
      <c r="AF716" s="53">
        <v>3360</v>
      </c>
      <c r="AG716" s="53"/>
      <c r="AH716" s="53">
        <v>280</v>
      </c>
      <c r="AI716" s="53"/>
      <c r="AJ716" s="53"/>
      <c r="AK716" s="53"/>
      <c r="AL716" s="53">
        <v>413260</v>
      </c>
      <c r="AM716" s="53"/>
      <c r="AN716" s="53">
        <v>0</v>
      </c>
      <c r="AO716" s="54"/>
      <c r="AP716" s="54">
        <v>413260</v>
      </c>
      <c r="AQ716" s="65">
        <f t="shared" si="105"/>
        <v>3.0489280356192229E-2</v>
      </c>
      <c r="AR716" s="66">
        <f t="shared" si="106"/>
        <v>70</v>
      </c>
      <c r="AS716" s="67">
        <f t="shared" si="107"/>
        <v>8.1304747616512615E-3</v>
      </c>
      <c r="AT716" s="66">
        <f t="shared" si="108"/>
        <v>18.666666666666668</v>
      </c>
      <c r="AU716" s="67">
        <f t="shared" si="109"/>
        <v>6.7753956347093843E-4</v>
      </c>
      <c r="AV716" s="68">
        <f t="shared" si="110"/>
        <v>1.5555555555555556</v>
      </c>
    </row>
    <row r="717" spans="1:48" x14ac:dyDescent="0.2">
      <c r="A717" s="4" t="str">
        <f t="shared" si="103"/>
        <v>Pichidegua26</v>
      </c>
      <c r="B717" s="38" t="str">
        <f t="shared" si="104"/>
        <v>PICH4B26</v>
      </c>
      <c r="C717" s="39">
        <v>26</v>
      </c>
      <c r="D717" s="40" t="s">
        <v>52</v>
      </c>
      <c r="E717" s="40" t="s">
        <v>55</v>
      </c>
      <c r="F717" s="40" t="s">
        <v>50</v>
      </c>
      <c r="G717" s="41" t="s">
        <v>33</v>
      </c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4"/>
      <c r="AP717" s="54"/>
      <c r="AQ717" s="65">
        <v>0</v>
      </c>
      <c r="AR717" s="66">
        <f t="shared" si="106"/>
        <v>0</v>
      </c>
      <c r="AS717" s="67">
        <v>0</v>
      </c>
      <c r="AT717" s="66">
        <f t="shared" si="108"/>
        <v>0</v>
      </c>
      <c r="AU717" s="67">
        <v>0</v>
      </c>
      <c r="AV717" s="68">
        <f t="shared" si="110"/>
        <v>0</v>
      </c>
    </row>
    <row r="718" spans="1:48" x14ac:dyDescent="0.2">
      <c r="A718" s="4" t="str">
        <f t="shared" si="103"/>
        <v>Pichidegua26</v>
      </c>
      <c r="B718" s="38" t="str">
        <f t="shared" si="104"/>
        <v>PICH5B26</v>
      </c>
      <c r="C718" s="39">
        <v>26</v>
      </c>
      <c r="D718" s="40" t="s">
        <v>52</v>
      </c>
      <c r="E718" s="40" t="s">
        <v>55</v>
      </c>
      <c r="F718" s="40" t="s">
        <v>51</v>
      </c>
      <c r="G718" s="41" t="s">
        <v>34</v>
      </c>
      <c r="H718" s="53">
        <v>4200</v>
      </c>
      <c r="I718" s="53"/>
      <c r="J718" s="53">
        <v>27000</v>
      </c>
      <c r="K718" s="53"/>
      <c r="L718" s="53">
        <v>44640</v>
      </c>
      <c r="M718" s="53"/>
      <c r="N718" s="53">
        <v>14040</v>
      </c>
      <c r="O718" s="53"/>
      <c r="P718" s="53">
        <v>720</v>
      </c>
      <c r="Q718" s="53"/>
      <c r="R718" s="53">
        <v>0</v>
      </c>
      <c r="S718" s="53"/>
      <c r="T718" s="53">
        <v>0</v>
      </c>
      <c r="U718" s="53"/>
      <c r="V718" s="53">
        <v>47160</v>
      </c>
      <c r="W718" s="53"/>
      <c r="X718" s="53">
        <v>0</v>
      </c>
      <c r="Y718" s="53"/>
      <c r="Z718" s="53">
        <v>47160</v>
      </c>
      <c r="AA718" s="53"/>
      <c r="AB718" s="53">
        <v>3420</v>
      </c>
      <c r="AC718" s="53"/>
      <c r="AD718" s="53">
        <v>0</v>
      </c>
      <c r="AE718" s="53"/>
      <c r="AF718" s="53">
        <v>3420</v>
      </c>
      <c r="AG718" s="53"/>
      <c r="AH718" s="53">
        <v>840</v>
      </c>
      <c r="AI718" s="53"/>
      <c r="AJ718" s="53"/>
      <c r="AK718" s="53"/>
      <c r="AL718" s="53">
        <v>142020</v>
      </c>
      <c r="AM718" s="53"/>
      <c r="AN718" s="53">
        <v>0</v>
      </c>
      <c r="AO718" s="54"/>
      <c r="AP718" s="54">
        <v>142020</v>
      </c>
      <c r="AQ718" s="65">
        <f t="shared" si="105"/>
        <v>0.33206590621039289</v>
      </c>
      <c r="AR718" s="66">
        <f t="shared" si="106"/>
        <v>262</v>
      </c>
      <c r="AS718" s="67">
        <f t="shared" si="107"/>
        <v>2.4081115335868188E-2</v>
      </c>
      <c r="AT718" s="66">
        <f t="shared" si="108"/>
        <v>19</v>
      </c>
      <c r="AU718" s="67">
        <f t="shared" si="109"/>
        <v>5.9146599070553441E-3</v>
      </c>
      <c r="AV718" s="68">
        <f t="shared" si="110"/>
        <v>4.666666666666667</v>
      </c>
    </row>
    <row r="719" spans="1:48" x14ac:dyDescent="0.2">
      <c r="A719" s="4" t="str">
        <f t="shared" si="103"/>
        <v>Pichidegua26</v>
      </c>
      <c r="B719" s="38" t="str">
        <f t="shared" si="104"/>
        <v>PICH3C26</v>
      </c>
      <c r="C719" s="39">
        <v>26</v>
      </c>
      <c r="D719" s="40" t="s">
        <v>52</v>
      </c>
      <c r="E719" s="40" t="s">
        <v>55</v>
      </c>
      <c r="F719" s="40" t="s">
        <v>49</v>
      </c>
      <c r="G719" s="41" t="s">
        <v>53</v>
      </c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4"/>
      <c r="AP719" s="54"/>
      <c r="AQ719" s="65">
        <v>0</v>
      </c>
      <c r="AR719" s="66">
        <f t="shared" si="106"/>
        <v>0</v>
      </c>
      <c r="AS719" s="67">
        <v>0</v>
      </c>
      <c r="AT719" s="66">
        <f t="shared" si="108"/>
        <v>0</v>
      </c>
      <c r="AU719" s="67">
        <v>0</v>
      </c>
      <c r="AV719" s="68">
        <f t="shared" si="110"/>
        <v>0</v>
      </c>
    </row>
    <row r="720" spans="1:48" x14ac:dyDescent="0.2">
      <c r="A720" s="4" t="str">
        <f t="shared" si="103"/>
        <v>Pichidegua26</v>
      </c>
      <c r="B720" s="38" t="str">
        <f t="shared" si="104"/>
        <v>PICH5C26</v>
      </c>
      <c r="C720" s="39">
        <v>26</v>
      </c>
      <c r="D720" s="40" t="s">
        <v>52</v>
      </c>
      <c r="E720" s="40" t="s">
        <v>55</v>
      </c>
      <c r="F720" s="40" t="s">
        <v>51</v>
      </c>
      <c r="G720" s="41" t="s">
        <v>35</v>
      </c>
      <c r="H720" s="53">
        <v>2160</v>
      </c>
      <c r="I720" s="53"/>
      <c r="J720" s="53">
        <v>6300</v>
      </c>
      <c r="K720" s="53"/>
      <c r="L720" s="53">
        <v>91620</v>
      </c>
      <c r="M720" s="53"/>
      <c r="N720" s="53">
        <v>168840</v>
      </c>
      <c r="O720" s="53"/>
      <c r="P720" s="53">
        <v>15300</v>
      </c>
      <c r="Q720" s="53"/>
      <c r="R720" s="53">
        <v>0</v>
      </c>
      <c r="S720" s="53"/>
      <c r="T720" s="53">
        <v>0</v>
      </c>
      <c r="U720" s="53"/>
      <c r="V720" s="53">
        <v>20700</v>
      </c>
      <c r="W720" s="53"/>
      <c r="X720" s="53">
        <v>0</v>
      </c>
      <c r="Y720" s="53"/>
      <c r="Z720" s="53">
        <v>20700</v>
      </c>
      <c r="AA720" s="53"/>
      <c r="AB720" s="53">
        <v>2160</v>
      </c>
      <c r="AC720" s="53"/>
      <c r="AD720" s="53">
        <v>0</v>
      </c>
      <c r="AE720" s="53"/>
      <c r="AF720" s="53">
        <v>2160</v>
      </c>
      <c r="AG720" s="53"/>
      <c r="AH720" s="53">
        <v>700</v>
      </c>
      <c r="AI720" s="53"/>
      <c r="AJ720" s="53"/>
      <c r="AK720" s="53"/>
      <c r="AL720" s="53">
        <v>307780</v>
      </c>
      <c r="AM720" s="53"/>
      <c r="AN720" s="53">
        <v>0</v>
      </c>
      <c r="AO720" s="54"/>
      <c r="AP720" s="54">
        <v>307780</v>
      </c>
      <c r="AQ720" s="65">
        <f t="shared" si="105"/>
        <v>6.7255832087854961E-2</v>
      </c>
      <c r="AR720" s="66">
        <f t="shared" si="106"/>
        <v>115</v>
      </c>
      <c r="AS720" s="67">
        <f t="shared" si="107"/>
        <v>7.0179998700370394E-3</v>
      </c>
      <c r="AT720" s="66">
        <f t="shared" si="108"/>
        <v>12</v>
      </c>
      <c r="AU720" s="67">
        <f t="shared" si="109"/>
        <v>2.2743518097342258E-3</v>
      </c>
      <c r="AV720" s="68">
        <f t="shared" si="110"/>
        <v>3.8888888888888888</v>
      </c>
    </row>
    <row r="721" spans="1:48" x14ac:dyDescent="0.2">
      <c r="A721" s="4" t="str">
        <f t="shared" si="103"/>
        <v>Pichidegua26</v>
      </c>
      <c r="B721" s="38" t="str">
        <f t="shared" si="104"/>
        <v>PICH5D26</v>
      </c>
      <c r="C721" s="39">
        <v>26</v>
      </c>
      <c r="D721" s="40" t="s">
        <v>52</v>
      </c>
      <c r="E721" s="40" t="s">
        <v>55</v>
      </c>
      <c r="F721" s="40" t="s">
        <v>51</v>
      </c>
      <c r="G721" s="41" t="s">
        <v>36</v>
      </c>
      <c r="H721" s="53">
        <v>2520</v>
      </c>
      <c r="I721" s="53"/>
      <c r="J721" s="53">
        <v>27540</v>
      </c>
      <c r="K721" s="53"/>
      <c r="L721" s="53">
        <v>115560</v>
      </c>
      <c r="M721" s="53"/>
      <c r="N721" s="53">
        <v>176580</v>
      </c>
      <c r="O721" s="53"/>
      <c r="P721" s="53">
        <v>8100</v>
      </c>
      <c r="Q721" s="53"/>
      <c r="R721" s="53">
        <v>0</v>
      </c>
      <c r="S721" s="53"/>
      <c r="T721" s="53">
        <v>0</v>
      </c>
      <c r="U721" s="53"/>
      <c r="V721" s="53">
        <v>22140</v>
      </c>
      <c r="W721" s="53"/>
      <c r="X721" s="53">
        <v>0</v>
      </c>
      <c r="Y721" s="53"/>
      <c r="Z721" s="53">
        <v>22140</v>
      </c>
      <c r="AA721" s="53"/>
      <c r="AB721" s="53">
        <v>2700</v>
      </c>
      <c r="AC721" s="53"/>
      <c r="AD721" s="53">
        <v>0</v>
      </c>
      <c r="AE721" s="53"/>
      <c r="AF721" s="53">
        <v>2700</v>
      </c>
      <c r="AG721" s="53"/>
      <c r="AH721" s="53">
        <v>700</v>
      </c>
      <c r="AI721" s="53"/>
      <c r="AJ721" s="53"/>
      <c r="AK721" s="53"/>
      <c r="AL721" s="53">
        <v>355840</v>
      </c>
      <c r="AM721" s="53"/>
      <c r="AN721" s="53">
        <v>0</v>
      </c>
      <c r="AO721" s="54"/>
      <c r="AP721" s="54">
        <v>355840</v>
      </c>
      <c r="AQ721" s="65">
        <f t="shared" si="105"/>
        <v>6.2218974820143887E-2</v>
      </c>
      <c r="AR721" s="66">
        <f t="shared" si="106"/>
        <v>123</v>
      </c>
      <c r="AS721" s="67">
        <f t="shared" si="107"/>
        <v>7.5876798561151076E-3</v>
      </c>
      <c r="AT721" s="66">
        <f t="shared" si="108"/>
        <v>15</v>
      </c>
      <c r="AU721" s="67">
        <f t="shared" si="109"/>
        <v>1.9671762589928057E-3</v>
      </c>
      <c r="AV721" s="68">
        <f t="shared" si="110"/>
        <v>3.8888888888888888</v>
      </c>
    </row>
    <row r="722" spans="1:48" x14ac:dyDescent="0.2">
      <c r="A722" s="4" t="str">
        <f t="shared" si="103"/>
        <v>Pichidegua26</v>
      </c>
      <c r="B722" s="38" t="str">
        <f t="shared" si="104"/>
        <v>PICH1Aco26</v>
      </c>
      <c r="C722" s="39">
        <v>26</v>
      </c>
      <c r="D722" s="40" t="s">
        <v>52</v>
      </c>
      <c r="E722" s="40" t="s">
        <v>56</v>
      </c>
      <c r="F722" s="40" t="s">
        <v>47</v>
      </c>
      <c r="G722" s="41" t="s">
        <v>37</v>
      </c>
      <c r="H722" s="53">
        <v>11040</v>
      </c>
      <c r="I722" s="53"/>
      <c r="J722" s="53">
        <v>21420</v>
      </c>
      <c r="K722" s="53"/>
      <c r="L722" s="53">
        <v>1620</v>
      </c>
      <c r="M722" s="53"/>
      <c r="N722" s="53">
        <v>30960</v>
      </c>
      <c r="O722" s="53"/>
      <c r="P722" s="53">
        <v>360</v>
      </c>
      <c r="Q722" s="53"/>
      <c r="R722" s="53">
        <v>0</v>
      </c>
      <c r="S722" s="53"/>
      <c r="T722" s="53">
        <v>0</v>
      </c>
      <c r="U722" s="53"/>
      <c r="V722" s="53">
        <v>4761</v>
      </c>
      <c r="W722" s="53"/>
      <c r="X722" s="53">
        <v>2100</v>
      </c>
      <c r="Y722" s="53"/>
      <c r="Z722" s="53">
        <v>6861</v>
      </c>
      <c r="AA722" s="53"/>
      <c r="AB722" s="53">
        <v>1209</v>
      </c>
      <c r="AC722" s="53"/>
      <c r="AD722" s="53">
        <v>840</v>
      </c>
      <c r="AE722" s="53"/>
      <c r="AF722" s="53">
        <v>2049</v>
      </c>
      <c r="AG722" s="53"/>
      <c r="AH722" s="53">
        <v>2290</v>
      </c>
      <c r="AI722" s="53"/>
      <c r="AJ722" s="53"/>
      <c r="AK722" s="53"/>
      <c r="AL722" s="53">
        <v>73660</v>
      </c>
      <c r="AM722" s="53"/>
      <c r="AN722" s="53">
        <v>2940</v>
      </c>
      <c r="AO722" s="54"/>
      <c r="AP722" s="54">
        <v>76600</v>
      </c>
      <c r="AQ722" s="65">
        <f t="shared" si="105"/>
        <v>8.9569190600522194E-2</v>
      </c>
      <c r="AR722" s="66">
        <f t="shared" si="106"/>
        <v>38.116666666666667</v>
      </c>
      <c r="AS722" s="67">
        <f t="shared" si="107"/>
        <v>2.6749347258485639E-2</v>
      </c>
      <c r="AT722" s="66">
        <f t="shared" si="108"/>
        <v>11.383333333333333</v>
      </c>
      <c r="AU722" s="67">
        <f t="shared" si="109"/>
        <v>2.9895561357702351E-2</v>
      </c>
      <c r="AV722" s="68">
        <f t="shared" si="110"/>
        <v>12.722222222222221</v>
      </c>
    </row>
    <row r="723" spans="1:48" x14ac:dyDescent="0.2">
      <c r="A723" s="4" t="str">
        <f t="shared" si="103"/>
        <v>Pichidegua26</v>
      </c>
      <c r="B723" s="38" t="str">
        <f t="shared" si="104"/>
        <v>PICH1Aco226</v>
      </c>
      <c r="C723" s="39">
        <v>26</v>
      </c>
      <c r="D723" s="40" t="s">
        <v>52</v>
      </c>
      <c r="E723" s="40" t="s">
        <v>56</v>
      </c>
      <c r="F723" s="40" t="s">
        <v>47</v>
      </c>
      <c r="G723" s="41" t="s">
        <v>38</v>
      </c>
      <c r="H723" s="53">
        <v>2520</v>
      </c>
      <c r="I723" s="53"/>
      <c r="J723" s="53">
        <v>540</v>
      </c>
      <c r="K723" s="53"/>
      <c r="L723" s="53">
        <v>3460</v>
      </c>
      <c r="M723" s="53"/>
      <c r="N723" s="53">
        <v>68580</v>
      </c>
      <c r="O723" s="53"/>
      <c r="P723" s="53">
        <v>51660</v>
      </c>
      <c r="Q723" s="53"/>
      <c r="R723" s="53">
        <v>3780</v>
      </c>
      <c r="S723" s="53"/>
      <c r="T723" s="53">
        <v>180</v>
      </c>
      <c r="U723" s="53"/>
      <c r="V723" s="53">
        <v>6051</v>
      </c>
      <c r="W723" s="53"/>
      <c r="X723" s="53">
        <v>2010</v>
      </c>
      <c r="Y723" s="53"/>
      <c r="Z723" s="53">
        <v>8061</v>
      </c>
      <c r="AA723" s="53"/>
      <c r="AB723" s="53">
        <v>1074</v>
      </c>
      <c r="AC723" s="53"/>
      <c r="AD723" s="53">
        <v>420</v>
      </c>
      <c r="AE723" s="53"/>
      <c r="AF723" s="53">
        <v>1494</v>
      </c>
      <c r="AG723" s="53"/>
      <c r="AH723" s="53">
        <v>2555</v>
      </c>
      <c r="AI723" s="53"/>
      <c r="AJ723" s="53"/>
      <c r="AK723" s="53"/>
      <c r="AL723" s="53">
        <v>140400</v>
      </c>
      <c r="AM723" s="53"/>
      <c r="AN723" s="53">
        <v>2430</v>
      </c>
      <c r="AO723" s="54"/>
      <c r="AP723" s="54">
        <v>142830</v>
      </c>
      <c r="AQ723" s="65">
        <f t="shared" si="105"/>
        <v>5.6437723167401803E-2</v>
      </c>
      <c r="AR723" s="66">
        <f t="shared" si="106"/>
        <v>44.783333333333331</v>
      </c>
      <c r="AS723" s="67">
        <f t="shared" si="107"/>
        <v>1.0459987397605544E-2</v>
      </c>
      <c r="AT723" s="66">
        <f t="shared" si="108"/>
        <v>8.3000000000000007</v>
      </c>
      <c r="AU723" s="67">
        <f t="shared" si="109"/>
        <v>1.7888398795771195E-2</v>
      </c>
      <c r="AV723" s="68">
        <f t="shared" si="110"/>
        <v>14.194444444444445</v>
      </c>
    </row>
    <row r="724" spans="1:48" x14ac:dyDescent="0.2">
      <c r="A724" s="4" t="str">
        <f t="shared" si="103"/>
        <v>Pichidegua26</v>
      </c>
      <c r="B724" s="38" t="str">
        <f t="shared" si="104"/>
        <v>PICH1Bco26</v>
      </c>
      <c r="C724" s="39">
        <v>26</v>
      </c>
      <c r="D724" s="40" t="s">
        <v>52</v>
      </c>
      <c r="E724" s="40" t="s">
        <v>56</v>
      </c>
      <c r="F724" s="40" t="s">
        <v>47</v>
      </c>
      <c r="G724" s="41" t="s">
        <v>39</v>
      </c>
      <c r="H724" s="53">
        <v>3720</v>
      </c>
      <c r="I724" s="53"/>
      <c r="J724" s="53">
        <v>540</v>
      </c>
      <c r="K724" s="53"/>
      <c r="L724" s="53">
        <v>26340</v>
      </c>
      <c r="M724" s="53"/>
      <c r="N724" s="53">
        <v>3600</v>
      </c>
      <c r="O724" s="53"/>
      <c r="P724" s="53">
        <v>0</v>
      </c>
      <c r="Q724" s="53"/>
      <c r="R724" s="53">
        <v>0</v>
      </c>
      <c r="S724" s="53"/>
      <c r="T724" s="53">
        <v>0</v>
      </c>
      <c r="U724" s="53"/>
      <c r="V724" s="53">
        <v>2910</v>
      </c>
      <c r="W724" s="53"/>
      <c r="X724" s="53">
        <v>1170</v>
      </c>
      <c r="Y724" s="53"/>
      <c r="Z724" s="53">
        <v>4080</v>
      </c>
      <c r="AA724" s="53"/>
      <c r="AB724" s="53">
        <v>159</v>
      </c>
      <c r="AC724" s="53"/>
      <c r="AD724" s="53">
        <v>30</v>
      </c>
      <c r="AE724" s="53"/>
      <c r="AF724" s="53">
        <v>189</v>
      </c>
      <c r="AG724" s="53"/>
      <c r="AH724" s="53">
        <v>531</v>
      </c>
      <c r="AI724" s="53"/>
      <c r="AJ724" s="53"/>
      <c r="AK724" s="53"/>
      <c r="AL724" s="53">
        <v>37800</v>
      </c>
      <c r="AM724" s="53"/>
      <c r="AN724" s="53">
        <v>1200</v>
      </c>
      <c r="AO724" s="54"/>
      <c r="AP724" s="54">
        <v>39000</v>
      </c>
      <c r="AQ724" s="65">
        <f t="shared" si="105"/>
        <v>0.10461538461538461</v>
      </c>
      <c r="AR724" s="66">
        <f t="shared" si="106"/>
        <v>22.666666666666668</v>
      </c>
      <c r="AS724" s="67">
        <f t="shared" si="107"/>
        <v>4.8461538461538464E-3</v>
      </c>
      <c r="AT724" s="66">
        <f t="shared" si="108"/>
        <v>1.05</v>
      </c>
      <c r="AU724" s="67">
        <f t="shared" si="109"/>
        <v>1.3615384615384616E-2</v>
      </c>
      <c r="AV724" s="68">
        <f t="shared" si="110"/>
        <v>2.95</v>
      </c>
    </row>
    <row r="725" spans="1:48" x14ac:dyDescent="0.2">
      <c r="A725" s="4" t="str">
        <f t="shared" si="103"/>
        <v>Pichidegua26</v>
      </c>
      <c r="B725" s="38" t="str">
        <f t="shared" si="104"/>
        <v>PICH2BCO26</v>
      </c>
      <c r="C725" s="39">
        <v>26</v>
      </c>
      <c r="D725" s="40" t="s">
        <v>52</v>
      </c>
      <c r="E725" s="42" t="s">
        <v>56</v>
      </c>
      <c r="F725" s="42" t="s">
        <v>47</v>
      </c>
      <c r="G725" s="43" t="s">
        <v>40</v>
      </c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4"/>
      <c r="AP725" s="54"/>
      <c r="AQ725" s="65">
        <v>0</v>
      </c>
      <c r="AR725" s="66">
        <f t="shared" si="106"/>
        <v>0</v>
      </c>
      <c r="AS725" s="67">
        <v>0</v>
      </c>
      <c r="AT725" s="66">
        <f t="shared" si="108"/>
        <v>0</v>
      </c>
      <c r="AU725" s="67">
        <v>0</v>
      </c>
      <c r="AV725" s="68">
        <f t="shared" si="110"/>
        <v>0</v>
      </c>
    </row>
    <row r="726" spans="1:48" x14ac:dyDescent="0.2">
      <c r="A726" s="4" t="str">
        <f t="shared" si="103"/>
        <v>Pichidegua26</v>
      </c>
      <c r="B726" s="38" t="str">
        <f t="shared" si="104"/>
        <v>PICH4Bco26</v>
      </c>
      <c r="C726" s="39">
        <v>26</v>
      </c>
      <c r="D726" s="40" t="s">
        <v>52</v>
      </c>
      <c r="E726" s="40" t="s">
        <v>56</v>
      </c>
      <c r="F726" s="40" t="s">
        <v>50</v>
      </c>
      <c r="G726" s="41" t="s">
        <v>41</v>
      </c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4"/>
      <c r="AP726" s="54"/>
      <c r="AQ726" s="65">
        <v>0</v>
      </c>
      <c r="AR726" s="66">
        <f t="shared" si="106"/>
        <v>0</v>
      </c>
      <c r="AS726" s="67">
        <v>0</v>
      </c>
      <c r="AT726" s="66">
        <f t="shared" si="108"/>
        <v>0</v>
      </c>
      <c r="AU726" s="67">
        <v>0</v>
      </c>
      <c r="AV726" s="68">
        <f t="shared" si="110"/>
        <v>0</v>
      </c>
    </row>
    <row r="727" spans="1:48" x14ac:dyDescent="0.2">
      <c r="A727" s="4" t="str">
        <f t="shared" si="103"/>
        <v>Pichidegua26</v>
      </c>
      <c r="B727" s="38" t="str">
        <f t="shared" si="104"/>
        <v>PICH5Aco26</v>
      </c>
      <c r="C727" s="39">
        <v>26</v>
      </c>
      <c r="D727" s="40" t="s">
        <v>52</v>
      </c>
      <c r="E727" s="40" t="s">
        <v>56</v>
      </c>
      <c r="F727" s="40" t="s">
        <v>51</v>
      </c>
      <c r="G727" s="41" t="s">
        <v>42</v>
      </c>
      <c r="H727" s="53">
        <v>3600</v>
      </c>
      <c r="I727" s="53"/>
      <c r="J727" s="53">
        <v>19440</v>
      </c>
      <c r="K727" s="53"/>
      <c r="L727" s="53">
        <v>1980</v>
      </c>
      <c r="M727" s="53"/>
      <c r="N727" s="53">
        <v>52920</v>
      </c>
      <c r="O727" s="53"/>
      <c r="P727" s="53">
        <v>1800</v>
      </c>
      <c r="Q727" s="53"/>
      <c r="R727" s="53">
        <v>0</v>
      </c>
      <c r="S727" s="53"/>
      <c r="T727" s="53">
        <v>0</v>
      </c>
      <c r="U727" s="53"/>
      <c r="V727" s="53">
        <v>3210</v>
      </c>
      <c r="W727" s="53"/>
      <c r="X727" s="53">
        <v>0</v>
      </c>
      <c r="Y727" s="53"/>
      <c r="Z727" s="53">
        <v>3210</v>
      </c>
      <c r="AA727" s="53"/>
      <c r="AB727" s="53">
        <v>3600</v>
      </c>
      <c r="AC727" s="53"/>
      <c r="AD727" s="53">
        <v>0</v>
      </c>
      <c r="AE727" s="53"/>
      <c r="AF727" s="53">
        <v>3600</v>
      </c>
      <c r="AG727" s="53"/>
      <c r="AH727" s="53">
        <v>750</v>
      </c>
      <c r="AI727" s="53"/>
      <c r="AJ727" s="53"/>
      <c r="AK727" s="53"/>
      <c r="AL727" s="53">
        <v>87300</v>
      </c>
      <c r="AM727" s="53"/>
      <c r="AN727" s="53">
        <v>0</v>
      </c>
      <c r="AO727" s="54"/>
      <c r="AP727" s="54">
        <v>87300</v>
      </c>
      <c r="AQ727" s="65">
        <f t="shared" si="105"/>
        <v>3.6769759450171823E-2</v>
      </c>
      <c r="AR727" s="66">
        <f t="shared" si="106"/>
        <v>17.833333333333332</v>
      </c>
      <c r="AS727" s="67">
        <f t="shared" si="107"/>
        <v>4.1237113402061855E-2</v>
      </c>
      <c r="AT727" s="66">
        <f t="shared" si="108"/>
        <v>20</v>
      </c>
      <c r="AU727" s="67">
        <f t="shared" si="109"/>
        <v>8.5910652920962206E-3</v>
      </c>
      <c r="AV727" s="68">
        <f t="shared" si="110"/>
        <v>4.166666666666667</v>
      </c>
    </row>
    <row r="728" spans="1:48" x14ac:dyDescent="0.2">
      <c r="A728" s="4" t="str">
        <f t="shared" si="103"/>
        <v>Pichidegua26</v>
      </c>
      <c r="B728" s="38" t="str">
        <f t="shared" si="104"/>
        <v>PICH5Bco26</v>
      </c>
      <c r="C728" s="39">
        <v>26</v>
      </c>
      <c r="D728" s="40" t="s">
        <v>52</v>
      </c>
      <c r="E728" s="40" t="s">
        <v>56</v>
      </c>
      <c r="F728" s="40" t="s">
        <v>51</v>
      </c>
      <c r="G728" s="41" t="s">
        <v>43</v>
      </c>
      <c r="H728" s="53">
        <v>4440</v>
      </c>
      <c r="I728" s="53"/>
      <c r="J728" s="53">
        <v>16740</v>
      </c>
      <c r="K728" s="53"/>
      <c r="L728" s="53">
        <v>40680</v>
      </c>
      <c r="M728" s="53"/>
      <c r="N728" s="53">
        <v>18000</v>
      </c>
      <c r="O728" s="53"/>
      <c r="P728" s="53">
        <v>1260</v>
      </c>
      <c r="Q728" s="53"/>
      <c r="R728" s="53">
        <v>0</v>
      </c>
      <c r="S728" s="53"/>
      <c r="T728" s="53">
        <v>0</v>
      </c>
      <c r="U728" s="53"/>
      <c r="V728" s="53">
        <v>6165</v>
      </c>
      <c r="W728" s="53"/>
      <c r="X728" s="53">
        <v>0</v>
      </c>
      <c r="Y728" s="53"/>
      <c r="Z728" s="53">
        <v>6165</v>
      </c>
      <c r="AA728" s="53"/>
      <c r="AB728" s="53">
        <v>2787</v>
      </c>
      <c r="AC728" s="53"/>
      <c r="AD728" s="53">
        <v>0</v>
      </c>
      <c r="AE728" s="53"/>
      <c r="AF728" s="53">
        <v>2787</v>
      </c>
      <c r="AG728" s="53"/>
      <c r="AH728" s="53">
        <v>1698</v>
      </c>
      <c r="AI728" s="53"/>
      <c r="AJ728" s="53"/>
      <c r="AK728" s="53"/>
      <c r="AL728" s="53">
        <v>91770</v>
      </c>
      <c r="AM728" s="53"/>
      <c r="AN728" s="53">
        <v>0</v>
      </c>
      <c r="AO728" s="54"/>
      <c r="AP728" s="54">
        <v>91770</v>
      </c>
      <c r="AQ728" s="65">
        <f t="shared" si="105"/>
        <v>6.7178816606734221E-2</v>
      </c>
      <c r="AR728" s="66">
        <f t="shared" si="106"/>
        <v>34.25</v>
      </c>
      <c r="AS728" s="67">
        <f t="shared" si="107"/>
        <v>3.0369401765282772E-2</v>
      </c>
      <c r="AT728" s="66">
        <f t="shared" si="108"/>
        <v>15.483333333333333</v>
      </c>
      <c r="AU728" s="67">
        <f t="shared" si="109"/>
        <v>1.8502778685845048E-2</v>
      </c>
      <c r="AV728" s="68">
        <f t="shared" si="110"/>
        <v>9.4333333333333336</v>
      </c>
    </row>
    <row r="729" spans="1:48" x14ac:dyDescent="0.2">
      <c r="A729" s="4" t="str">
        <f t="shared" si="103"/>
        <v>Pichidegua26</v>
      </c>
      <c r="B729" s="38" t="str">
        <f t="shared" si="104"/>
        <v>PICH5Cco26</v>
      </c>
      <c r="C729" s="39">
        <v>26</v>
      </c>
      <c r="D729" s="40" t="s">
        <v>52</v>
      </c>
      <c r="E729" s="40" t="s">
        <v>56</v>
      </c>
      <c r="F729" s="40" t="s">
        <v>51</v>
      </c>
      <c r="G729" s="41" t="s">
        <v>44</v>
      </c>
      <c r="H729" s="53">
        <v>2520</v>
      </c>
      <c r="I729" s="53"/>
      <c r="J729" s="53">
        <v>12780</v>
      </c>
      <c r="K729" s="53"/>
      <c r="L729" s="53">
        <v>15480</v>
      </c>
      <c r="M729" s="53"/>
      <c r="N729" s="53">
        <v>9540</v>
      </c>
      <c r="O729" s="53"/>
      <c r="P729" s="53">
        <v>4680</v>
      </c>
      <c r="Q729" s="53"/>
      <c r="R729" s="53">
        <v>0</v>
      </c>
      <c r="S729" s="53"/>
      <c r="T729" s="53">
        <v>0</v>
      </c>
      <c r="U729" s="53"/>
      <c r="V729" s="53">
        <v>1080</v>
      </c>
      <c r="W729" s="53"/>
      <c r="X729" s="53">
        <v>0</v>
      </c>
      <c r="Y729" s="53"/>
      <c r="Z729" s="53">
        <v>1080</v>
      </c>
      <c r="AA729" s="53"/>
      <c r="AB729" s="53">
        <v>2520</v>
      </c>
      <c r="AC729" s="53"/>
      <c r="AD729" s="53">
        <v>0</v>
      </c>
      <c r="AE729" s="53"/>
      <c r="AF729" s="53">
        <v>2520</v>
      </c>
      <c r="AG729" s="53"/>
      <c r="AH729" s="53">
        <v>360</v>
      </c>
      <c r="AI729" s="53"/>
      <c r="AJ729" s="53"/>
      <c r="AK729" s="53"/>
      <c r="AL729" s="53">
        <v>48960</v>
      </c>
      <c r="AM729" s="53"/>
      <c r="AN729" s="53">
        <v>0</v>
      </c>
      <c r="AO729" s="54"/>
      <c r="AP729" s="54">
        <v>48960</v>
      </c>
      <c r="AQ729" s="65">
        <f t="shared" si="105"/>
        <v>2.2058823529411766E-2</v>
      </c>
      <c r="AR729" s="66">
        <f t="shared" si="106"/>
        <v>6</v>
      </c>
      <c r="AS729" s="67">
        <f t="shared" si="107"/>
        <v>5.1470588235294115E-2</v>
      </c>
      <c r="AT729" s="66">
        <f t="shared" si="108"/>
        <v>14</v>
      </c>
      <c r="AU729" s="67">
        <f t="shared" si="109"/>
        <v>7.3529411764705881E-3</v>
      </c>
      <c r="AV729" s="68">
        <f t="shared" si="110"/>
        <v>2</v>
      </c>
    </row>
    <row r="730" spans="1:48" ht="13.5" thickBot="1" x14ac:dyDescent="0.25">
      <c r="A730" s="4" t="str">
        <f t="shared" si="103"/>
        <v>26</v>
      </c>
      <c r="B730" s="44" t="str">
        <f t="shared" si="104"/>
        <v>Lavado26</v>
      </c>
      <c r="C730" s="45">
        <v>26</v>
      </c>
      <c r="D730" s="46"/>
      <c r="E730" s="46"/>
      <c r="F730" s="46"/>
      <c r="G730" s="47" t="s">
        <v>46</v>
      </c>
      <c r="H730" s="55">
        <v>11040</v>
      </c>
      <c r="I730" s="55"/>
      <c r="J730" s="55">
        <v>38340</v>
      </c>
      <c r="K730" s="55"/>
      <c r="L730" s="55">
        <v>96120</v>
      </c>
      <c r="M730" s="55"/>
      <c r="N730" s="55">
        <v>61740</v>
      </c>
      <c r="O730" s="55"/>
      <c r="P730" s="55">
        <v>15660</v>
      </c>
      <c r="Q730" s="55"/>
      <c r="R730" s="55">
        <v>1080</v>
      </c>
      <c r="S730" s="55"/>
      <c r="T730" s="55">
        <v>0</v>
      </c>
      <c r="U730" s="55"/>
      <c r="V730" s="55">
        <v>0</v>
      </c>
      <c r="W730" s="55"/>
      <c r="X730" s="55">
        <v>0</v>
      </c>
      <c r="Y730" s="55"/>
      <c r="Z730" s="55">
        <v>0</v>
      </c>
      <c r="AA730" s="55"/>
      <c r="AB730" s="55">
        <v>0</v>
      </c>
      <c r="AC730" s="55"/>
      <c r="AD730" s="55">
        <v>0</v>
      </c>
      <c r="AE730" s="55"/>
      <c r="AF730" s="55">
        <v>0</v>
      </c>
      <c r="AG730" s="55"/>
      <c r="AH730" s="55">
        <v>0</v>
      </c>
      <c r="AI730" s="55"/>
      <c r="AJ730" s="55"/>
      <c r="AK730" s="55"/>
      <c r="AL730" s="55">
        <v>223980</v>
      </c>
      <c r="AM730" s="55"/>
      <c r="AN730" s="55">
        <v>0</v>
      </c>
      <c r="AO730" s="56"/>
      <c r="AP730" s="56">
        <v>223980</v>
      </c>
      <c r="AQ730" s="69">
        <f t="shared" si="105"/>
        <v>0</v>
      </c>
      <c r="AR730" s="70">
        <f t="shared" si="106"/>
        <v>0</v>
      </c>
      <c r="AS730" s="71">
        <f t="shared" si="107"/>
        <v>0</v>
      </c>
      <c r="AT730" s="70">
        <f t="shared" si="108"/>
        <v>0</v>
      </c>
      <c r="AU730" s="71">
        <f t="shared" si="109"/>
        <v>0</v>
      </c>
      <c r="AV730" s="72">
        <f t="shared" si="110"/>
        <v>0</v>
      </c>
    </row>
    <row r="731" spans="1:48" x14ac:dyDescent="0.2">
      <c r="A731" s="4" t="str">
        <f t="shared" ref="A731:A786" si="111">+CONCATENATE(D731,C731)</f>
        <v>Calera27</v>
      </c>
      <c r="B731" s="34" t="str">
        <f t="shared" ref="B731:B786" si="112">+CONCATENATE(G731,C731)</f>
        <v>CA3A27</v>
      </c>
      <c r="C731" s="35">
        <v>27</v>
      </c>
      <c r="D731" s="36" t="s">
        <v>59</v>
      </c>
      <c r="E731" s="36" t="s">
        <v>56</v>
      </c>
      <c r="F731" s="36" t="s">
        <v>47</v>
      </c>
      <c r="G731" s="37" t="s">
        <v>20</v>
      </c>
      <c r="H731" s="51">
        <v>8160</v>
      </c>
      <c r="I731" s="51"/>
      <c r="J731" s="51">
        <v>26820</v>
      </c>
      <c r="K731" s="51"/>
      <c r="L731" s="51">
        <v>0</v>
      </c>
      <c r="M731" s="51"/>
      <c r="N731" s="51">
        <v>54180</v>
      </c>
      <c r="O731" s="51"/>
      <c r="P731" s="51">
        <v>180</v>
      </c>
      <c r="Q731" s="51"/>
      <c r="R731" s="51">
        <v>0</v>
      </c>
      <c r="S731" s="51"/>
      <c r="T731" s="51">
        <v>0</v>
      </c>
      <c r="U731" s="51"/>
      <c r="V731" s="51">
        <v>2745</v>
      </c>
      <c r="W731" s="51"/>
      <c r="X731" s="51">
        <v>480</v>
      </c>
      <c r="Y731" s="51"/>
      <c r="Z731" s="51">
        <v>3225</v>
      </c>
      <c r="AA731" s="51"/>
      <c r="AB731" s="51">
        <v>1158</v>
      </c>
      <c r="AC731" s="51"/>
      <c r="AD731" s="51">
        <v>540</v>
      </c>
      <c r="AE731" s="51"/>
      <c r="AF731" s="51">
        <v>1698</v>
      </c>
      <c r="AG731" s="51"/>
      <c r="AH731" s="51">
        <v>927</v>
      </c>
      <c r="AI731" s="51"/>
      <c r="AJ731" s="51"/>
      <c r="AK731" s="51"/>
      <c r="AL731" s="51">
        <v>94170</v>
      </c>
      <c r="AM731" s="51"/>
      <c r="AN731" s="51">
        <v>1020</v>
      </c>
      <c r="AO731" s="52"/>
      <c r="AP731" s="52">
        <v>95190</v>
      </c>
      <c r="AQ731" s="57">
        <f t="shared" ref="AQ731:AQ758" si="113">+Z731/AP731</f>
        <v>3.3879609202647334E-2</v>
      </c>
      <c r="AR731" s="58">
        <f t="shared" ref="AR731:AR758" si="114">+Z731/180</f>
        <v>17.916666666666668</v>
      </c>
      <c r="AS731" s="59">
        <f t="shared" ref="AS731:AS758" si="115">+AF731/AP731</f>
        <v>1.7838008194138041E-2</v>
      </c>
      <c r="AT731" s="58">
        <f t="shared" ref="AT731:AT758" si="116">+AF731/180</f>
        <v>9.4333333333333336</v>
      </c>
      <c r="AU731" s="59">
        <f t="shared" ref="AU731:AU758" si="117">+AH731/AP731</f>
        <v>9.7384179010400248E-3</v>
      </c>
      <c r="AV731" s="60">
        <f t="shared" ref="AV731:AV758" si="118">+AH731/180</f>
        <v>5.15</v>
      </c>
    </row>
    <row r="732" spans="1:48" x14ac:dyDescent="0.2">
      <c r="A732" s="4" t="str">
        <f t="shared" si="111"/>
        <v>Calera27</v>
      </c>
      <c r="B732" s="38" t="str">
        <f t="shared" si="112"/>
        <v>CA3B27</v>
      </c>
      <c r="C732" s="39">
        <v>27</v>
      </c>
      <c r="D732" s="40" t="s">
        <v>59</v>
      </c>
      <c r="E732" s="40" t="s">
        <v>56</v>
      </c>
      <c r="F732" s="40" t="s">
        <v>47</v>
      </c>
      <c r="G732" s="41" t="s">
        <v>54</v>
      </c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4"/>
      <c r="AP732" s="54"/>
      <c r="AQ732" s="65">
        <v>0</v>
      </c>
      <c r="AR732" s="62">
        <f t="shared" si="114"/>
        <v>0</v>
      </c>
      <c r="AS732" s="67">
        <v>0</v>
      </c>
      <c r="AT732" s="62">
        <f t="shared" si="116"/>
        <v>0</v>
      </c>
      <c r="AU732" s="67">
        <v>0</v>
      </c>
      <c r="AV732" s="64">
        <f t="shared" si="118"/>
        <v>0</v>
      </c>
    </row>
    <row r="733" spans="1:48" x14ac:dyDescent="0.2">
      <c r="A733" s="4" t="str">
        <f t="shared" si="111"/>
        <v>Calera27</v>
      </c>
      <c r="B733" s="38" t="str">
        <f t="shared" si="112"/>
        <v>CA3BB27</v>
      </c>
      <c r="C733" s="39">
        <v>27</v>
      </c>
      <c r="D733" s="40" t="s">
        <v>59</v>
      </c>
      <c r="E733" s="40" t="s">
        <v>55</v>
      </c>
      <c r="F733" s="40" t="s">
        <v>47</v>
      </c>
      <c r="G733" s="41" t="s">
        <v>21</v>
      </c>
      <c r="H733" s="53">
        <v>2040</v>
      </c>
      <c r="I733" s="53"/>
      <c r="J733" s="53">
        <v>8100</v>
      </c>
      <c r="K733" s="53"/>
      <c r="L733" s="53">
        <v>9540</v>
      </c>
      <c r="M733" s="53"/>
      <c r="N733" s="53">
        <v>23040</v>
      </c>
      <c r="O733" s="53"/>
      <c r="P733" s="53">
        <v>9720</v>
      </c>
      <c r="Q733" s="53"/>
      <c r="R733" s="53">
        <v>0</v>
      </c>
      <c r="S733" s="53"/>
      <c r="T733" s="53">
        <v>0</v>
      </c>
      <c r="U733" s="53"/>
      <c r="V733" s="53">
        <v>3204</v>
      </c>
      <c r="W733" s="53"/>
      <c r="X733" s="53">
        <v>1110</v>
      </c>
      <c r="Y733" s="53"/>
      <c r="Z733" s="53">
        <v>4314</v>
      </c>
      <c r="AA733" s="53"/>
      <c r="AB733" s="53">
        <v>495</v>
      </c>
      <c r="AC733" s="53"/>
      <c r="AD733" s="53">
        <v>540</v>
      </c>
      <c r="AE733" s="53"/>
      <c r="AF733" s="53">
        <v>1035</v>
      </c>
      <c r="AG733" s="53"/>
      <c r="AH733" s="53">
        <v>741</v>
      </c>
      <c r="AI733" s="53"/>
      <c r="AJ733" s="53"/>
      <c r="AK733" s="53"/>
      <c r="AL733" s="53">
        <v>56880</v>
      </c>
      <c r="AM733" s="53"/>
      <c r="AN733" s="53">
        <v>1650</v>
      </c>
      <c r="AO733" s="54"/>
      <c r="AP733" s="54">
        <v>58530</v>
      </c>
      <c r="AQ733" s="61">
        <f t="shared" si="113"/>
        <v>7.3705791901588935E-2</v>
      </c>
      <c r="AR733" s="62">
        <f t="shared" si="114"/>
        <v>23.966666666666665</v>
      </c>
      <c r="AS733" s="63">
        <f t="shared" si="115"/>
        <v>1.7683239364428498E-2</v>
      </c>
      <c r="AT733" s="62">
        <f t="shared" si="116"/>
        <v>5.75</v>
      </c>
      <c r="AU733" s="63">
        <f t="shared" si="117"/>
        <v>1.2660174269605331E-2</v>
      </c>
      <c r="AV733" s="64">
        <f t="shared" si="118"/>
        <v>4.1166666666666663</v>
      </c>
    </row>
    <row r="734" spans="1:48" x14ac:dyDescent="0.2">
      <c r="A734" s="4" t="str">
        <f t="shared" si="111"/>
        <v>Calera27</v>
      </c>
      <c r="B734" s="38" t="str">
        <f t="shared" si="112"/>
        <v>CAP1A27</v>
      </c>
      <c r="C734" s="39">
        <v>27</v>
      </c>
      <c r="D734" s="40" t="s">
        <v>59</v>
      </c>
      <c r="E734" s="40" t="s">
        <v>56</v>
      </c>
      <c r="F734" s="40" t="s">
        <v>47</v>
      </c>
      <c r="G734" s="41" t="s">
        <v>22</v>
      </c>
      <c r="H734" s="53">
        <v>960</v>
      </c>
      <c r="I734" s="53"/>
      <c r="J734" s="53">
        <v>900</v>
      </c>
      <c r="K734" s="53"/>
      <c r="L734" s="53">
        <v>360</v>
      </c>
      <c r="M734" s="53"/>
      <c r="N734" s="53">
        <v>9000</v>
      </c>
      <c r="O734" s="53"/>
      <c r="P734" s="53">
        <v>0</v>
      </c>
      <c r="Q734" s="53"/>
      <c r="R734" s="53">
        <v>0</v>
      </c>
      <c r="S734" s="53"/>
      <c r="T734" s="53">
        <v>0</v>
      </c>
      <c r="U734" s="53"/>
      <c r="V734" s="53">
        <v>390</v>
      </c>
      <c r="W734" s="53"/>
      <c r="X734" s="53">
        <v>480</v>
      </c>
      <c r="Y734" s="53"/>
      <c r="Z734" s="53">
        <v>870</v>
      </c>
      <c r="AA734" s="53"/>
      <c r="AB734" s="53">
        <v>51</v>
      </c>
      <c r="AC734" s="53"/>
      <c r="AD734" s="53">
        <v>0</v>
      </c>
      <c r="AE734" s="53"/>
      <c r="AF734" s="53">
        <v>51</v>
      </c>
      <c r="AG734" s="53"/>
      <c r="AH734" s="53">
        <v>219</v>
      </c>
      <c r="AI734" s="53"/>
      <c r="AJ734" s="53"/>
      <c r="AK734" s="53"/>
      <c r="AL734" s="53">
        <v>11880</v>
      </c>
      <c r="AM734" s="53"/>
      <c r="AN734" s="53">
        <v>480</v>
      </c>
      <c r="AO734" s="54"/>
      <c r="AP734" s="54">
        <v>12360</v>
      </c>
      <c r="AQ734" s="61">
        <f t="shared" si="113"/>
        <v>7.0388349514563103E-2</v>
      </c>
      <c r="AR734" s="62">
        <f t="shared" si="114"/>
        <v>4.833333333333333</v>
      </c>
      <c r="AS734" s="63">
        <f t="shared" si="115"/>
        <v>4.1262135922330101E-3</v>
      </c>
      <c r="AT734" s="62">
        <f t="shared" si="116"/>
        <v>0.28333333333333333</v>
      </c>
      <c r="AU734" s="63">
        <f t="shared" si="117"/>
        <v>1.7718446601941749E-2</v>
      </c>
      <c r="AV734" s="64">
        <f t="shared" si="118"/>
        <v>1.2166666666666666</v>
      </c>
    </row>
    <row r="735" spans="1:48" x14ac:dyDescent="0.2">
      <c r="A735" s="4" t="str">
        <f t="shared" si="111"/>
        <v>Calera27</v>
      </c>
      <c r="B735" s="38" t="str">
        <f t="shared" si="112"/>
        <v>CAP1B27</v>
      </c>
      <c r="C735" s="39">
        <v>27</v>
      </c>
      <c r="D735" s="40" t="s">
        <v>59</v>
      </c>
      <c r="E735" s="40" t="s">
        <v>56</v>
      </c>
      <c r="F735" s="40" t="s">
        <v>47</v>
      </c>
      <c r="G735" s="41" t="s">
        <v>23</v>
      </c>
      <c r="H735" s="53">
        <v>3360</v>
      </c>
      <c r="I735" s="53"/>
      <c r="J735" s="53">
        <v>2880</v>
      </c>
      <c r="K735" s="53"/>
      <c r="L735" s="53">
        <v>180</v>
      </c>
      <c r="M735" s="53"/>
      <c r="N735" s="53">
        <v>15300</v>
      </c>
      <c r="O735" s="53"/>
      <c r="P735" s="53">
        <v>0</v>
      </c>
      <c r="Q735" s="53"/>
      <c r="R735" s="53">
        <v>0</v>
      </c>
      <c r="S735" s="53"/>
      <c r="T735" s="53">
        <v>0</v>
      </c>
      <c r="U735" s="53"/>
      <c r="V735" s="53">
        <v>1980</v>
      </c>
      <c r="W735" s="53"/>
      <c r="X735" s="53">
        <v>690</v>
      </c>
      <c r="Y735" s="53"/>
      <c r="Z735" s="53">
        <v>2670</v>
      </c>
      <c r="AA735" s="53"/>
      <c r="AB735" s="53">
        <v>213</v>
      </c>
      <c r="AC735" s="53"/>
      <c r="AD735" s="53">
        <v>0</v>
      </c>
      <c r="AE735" s="53"/>
      <c r="AF735" s="53">
        <v>213</v>
      </c>
      <c r="AG735" s="53"/>
      <c r="AH735" s="53">
        <v>447</v>
      </c>
      <c r="AI735" s="53"/>
      <c r="AJ735" s="53"/>
      <c r="AK735" s="53"/>
      <c r="AL735" s="53">
        <v>24360</v>
      </c>
      <c r="AM735" s="53"/>
      <c r="AN735" s="53">
        <v>690</v>
      </c>
      <c r="AO735" s="54"/>
      <c r="AP735" s="54">
        <v>25050</v>
      </c>
      <c r="AQ735" s="61">
        <f t="shared" si="113"/>
        <v>0.10658682634730539</v>
      </c>
      <c r="AR735" s="62">
        <f t="shared" si="114"/>
        <v>14.833333333333334</v>
      </c>
      <c r="AS735" s="63">
        <f t="shared" si="115"/>
        <v>8.5029940119760485E-3</v>
      </c>
      <c r="AT735" s="62">
        <f t="shared" si="116"/>
        <v>1.1833333333333333</v>
      </c>
      <c r="AU735" s="63">
        <f t="shared" si="117"/>
        <v>1.7844311377245507E-2</v>
      </c>
      <c r="AV735" s="64">
        <f t="shared" si="118"/>
        <v>2.4833333333333334</v>
      </c>
    </row>
    <row r="736" spans="1:48" x14ac:dyDescent="0.2">
      <c r="A736" s="4" t="str">
        <f t="shared" si="111"/>
        <v>Calera27</v>
      </c>
      <c r="B736" s="38" t="str">
        <f t="shared" si="112"/>
        <v>CAP1c27</v>
      </c>
      <c r="C736" s="39">
        <v>27</v>
      </c>
      <c r="D736" s="40" t="s">
        <v>59</v>
      </c>
      <c r="E736" s="40" t="s">
        <v>56</v>
      </c>
      <c r="F736" s="40" t="s">
        <v>47</v>
      </c>
      <c r="G736" s="41" t="s">
        <v>24</v>
      </c>
      <c r="H736" s="53">
        <v>2160</v>
      </c>
      <c r="I736" s="53"/>
      <c r="J736" s="53">
        <v>0</v>
      </c>
      <c r="K736" s="53"/>
      <c r="L736" s="53">
        <v>11700</v>
      </c>
      <c r="M736" s="53"/>
      <c r="N736" s="53">
        <v>13140</v>
      </c>
      <c r="O736" s="53"/>
      <c r="P736" s="53">
        <v>120</v>
      </c>
      <c r="Q736" s="53"/>
      <c r="R736" s="53">
        <v>0</v>
      </c>
      <c r="S736" s="53"/>
      <c r="T736" s="53">
        <v>0</v>
      </c>
      <c r="U736" s="53"/>
      <c r="V736" s="53">
        <v>1248</v>
      </c>
      <c r="W736" s="53"/>
      <c r="X736" s="53">
        <v>420</v>
      </c>
      <c r="Y736" s="53"/>
      <c r="Z736" s="53">
        <v>1668</v>
      </c>
      <c r="AA736" s="53"/>
      <c r="AB736" s="53">
        <v>216</v>
      </c>
      <c r="AC736" s="53"/>
      <c r="AD736" s="53">
        <v>0</v>
      </c>
      <c r="AE736" s="53"/>
      <c r="AF736" s="53">
        <v>216</v>
      </c>
      <c r="AG736" s="53"/>
      <c r="AH736" s="53">
        <v>366</v>
      </c>
      <c r="AI736" s="53"/>
      <c r="AJ736" s="53"/>
      <c r="AK736" s="53"/>
      <c r="AL736" s="53">
        <v>28950</v>
      </c>
      <c r="AM736" s="53"/>
      <c r="AN736" s="53">
        <v>420</v>
      </c>
      <c r="AO736" s="54"/>
      <c r="AP736" s="54">
        <v>29370</v>
      </c>
      <c r="AQ736" s="65">
        <f t="shared" si="113"/>
        <v>5.6792645556690502E-2</v>
      </c>
      <c r="AR736" s="66">
        <f t="shared" si="114"/>
        <v>9.2666666666666675</v>
      </c>
      <c r="AS736" s="67">
        <f t="shared" si="115"/>
        <v>7.354443309499489E-3</v>
      </c>
      <c r="AT736" s="66">
        <f t="shared" si="116"/>
        <v>1.2</v>
      </c>
      <c r="AU736" s="67">
        <f t="shared" si="117"/>
        <v>1.2461695607763024E-2</v>
      </c>
      <c r="AV736" s="68">
        <f t="shared" si="118"/>
        <v>2.0333333333333332</v>
      </c>
    </row>
    <row r="737" spans="1:48" x14ac:dyDescent="0.2">
      <c r="A737" s="4" t="str">
        <f t="shared" si="111"/>
        <v>Pichidegua27</v>
      </c>
      <c r="B737" s="38" t="str">
        <f t="shared" si="112"/>
        <v>PICH1A27</v>
      </c>
      <c r="C737" s="39">
        <v>27</v>
      </c>
      <c r="D737" s="40" t="s">
        <v>52</v>
      </c>
      <c r="E737" s="40"/>
      <c r="F737" s="40" t="s">
        <v>48</v>
      </c>
      <c r="G737" s="41" t="s">
        <v>25</v>
      </c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4"/>
      <c r="AP737" s="54"/>
      <c r="AQ737" s="65">
        <v>0</v>
      </c>
      <c r="AR737" s="66">
        <f t="shared" si="114"/>
        <v>0</v>
      </c>
      <c r="AS737" s="67">
        <v>0</v>
      </c>
      <c r="AT737" s="66">
        <f t="shared" si="116"/>
        <v>0</v>
      </c>
      <c r="AU737" s="67">
        <v>0</v>
      </c>
      <c r="AV737" s="68">
        <f t="shared" si="118"/>
        <v>0</v>
      </c>
    </row>
    <row r="738" spans="1:48" x14ac:dyDescent="0.2">
      <c r="A738" s="4" t="str">
        <f t="shared" si="111"/>
        <v>Pichidegua27</v>
      </c>
      <c r="B738" s="38" t="str">
        <f t="shared" si="112"/>
        <v>PICH2A27</v>
      </c>
      <c r="C738" s="39">
        <v>27</v>
      </c>
      <c r="D738" s="40" t="s">
        <v>52</v>
      </c>
      <c r="E738" s="40" t="s">
        <v>56</v>
      </c>
      <c r="F738" s="40" t="s">
        <v>48</v>
      </c>
      <c r="G738" s="41" t="s">
        <v>26</v>
      </c>
      <c r="H738" s="53">
        <v>14640</v>
      </c>
      <c r="I738" s="53"/>
      <c r="J738" s="53">
        <v>92520</v>
      </c>
      <c r="K738" s="53"/>
      <c r="L738" s="53">
        <v>175980</v>
      </c>
      <c r="M738" s="53"/>
      <c r="N738" s="53">
        <v>71460</v>
      </c>
      <c r="O738" s="53"/>
      <c r="P738" s="53">
        <v>4500</v>
      </c>
      <c r="Q738" s="53"/>
      <c r="R738" s="53">
        <v>0</v>
      </c>
      <c r="S738" s="53"/>
      <c r="T738" s="53">
        <v>0</v>
      </c>
      <c r="U738" s="53"/>
      <c r="V738" s="53">
        <v>20820</v>
      </c>
      <c r="W738" s="53"/>
      <c r="X738" s="53">
        <v>0</v>
      </c>
      <c r="Y738" s="53"/>
      <c r="Z738" s="53">
        <v>20820</v>
      </c>
      <c r="AA738" s="53"/>
      <c r="AB738" s="53">
        <v>7320</v>
      </c>
      <c r="AC738" s="53"/>
      <c r="AD738" s="53">
        <v>0</v>
      </c>
      <c r="AE738" s="53"/>
      <c r="AF738" s="53">
        <v>7320</v>
      </c>
      <c r="AG738" s="53"/>
      <c r="AH738" s="53">
        <v>1220</v>
      </c>
      <c r="AI738" s="53"/>
      <c r="AJ738" s="53"/>
      <c r="AK738" s="53"/>
      <c r="AL738" s="53">
        <v>388460</v>
      </c>
      <c r="AM738" s="53"/>
      <c r="AN738" s="53">
        <v>0</v>
      </c>
      <c r="AO738" s="54"/>
      <c r="AP738" s="54">
        <v>388460</v>
      </c>
      <c r="AQ738" s="65">
        <f t="shared" si="113"/>
        <v>5.3596251866344022E-2</v>
      </c>
      <c r="AR738" s="66">
        <f t="shared" si="114"/>
        <v>115.66666666666667</v>
      </c>
      <c r="AS738" s="67">
        <f t="shared" si="115"/>
        <v>1.8843638984708852E-2</v>
      </c>
      <c r="AT738" s="66">
        <f t="shared" si="116"/>
        <v>40.666666666666664</v>
      </c>
      <c r="AU738" s="67">
        <f t="shared" si="117"/>
        <v>3.1406064974514752E-3</v>
      </c>
      <c r="AV738" s="68">
        <f t="shared" si="118"/>
        <v>6.7777777777777777</v>
      </c>
    </row>
    <row r="739" spans="1:48" x14ac:dyDescent="0.2">
      <c r="A739" s="4" t="str">
        <f t="shared" si="111"/>
        <v>Pichidegua27</v>
      </c>
      <c r="B739" s="38" t="str">
        <f t="shared" si="112"/>
        <v>PICH3A27</v>
      </c>
      <c r="C739" s="39">
        <v>27</v>
      </c>
      <c r="D739" s="40" t="s">
        <v>52</v>
      </c>
      <c r="E739" s="40" t="s">
        <v>55</v>
      </c>
      <c r="F739" s="40" t="s">
        <v>49</v>
      </c>
      <c r="G739" s="41" t="s">
        <v>27</v>
      </c>
      <c r="H739" s="53">
        <v>4200</v>
      </c>
      <c r="I739" s="53"/>
      <c r="J739" s="53">
        <v>5760</v>
      </c>
      <c r="K739" s="53"/>
      <c r="L739" s="53">
        <v>125460</v>
      </c>
      <c r="M739" s="53"/>
      <c r="N739" s="53">
        <v>61560</v>
      </c>
      <c r="O739" s="53"/>
      <c r="P739" s="53">
        <v>5580</v>
      </c>
      <c r="Q739" s="53"/>
      <c r="R739" s="53">
        <v>0</v>
      </c>
      <c r="S739" s="53"/>
      <c r="T739" s="53">
        <v>0</v>
      </c>
      <c r="U739" s="53"/>
      <c r="V739" s="53">
        <v>28620</v>
      </c>
      <c r="W739" s="53"/>
      <c r="X739" s="53">
        <v>0</v>
      </c>
      <c r="Y739" s="53"/>
      <c r="Z739" s="53">
        <v>28620</v>
      </c>
      <c r="AA739" s="53"/>
      <c r="AB739" s="53">
        <v>2340</v>
      </c>
      <c r="AC739" s="53"/>
      <c r="AD739" s="53">
        <v>0</v>
      </c>
      <c r="AE739" s="53"/>
      <c r="AF739" s="53">
        <v>2340</v>
      </c>
      <c r="AG739" s="53"/>
      <c r="AH739" s="53">
        <v>460</v>
      </c>
      <c r="AI739" s="53"/>
      <c r="AJ739" s="53"/>
      <c r="AK739" s="53"/>
      <c r="AL739" s="53">
        <v>233980</v>
      </c>
      <c r="AM739" s="53"/>
      <c r="AN739" s="53">
        <v>0</v>
      </c>
      <c r="AO739" s="54"/>
      <c r="AP739" s="54">
        <v>233980</v>
      </c>
      <c r="AQ739" s="65">
        <f t="shared" si="113"/>
        <v>0.12231814685015813</v>
      </c>
      <c r="AR739" s="66">
        <f t="shared" si="114"/>
        <v>159</v>
      </c>
      <c r="AS739" s="67">
        <f t="shared" si="115"/>
        <v>1.0000854773912301E-2</v>
      </c>
      <c r="AT739" s="66">
        <f t="shared" si="116"/>
        <v>13</v>
      </c>
      <c r="AU739" s="67">
        <f t="shared" si="117"/>
        <v>1.9659799982904521E-3</v>
      </c>
      <c r="AV739" s="68">
        <f t="shared" si="118"/>
        <v>2.5555555555555554</v>
      </c>
    </row>
    <row r="740" spans="1:48" x14ac:dyDescent="0.2">
      <c r="A740" s="4" t="str">
        <f t="shared" si="111"/>
        <v>Pichidegua27</v>
      </c>
      <c r="B740" s="38" t="str">
        <f t="shared" si="112"/>
        <v>PICH4A27</v>
      </c>
      <c r="C740" s="39">
        <v>27</v>
      </c>
      <c r="D740" s="40" t="s">
        <v>52</v>
      </c>
      <c r="E740" s="40" t="s">
        <v>55</v>
      </c>
      <c r="F740" s="40" t="s">
        <v>50</v>
      </c>
      <c r="G740" s="41" t="s">
        <v>28</v>
      </c>
      <c r="H740" s="53">
        <v>7920</v>
      </c>
      <c r="I740" s="53"/>
      <c r="J740" s="53">
        <v>26460</v>
      </c>
      <c r="K740" s="53"/>
      <c r="L740" s="53">
        <v>53200</v>
      </c>
      <c r="M740" s="53"/>
      <c r="N740" s="53">
        <v>39780</v>
      </c>
      <c r="O740" s="53"/>
      <c r="P740" s="53">
        <v>3600</v>
      </c>
      <c r="Q740" s="53"/>
      <c r="R740" s="53">
        <v>0</v>
      </c>
      <c r="S740" s="53"/>
      <c r="T740" s="53">
        <v>0</v>
      </c>
      <c r="U740" s="53"/>
      <c r="V740" s="53">
        <v>30120</v>
      </c>
      <c r="W740" s="53"/>
      <c r="X740" s="53">
        <v>0</v>
      </c>
      <c r="Y740" s="53"/>
      <c r="Z740" s="53">
        <v>30120</v>
      </c>
      <c r="AA740" s="53"/>
      <c r="AB740" s="53">
        <v>3240</v>
      </c>
      <c r="AC740" s="53"/>
      <c r="AD740" s="53">
        <v>0</v>
      </c>
      <c r="AE740" s="53"/>
      <c r="AF740" s="53">
        <v>3240</v>
      </c>
      <c r="AG740" s="53"/>
      <c r="AH740" s="53">
        <v>320</v>
      </c>
      <c r="AI740" s="53"/>
      <c r="AJ740" s="53"/>
      <c r="AK740" s="53"/>
      <c r="AL740" s="53">
        <v>164640</v>
      </c>
      <c r="AM740" s="53"/>
      <c r="AN740" s="53">
        <v>0</v>
      </c>
      <c r="AO740" s="54"/>
      <c r="AP740" s="54">
        <v>164640</v>
      </c>
      <c r="AQ740" s="65">
        <f t="shared" si="113"/>
        <v>0.18294460641399418</v>
      </c>
      <c r="AR740" s="66">
        <f t="shared" si="114"/>
        <v>167.33333333333334</v>
      </c>
      <c r="AS740" s="67">
        <f t="shared" si="115"/>
        <v>1.9679300291545191E-2</v>
      </c>
      <c r="AT740" s="66">
        <f t="shared" si="116"/>
        <v>18</v>
      </c>
      <c r="AU740" s="67">
        <f t="shared" si="117"/>
        <v>1.9436345966958211E-3</v>
      </c>
      <c r="AV740" s="68">
        <f t="shared" si="118"/>
        <v>1.7777777777777777</v>
      </c>
    </row>
    <row r="741" spans="1:48" x14ac:dyDescent="0.2">
      <c r="A741" s="4" t="str">
        <f t="shared" si="111"/>
        <v>Pichidegua27</v>
      </c>
      <c r="B741" s="38" t="str">
        <f t="shared" si="112"/>
        <v>PICH5A27</v>
      </c>
      <c r="C741" s="39">
        <v>27</v>
      </c>
      <c r="D741" s="40" t="s">
        <v>52</v>
      </c>
      <c r="E741" s="40" t="s">
        <v>55</v>
      </c>
      <c r="F741" s="40" t="s">
        <v>51</v>
      </c>
      <c r="G741" s="41" t="s">
        <v>29</v>
      </c>
      <c r="H741" s="53">
        <v>1560</v>
      </c>
      <c r="I741" s="53"/>
      <c r="J741" s="53">
        <v>25920</v>
      </c>
      <c r="K741" s="53"/>
      <c r="L741" s="53">
        <v>150300</v>
      </c>
      <c r="M741" s="53"/>
      <c r="N741" s="53">
        <v>95940</v>
      </c>
      <c r="O741" s="53"/>
      <c r="P741" s="53">
        <v>9360</v>
      </c>
      <c r="Q741" s="53"/>
      <c r="R741" s="53">
        <v>0</v>
      </c>
      <c r="S741" s="53"/>
      <c r="T741" s="53">
        <v>0</v>
      </c>
      <c r="U741" s="53"/>
      <c r="V741" s="53">
        <v>15660</v>
      </c>
      <c r="W741" s="53"/>
      <c r="X741" s="53">
        <v>0</v>
      </c>
      <c r="Y741" s="53"/>
      <c r="Z741" s="53">
        <v>15660</v>
      </c>
      <c r="AA741" s="53"/>
      <c r="AB741" s="53">
        <v>2700</v>
      </c>
      <c r="AC741" s="53"/>
      <c r="AD741" s="53">
        <v>0</v>
      </c>
      <c r="AE741" s="53"/>
      <c r="AF741" s="53">
        <v>2700</v>
      </c>
      <c r="AG741" s="53"/>
      <c r="AH741" s="53">
        <v>600</v>
      </c>
      <c r="AI741" s="53"/>
      <c r="AJ741" s="53"/>
      <c r="AK741" s="53"/>
      <c r="AL741" s="53">
        <v>302040</v>
      </c>
      <c r="AM741" s="53"/>
      <c r="AN741" s="53">
        <v>0</v>
      </c>
      <c r="AO741" s="54"/>
      <c r="AP741" s="54">
        <v>302040</v>
      </c>
      <c r="AQ741" s="65">
        <f t="shared" si="113"/>
        <v>5.1847437425506557E-2</v>
      </c>
      <c r="AR741" s="66">
        <f t="shared" si="114"/>
        <v>87</v>
      </c>
      <c r="AS741" s="67">
        <f t="shared" si="115"/>
        <v>8.9392133492252682E-3</v>
      </c>
      <c r="AT741" s="66">
        <f t="shared" si="116"/>
        <v>15</v>
      </c>
      <c r="AU741" s="67">
        <f t="shared" si="117"/>
        <v>1.986491855383393E-3</v>
      </c>
      <c r="AV741" s="68">
        <f t="shared" si="118"/>
        <v>3.3333333333333335</v>
      </c>
    </row>
    <row r="742" spans="1:48" x14ac:dyDescent="0.2">
      <c r="A742" s="4" t="str">
        <f t="shared" si="111"/>
        <v>Pichidegua27</v>
      </c>
      <c r="B742" s="38" t="str">
        <f t="shared" si="112"/>
        <v>PICH1B27</v>
      </c>
      <c r="C742" s="39">
        <v>27</v>
      </c>
      <c r="D742" s="40" t="s">
        <v>52</v>
      </c>
      <c r="E742" s="40"/>
      <c r="F742" s="40" t="s">
        <v>48</v>
      </c>
      <c r="G742" s="41" t="s">
        <v>30</v>
      </c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4"/>
      <c r="AP742" s="54"/>
      <c r="AQ742" s="65">
        <v>0</v>
      </c>
      <c r="AR742" s="66">
        <f t="shared" si="114"/>
        <v>0</v>
      </c>
      <c r="AS742" s="67">
        <v>0</v>
      </c>
      <c r="AT742" s="66">
        <f t="shared" si="116"/>
        <v>0</v>
      </c>
      <c r="AU742" s="67">
        <v>0</v>
      </c>
      <c r="AV742" s="68">
        <f t="shared" si="118"/>
        <v>0</v>
      </c>
    </row>
    <row r="743" spans="1:48" x14ac:dyDescent="0.2">
      <c r="A743" s="4" t="str">
        <f t="shared" si="111"/>
        <v>Pichidegua27</v>
      </c>
      <c r="B743" s="38" t="str">
        <f t="shared" si="112"/>
        <v>PICH2B27</v>
      </c>
      <c r="C743" s="39">
        <v>27</v>
      </c>
      <c r="D743" s="40" t="s">
        <v>52</v>
      </c>
      <c r="E743" s="40" t="s">
        <v>55</v>
      </c>
      <c r="F743" s="40" t="s">
        <v>48</v>
      </c>
      <c r="G743" s="41" t="s">
        <v>31</v>
      </c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4"/>
      <c r="AP743" s="54"/>
      <c r="AQ743" s="65">
        <v>0</v>
      </c>
      <c r="AR743" s="66">
        <f t="shared" si="114"/>
        <v>0</v>
      </c>
      <c r="AS743" s="67">
        <v>0</v>
      </c>
      <c r="AT743" s="66">
        <f t="shared" si="116"/>
        <v>0</v>
      </c>
      <c r="AU743" s="67">
        <v>0</v>
      </c>
      <c r="AV743" s="68">
        <f t="shared" si="118"/>
        <v>0</v>
      </c>
    </row>
    <row r="744" spans="1:48" x14ac:dyDescent="0.2">
      <c r="A744" s="4" t="str">
        <f t="shared" si="111"/>
        <v>Pichidegua27</v>
      </c>
      <c r="B744" s="38" t="str">
        <f t="shared" si="112"/>
        <v>PICH3B27</v>
      </c>
      <c r="C744" s="39">
        <v>27</v>
      </c>
      <c r="D744" s="40" t="s">
        <v>52</v>
      </c>
      <c r="E744" s="40" t="s">
        <v>55</v>
      </c>
      <c r="F744" s="40" t="s">
        <v>49</v>
      </c>
      <c r="G744" s="41" t="s">
        <v>32</v>
      </c>
      <c r="H744" s="53">
        <v>15240</v>
      </c>
      <c r="I744" s="53"/>
      <c r="J744" s="53">
        <v>9900</v>
      </c>
      <c r="K744" s="53"/>
      <c r="L744" s="53">
        <v>31680</v>
      </c>
      <c r="M744" s="53"/>
      <c r="N744" s="53">
        <v>253080</v>
      </c>
      <c r="O744" s="53"/>
      <c r="P744" s="53">
        <v>104400</v>
      </c>
      <c r="Q744" s="53"/>
      <c r="R744" s="53">
        <v>0</v>
      </c>
      <c r="S744" s="53"/>
      <c r="T744" s="53">
        <v>0</v>
      </c>
      <c r="U744" s="53"/>
      <c r="V744" s="53">
        <v>16020</v>
      </c>
      <c r="W744" s="53"/>
      <c r="X744" s="53">
        <v>0</v>
      </c>
      <c r="Y744" s="53"/>
      <c r="Z744" s="53">
        <v>16020</v>
      </c>
      <c r="AA744" s="53"/>
      <c r="AB744" s="53">
        <v>3060</v>
      </c>
      <c r="AC744" s="53"/>
      <c r="AD744" s="53">
        <v>0</v>
      </c>
      <c r="AE744" s="53"/>
      <c r="AF744" s="53">
        <v>3060</v>
      </c>
      <c r="AG744" s="53"/>
      <c r="AH744" s="53">
        <v>360</v>
      </c>
      <c r="AI744" s="53"/>
      <c r="AJ744" s="53"/>
      <c r="AK744" s="53"/>
      <c r="AL744" s="53">
        <v>433740</v>
      </c>
      <c r="AM744" s="53"/>
      <c r="AN744" s="53">
        <v>0</v>
      </c>
      <c r="AO744" s="54"/>
      <c r="AP744" s="54">
        <v>433740</v>
      </c>
      <c r="AQ744" s="65">
        <f t="shared" si="113"/>
        <v>3.6934569096693869E-2</v>
      </c>
      <c r="AR744" s="66">
        <f t="shared" si="114"/>
        <v>89</v>
      </c>
      <c r="AS744" s="67">
        <f t="shared" si="115"/>
        <v>7.0549176926269193E-3</v>
      </c>
      <c r="AT744" s="66">
        <f t="shared" si="116"/>
        <v>17</v>
      </c>
      <c r="AU744" s="67">
        <f t="shared" si="117"/>
        <v>8.2999031677963753E-4</v>
      </c>
      <c r="AV744" s="68">
        <f t="shared" si="118"/>
        <v>2</v>
      </c>
    </row>
    <row r="745" spans="1:48" x14ac:dyDescent="0.2">
      <c r="A745" s="4" t="str">
        <f t="shared" si="111"/>
        <v>Pichidegua27</v>
      </c>
      <c r="B745" s="38" t="str">
        <f t="shared" si="112"/>
        <v>PICH4B27</v>
      </c>
      <c r="C745" s="39">
        <v>27</v>
      </c>
      <c r="D745" s="40" t="s">
        <v>52</v>
      </c>
      <c r="E745" s="40" t="s">
        <v>55</v>
      </c>
      <c r="F745" s="40" t="s">
        <v>50</v>
      </c>
      <c r="G745" s="41" t="s">
        <v>33</v>
      </c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4"/>
      <c r="AP745" s="54"/>
      <c r="AQ745" s="65">
        <v>0</v>
      </c>
      <c r="AR745" s="66">
        <f t="shared" si="114"/>
        <v>0</v>
      </c>
      <c r="AS745" s="67">
        <v>0</v>
      </c>
      <c r="AT745" s="66">
        <f t="shared" si="116"/>
        <v>0</v>
      </c>
      <c r="AU745" s="67">
        <v>0</v>
      </c>
      <c r="AV745" s="68">
        <f t="shared" si="118"/>
        <v>0</v>
      </c>
    </row>
    <row r="746" spans="1:48" x14ac:dyDescent="0.2">
      <c r="A746" s="4" t="str">
        <f t="shared" si="111"/>
        <v>Pichidegua27</v>
      </c>
      <c r="B746" s="38" t="str">
        <f t="shared" si="112"/>
        <v>PICH5B27</v>
      </c>
      <c r="C746" s="39">
        <v>27</v>
      </c>
      <c r="D746" s="40" t="s">
        <v>52</v>
      </c>
      <c r="E746" s="40" t="s">
        <v>55</v>
      </c>
      <c r="F746" s="40" t="s">
        <v>51</v>
      </c>
      <c r="G746" s="41" t="s">
        <v>34</v>
      </c>
      <c r="H746" s="53">
        <v>4440</v>
      </c>
      <c r="I746" s="53"/>
      <c r="J746" s="53">
        <v>23940</v>
      </c>
      <c r="K746" s="53"/>
      <c r="L746" s="53">
        <v>40860</v>
      </c>
      <c r="M746" s="53"/>
      <c r="N746" s="53">
        <v>10440</v>
      </c>
      <c r="O746" s="53"/>
      <c r="P746" s="53">
        <v>720</v>
      </c>
      <c r="Q746" s="53"/>
      <c r="R746" s="53">
        <v>0</v>
      </c>
      <c r="S746" s="53"/>
      <c r="T746" s="53">
        <v>0</v>
      </c>
      <c r="U746" s="53"/>
      <c r="V746" s="53">
        <v>27720</v>
      </c>
      <c r="W746" s="53"/>
      <c r="X746" s="53">
        <v>0</v>
      </c>
      <c r="Y746" s="53"/>
      <c r="Z746" s="53">
        <v>27720</v>
      </c>
      <c r="AA746" s="53"/>
      <c r="AB746" s="53">
        <v>2880</v>
      </c>
      <c r="AC746" s="53"/>
      <c r="AD746" s="53">
        <v>0</v>
      </c>
      <c r="AE746" s="53"/>
      <c r="AF746" s="53">
        <v>2880</v>
      </c>
      <c r="AG746" s="53"/>
      <c r="AH746" s="53">
        <v>440</v>
      </c>
      <c r="AI746" s="53"/>
      <c r="AJ746" s="53"/>
      <c r="AK746" s="53"/>
      <c r="AL746" s="53">
        <v>111440</v>
      </c>
      <c r="AM746" s="53"/>
      <c r="AN746" s="53">
        <v>0</v>
      </c>
      <c r="AO746" s="54"/>
      <c r="AP746" s="54">
        <v>111440</v>
      </c>
      <c r="AQ746" s="65">
        <f t="shared" si="113"/>
        <v>0.24874371859296482</v>
      </c>
      <c r="AR746" s="66">
        <f t="shared" si="114"/>
        <v>154</v>
      </c>
      <c r="AS746" s="67">
        <f t="shared" si="115"/>
        <v>2.5843503230437905E-2</v>
      </c>
      <c r="AT746" s="66">
        <f t="shared" si="116"/>
        <v>16</v>
      </c>
      <c r="AU746" s="67">
        <f t="shared" si="117"/>
        <v>3.9483129935391241E-3</v>
      </c>
      <c r="AV746" s="68">
        <f t="shared" si="118"/>
        <v>2.4444444444444446</v>
      </c>
    </row>
    <row r="747" spans="1:48" x14ac:dyDescent="0.2">
      <c r="A747" s="4" t="str">
        <f t="shared" si="111"/>
        <v>Pichidegua27</v>
      </c>
      <c r="B747" s="38" t="str">
        <f t="shared" si="112"/>
        <v>PICH3C27</v>
      </c>
      <c r="C747" s="39">
        <v>27</v>
      </c>
      <c r="D747" s="40" t="s">
        <v>52</v>
      </c>
      <c r="E747" s="40" t="s">
        <v>55</v>
      </c>
      <c r="F747" s="40" t="s">
        <v>49</v>
      </c>
      <c r="G747" s="41" t="s">
        <v>53</v>
      </c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4"/>
      <c r="AP747" s="54"/>
      <c r="AQ747" s="65">
        <v>0</v>
      </c>
      <c r="AR747" s="66">
        <f t="shared" si="114"/>
        <v>0</v>
      </c>
      <c r="AS747" s="67">
        <v>0</v>
      </c>
      <c r="AT747" s="66">
        <f t="shared" si="116"/>
        <v>0</v>
      </c>
      <c r="AU747" s="67">
        <v>0</v>
      </c>
      <c r="AV747" s="68">
        <f t="shared" si="118"/>
        <v>0</v>
      </c>
    </row>
    <row r="748" spans="1:48" x14ac:dyDescent="0.2">
      <c r="A748" s="4" t="str">
        <f t="shared" si="111"/>
        <v>Pichidegua27</v>
      </c>
      <c r="B748" s="38" t="str">
        <f t="shared" si="112"/>
        <v>PICH5C27</v>
      </c>
      <c r="C748" s="39">
        <v>27</v>
      </c>
      <c r="D748" s="40" t="s">
        <v>52</v>
      </c>
      <c r="E748" s="40" t="s">
        <v>55</v>
      </c>
      <c r="F748" s="40" t="s">
        <v>51</v>
      </c>
      <c r="G748" s="41" t="s">
        <v>35</v>
      </c>
      <c r="H748" s="53">
        <v>1800</v>
      </c>
      <c r="I748" s="53"/>
      <c r="J748" s="53">
        <v>6480</v>
      </c>
      <c r="K748" s="53"/>
      <c r="L748" s="53">
        <v>78300</v>
      </c>
      <c r="M748" s="53"/>
      <c r="N748" s="53">
        <v>185400</v>
      </c>
      <c r="O748" s="53"/>
      <c r="P748" s="53">
        <v>20340</v>
      </c>
      <c r="Q748" s="53"/>
      <c r="R748" s="53">
        <v>0</v>
      </c>
      <c r="S748" s="53"/>
      <c r="T748" s="53">
        <v>0</v>
      </c>
      <c r="U748" s="53"/>
      <c r="V748" s="53">
        <v>15840</v>
      </c>
      <c r="W748" s="53"/>
      <c r="X748" s="53">
        <v>0</v>
      </c>
      <c r="Y748" s="53"/>
      <c r="Z748" s="53">
        <v>15840</v>
      </c>
      <c r="AA748" s="53"/>
      <c r="AB748" s="53">
        <v>1980</v>
      </c>
      <c r="AC748" s="53"/>
      <c r="AD748" s="53">
        <v>0</v>
      </c>
      <c r="AE748" s="53"/>
      <c r="AF748" s="53">
        <v>1980</v>
      </c>
      <c r="AG748" s="53"/>
      <c r="AH748" s="53">
        <v>600</v>
      </c>
      <c r="AI748" s="53"/>
      <c r="AJ748" s="53"/>
      <c r="AK748" s="53"/>
      <c r="AL748" s="53">
        <v>310740</v>
      </c>
      <c r="AM748" s="53"/>
      <c r="AN748" s="53">
        <v>0</v>
      </c>
      <c r="AO748" s="54"/>
      <c r="AP748" s="54">
        <v>310740</v>
      </c>
      <c r="AQ748" s="65">
        <f t="shared" si="113"/>
        <v>5.0975091716547599E-2</v>
      </c>
      <c r="AR748" s="66">
        <f t="shared" si="114"/>
        <v>88</v>
      </c>
      <c r="AS748" s="67">
        <f t="shared" si="115"/>
        <v>6.3718864645684499E-3</v>
      </c>
      <c r="AT748" s="66">
        <f t="shared" si="116"/>
        <v>11</v>
      </c>
      <c r="AU748" s="67">
        <f t="shared" si="117"/>
        <v>1.9308746862328635E-3</v>
      </c>
      <c r="AV748" s="68">
        <f t="shared" si="118"/>
        <v>3.3333333333333335</v>
      </c>
    </row>
    <row r="749" spans="1:48" x14ac:dyDescent="0.2">
      <c r="A749" s="4" t="str">
        <f t="shared" si="111"/>
        <v>Pichidegua27</v>
      </c>
      <c r="B749" s="38" t="str">
        <f t="shared" si="112"/>
        <v>PICH5D27</v>
      </c>
      <c r="C749" s="39">
        <v>27</v>
      </c>
      <c r="D749" s="40" t="s">
        <v>52</v>
      </c>
      <c r="E749" s="40" t="s">
        <v>55</v>
      </c>
      <c r="F749" s="40" t="s">
        <v>51</v>
      </c>
      <c r="G749" s="41" t="s">
        <v>36</v>
      </c>
      <c r="H749" s="53">
        <v>1320</v>
      </c>
      <c r="I749" s="53"/>
      <c r="J749" s="53">
        <v>19440</v>
      </c>
      <c r="K749" s="53"/>
      <c r="L749" s="53">
        <v>75600</v>
      </c>
      <c r="M749" s="53"/>
      <c r="N749" s="53">
        <v>134100</v>
      </c>
      <c r="O749" s="53"/>
      <c r="P749" s="53">
        <v>5760</v>
      </c>
      <c r="Q749" s="53"/>
      <c r="R749" s="53">
        <v>0</v>
      </c>
      <c r="S749" s="53"/>
      <c r="T749" s="53">
        <v>0</v>
      </c>
      <c r="U749" s="53"/>
      <c r="V749" s="53">
        <v>28980</v>
      </c>
      <c r="W749" s="53"/>
      <c r="X749" s="53">
        <v>0</v>
      </c>
      <c r="Y749" s="53"/>
      <c r="Z749" s="53">
        <v>28980</v>
      </c>
      <c r="AA749" s="53"/>
      <c r="AB749" s="53">
        <v>2520</v>
      </c>
      <c r="AC749" s="53"/>
      <c r="AD749" s="53">
        <v>0</v>
      </c>
      <c r="AE749" s="53"/>
      <c r="AF749" s="53">
        <v>2520</v>
      </c>
      <c r="AG749" s="53"/>
      <c r="AH749" s="53">
        <v>520</v>
      </c>
      <c r="AI749" s="53"/>
      <c r="AJ749" s="53"/>
      <c r="AK749" s="53"/>
      <c r="AL749" s="53">
        <v>268240</v>
      </c>
      <c r="AM749" s="53"/>
      <c r="AN749" s="53">
        <v>0</v>
      </c>
      <c r="AO749" s="54"/>
      <c r="AP749" s="54">
        <v>268240</v>
      </c>
      <c r="AQ749" s="65">
        <f t="shared" si="113"/>
        <v>0.10803757828810021</v>
      </c>
      <c r="AR749" s="66">
        <f t="shared" si="114"/>
        <v>161</v>
      </c>
      <c r="AS749" s="67">
        <f t="shared" si="115"/>
        <v>9.3945720250521916E-3</v>
      </c>
      <c r="AT749" s="66">
        <f t="shared" si="116"/>
        <v>14</v>
      </c>
      <c r="AU749" s="67">
        <f t="shared" si="117"/>
        <v>1.9385624813599762E-3</v>
      </c>
      <c r="AV749" s="68">
        <f t="shared" si="118"/>
        <v>2.8888888888888888</v>
      </c>
    </row>
    <row r="750" spans="1:48" x14ac:dyDescent="0.2">
      <c r="A750" s="4" t="str">
        <f t="shared" si="111"/>
        <v>Pichidegua27</v>
      </c>
      <c r="B750" s="38" t="str">
        <f t="shared" si="112"/>
        <v>PICH1Aco27</v>
      </c>
      <c r="C750" s="39">
        <v>27</v>
      </c>
      <c r="D750" s="40" t="s">
        <v>52</v>
      </c>
      <c r="E750" s="40" t="s">
        <v>56</v>
      </c>
      <c r="F750" s="40" t="s">
        <v>47</v>
      </c>
      <c r="G750" s="41" t="s">
        <v>37</v>
      </c>
      <c r="H750" s="53">
        <v>12000</v>
      </c>
      <c r="I750" s="53"/>
      <c r="J750" s="53">
        <v>29880</v>
      </c>
      <c r="K750" s="53"/>
      <c r="L750" s="53">
        <v>20880</v>
      </c>
      <c r="M750" s="53"/>
      <c r="N750" s="53">
        <v>25920</v>
      </c>
      <c r="O750" s="53"/>
      <c r="P750" s="53">
        <v>540</v>
      </c>
      <c r="Q750" s="53"/>
      <c r="R750" s="53">
        <v>0</v>
      </c>
      <c r="S750" s="53"/>
      <c r="T750" s="53">
        <v>0</v>
      </c>
      <c r="U750" s="53"/>
      <c r="V750" s="53">
        <v>4557</v>
      </c>
      <c r="W750" s="53"/>
      <c r="X750" s="53">
        <v>1440</v>
      </c>
      <c r="Y750" s="53"/>
      <c r="Z750" s="53">
        <v>5997</v>
      </c>
      <c r="AA750" s="53"/>
      <c r="AB750" s="53">
        <v>1920</v>
      </c>
      <c r="AC750" s="53"/>
      <c r="AD750" s="53">
        <v>870</v>
      </c>
      <c r="AE750" s="53"/>
      <c r="AF750" s="53">
        <v>2790</v>
      </c>
      <c r="AG750" s="53"/>
      <c r="AH750" s="53">
        <v>2203</v>
      </c>
      <c r="AI750" s="53"/>
      <c r="AJ750" s="53"/>
      <c r="AK750" s="53"/>
      <c r="AL750" s="53">
        <v>97900</v>
      </c>
      <c r="AM750" s="53"/>
      <c r="AN750" s="53">
        <v>2310</v>
      </c>
      <c r="AO750" s="54"/>
      <c r="AP750" s="54">
        <v>100210</v>
      </c>
      <c r="AQ750" s="65">
        <f t="shared" si="113"/>
        <v>5.9844326913481689E-2</v>
      </c>
      <c r="AR750" s="66">
        <f t="shared" si="114"/>
        <v>33.31666666666667</v>
      </c>
      <c r="AS750" s="67">
        <f t="shared" si="115"/>
        <v>2.7841532781159566E-2</v>
      </c>
      <c r="AT750" s="66">
        <f t="shared" si="116"/>
        <v>15.5</v>
      </c>
      <c r="AU750" s="67">
        <f t="shared" si="117"/>
        <v>2.1983833948707714E-2</v>
      </c>
      <c r="AV750" s="68">
        <f t="shared" si="118"/>
        <v>12.238888888888889</v>
      </c>
    </row>
    <row r="751" spans="1:48" x14ac:dyDescent="0.2">
      <c r="A751" s="4" t="str">
        <f t="shared" si="111"/>
        <v>Pichidegua27</v>
      </c>
      <c r="B751" s="38" t="str">
        <f t="shared" si="112"/>
        <v>PICH1Aco227</v>
      </c>
      <c r="C751" s="39">
        <v>27</v>
      </c>
      <c r="D751" s="40" t="s">
        <v>52</v>
      </c>
      <c r="E751" s="40" t="s">
        <v>56</v>
      </c>
      <c r="F751" s="40" t="s">
        <v>47</v>
      </c>
      <c r="G751" s="41" t="s">
        <v>38</v>
      </c>
      <c r="H751" s="53">
        <v>1200</v>
      </c>
      <c r="I751" s="53"/>
      <c r="J751" s="53">
        <v>0</v>
      </c>
      <c r="K751" s="53"/>
      <c r="L751" s="53">
        <v>0</v>
      </c>
      <c r="M751" s="53"/>
      <c r="N751" s="53">
        <v>49860</v>
      </c>
      <c r="O751" s="53"/>
      <c r="P751" s="53">
        <v>18900</v>
      </c>
      <c r="Q751" s="53"/>
      <c r="R751" s="53">
        <v>1800</v>
      </c>
      <c r="S751" s="53"/>
      <c r="T751" s="53">
        <v>0</v>
      </c>
      <c r="U751" s="53"/>
      <c r="V751" s="53">
        <v>3078</v>
      </c>
      <c r="W751" s="53"/>
      <c r="X751" s="53">
        <v>1800</v>
      </c>
      <c r="Y751" s="53"/>
      <c r="Z751" s="53">
        <v>4878</v>
      </c>
      <c r="AA751" s="53"/>
      <c r="AB751" s="53">
        <v>570</v>
      </c>
      <c r="AC751" s="53"/>
      <c r="AD751" s="53">
        <v>510</v>
      </c>
      <c r="AE751" s="53"/>
      <c r="AF751" s="53">
        <v>1080</v>
      </c>
      <c r="AG751" s="53"/>
      <c r="AH751" s="53">
        <v>696</v>
      </c>
      <c r="AI751" s="53"/>
      <c r="AJ751" s="53"/>
      <c r="AK751" s="53"/>
      <c r="AL751" s="53">
        <v>76104</v>
      </c>
      <c r="AM751" s="53"/>
      <c r="AN751" s="53">
        <v>2310</v>
      </c>
      <c r="AO751" s="54"/>
      <c r="AP751" s="54">
        <v>78414</v>
      </c>
      <c r="AQ751" s="65">
        <f t="shared" si="113"/>
        <v>6.2208279133828141E-2</v>
      </c>
      <c r="AR751" s="66">
        <f t="shared" si="114"/>
        <v>27.1</v>
      </c>
      <c r="AS751" s="67">
        <f t="shared" si="115"/>
        <v>1.3773050730736858E-2</v>
      </c>
      <c r="AT751" s="66">
        <f t="shared" si="116"/>
        <v>6</v>
      </c>
      <c r="AU751" s="67">
        <f t="shared" si="117"/>
        <v>8.8759660264748647E-3</v>
      </c>
      <c r="AV751" s="68">
        <f t="shared" si="118"/>
        <v>3.8666666666666667</v>
      </c>
    </row>
    <row r="752" spans="1:48" x14ac:dyDescent="0.2">
      <c r="A752" s="4" t="str">
        <f t="shared" si="111"/>
        <v>Pichidegua27</v>
      </c>
      <c r="B752" s="38" t="str">
        <f t="shared" si="112"/>
        <v>PICH1Bco27</v>
      </c>
      <c r="C752" s="39">
        <v>27</v>
      </c>
      <c r="D752" s="40" t="s">
        <v>52</v>
      </c>
      <c r="E752" s="40" t="s">
        <v>56</v>
      </c>
      <c r="F752" s="40" t="s">
        <v>47</v>
      </c>
      <c r="G752" s="41" t="s">
        <v>39</v>
      </c>
      <c r="H752" s="53">
        <v>6960</v>
      </c>
      <c r="I752" s="53"/>
      <c r="J752" s="53">
        <v>540</v>
      </c>
      <c r="K752" s="53"/>
      <c r="L752" s="53">
        <v>25700</v>
      </c>
      <c r="M752" s="53"/>
      <c r="N752" s="53">
        <v>36936</v>
      </c>
      <c r="O752" s="53"/>
      <c r="P752" s="53">
        <v>180</v>
      </c>
      <c r="Q752" s="53"/>
      <c r="R752" s="53">
        <v>0</v>
      </c>
      <c r="S752" s="53"/>
      <c r="T752" s="53">
        <v>0</v>
      </c>
      <c r="U752" s="53"/>
      <c r="V752" s="53">
        <v>4329</v>
      </c>
      <c r="W752" s="53"/>
      <c r="X752" s="53">
        <v>1020</v>
      </c>
      <c r="Y752" s="53"/>
      <c r="Z752" s="53">
        <v>5349</v>
      </c>
      <c r="AA752" s="53"/>
      <c r="AB752" s="53">
        <v>228</v>
      </c>
      <c r="AC752" s="53"/>
      <c r="AD752" s="53">
        <v>30</v>
      </c>
      <c r="AE752" s="53"/>
      <c r="AF752" s="53">
        <v>258</v>
      </c>
      <c r="AG752" s="53"/>
      <c r="AH752" s="53">
        <v>807</v>
      </c>
      <c r="AI752" s="53"/>
      <c r="AJ752" s="53"/>
      <c r="AK752" s="53"/>
      <c r="AL752" s="53">
        <v>75680</v>
      </c>
      <c r="AM752" s="53"/>
      <c r="AN752" s="53">
        <v>1050</v>
      </c>
      <c r="AO752" s="54"/>
      <c r="AP752" s="54">
        <v>76730</v>
      </c>
      <c r="AQ752" s="65">
        <f t="shared" si="113"/>
        <v>6.9711977062426697E-2</v>
      </c>
      <c r="AR752" s="66">
        <f t="shared" si="114"/>
        <v>29.716666666666665</v>
      </c>
      <c r="AS752" s="67">
        <f t="shared" si="115"/>
        <v>3.3624397237065032E-3</v>
      </c>
      <c r="AT752" s="66">
        <f t="shared" si="116"/>
        <v>1.4333333333333333</v>
      </c>
      <c r="AU752" s="67">
        <f t="shared" si="117"/>
        <v>1.0517398670663366E-2</v>
      </c>
      <c r="AV752" s="68">
        <f t="shared" si="118"/>
        <v>4.4833333333333334</v>
      </c>
    </row>
    <row r="753" spans="1:48" x14ac:dyDescent="0.2">
      <c r="A753" s="4" t="str">
        <f t="shared" si="111"/>
        <v>Pichidegua27</v>
      </c>
      <c r="B753" s="38" t="str">
        <f t="shared" si="112"/>
        <v>PICH2BCO27</v>
      </c>
      <c r="C753" s="39">
        <v>27</v>
      </c>
      <c r="D753" s="40" t="s">
        <v>52</v>
      </c>
      <c r="E753" s="42" t="s">
        <v>56</v>
      </c>
      <c r="F753" s="42" t="s">
        <v>47</v>
      </c>
      <c r="G753" s="43" t="s">
        <v>40</v>
      </c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4"/>
      <c r="AP753" s="54"/>
      <c r="AQ753" s="65">
        <v>0</v>
      </c>
      <c r="AR753" s="66">
        <f t="shared" si="114"/>
        <v>0</v>
      </c>
      <c r="AS753" s="67">
        <v>0</v>
      </c>
      <c r="AT753" s="66">
        <f t="shared" si="116"/>
        <v>0</v>
      </c>
      <c r="AU753" s="67">
        <v>0</v>
      </c>
      <c r="AV753" s="68">
        <f t="shared" si="118"/>
        <v>0</v>
      </c>
    </row>
    <row r="754" spans="1:48" x14ac:dyDescent="0.2">
      <c r="A754" s="4" t="str">
        <f t="shared" si="111"/>
        <v>Pichidegua27</v>
      </c>
      <c r="B754" s="38" t="str">
        <f t="shared" si="112"/>
        <v>PICH4Bco27</v>
      </c>
      <c r="C754" s="39">
        <v>27</v>
      </c>
      <c r="D754" s="40" t="s">
        <v>52</v>
      </c>
      <c r="E754" s="40" t="s">
        <v>56</v>
      </c>
      <c r="F754" s="40" t="s">
        <v>50</v>
      </c>
      <c r="G754" s="41" t="s">
        <v>41</v>
      </c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4"/>
      <c r="AP754" s="54"/>
      <c r="AQ754" s="65">
        <v>0</v>
      </c>
      <c r="AR754" s="66">
        <f t="shared" si="114"/>
        <v>0</v>
      </c>
      <c r="AS754" s="67">
        <v>0</v>
      </c>
      <c r="AT754" s="66">
        <f t="shared" si="116"/>
        <v>0</v>
      </c>
      <c r="AU754" s="67">
        <v>0</v>
      </c>
      <c r="AV754" s="68">
        <f t="shared" si="118"/>
        <v>0</v>
      </c>
    </row>
    <row r="755" spans="1:48" x14ac:dyDescent="0.2">
      <c r="A755" s="4" t="str">
        <f t="shared" si="111"/>
        <v>Pichidegua27</v>
      </c>
      <c r="B755" s="38" t="str">
        <f t="shared" si="112"/>
        <v>PICH5Aco27</v>
      </c>
      <c r="C755" s="39">
        <v>27</v>
      </c>
      <c r="D755" s="40" t="s">
        <v>52</v>
      </c>
      <c r="E755" s="40" t="s">
        <v>56</v>
      </c>
      <c r="F755" s="40" t="s">
        <v>51</v>
      </c>
      <c r="G755" s="41" t="s">
        <v>42</v>
      </c>
      <c r="H755" s="53">
        <v>3840</v>
      </c>
      <c r="I755" s="53"/>
      <c r="J755" s="53">
        <v>28080</v>
      </c>
      <c r="K755" s="53"/>
      <c r="L755" s="53">
        <v>720</v>
      </c>
      <c r="M755" s="53"/>
      <c r="N755" s="53">
        <v>83700</v>
      </c>
      <c r="O755" s="53"/>
      <c r="P755" s="53">
        <v>1440</v>
      </c>
      <c r="Q755" s="53"/>
      <c r="R755" s="53">
        <v>0</v>
      </c>
      <c r="S755" s="53"/>
      <c r="T755" s="53">
        <v>0</v>
      </c>
      <c r="U755" s="53"/>
      <c r="V755" s="53">
        <v>3156</v>
      </c>
      <c r="W755" s="53"/>
      <c r="X755" s="53">
        <v>0</v>
      </c>
      <c r="Y755" s="53"/>
      <c r="Z755" s="53">
        <v>3156</v>
      </c>
      <c r="AA755" s="53"/>
      <c r="AB755" s="53">
        <v>2952</v>
      </c>
      <c r="AC755" s="53"/>
      <c r="AD755" s="53">
        <v>0</v>
      </c>
      <c r="AE755" s="53"/>
      <c r="AF755" s="53">
        <v>2952</v>
      </c>
      <c r="AG755" s="53"/>
      <c r="AH755" s="53">
        <v>1572</v>
      </c>
      <c r="AI755" s="53"/>
      <c r="AJ755" s="53"/>
      <c r="AK755" s="53"/>
      <c r="AL755" s="53">
        <v>125460</v>
      </c>
      <c r="AM755" s="53"/>
      <c r="AN755" s="53">
        <v>0</v>
      </c>
      <c r="AO755" s="54"/>
      <c r="AP755" s="54">
        <v>125460</v>
      </c>
      <c r="AQ755" s="65">
        <f t="shared" si="113"/>
        <v>2.5155428024868483E-2</v>
      </c>
      <c r="AR755" s="66">
        <f t="shared" si="114"/>
        <v>17.533333333333335</v>
      </c>
      <c r="AS755" s="67">
        <f t="shared" si="115"/>
        <v>2.3529411764705882E-2</v>
      </c>
      <c r="AT755" s="66">
        <f t="shared" si="116"/>
        <v>16.399999999999999</v>
      </c>
      <c r="AU755" s="67">
        <f t="shared" si="117"/>
        <v>1.25298900047824E-2</v>
      </c>
      <c r="AV755" s="68">
        <f t="shared" si="118"/>
        <v>8.7333333333333325</v>
      </c>
    </row>
    <row r="756" spans="1:48" x14ac:dyDescent="0.2">
      <c r="A756" s="4" t="str">
        <f t="shared" si="111"/>
        <v>Pichidegua27</v>
      </c>
      <c r="B756" s="38" t="str">
        <f t="shared" si="112"/>
        <v>PICH5Bco27</v>
      </c>
      <c r="C756" s="39">
        <v>27</v>
      </c>
      <c r="D756" s="40" t="s">
        <v>52</v>
      </c>
      <c r="E756" s="40" t="s">
        <v>56</v>
      </c>
      <c r="F756" s="40" t="s">
        <v>51</v>
      </c>
      <c r="G756" s="41" t="s">
        <v>43</v>
      </c>
      <c r="H756" s="53">
        <v>4320</v>
      </c>
      <c r="I756" s="53"/>
      <c r="J756" s="53">
        <v>15660</v>
      </c>
      <c r="K756" s="53"/>
      <c r="L756" s="53">
        <v>34380</v>
      </c>
      <c r="M756" s="53"/>
      <c r="N756" s="53">
        <v>14400</v>
      </c>
      <c r="O756" s="53"/>
      <c r="P756" s="53">
        <v>720</v>
      </c>
      <c r="Q756" s="53"/>
      <c r="R756" s="53">
        <v>0</v>
      </c>
      <c r="S756" s="53"/>
      <c r="T756" s="53">
        <v>0</v>
      </c>
      <c r="U756" s="53"/>
      <c r="V756" s="53">
        <v>6201</v>
      </c>
      <c r="W756" s="53"/>
      <c r="X756" s="53">
        <v>0</v>
      </c>
      <c r="Y756" s="53"/>
      <c r="Z756" s="53">
        <v>6201</v>
      </c>
      <c r="AA756" s="53"/>
      <c r="AB756" s="53">
        <v>2283</v>
      </c>
      <c r="AC756" s="53"/>
      <c r="AD756" s="53">
        <v>0</v>
      </c>
      <c r="AE756" s="53"/>
      <c r="AF756" s="53">
        <v>2283</v>
      </c>
      <c r="AG756" s="53"/>
      <c r="AH756" s="53">
        <v>2316</v>
      </c>
      <c r="AI756" s="53"/>
      <c r="AJ756" s="53"/>
      <c r="AK756" s="53"/>
      <c r="AL756" s="53">
        <v>80280</v>
      </c>
      <c r="AM756" s="53"/>
      <c r="AN756" s="53">
        <v>0</v>
      </c>
      <c r="AO756" s="54"/>
      <c r="AP756" s="54">
        <v>80280</v>
      </c>
      <c r="AQ756" s="65">
        <f t="shared" si="113"/>
        <v>7.7242152466367717E-2</v>
      </c>
      <c r="AR756" s="66">
        <f t="shared" si="114"/>
        <v>34.450000000000003</v>
      </c>
      <c r="AS756" s="67">
        <f t="shared" si="115"/>
        <v>2.8437967115097159E-2</v>
      </c>
      <c r="AT756" s="66">
        <f t="shared" si="116"/>
        <v>12.683333333333334</v>
      </c>
      <c r="AU756" s="67">
        <f t="shared" si="117"/>
        <v>2.8849028400597908E-2</v>
      </c>
      <c r="AV756" s="68">
        <f t="shared" si="118"/>
        <v>12.866666666666667</v>
      </c>
    </row>
    <row r="757" spans="1:48" x14ac:dyDescent="0.2">
      <c r="A757" s="4" t="str">
        <f t="shared" si="111"/>
        <v>Pichidegua27</v>
      </c>
      <c r="B757" s="38" t="str">
        <f t="shared" si="112"/>
        <v>PICH5Cco27</v>
      </c>
      <c r="C757" s="39">
        <v>27</v>
      </c>
      <c r="D757" s="40" t="s">
        <v>52</v>
      </c>
      <c r="E757" s="40" t="s">
        <v>56</v>
      </c>
      <c r="F757" s="40" t="s">
        <v>51</v>
      </c>
      <c r="G757" s="41" t="s">
        <v>44</v>
      </c>
      <c r="H757" s="53">
        <v>1200</v>
      </c>
      <c r="I757" s="53"/>
      <c r="J757" s="53">
        <v>10980</v>
      </c>
      <c r="K757" s="53"/>
      <c r="L757" s="53">
        <v>16200</v>
      </c>
      <c r="M757" s="53"/>
      <c r="N757" s="53">
        <v>19260</v>
      </c>
      <c r="O757" s="53"/>
      <c r="P757" s="53">
        <v>3420</v>
      </c>
      <c r="Q757" s="53"/>
      <c r="R757" s="53">
        <v>0</v>
      </c>
      <c r="S757" s="53"/>
      <c r="T757" s="53">
        <v>0</v>
      </c>
      <c r="U757" s="53"/>
      <c r="V757" s="53">
        <v>2160</v>
      </c>
      <c r="W757" s="53"/>
      <c r="X757" s="53">
        <v>0</v>
      </c>
      <c r="Y757" s="53"/>
      <c r="Z757" s="53">
        <v>2160</v>
      </c>
      <c r="AA757" s="53"/>
      <c r="AB757" s="53">
        <v>3960</v>
      </c>
      <c r="AC757" s="53"/>
      <c r="AD757" s="53">
        <v>0</v>
      </c>
      <c r="AE757" s="53"/>
      <c r="AF757" s="53">
        <v>3960</v>
      </c>
      <c r="AG757" s="53"/>
      <c r="AH757" s="53">
        <v>600</v>
      </c>
      <c r="AI757" s="53"/>
      <c r="AJ757" s="53"/>
      <c r="AK757" s="53"/>
      <c r="AL757" s="53">
        <v>57780</v>
      </c>
      <c r="AM757" s="53"/>
      <c r="AN757" s="53">
        <v>0</v>
      </c>
      <c r="AO757" s="54"/>
      <c r="AP757" s="54">
        <v>57780</v>
      </c>
      <c r="AQ757" s="65">
        <f t="shared" si="113"/>
        <v>3.7383177570093455E-2</v>
      </c>
      <c r="AR757" s="66">
        <f t="shared" si="114"/>
        <v>12</v>
      </c>
      <c r="AS757" s="67">
        <f t="shared" si="115"/>
        <v>6.8535825545171333E-2</v>
      </c>
      <c r="AT757" s="66">
        <f t="shared" si="116"/>
        <v>22</v>
      </c>
      <c r="AU757" s="67">
        <f t="shared" si="117"/>
        <v>1.0384215991692628E-2</v>
      </c>
      <c r="AV757" s="68">
        <f t="shared" si="118"/>
        <v>3.3333333333333335</v>
      </c>
    </row>
    <row r="758" spans="1:48" ht="13.5" thickBot="1" x14ac:dyDescent="0.25">
      <c r="A758" s="4" t="str">
        <f t="shared" si="111"/>
        <v>27</v>
      </c>
      <c r="B758" s="44" t="str">
        <f t="shared" si="112"/>
        <v>Lavado27</v>
      </c>
      <c r="C758" s="45">
        <v>27</v>
      </c>
      <c r="D758" s="46"/>
      <c r="E758" s="46"/>
      <c r="F758" s="46"/>
      <c r="G758" s="47" t="s">
        <v>46</v>
      </c>
      <c r="H758" s="55">
        <v>7320</v>
      </c>
      <c r="I758" s="55"/>
      <c r="J758" s="55">
        <v>28440</v>
      </c>
      <c r="K758" s="55"/>
      <c r="L758" s="55">
        <v>85680</v>
      </c>
      <c r="M758" s="55"/>
      <c r="N758" s="55">
        <v>61740</v>
      </c>
      <c r="O758" s="55"/>
      <c r="P758" s="55">
        <v>12780</v>
      </c>
      <c r="Q758" s="55"/>
      <c r="R758" s="55">
        <v>720</v>
      </c>
      <c r="S758" s="55"/>
      <c r="T758" s="55">
        <v>0</v>
      </c>
      <c r="U758" s="55"/>
      <c r="V758" s="55">
        <v>0</v>
      </c>
      <c r="W758" s="55"/>
      <c r="X758" s="55">
        <v>0</v>
      </c>
      <c r="Y758" s="55"/>
      <c r="Z758" s="55">
        <v>0</v>
      </c>
      <c r="AA758" s="55"/>
      <c r="AB758" s="55">
        <v>0</v>
      </c>
      <c r="AC758" s="55"/>
      <c r="AD758" s="55">
        <v>0</v>
      </c>
      <c r="AE758" s="55"/>
      <c r="AF758" s="55">
        <v>0</v>
      </c>
      <c r="AG758" s="55"/>
      <c r="AH758" s="55">
        <v>0</v>
      </c>
      <c r="AI758" s="55"/>
      <c r="AJ758" s="55"/>
      <c r="AK758" s="55"/>
      <c r="AL758" s="55">
        <v>196680</v>
      </c>
      <c r="AM758" s="55"/>
      <c r="AN758" s="55">
        <v>0</v>
      </c>
      <c r="AO758" s="56"/>
      <c r="AP758" s="56">
        <v>196680</v>
      </c>
      <c r="AQ758" s="69">
        <f t="shared" si="113"/>
        <v>0</v>
      </c>
      <c r="AR758" s="70">
        <f t="shared" si="114"/>
        <v>0</v>
      </c>
      <c r="AS758" s="71">
        <f t="shared" si="115"/>
        <v>0</v>
      </c>
      <c r="AT758" s="70">
        <f t="shared" si="116"/>
        <v>0</v>
      </c>
      <c r="AU758" s="71">
        <f t="shared" si="117"/>
        <v>0</v>
      </c>
      <c r="AV758" s="72">
        <f t="shared" si="118"/>
        <v>0</v>
      </c>
    </row>
    <row r="759" spans="1:48" x14ac:dyDescent="0.2">
      <c r="A759" s="1" t="str">
        <f t="shared" si="111"/>
        <v>Calera28</v>
      </c>
      <c r="B759" s="34" t="str">
        <f t="shared" si="112"/>
        <v>CA3A28</v>
      </c>
      <c r="C759" s="35">
        <v>28</v>
      </c>
      <c r="D759" s="36" t="s">
        <v>59</v>
      </c>
      <c r="E759" s="36" t="s">
        <v>56</v>
      </c>
      <c r="F759" s="36" t="s">
        <v>47</v>
      </c>
      <c r="G759" s="37" t="s">
        <v>20</v>
      </c>
      <c r="H759" s="51">
        <v>4080</v>
      </c>
      <c r="I759" s="51"/>
      <c r="J759" s="51">
        <v>14220</v>
      </c>
      <c r="K759" s="51"/>
      <c r="L759" s="51">
        <v>0</v>
      </c>
      <c r="M759" s="51"/>
      <c r="N759" s="51">
        <v>34200</v>
      </c>
      <c r="O759" s="51"/>
      <c r="P759" s="51">
        <v>360</v>
      </c>
      <c r="Q759" s="51"/>
      <c r="R759" s="51">
        <v>0</v>
      </c>
      <c r="S759" s="51"/>
      <c r="T759" s="51">
        <v>0</v>
      </c>
      <c r="U759" s="51"/>
      <c r="V759" s="51">
        <v>972</v>
      </c>
      <c r="W759" s="51"/>
      <c r="X759" s="51">
        <v>690</v>
      </c>
      <c r="Y759" s="51"/>
      <c r="Z759" s="51">
        <v>1662</v>
      </c>
      <c r="AA759" s="51"/>
      <c r="AB759" s="51">
        <v>543</v>
      </c>
      <c r="AC759" s="51"/>
      <c r="AD759" s="51">
        <v>870</v>
      </c>
      <c r="AE759" s="51"/>
      <c r="AF759" s="51">
        <v>1413</v>
      </c>
      <c r="AG759" s="51"/>
      <c r="AH759" s="51">
        <v>1395</v>
      </c>
      <c r="AI759" s="51"/>
      <c r="AJ759" s="51"/>
      <c r="AK759" s="51"/>
      <c r="AL759" s="51">
        <v>55770</v>
      </c>
      <c r="AM759" s="51"/>
      <c r="AN759" s="51">
        <v>1560</v>
      </c>
      <c r="AO759" s="52"/>
      <c r="AP759" s="52">
        <v>57330</v>
      </c>
      <c r="AQ759" s="57">
        <f t="shared" ref="AQ759:AQ786" si="119">+Z759/AP759</f>
        <v>2.8990057561486132E-2</v>
      </c>
      <c r="AR759" s="58">
        <f t="shared" ref="AR759:AR786" si="120">+Z759/180</f>
        <v>9.2333333333333325</v>
      </c>
      <c r="AS759" s="59">
        <f t="shared" ref="AS759:AS786" si="121">+AF759/AP759</f>
        <v>2.4646781789638934E-2</v>
      </c>
      <c r="AT759" s="58">
        <f t="shared" ref="AT759:AT786" si="122">+AF759/180</f>
        <v>7.85</v>
      </c>
      <c r="AU759" s="59">
        <f t="shared" ref="AU759:AU786" si="123">+AH759/AP759</f>
        <v>2.4332810047095761E-2</v>
      </c>
      <c r="AV759" s="60">
        <f t="shared" ref="AV759:AV786" si="124">+AH759/180</f>
        <v>7.75</v>
      </c>
    </row>
    <row r="760" spans="1:48" x14ac:dyDescent="0.2">
      <c r="A760" s="1" t="str">
        <f t="shared" si="111"/>
        <v>Calera28</v>
      </c>
      <c r="B760" s="38" t="str">
        <f t="shared" si="112"/>
        <v>CA3B28</v>
      </c>
      <c r="C760" s="39">
        <v>28</v>
      </c>
      <c r="D760" s="40" t="s">
        <v>59</v>
      </c>
      <c r="E760" s="40" t="s">
        <v>56</v>
      </c>
      <c r="F760" s="40" t="s">
        <v>47</v>
      </c>
      <c r="G760" s="41" t="s">
        <v>54</v>
      </c>
      <c r="H760" s="53">
        <v>0</v>
      </c>
      <c r="I760" s="53"/>
      <c r="J760" s="53">
        <v>0</v>
      </c>
      <c r="K760" s="53"/>
      <c r="L760" s="53">
        <v>0</v>
      </c>
      <c r="M760" s="53"/>
      <c r="N760" s="53">
        <v>0</v>
      </c>
      <c r="O760" s="53"/>
      <c r="P760" s="53">
        <v>0</v>
      </c>
      <c r="Q760" s="53"/>
      <c r="R760" s="53">
        <v>0</v>
      </c>
      <c r="S760" s="53"/>
      <c r="T760" s="53">
        <v>0</v>
      </c>
      <c r="U760" s="53"/>
      <c r="V760" s="53">
        <v>0</v>
      </c>
      <c r="W760" s="53"/>
      <c r="X760" s="53">
        <v>0</v>
      </c>
      <c r="Y760" s="53"/>
      <c r="Z760" s="53">
        <v>0</v>
      </c>
      <c r="AA760" s="53"/>
      <c r="AB760" s="53">
        <v>0</v>
      </c>
      <c r="AC760" s="53"/>
      <c r="AD760" s="53">
        <v>30</v>
      </c>
      <c r="AE760" s="53"/>
      <c r="AF760" s="53">
        <v>30</v>
      </c>
      <c r="AG760" s="53"/>
      <c r="AH760" s="53">
        <v>0</v>
      </c>
      <c r="AI760" s="53"/>
      <c r="AJ760" s="53"/>
      <c r="AK760" s="53"/>
      <c r="AL760" s="53">
        <v>0</v>
      </c>
      <c r="AM760" s="53"/>
      <c r="AN760" s="53">
        <v>30</v>
      </c>
      <c r="AO760" s="54"/>
      <c r="AP760" s="54">
        <v>30</v>
      </c>
      <c r="AQ760" s="61">
        <f t="shared" si="119"/>
        <v>0</v>
      </c>
      <c r="AR760" s="62">
        <f t="shared" si="120"/>
        <v>0</v>
      </c>
      <c r="AS760" s="63">
        <f t="shared" si="121"/>
        <v>1</v>
      </c>
      <c r="AT760" s="62">
        <f t="shared" si="122"/>
        <v>0.16666666666666666</v>
      </c>
      <c r="AU760" s="63">
        <f t="shared" si="123"/>
        <v>0</v>
      </c>
      <c r="AV760" s="64">
        <f t="shared" si="124"/>
        <v>0</v>
      </c>
    </row>
    <row r="761" spans="1:48" x14ac:dyDescent="0.2">
      <c r="A761" s="1" t="str">
        <f t="shared" si="111"/>
        <v>Calera28</v>
      </c>
      <c r="B761" s="38" t="str">
        <f t="shared" si="112"/>
        <v>CA3BB28</v>
      </c>
      <c r="C761" s="39">
        <v>28</v>
      </c>
      <c r="D761" s="40" t="s">
        <v>59</v>
      </c>
      <c r="E761" s="40" t="s">
        <v>55</v>
      </c>
      <c r="F761" s="40" t="s">
        <v>47</v>
      </c>
      <c r="G761" s="41" t="s">
        <v>21</v>
      </c>
      <c r="H761" s="53">
        <v>1800</v>
      </c>
      <c r="I761" s="53"/>
      <c r="J761" s="53">
        <v>10080</v>
      </c>
      <c r="K761" s="53"/>
      <c r="L761" s="53">
        <v>25920</v>
      </c>
      <c r="M761" s="53"/>
      <c r="N761" s="53">
        <v>6120</v>
      </c>
      <c r="O761" s="53"/>
      <c r="P761" s="53">
        <v>3780</v>
      </c>
      <c r="Q761" s="53"/>
      <c r="R761" s="53">
        <v>0</v>
      </c>
      <c r="S761" s="53"/>
      <c r="T761" s="53">
        <v>0</v>
      </c>
      <c r="U761" s="53"/>
      <c r="V761" s="53">
        <v>1569</v>
      </c>
      <c r="W761" s="53"/>
      <c r="X761" s="53">
        <v>1350</v>
      </c>
      <c r="Y761" s="53"/>
      <c r="Z761" s="53">
        <v>2919</v>
      </c>
      <c r="AA761" s="53"/>
      <c r="AB761" s="53">
        <v>384</v>
      </c>
      <c r="AC761" s="53"/>
      <c r="AD761" s="53">
        <v>720</v>
      </c>
      <c r="AE761" s="53"/>
      <c r="AF761" s="53">
        <v>1104</v>
      </c>
      <c r="AG761" s="53"/>
      <c r="AH761" s="53">
        <v>717</v>
      </c>
      <c r="AI761" s="53"/>
      <c r="AJ761" s="53"/>
      <c r="AK761" s="53"/>
      <c r="AL761" s="53">
        <v>50370</v>
      </c>
      <c r="AM761" s="53"/>
      <c r="AN761" s="53">
        <v>2070</v>
      </c>
      <c r="AO761" s="54"/>
      <c r="AP761" s="54">
        <v>52440</v>
      </c>
      <c r="AQ761" s="61">
        <f t="shared" si="119"/>
        <v>5.5663615560640735E-2</v>
      </c>
      <c r="AR761" s="62">
        <f t="shared" si="120"/>
        <v>16.216666666666665</v>
      </c>
      <c r="AS761" s="63">
        <f t="shared" si="121"/>
        <v>2.1052631578947368E-2</v>
      </c>
      <c r="AT761" s="62">
        <f t="shared" si="122"/>
        <v>6.1333333333333337</v>
      </c>
      <c r="AU761" s="63">
        <f t="shared" si="123"/>
        <v>1.3672768878718536E-2</v>
      </c>
      <c r="AV761" s="64">
        <f t="shared" si="124"/>
        <v>3.9833333333333334</v>
      </c>
    </row>
    <row r="762" spans="1:48" x14ac:dyDescent="0.2">
      <c r="A762" s="1" t="str">
        <f t="shared" si="111"/>
        <v>Calera28</v>
      </c>
      <c r="B762" s="38" t="str">
        <f t="shared" si="112"/>
        <v>CAP1A28</v>
      </c>
      <c r="C762" s="39">
        <v>28</v>
      </c>
      <c r="D762" s="40" t="s">
        <v>59</v>
      </c>
      <c r="E762" s="40" t="s">
        <v>56</v>
      </c>
      <c r="F762" s="40" t="s">
        <v>47</v>
      </c>
      <c r="G762" s="41" t="s">
        <v>22</v>
      </c>
      <c r="H762" s="53">
        <v>2280</v>
      </c>
      <c r="I762" s="53"/>
      <c r="J762" s="53">
        <v>180</v>
      </c>
      <c r="K762" s="53"/>
      <c r="L762" s="53">
        <v>720</v>
      </c>
      <c r="M762" s="53"/>
      <c r="N762" s="53">
        <v>31884</v>
      </c>
      <c r="O762" s="53"/>
      <c r="P762" s="53">
        <v>180</v>
      </c>
      <c r="Q762" s="53"/>
      <c r="R762" s="53">
        <v>0</v>
      </c>
      <c r="S762" s="53"/>
      <c r="T762" s="53">
        <v>0</v>
      </c>
      <c r="U762" s="53"/>
      <c r="V762" s="53">
        <v>876</v>
      </c>
      <c r="W762" s="53"/>
      <c r="X762" s="53">
        <v>570</v>
      </c>
      <c r="Y762" s="53"/>
      <c r="Z762" s="53">
        <v>1446</v>
      </c>
      <c r="AA762" s="53"/>
      <c r="AB762" s="53">
        <v>81</v>
      </c>
      <c r="AC762" s="53"/>
      <c r="AD762" s="53">
        <v>0</v>
      </c>
      <c r="AE762" s="53"/>
      <c r="AF762" s="53">
        <v>81</v>
      </c>
      <c r="AG762" s="53"/>
      <c r="AH762" s="53">
        <v>249</v>
      </c>
      <c r="AI762" s="53"/>
      <c r="AJ762" s="53"/>
      <c r="AK762" s="53"/>
      <c r="AL762" s="53">
        <v>36450</v>
      </c>
      <c r="AM762" s="53"/>
      <c r="AN762" s="53">
        <v>570</v>
      </c>
      <c r="AO762" s="54"/>
      <c r="AP762" s="54">
        <v>37020</v>
      </c>
      <c r="AQ762" s="61">
        <f t="shared" si="119"/>
        <v>3.9059967585089138E-2</v>
      </c>
      <c r="AR762" s="62">
        <f t="shared" si="120"/>
        <v>8.0333333333333332</v>
      </c>
      <c r="AS762" s="63">
        <f t="shared" si="121"/>
        <v>2.1880064829821718E-3</v>
      </c>
      <c r="AT762" s="62">
        <f t="shared" si="122"/>
        <v>0.45</v>
      </c>
      <c r="AU762" s="63">
        <f t="shared" si="123"/>
        <v>6.7260940032414914E-3</v>
      </c>
      <c r="AV762" s="64">
        <f t="shared" si="124"/>
        <v>1.3833333333333333</v>
      </c>
    </row>
    <row r="763" spans="1:48" x14ac:dyDescent="0.2">
      <c r="A763" s="1" t="str">
        <f t="shared" si="111"/>
        <v>Calera28</v>
      </c>
      <c r="B763" s="38" t="str">
        <f t="shared" si="112"/>
        <v>CAP1B28</v>
      </c>
      <c r="C763" s="39">
        <v>28</v>
      </c>
      <c r="D763" s="40" t="s">
        <v>59</v>
      </c>
      <c r="E763" s="40" t="s">
        <v>56</v>
      </c>
      <c r="F763" s="40" t="s">
        <v>47</v>
      </c>
      <c r="G763" s="41" t="s">
        <v>23</v>
      </c>
      <c r="H763" s="53">
        <v>2400</v>
      </c>
      <c r="I763" s="53"/>
      <c r="J763" s="53">
        <v>1260</v>
      </c>
      <c r="K763" s="53"/>
      <c r="L763" s="53">
        <v>2160</v>
      </c>
      <c r="M763" s="53"/>
      <c r="N763" s="53">
        <v>16380</v>
      </c>
      <c r="O763" s="53"/>
      <c r="P763" s="53">
        <v>0</v>
      </c>
      <c r="Q763" s="53"/>
      <c r="R763" s="53">
        <v>0</v>
      </c>
      <c r="S763" s="53"/>
      <c r="T763" s="53">
        <v>0</v>
      </c>
      <c r="U763" s="53"/>
      <c r="V763" s="53">
        <v>1452</v>
      </c>
      <c r="W763" s="53"/>
      <c r="X763" s="53">
        <v>630</v>
      </c>
      <c r="Y763" s="53"/>
      <c r="Z763" s="53">
        <v>2082</v>
      </c>
      <c r="AA763" s="53"/>
      <c r="AB763" s="53">
        <v>135</v>
      </c>
      <c r="AC763" s="53"/>
      <c r="AD763" s="53">
        <v>0</v>
      </c>
      <c r="AE763" s="53"/>
      <c r="AF763" s="53">
        <v>135</v>
      </c>
      <c r="AG763" s="53"/>
      <c r="AH763" s="53">
        <v>603</v>
      </c>
      <c r="AI763" s="53"/>
      <c r="AJ763" s="53"/>
      <c r="AK763" s="53"/>
      <c r="AL763" s="53">
        <v>24390</v>
      </c>
      <c r="AM763" s="53"/>
      <c r="AN763" s="53">
        <v>630</v>
      </c>
      <c r="AO763" s="54"/>
      <c r="AP763" s="54">
        <v>25020</v>
      </c>
      <c r="AQ763" s="61">
        <f t="shared" si="119"/>
        <v>8.3213429256594723E-2</v>
      </c>
      <c r="AR763" s="62">
        <f t="shared" si="120"/>
        <v>11.566666666666666</v>
      </c>
      <c r="AS763" s="63">
        <f t="shared" si="121"/>
        <v>5.3956834532374104E-3</v>
      </c>
      <c r="AT763" s="62">
        <f t="shared" si="122"/>
        <v>0.75</v>
      </c>
      <c r="AU763" s="63">
        <f t="shared" si="123"/>
        <v>2.4100719424460432E-2</v>
      </c>
      <c r="AV763" s="64">
        <f t="shared" si="124"/>
        <v>3.35</v>
      </c>
    </row>
    <row r="764" spans="1:48" x14ac:dyDescent="0.2">
      <c r="A764" s="1" t="str">
        <f t="shared" si="111"/>
        <v>Calera28</v>
      </c>
      <c r="B764" s="38" t="str">
        <f t="shared" si="112"/>
        <v>CAP1c28</v>
      </c>
      <c r="C764" s="39">
        <v>28</v>
      </c>
      <c r="D764" s="40" t="s">
        <v>59</v>
      </c>
      <c r="E764" s="40" t="s">
        <v>56</v>
      </c>
      <c r="F764" s="40" t="s">
        <v>47</v>
      </c>
      <c r="G764" s="41" t="s">
        <v>24</v>
      </c>
      <c r="H764" s="53">
        <v>1560</v>
      </c>
      <c r="I764" s="53"/>
      <c r="J764" s="53">
        <v>3240</v>
      </c>
      <c r="K764" s="53"/>
      <c r="L764" s="53">
        <v>14000</v>
      </c>
      <c r="M764" s="53"/>
      <c r="N764" s="53">
        <v>8280</v>
      </c>
      <c r="O764" s="53"/>
      <c r="P764" s="53">
        <v>0</v>
      </c>
      <c r="Q764" s="53"/>
      <c r="R764" s="53">
        <v>0</v>
      </c>
      <c r="S764" s="53"/>
      <c r="T764" s="53">
        <v>0</v>
      </c>
      <c r="U764" s="53"/>
      <c r="V764" s="53">
        <v>1158</v>
      </c>
      <c r="W764" s="53"/>
      <c r="X764" s="53">
        <v>480</v>
      </c>
      <c r="Y764" s="53"/>
      <c r="Z764" s="53">
        <v>1638</v>
      </c>
      <c r="AA764" s="53"/>
      <c r="AB764" s="53">
        <v>123</v>
      </c>
      <c r="AC764" s="53"/>
      <c r="AD764" s="53">
        <v>0</v>
      </c>
      <c r="AE764" s="53"/>
      <c r="AF764" s="53">
        <v>123</v>
      </c>
      <c r="AG764" s="53"/>
      <c r="AH764" s="53">
        <v>349</v>
      </c>
      <c r="AI764" s="53"/>
      <c r="AJ764" s="53"/>
      <c r="AK764" s="53"/>
      <c r="AL764" s="53">
        <v>28710</v>
      </c>
      <c r="AM764" s="53"/>
      <c r="AN764" s="53">
        <v>480</v>
      </c>
      <c r="AO764" s="54"/>
      <c r="AP764" s="54">
        <v>29190</v>
      </c>
      <c r="AQ764" s="65">
        <f t="shared" si="119"/>
        <v>5.6115107913669061E-2</v>
      </c>
      <c r="AR764" s="66">
        <f t="shared" si="120"/>
        <v>9.1</v>
      </c>
      <c r="AS764" s="67">
        <f t="shared" si="121"/>
        <v>4.2137718396711207E-3</v>
      </c>
      <c r="AT764" s="66">
        <f t="shared" si="122"/>
        <v>0.68333333333333335</v>
      </c>
      <c r="AU764" s="67">
        <f t="shared" si="123"/>
        <v>1.1956149366221309E-2</v>
      </c>
      <c r="AV764" s="68">
        <f t="shared" si="124"/>
        <v>1.9388888888888889</v>
      </c>
    </row>
    <row r="765" spans="1:48" x14ac:dyDescent="0.2">
      <c r="A765" s="1" t="str">
        <f t="shared" si="111"/>
        <v>Pichidegua28</v>
      </c>
      <c r="B765" s="38" t="str">
        <f t="shared" si="112"/>
        <v>PICH1A28</v>
      </c>
      <c r="C765" s="39">
        <v>28</v>
      </c>
      <c r="D765" s="40" t="s">
        <v>52</v>
      </c>
      <c r="E765" s="40"/>
      <c r="F765" s="40" t="s">
        <v>48</v>
      </c>
      <c r="G765" s="41" t="s">
        <v>25</v>
      </c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4"/>
      <c r="AP765" s="54"/>
      <c r="AQ765" s="65">
        <v>0</v>
      </c>
      <c r="AR765" s="66">
        <f t="shared" si="120"/>
        <v>0</v>
      </c>
      <c r="AS765" s="67">
        <v>0</v>
      </c>
      <c r="AT765" s="66">
        <f t="shared" si="122"/>
        <v>0</v>
      </c>
      <c r="AU765" s="67">
        <v>0</v>
      </c>
      <c r="AV765" s="68">
        <f t="shared" si="124"/>
        <v>0</v>
      </c>
    </row>
    <row r="766" spans="1:48" x14ac:dyDescent="0.2">
      <c r="A766" s="1" t="str">
        <f t="shared" si="111"/>
        <v>Pichidegua28</v>
      </c>
      <c r="B766" s="38" t="str">
        <f t="shared" si="112"/>
        <v>PICH2A28</v>
      </c>
      <c r="C766" s="39">
        <v>28</v>
      </c>
      <c r="D766" s="40" t="s">
        <v>52</v>
      </c>
      <c r="E766" s="40" t="s">
        <v>56</v>
      </c>
      <c r="F766" s="40" t="s">
        <v>48</v>
      </c>
      <c r="G766" s="41" t="s">
        <v>26</v>
      </c>
      <c r="H766" s="53">
        <v>8880</v>
      </c>
      <c r="I766" s="53"/>
      <c r="J766" s="53">
        <v>73620</v>
      </c>
      <c r="K766" s="53"/>
      <c r="L766" s="53">
        <v>146340</v>
      </c>
      <c r="M766" s="53"/>
      <c r="N766" s="53">
        <v>49860</v>
      </c>
      <c r="O766" s="53"/>
      <c r="P766" s="53">
        <v>4200</v>
      </c>
      <c r="Q766" s="53"/>
      <c r="R766" s="53">
        <v>0</v>
      </c>
      <c r="S766" s="53"/>
      <c r="T766" s="53">
        <v>0</v>
      </c>
      <c r="U766" s="53"/>
      <c r="V766" s="53">
        <v>13860</v>
      </c>
      <c r="W766" s="53"/>
      <c r="X766" s="53">
        <v>0</v>
      </c>
      <c r="Y766" s="53"/>
      <c r="Z766" s="53">
        <v>13860</v>
      </c>
      <c r="AA766" s="53"/>
      <c r="AB766" s="53">
        <v>4440</v>
      </c>
      <c r="AC766" s="53"/>
      <c r="AD766" s="53">
        <v>0</v>
      </c>
      <c r="AE766" s="53"/>
      <c r="AF766" s="53">
        <v>4440</v>
      </c>
      <c r="AG766" s="53"/>
      <c r="AH766" s="53">
        <v>240</v>
      </c>
      <c r="AI766" s="53"/>
      <c r="AJ766" s="53"/>
      <c r="AK766" s="53"/>
      <c r="AL766" s="53">
        <v>301440</v>
      </c>
      <c r="AM766" s="53"/>
      <c r="AN766" s="53">
        <v>0</v>
      </c>
      <c r="AO766" s="54"/>
      <c r="AP766" s="54">
        <v>301440</v>
      </c>
      <c r="AQ766" s="65">
        <f t="shared" si="119"/>
        <v>4.5979299363057322E-2</v>
      </c>
      <c r="AR766" s="66">
        <f t="shared" si="120"/>
        <v>77</v>
      </c>
      <c r="AS766" s="67">
        <f t="shared" si="121"/>
        <v>1.4729299363057325E-2</v>
      </c>
      <c r="AT766" s="66">
        <f t="shared" si="122"/>
        <v>24.666666666666668</v>
      </c>
      <c r="AU766" s="67">
        <f t="shared" si="123"/>
        <v>7.9617834394904463E-4</v>
      </c>
      <c r="AV766" s="68">
        <f t="shared" si="124"/>
        <v>1.3333333333333333</v>
      </c>
    </row>
    <row r="767" spans="1:48" x14ac:dyDescent="0.2">
      <c r="A767" s="1" t="str">
        <f t="shared" si="111"/>
        <v>Pichidegua28</v>
      </c>
      <c r="B767" s="38" t="str">
        <f t="shared" si="112"/>
        <v>PICH3A28</v>
      </c>
      <c r="C767" s="39">
        <v>28</v>
      </c>
      <c r="D767" s="40" t="s">
        <v>52</v>
      </c>
      <c r="E767" s="40" t="s">
        <v>55</v>
      </c>
      <c r="F767" s="40" t="s">
        <v>49</v>
      </c>
      <c r="G767" s="41" t="s">
        <v>27</v>
      </c>
      <c r="H767" s="53">
        <v>4440</v>
      </c>
      <c r="I767" s="53"/>
      <c r="J767" s="53">
        <v>8100</v>
      </c>
      <c r="K767" s="53"/>
      <c r="L767" s="53">
        <v>123400</v>
      </c>
      <c r="M767" s="53"/>
      <c r="N767" s="53">
        <v>70380</v>
      </c>
      <c r="O767" s="53"/>
      <c r="P767" s="53">
        <v>5220</v>
      </c>
      <c r="Q767" s="53"/>
      <c r="R767" s="53">
        <v>0</v>
      </c>
      <c r="S767" s="53"/>
      <c r="T767" s="53">
        <v>0</v>
      </c>
      <c r="U767" s="53"/>
      <c r="V767" s="53">
        <v>25440</v>
      </c>
      <c r="W767" s="53"/>
      <c r="X767" s="53">
        <v>0</v>
      </c>
      <c r="Y767" s="53"/>
      <c r="Z767" s="53">
        <v>25440</v>
      </c>
      <c r="AA767" s="53"/>
      <c r="AB767" s="53">
        <v>1800</v>
      </c>
      <c r="AC767" s="53"/>
      <c r="AD767" s="53">
        <v>0</v>
      </c>
      <c r="AE767" s="53"/>
      <c r="AF767" s="53">
        <v>1800</v>
      </c>
      <c r="AG767" s="53"/>
      <c r="AH767" s="53">
        <v>460</v>
      </c>
      <c r="AI767" s="53"/>
      <c r="AJ767" s="53"/>
      <c r="AK767" s="53"/>
      <c r="AL767" s="53">
        <v>239240</v>
      </c>
      <c r="AM767" s="53"/>
      <c r="AN767" s="53">
        <v>0</v>
      </c>
      <c r="AO767" s="54"/>
      <c r="AP767" s="54">
        <v>239240</v>
      </c>
      <c r="AQ767" s="65">
        <f t="shared" si="119"/>
        <v>0.10633673298779468</v>
      </c>
      <c r="AR767" s="66">
        <f t="shared" si="120"/>
        <v>141.33333333333334</v>
      </c>
      <c r="AS767" s="67">
        <f t="shared" si="121"/>
        <v>7.5238254472496241E-3</v>
      </c>
      <c r="AT767" s="66">
        <f t="shared" si="122"/>
        <v>10</v>
      </c>
      <c r="AU767" s="67">
        <f t="shared" si="123"/>
        <v>1.922755392074904E-3</v>
      </c>
      <c r="AV767" s="68">
        <f t="shared" si="124"/>
        <v>2.5555555555555554</v>
      </c>
    </row>
    <row r="768" spans="1:48" x14ac:dyDescent="0.2">
      <c r="A768" s="1" t="str">
        <f t="shared" si="111"/>
        <v>Pichidegua28</v>
      </c>
      <c r="B768" s="38" t="str">
        <f t="shared" si="112"/>
        <v>PICH4A28</v>
      </c>
      <c r="C768" s="39">
        <v>28</v>
      </c>
      <c r="D768" s="40" t="s">
        <v>52</v>
      </c>
      <c r="E768" s="40" t="s">
        <v>55</v>
      </c>
      <c r="F768" s="40" t="s">
        <v>50</v>
      </c>
      <c r="G768" s="41" t="s">
        <v>28</v>
      </c>
      <c r="H768" s="53">
        <v>9360</v>
      </c>
      <c r="I768" s="53"/>
      <c r="J768" s="53">
        <v>33840</v>
      </c>
      <c r="K768" s="53"/>
      <c r="L768" s="53">
        <v>41740</v>
      </c>
      <c r="M768" s="53"/>
      <c r="N768" s="53">
        <v>38520</v>
      </c>
      <c r="O768" s="53"/>
      <c r="P768" s="53">
        <v>4320</v>
      </c>
      <c r="Q768" s="53"/>
      <c r="R768" s="53">
        <v>0</v>
      </c>
      <c r="S768" s="53"/>
      <c r="T768" s="53">
        <v>0</v>
      </c>
      <c r="U768" s="53"/>
      <c r="V768" s="53">
        <v>28080</v>
      </c>
      <c r="W768" s="53"/>
      <c r="X768" s="53">
        <v>0</v>
      </c>
      <c r="Y768" s="53"/>
      <c r="Z768" s="53">
        <v>28080</v>
      </c>
      <c r="AA768" s="53"/>
      <c r="AB768" s="53">
        <v>5220</v>
      </c>
      <c r="AC768" s="53"/>
      <c r="AD768" s="53">
        <v>0</v>
      </c>
      <c r="AE768" s="53"/>
      <c r="AF768" s="53">
        <v>5220</v>
      </c>
      <c r="AG768" s="53"/>
      <c r="AH768" s="53">
        <v>1060</v>
      </c>
      <c r="AI768" s="53"/>
      <c r="AJ768" s="53"/>
      <c r="AK768" s="53"/>
      <c r="AL768" s="53">
        <v>162140</v>
      </c>
      <c r="AM768" s="53"/>
      <c r="AN768" s="53">
        <v>0</v>
      </c>
      <c r="AO768" s="54"/>
      <c r="AP768" s="54">
        <v>162140</v>
      </c>
      <c r="AQ768" s="65">
        <f t="shared" si="119"/>
        <v>0.17318366843468608</v>
      </c>
      <c r="AR768" s="66">
        <f t="shared" si="120"/>
        <v>156</v>
      </c>
      <c r="AS768" s="67">
        <f t="shared" si="121"/>
        <v>3.2194399901319844E-2</v>
      </c>
      <c r="AT768" s="66">
        <f t="shared" si="122"/>
        <v>29</v>
      </c>
      <c r="AU768" s="67">
        <f t="shared" si="123"/>
        <v>6.5375601332182069E-3</v>
      </c>
      <c r="AV768" s="68">
        <f t="shared" si="124"/>
        <v>5.8888888888888893</v>
      </c>
    </row>
    <row r="769" spans="1:48" x14ac:dyDescent="0.2">
      <c r="A769" s="1" t="str">
        <f t="shared" si="111"/>
        <v>Pichidegua28</v>
      </c>
      <c r="B769" s="38" t="str">
        <f t="shared" si="112"/>
        <v>PICH5A28</v>
      </c>
      <c r="C769" s="39">
        <v>28</v>
      </c>
      <c r="D769" s="40" t="s">
        <v>52</v>
      </c>
      <c r="E769" s="40" t="s">
        <v>55</v>
      </c>
      <c r="F769" s="40" t="s">
        <v>51</v>
      </c>
      <c r="G769" s="41" t="s">
        <v>29</v>
      </c>
      <c r="H769" s="53">
        <v>2280</v>
      </c>
      <c r="I769" s="53"/>
      <c r="J769" s="53">
        <v>28080</v>
      </c>
      <c r="K769" s="53"/>
      <c r="L769" s="53">
        <v>148500</v>
      </c>
      <c r="M769" s="53"/>
      <c r="N769" s="53">
        <v>91080</v>
      </c>
      <c r="O769" s="53"/>
      <c r="P769" s="53">
        <v>7560</v>
      </c>
      <c r="Q769" s="53"/>
      <c r="R769" s="53">
        <v>0</v>
      </c>
      <c r="S769" s="53"/>
      <c r="T769" s="53">
        <v>0</v>
      </c>
      <c r="U769" s="53"/>
      <c r="V769" s="53">
        <v>16740</v>
      </c>
      <c r="W769" s="53"/>
      <c r="X769" s="53">
        <v>0</v>
      </c>
      <c r="Y769" s="53"/>
      <c r="Z769" s="53">
        <v>16740</v>
      </c>
      <c r="AA769" s="53"/>
      <c r="AB769" s="53">
        <v>1620</v>
      </c>
      <c r="AC769" s="53"/>
      <c r="AD769" s="53">
        <v>0</v>
      </c>
      <c r="AE769" s="53"/>
      <c r="AF769" s="53">
        <v>1620</v>
      </c>
      <c r="AG769" s="53"/>
      <c r="AH769" s="53">
        <v>660</v>
      </c>
      <c r="AI769" s="53"/>
      <c r="AJ769" s="53"/>
      <c r="AK769" s="53"/>
      <c r="AL769" s="53">
        <v>296520</v>
      </c>
      <c r="AM769" s="53"/>
      <c r="AN769" s="53">
        <v>0</v>
      </c>
      <c r="AO769" s="54"/>
      <c r="AP769" s="54">
        <v>296520</v>
      </c>
      <c r="AQ769" s="65">
        <f t="shared" si="119"/>
        <v>5.6454876568191016E-2</v>
      </c>
      <c r="AR769" s="66">
        <f t="shared" si="120"/>
        <v>93</v>
      </c>
      <c r="AS769" s="67">
        <f t="shared" si="121"/>
        <v>5.4633751517604206E-3</v>
      </c>
      <c r="AT769" s="66">
        <f t="shared" si="122"/>
        <v>9</v>
      </c>
      <c r="AU769" s="67">
        <f t="shared" si="123"/>
        <v>2.2258195062727641E-3</v>
      </c>
      <c r="AV769" s="68">
        <f t="shared" si="124"/>
        <v>3.6666666666666665</v>
      </c>
    </row>
    <row r="770" spans="1:48" x14ac:dyDescent="0.2">
      <c r="A770" s="1" t="str">
        <f t="shared" si="111"/>
        <v>Pichidegua28</v>
      </c>
      <c r="B770" s="38" t="str">
        <f t="shared" si="112"/>
        <v>PICH1B28</v>
      </c>
      <c r="C770" s="39">
        <v>28</v>
      </c>
      <c r="D770" s="40" t="s">
        <v>52</v>
      </c>
      <c r="E770" s="40"/>
      <c r="F770" s="40" t="s">
        <v>48</v>
      </c>
      <c r="G770" s="41" t="s">
        <v>30</v>
      </c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4"/>
      <c r="AP770" s="54"/>
      <c r="AQ770" s="65">
        <v>0</v>
      </c>
      <c r="AR770" s="66">
        <f t="shared" si="120"/>
        <v>0</v>
      </c>
      <c r="AS770" s="67">
        <v>0</v>
      </c>
      <c r="AT770" s="66">
        <f t="shared" si="122"/>
        <v>0</v>
      </c>
      <c r="AU770" s="67">
        <v>0</v>
      </c>
      <c r="AV770" s="68">
        <f t="shared" si="124"/>
        <v>0</v>
      </c>
    </row>
    <row r="771" spans="1:48" x14ac:dyDescent="0.2">
      <c r="A771" s="1" t="str">
        <f t="shared" si="111"/>
        <v>Pichidegua28</v>
      </c>
      <c r="B771" s="38" t="str">
        <f t="shared" si="112"/>
        <v>PICH2B28</v>
      </c>
      <c r="C771" s="39">
        <v>28</v>
      </c>
      <c r="D771" s="40" t="s">
        <v>52</v>
      </c>
      <c r="E771" s="40" t="s">
        <v>55</v>
      </c>
      <c r="F771" s="40" t="s">
        <v>48</v>
      </c>
      <c r="G771" s="41" t="s">
        <v>31</v>
      </c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4"/>
      <c r="AP771" s="54"/>
      <c r="AQ771" s="65">
        <v>0</v>
      </c>
      <c r="AR771" s="66">
        <f t="shared" si="120"/>
        <v>0</v>
      </c>
      <c r="AS771" s="67">
        <v>0</v>
      </c>
      <c r="AT771" s="66">
        <f t="shared" si="122"/>
        <v>0</v>
      </c>
      <c r="AU771" s="67">
        <v>0</v>
      </c>
      <c r="AV771" s="68">
        <f t="shared" si="124"/>
        <v>0</v>
      </c>
    </row>
    <row r="772" spans="1:48" x14ac:dyDescent="0.2">
      <c r="A772" s="1" t="str">
        <f t="shared" si="111"/>
        <v>Pichidegua28</v>
      </c>
      <c r="B772" s="38" t="str">
        <f t="shared" si="112"/>
        <v>PICH3B28</v>
      </c>
      <c r="C772" s="39">
        <v>28</v>
      </c>
      <c r="D772" s="40" t="s">
        <v>52</v>
      </c>
      <c r="E772" s="40" t="s">
        <v>55</v>
      </c>
      <c r="F772" s="40" t="s">
        <v>49</v>
      </c>
      <c r="G772" s="41" t="s">
        <v>32</v>
      </c>
      <c r="H772" s="53">
        <v>11040</v>
      </c>
      <c r="I772" s="53"/>
      <c r="J772" s="53">
        <v>5580</v>
      </c>
      <c r="K772" s="53"/>
      <c r="L772" s="53">
        <v>47420</v>
      </c>
      <c r="M772" s="53"/>
      <c r="N772" s="53">
        <v>257220</v>
      </c>
      <c r="O772" s="53"/>
      <c r="P772" s="53">
        <v>80460</v>
      </c>
      <c r="Q772" s="53"/>
      <c r="R772" s="53">
        <v>0</v>
      </c>
      <c r="S772" s="53"/>
      <c r="T772" s="53">
        <v>0</v>
      </c>
      <c r="U772" s="53"/>
      <c r="V772" s="53">
        <v>14580</v>
      </c>
      <c r="W772" s="53"/>
      <c r="X772" s="53">
        <v>0</v>
      </c>
      <c r="Y772" s="53"/>
      <c r="Z772" s="53">
        <v>14580</v>
      </c>
      <c r="AA772" s="53"/>
      <c r="AB772" s="53">
        <v>2340</v>
      </c>
      <c r="AC772" s="53"/>
      <c r="AD772" s="53">
        <v>0</v>
      </c>
      <c r="AE772" s="53"/>
      <c r="AF772" s="53">
        <v>2340</v>
      </c>
      <c r="AG772" s="53"/>
      <c r="AH772" s="53">
        <v>260</v>
      </c>
      <c r="AI772" s="53"/>
      <c r="AJ772" s="53"/>
      <c r="AK772" s="53"/>
      <c r="AL772" s="53">
        <v>418900</v>
      </c>
      <c r="AM772" s="53"/>
      <c r="AN772" s="53">
        <v>0</v>
      </c>
      <c r="AO772" s="54"/>
      <c r="AP772" s="54">
        <v>418900</v>
      </c>
      <c r="AQ772" s="65">
        <f t="shared" si="119"/>
        <v>3.4805442826450227E-2</v>
      </c>
      <c r="AR772" s="66">
        <f t="shared" si="120"/>
        <v>81</v>
      </c>
      <c r="AS772" s="67">
        <f t="shared" si="121"/>
        <v>5.5860587252327528E-3</v>
      </c>
      <c r="AT772" s="66">
        <f t="shared" si="122"/>
        <v>13</v>
      </c>
      <c r="AU772" s="67">
        <f t="shared" si="123"/>
        <v>6.2067319169252803E-4</v>
      </c>
      <c r="AV772" s="68">
        <f t="shared" si="124"/>
        <v>1.4444444444444444</v>
      </c>
    </row>
    <row r="773" spans="1:48" x14ac:dyDescent="0.2">
      <c r="A773" s="1" t="str">
        <f t="shared" si="111"/>
        <v>Pichidegua28</v>
      </c>
      <c r="B773" s="38" t="str">
        <f t="shared" si="112"/>
        <v>PICH4B28</v>
      </c>
      <c r="C773" s="39">
        <v>28</v>
      </c>
      <c r="D773" s="40" t="s">
        <v>52</v>
      </c>
      <c r="E773" s="40" t="s">
        <v>55</v>
      </c>
      <c r="F773" s="40" t="s">
        <v>50</v>
      </c>
      <c r="G773" s="41" t="s">
        <v>33</v>
      </c>
      <c r="H773" s="53">
        <v>0</v>
      </c>
      <c r="I773" s="53"/>
      <c r="J773" s="53">
        <v>0</v>
      </c>
      <c r="K773" s="53"/>
      <c r="L773" s="53">
        <v>200</v>
      </c>
      <c r="M773" s="53"/>
      <c r="N773" s="53">
        <v>0</v>
      </c>
      <c r="O773" s="53"/>
      <c r="P773" s="53">
        <v>1080</v>
      </c>
      <c r="Q773" s="53"/>
      <c r="R773" s="53">
        <v>15660</v>
      </c>
      <c r="S773" s="53"/>
      <c r="T773" s="53">
        <v>1980</v>
      </c>
      <c r="U773" s="53"/>
      <c r="V773" s="53">
        <v>3060</v>
      </c>
      <c r="W773" s="53"/>
      <c r="X773" s="53">
        <v>0</v>
      </c>
      <c r="Y773" s="53"/>
      <c r="Z773" s="53">
        <v>3060</v>
      </c>
      <c r="AA773" s="53"/>
      <c r="AB773" s="53">
        <v>720</v>
      </c>
      <c r="AC773" s="53"/>
      <c r="AD773" s="53">
        <v>0</v>
      </c>
      <c r="AE773" s="53"/>
      <c r="AF773" s="53">
        <v>720</v>
      </c>
      <c r="AG773" s="53"/>
      <c r="AH773" s="53">
        <v>340</v>
      </c>
      <c r="AI773" s="53"/>
      <c r="AJ773" s="53"/>
      <c r="AK773" s="53"/>
      <c r="AL773" s="53">
        <v>23040</v>
      </c>
      <c r="AM773" s="53"/>
      <c r="AN773" s="53">
        <v>0</v>
      </c>
      <c r="AO773" s="54"/>
      <c r="AP773" s="54">
        <v>23040</v>
      </c>
      <c r="AQ773" s="65">
        <f t="shared" si="119"/>
        <v>0.1328125</v>
      </c>
      <c r="AR773" s="66">
        <f t="shared" si="120"/>
        <v>17</v>
      </c>
      <c r="AS773" s="67">
        <f t="shared" si="121"/>
        <v>3.125E-2</v>
      </c>
      <c r="AT773" s="66">
        <f t="shared" si="122"/>
        <v>4</v>
      </c>
      <c r="AU773" s="67">
        <f t="shared" si="123"/>
        <v>1.4756944444444444E-2</v>
      </c>
      <c r="AV773" s="68">
        <f t="shared" si="124"/>
        <v>1.8888888888888888</v>
      </c>
    </row>
    <row r="774" spans="1:48" x14ac:dyDescent="0.2">
      <c r="A774" s="1" t="str">
        <f t="shared" si="111"/>
        <v>Pichidegua28</v>
      </c>
      <c r="B774" s="38" t="str">
        <f t="shared" si="112"/>
        <v>PICH5B28</v>
      </c>
      <c r="C774" s="39">
        <v>28</v>
      </c>
      <c r="D774" s="40" t="s">
        <v>52</v>
      </c>
      <c r="E774" s="40" t="s">
        <v>55</v>
      </c>
      <c r="F774" s="40" t="s">
        <v>51</v>
      </c>
      <c r="G774" s="41" t="s">
        <v>34</v>
      </c>
      <c r="H774" s="53">
        <v>4800</v>
      </c>
      <c r="I774" s="53"/>
      <c r="J774" s="53">
        <v>27720</v>
      </c>
      <c r="K774" s="53"/>
      <c r="L774" s="53">
        <v>43560</v>
      </c>
      <c r="M774" s="53"/>
      <c r="N774" s="53">
        <v>10260</v>
      </c>
      <c r="O774" s="53"/>
      <c r="P774" s="53">
        <v>540</v>
      </c>
      <c r="Q774" s="53"/>
      <c r="R774" s="53">
        <v>0</v>
      </c>
      <c r="S774" s="53"/>
      <c r="T774" s="53">
        <v>0</v>
      </c>
      <c r="U774" s="53"/>
      <c r="V774" s="53">
        <v>36360</v>
      </c>
      <c r="W774" s="53"/>
      <c r="X774" s="53">
        <v>0</v>
      </c>
      <c r="Y774" s="53"/>
      <c r="Z774" s="53">
        <v>36360</v>
      </c>
      <c r="AA774" s="53"/>
      <c r="AB774" s="53">
        <v>4140</v>
      </c>
      <c r="AC774" s="53"/>
      <c r="AD774" s="53">
        <v>0</v>
      </c>
      <c r="AE774" s="53"/>
      <c r="AF774" s="53">
        <v>4140</v>
      </c>
      <c r="AG774" s="53"/>
      <c r="AH774" s="53">
        <v>540</v>
      </c>
      <c r="AI774" s="53"/>
      <c r="AJ774" s="53"/>
      <c r="AK774" s="53"/>
      <c r="AL774" s="53">
        <v>127920</v>
      </c>
      <c r="AM774" s="53"/>
      <c r="AN774" s="53">
        <v>0</v>
      </c>
      <c r="AO774" s="54"/>
      <c r="AP774" s="54">
        <v>127920</v>
      </c>
      <c r="AQ774" s="65">
        <f t="shared" si="119"/>
        <v>0.28424015009380865</v>
      </c>
      <c r="AR774" s="66">
        <f t="shared" si="120"/>
        <v>202</v>
      </c>
      <c r="AS774" s="67">
        <f t="shared" si="121"/>
        <v>3.2363977485928702E-2</v>
      </c>
      <c r="AT774" s="66">
        <f t="shared" si="122"/>
        <v>23</v>
      </c>
      <c r="AU774" s="67">
        <f t="shared" si="123"/>
        <v>4.2213883677298314E-3</v>
      </c>
      <c r="AV774" s="68">
        <f t="shared" si="124"/>
        <v>3</v>
      </c>
    </row>
    <row r="775" spans="1:48" x14ac:dyDescent="0.2">
      <c r="A775" s="1" t="str">
        <f t="shared" si="111"/>
        <v>Pichidegua28</v>
      </c>
      <c r="B775" s="38" t="str">
        <f t="shared" si="112"/>
        <v>PICH3C28</v>
      </c>
      <c r="C775" s="39">
        <v>28</v>
      </c>
      <c r="D775" s="40" t="s">
        <v>52</v>
      </c>
      <c r="E775" s="40" t="s">
        <v>55</v>
      </c>
      <c r="F775" s="40" t="s">
        <v>49</v>
      </c>
      <c r="G775" s="41" t="s">
        <v>53</v>
      </c>
      <c r="H775" s="53">
        <v>0</v>
      </c>
      <c r="I775" s="53"/>
      <c r="J775" s="53">
        <v>0</v>
      </c>
      <c r="K775" s="53"/>
      <c r="L775" s="53">
        <v>540</v>
      </c>
      <c r="M775" s="53"/>
      <c r="N775" s="53">
        <v>1080</v>
      </c>
      <c r="O775" s="53"/>
      <c r="P775" s="53">
        <v>9900</v>
      </c>
      <c r="Q775" s="53"/>
      <c r="R775" s="53">
        <v>6480</v>
      </c>
      <c r="S775" s="53"/>
      <c r="T775" s="53">
        <v>30960</v>
      </c>
      <c r="U775" s="53"/>
      <c r="V775" s="53">
        <v>900</v>
      </c>
      <c r="W775" s="53"/>
      <c r="X775" s="53">
        <v>0</v>
      </c>
      <c r="Y775" s="53"/>
      <c r="Z775" s="53">
        <v>900</v>
      </c>
      <c r="AA775" s="53"/>
      <c r="AB775" s="53">
        <v>180</v>
      </c>
      <c r="AC775" s="53"/>
      <c r="AD775" s="53">
        <v>0</v>
      </c>
      <c r="AE775" s="53"/>
      <c r="AF775" s="53">
        <v>180</v>
      </c>
      <c r="AG775" s="53"/>
      <c r="AH775" s="53">
        <v>0</v>
      </c>
      <c r="AI775" s="53"/>
      <c r="AJ775" s="53"/>
      <c r="AK775" s="53"/>
      <c r="AL775" s="53">
        <v>50040</v>
      </c>
      <c r="AM775" s="53"/>
      <c r="AN775" s="53">
        <v>0</v>
      </c>
      <c r="AO775" s="54"/>
      <c r="AP775" s="54">
        <v>50040</v>
      </c>
      <c r="AQ775" s="65">
        <f t="shared" si="119"/>
        <v>1.7985611510791366E-2</v>
      </c>
      <c r="AR775" s="66">
        <f t="shared" si="120"/>
        <v>5</v>
      </c>
      <c r="AS775" s="67">
        <f t="shared" si="121"/>
        <v>3.5971223021582736E-3</v>
      </c>
      <c r="AT775" s="66">
        <f t="shared" si="122"/>
        <v>1</v>
      </c>
      <c r="AU775" s="67">
        <f t="shared" si="123"/>
        <v>0</v>
      </c>
      <c r="AV775" s="68">
        <f t="shared" si="124"/>
        <v>0</v>
      </c>
    </row>
    <row r="776" spans="1:48" x14ac:dyDescent="0.2">
      <c r="A776" s="1" t="str">
        <f t="shared" si="111"/>
        <v>Pichidegua28</v>
      </c>
      <c r="B776" s="38" t="str">
        <f t="shared" si="112"/>
        <v>PICH5C28</v>
      </c>
      <c r="C776" s="39">
        <v>28</v>
      </c>
      <c r="D776" s="40" t="s">
        <v>52</v>
      </c>
      <c r="E776" s="40" t="s">
        <v>55</v>
      </c>
      <c r="F776" s="40" t="s">
        <v>51</v>
      </c>
      <c r="G776" s="41" t="s">
        <v>35</v>
      </c>
      <c r="H776" s="53">
        <v>1800</v>
      </c>
      <c r="I776" s="53"/>
      <c r="J776" s="53">
        <v>9900</v>
      </c>
      <c r="K776" s="53"/>
      <c r="L776" s="53">
        <v>96480</v>
      </c>
      <c r="M776" s="53"/>
      <c r="N776" s="53">
        <v>163800</v>
      </c>
      <c r="O776" s="53"/>
      <c r="P776" s="53">
        <v>13500</v>
      </c>
      <c r="Q776" s="53"/>
      <c r="R776" s="53">
        <v>0</v>
      </c>
      <c r="S776" s="53"/>
      <c r="T776" s="53">
        <v>0</v>
      </c>
      <c r="U776" s="53"/>
      <c r="V776" s="53">
        <v>16920</v>
      </c>
      <c r="W776" s="53"/>
      <c r="X776" s="53">
        <v>0</v>
      </c>
      <c r="Y776" s="53"/>
      <c r="Z776" s="53">
        <v>16920</v>
      </c>
      <c r="AA776" s="53"/>
      <c r="AB776" s="53">
        <v>1440</v>
      </c>
      <c r="AC776" s="53"/>
      <c r="AD776" s="53">
        <v>0</v>
      </c>
      <c r="AE776" s="53"/>
      <c r="AF776" s="53">
        <v>1440</v>
      </c>
      <c r="AG776" s="53"/>
      <c r="AH776" s="53">
        <v>640</v>
      </c>
      <c r="AI776" s="53"/>
      <c r="AJ776" s="53"/>
      <c r="AK776" s="53"/>
      <c r="AL776" s="53">
        <v>304480</v>
      </c>
      <c r="AM776" s="53"/>
      <c r="AN776" s="53">
        <v>0</v>
      </c>
      <c r="AO776" s="54"/>
      <c r="AP776" s="54">
        <v>304480</v>
      </c>
      <c r="AQ776" s="65">
        <f t="shared" si="119"/>
        <v>5.5570152390961643E-2</v>
      </c>
      <c r="AR776" s="66">
        <f t="shared" si="120"/>
        <v>94</v>
      </c>
      <c r="AS776" s="67">
        <f t="shared" si="121"/>
        <v>4.7293746715712038E-3</v>
      </c>
      <c r="AT776" s="66">
        <f t="shared" si="122"/>
        <v>8</v>
      </c>
      <c r="AU776" s="67">
        <f t="shared" si="123"/>
        <v>2.1019442984760903E-3</v>
      </c>
      <c r="AV776" s="68">
        <f t="shared" si="124"/>
        <v>3.5555555555555554</v>
      </c>
    </row>
    <row r="777" spans="1:48" x14ac:dyDescent="0.2">
      <c r="A777" s="1" t="str">
        <f t="shared" si="111"/>
        <v>Pichidegua28</v>
      </c>
      <c r="B777" s="38" t="str">
        <f t="shared" si="112"/>
        <v>PICH5D28</v>
      </c>
      <c r="C777" s="39">
        <v>28</v>
      </c>
      <c r="D777" s="40" t="s">
        <v>52</v>
      </c>
      <c r="E777" s="40" t="s">
        <v>55</v>
      </c>
      <c r="F777" s="40" t="s">
        <v>51</v>
      </c>
      <c r="G777" s="41" t="s">
        <v>36</v>
      </c>
      <c r="H777" s="53">
        <v>1440</v>
      </c>
      <c r="I777" s="53"/>
      <c r="J777" s="53">
        <v>31140</v>
      </c>
      <c r="K777" s="53"/>
      <c r="L777" s="53">
        <v>99180</v>
      </c>
      <c r="M777" s="53"/>
      <c r="N777" s="53">
        <v>138960</v>
      </c>
      <c r="O777" s="53"/>
      <c r="P777" s="53">
        <v>5220</v>
      </c>
      <c r="Q777" s="53"/>
      <c r="R777" s="53">
        <v>0</v>
      </c>
      <c r="S777" s="53"/>
      <c r="T777" s="53">
        <v>0</v>
      </c>
      <c r="U777" s="53"/>
      <c r="V777" s="53">
        <v>26460</v>
      </c>
      <c r="W777" s="53"/>
      <c r="X777" s="53">
        <v>0</v>
      </c>
      <c r="Y777" s="53"/>
      <c r="Z777" s="53">
        <v>26460</v>
      </c>
      <c r="AA777" s="53"/>
      <c r="AB777" s="53">
        <v>2520</v>
      </c>
      <c r="AC777" s="53"/>
      <c r="AD777" s="53">
        <v>0</v>
      </c>
      <c r="AE777" s="53"/>
      <c r="AF777" s="53">
        <v>2520</v>
      </c>
      <c r="AG777" s="53"/>
      <c r="AH777" s="53">
        <v>700</v>
      </c>
      <c r="AI777" s="53"/>
      <c r="AJ777" s="53"/>
      <c r="AK777" s="53"/>
      <c r="AL777" s="53">
        <v>305620</v>
      </c>
      <c r="AM777" s="53"/>
      <c r="AN777" s="53">
        <v>0</v>
      </c>
      <c r="AO777" s="54"/>
      <c r="AP777" s="54">
        <v>305620</v>
      </c>
      <c r="AQ777" s="65">
        <f t="shared" si="119"/>
        <v>8.6578103527256076E-2</v>
      </c>
      <c r="AR777" s="66">
        <f t="shared" si="120"/>
        <v>147</v>
      </c>
      <c r="AS777" s="67">
        <f t="shared" si="121"/>
        <v>8.2455336692624833E-3</v>
      </c>
      <c r="AT777" s="66">
        <f t="shared" si="122"/>
        <v>14</v>
      </c>
      <c r="AU777" s="67">
        <f t="shared" si="123"/>
        <v>2.2904260192395786E-3</v>
      </c>
      <c r="AV777" s="68">
        <f t="shared" si="124"/>
        <v>3.8888888888888888</v>
      </c>
    </row>
    <row r="778" spans="1:48" x14ac:dyDescent="0.2">
      <c r="A778" s="1" t="str">
        <f t="shared" si="111"/>
        <v>Pichidegua28</v>
      </c>
      <c r="B778" s="38" t="str">
        <f t="shared" si="112"/>
        <v>PICH1Aco28</v>
      </c>
      <c r="C778" s="39">
        <v>28</v>
      </c>
      <c r="D778" s="40" t="s">
        <v>52</v>
      </c>
      <c r="E778" s="40" t="s">
        <v>56</v>
      </c>
      <c r="F778" s="40" t="s">
        <v>47</v>
      </c>
      <c r="G778" s="41" t="s">
        <v>37</v>
      </c>
      <c r="H778" s="53">
        <v>8760</v>
      </c>
      <c r="I778" s="53"/>
      <c r="J778" s="53">
        <v>22320</v>
      </c>
      <c r="K778" s="53"/>
      <c r="L778" s="53">
        <v>7200</v>
      </c>
      <c r="M778" s="53"/>
      <c r="N778" s="53">
        <v>36000</v>
      </c>
      <c r="O778" s="53"/>
      <c r="P778" s="53">
        <v>360</v>
      </c>
      <c r="Q778" s="53"/>
      <c r="R778" s="53">
        <v>540</v>
      </c>
      <c r="S778" s="53"/>
      <c r="T778" s="53">
        <v>0</v>
      </c>
      <c r="U778" s="53"/>
      <c r="V778" s="53">
        <v>2952</v>
      </c>
      <c r="W778" s="53"/>
      <c r="X778" s="53">
        <v>1230</v>
      </c>
      <c r="Y778" s="53"/>
      <c r="Z778" s="53">
        <v>4182</v>
      </c>
      <c r="AA778" s="53"/>
      <c r="AB778" s="53">
        <v>915</v>
      </c>
      <c r="AC778" s="53"/>
      <c r="AD778" s="53">
        <v>810</v>
      </c>
      <c r="AE778" s="53"/>
      <c r="AF778" s="53">
        <v>1725</v>
      </c>
      <c r="AG778" s="53"/>
      <c r="AH778" s="53">
        <v>2153</v>
      </c>
      <c r="AI778" s="53"/>
      <c r="AJ778" s="53"/>
      <c r="AK778" s="53"/>
      <c r="AL778" s="53">
        <v>81200</v>
      </c>
      <c r="AM778" s="53"/>
      <c r="AN778" s="53">
        <v>2040</v>
      </c>
      <c r="AO778" s="54"/>
      <c r="AP778" s="54">
        <v>83240</v>
      </c>
      <c r="AQ778" s="65">
        <f t="shared" si="119"/>
        <v>5.0240269101393557E-2</v>
      </c>
      <c r="AR778" s="66">
        <f t="shared" si="120"/>
        <v>23.233333333333334</v>
      </c>
      <c r="AS778" s="67">
        <f t="shared" si="121"/>
        <v>2.0723209995194617E-2</v>
      </c>
      <c r="AT778" s="66">
        <f t="shared" si="122"/>
        <v>9.5833333333333339</v>
      </c>
      <c r="AU778" s="67">
        <f t="shared" si="123"/>
        <v>2.5864968765016819E-2</v>
      </c>
      <c r="AV778" s="68">
        <f t="shared" si="124"/>
        <v>11.96111111111111</v>
      </c>
    </row>
    <row r="779" spans="1:48" x14ac:dyDescent="0.2">
      <c r="A779" s="1" t="str">
        <f t="shared" si="111"/>
        <v>Pichidegua28</v>
      </c>
      <c r="B779" s="38" t="str">
        <f t="shared" si="112"/>
        <v>PICH1Aco228</v>
      </c>
      <c r="C779" s="39">
        <v>28</v>
      </c>
      <c r="D779" s="40" t="s">
        <v>52</v>
      </c>
      <c r="E779" s="40" t="s">
        <v>56</v>
      </c>
      <c r="F779" s="40" t="s">
        <v>47</v>
      </c>
      <c r="G779" s="41" t="s">
        <v>38</v>
      </c>
      <c r="H779" s="53">
        <v>1440</v>
      </c>
      <c r="I779" s="53"/>
      <c r="J779" s="53">
        <v>0</v>
      </c>
      <c r="K779" s="53"/>
      <c r="L779" s="53">
        <v>7560</v>
      </c>
      <c r="M779" s="53"/>
      <c r="N779" s="53">
        <v>57060</v>
      </c>
      <c r="O779" s="53"/>
      <c r="P779" s="53">
        <v>18000</v>
      </c>
      <c r="Q779" s="53"/>
      <c r="R779" s="53">
        <v>180</v>
      </c>
      <c r="S779" s="53"/>
      <c r="T779" s="53">
        <v>0</v>
      </c>
      <c r="U779" s="53"/>
      <c r="V779" s="53">
        <v>3747</v>
      </c>
      <c r="W779" s="53"/>
      <c r="X779" s="53">
        <v>1800</v>
      </c>
      <c r="Y779" s="53"/>
      <c r="Z779" s="53">
        <v>5547</v>
      </c>
      <c r="AA779" s="53"/>
      <c r="AB779" s="53">
        <v>564</v>
      </c>
      <c r="AC779" s="53"/>
      <c r="AD779" s="53">
        <v>570</v>
      </c>
      <c r="AE779" s="53"/>
      <c r="AF779" s="53">
        <v>1134</v>
      </c>
      <c r="AG779" s="53"/>
      <c r="AH779" s="53">
        <v>909</v>
      </c>
      <c r="AI779" s="53"/>
      <c r="AJ779" s="53"/>
      <c r="AK779" s="53"/>
      <c r="AL779" s="53">
        <v>89460</v>
      </c>
      <c r="AM779" s="53"/>
      <c r="AN779" s="53">
        <v>2370</v>
      </c>
      <c r="AO779" s="54"/>
      <c r="AP779" s="54">
        <v>91830</v>
      </c>
      <c r="AQ779" s="65">
        <f t="shared" si="119"/>
        <v>6.0405096373734077E-2</v>
      </c>
      <c r="AR779" s="66">
        <f t="shared" si="120"/>
        <v>30.816666666666666</v>
      </c>
      <c r="AS779" s="67">
        <f t="shared" si="121"/>
        <v>1.2348905586409669E-2</v>
      </c>
      <c r="AT779" s="66">
        <f t="shared" si="122"/>
        <v>6.3</v>
      </c>
      <c r="AU779" s="67">
        <f t="shared" si="123"/>
        <v>9.8987259065664822E-3</v>
      </c>
      <c r="AV779" s="68">
        <f t="shared" si="124"/>
        <v>5.05</v>
      </c>
    </row>
    <row r="780" spans="1:48" x14ac:dyDescent="0.2">
      <c r="A780" s="1" t="str">
        <f t="shared" si="111"/>
        <v>Pichidegua28</v>
      </c>
      <c r="B780" s="38" t="str">
        <f t="shared" si="112"/>
        <v>PICH1Bco28</v>
      </c>
      <c r="C780" s="39">
        <v>28</v>
      </c>
      <c r="D780" s="40" t="s">
        <v>52</v>
      </c>
      <c r="E780" s="40" t="s">
        <v>56</v>
      </c>
      <c r="F780" s="40" t="s">
        <v>47</v>
      </c>
      <c r="G780" s="41" t="s">
        <v>39</v>
      </c>
      <c r="H780" s="53">
        <v>4200</v>
      </c>
      <c r="I780" s="53"/>
      <c r="J780" s="53">
        <v>8280</v>
      </c>
      <c r="K780" s="53"/>
      <c r="L780" s="53">
        <v>8060</v>
      </c>
      <c r="M780" s="53"/>
      <c r="N780" s="53">
        <v>11700</v>
      </c>
      <c r="O780" s="53"/>
      <c r="P780" s="53">
        <v>2580</v>
      </c>
      <c r="Q780" s="53"/>
      <c r="R780" s="53">
        <v>0</v>
      </c>
      <c r="S780" s="53"/>
      <c r="T780" s="53">
        <v>0</v>
      </c>
      <c r="U780" s="53"/>
      <c r="V780" s="53">
        <v>2712</v>
      </c>
      <c r="W780" s="53"/>
      <c r="X780" s="53">
        <v>840</v>
      </c>
      <c r="Y780" s="53"/>
      <c r="Z780" s="53">
        <v>3552</v>
      </c>
      <c r="AA780" s="53"/>
      <c r="AB780" s="53">
        <v>87</v>
      </c>
      <c r="AC780" s="53"/>
      <c r="AD780" s="53">
        <v>0</v>
      </c>
      <c r="AE780" s="53"/>
      <c r="AF780" s="53">
        <v>87</v>
      </c>
      <c r="AG780" s="53"/>
      <c r="AH780" s="53">
        <v>181</v>
      </c>
      <c r="AI780" s="53"/>
      <c r="AJ780" s="53"/>
      <c r="AK780" s="53"/>
      <c r="AL780" s="53">
        <v>37800</v>
      </c>
      <c r="AM780" s="53"/>
      <c r="AN780" s="53">
        <v>840</v>
      </c>
      <c r="AO780" s="54"/>
      <c r="AP780" s="54">
        <v>38640</v>
      </c>
      <c r="AQ780" s="65">
        <f t="shared" si="119"/>
        <v>9.1925465838509315E-2</v>
      </c>
      <c r="AR780" s="66">
        <f t="shared" si="120"/>
        <v>19.733333333333334</v>
      </c>
      <c r="AS780" s="67">
        <f t="shared" si="121"/>
        <v>2.2515527950310557E-3</v>
      </c>
      <c r="AT780" s="66">
        <f t="shared" si="122"/>
        <v>0.48333333333333334</v>
      </c>
      <c r="AU780" s="67">
        <f t="shared" si="123"/>
        <v>4.6842650103519666E-3</v>
      </c>
      <c r="AV780" s="68">
        <f t="shared" si="124"/>
        <v>1.0055555555555555</v>
      </c>
    </row>
    <row r="781" spans="1:48" x14ac:dyDescent="0.2">
      <c r="A781" s="1" t="str">
        <f t="shared" si="111"/>
        <v>Pichidegua28</v>
      </c>
      <c r="B781" s="38" t="str">
        <f t="shared" si="112"/>
        <v>PICH2BCO28</v>
      </c>
      <c r="C781" s="39">
        <v>28</v>
      </c>
      <c r="D781" s="40" t="s">
        <v>52</v>
      </c>
      <c r="E781" s="42" t="s">
        <v>56</v>
      </c>
      <c r="F781" s="42" t="s">
        <v>47</v>
      </c>
      <c r="G781" s="43" t="s">
        <v>40</v>
      </c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4"/>
      <c r="AP781" s="54"/>
      <c r="AQ781" s="65">
        <v>0</v>
      </c>
      <c r="AR781" s="66">
        <f t="shared" si="120"/>
        <v>0</v>
      </c>
      <c r="AS781" s="67">
        <v>0</v>
      </c>
      <c r="AT781" s="66">
        <f t="shared" si="122"/>
        <v>0</v>
      </c>
      <c r="AU781" s="67">
        <v>0</v>
      </c>
      <c r="AV781" s="68">
        <f t="shared" si="124"/>
        <v>0</v>
      </c>
    </row>
    <row r="782" spans="1:48" x14ac:dyDescent="0.2">
      <c r="A782" s="1" t="str">
        <f t="shared" si="111"/>
        <v>Pichidegua28</v>
      </c>
      <c r="B782" s="38" t="str">
        <f t="shared" si="112"/>
        <v>PICH4Bco28</v>
      </c>
      <c r="C782" s="39">
        <v>28</v>
      </c>
      <c r="D782" s="40" t="s">
        <v>52</v>
      </c>
      <c r="E782" s="40" t="s">
        <v>56</v>
      </c>
      <c r="F782" s="40" t="s">
        <v>50</v>
      </c>
      <c r="G782" s="41" t="s">
        <v>41</v>
      </c>
      <c r="H782" s="53">
        <v>120</v>
      </c>
      <c r="I782" s="53"/>
      <c r="J782" s="53">
        <v>0</v>
      </c>
      <c r="K782" s="53"/>
      <c r="L782" s="53">
        <v>1800</v>
      </c>
      <c r="M782" s="53"/>
      <c r="N782" s="53">
        <v>720</v>
      </c>
      <c r="O782" s="53"/>
      <c r="P782" s="53">
        <v>7920</v>
      </c>
      <c r="Q782" s="53"/>
      <c r="R782" s="53">
        <v>23580</v>
      </c>
      <c r="S782" s="53"/>
      <c r="T782" s="53">
        <v>2880</v>
      </c>
      <c r="U782" s="53"/>
      <c r="V782" s="53">
        <v>4140</v>
      </c>
      <c r="W782" s="53"/>
      <c r="X782" s="53">
        <v>0</v>
      </c>
      <c r="Y782" s="53"/>
      <c r="Z782" s="53">
        <v>4140</v>
      </c>
      <c r="AA782" s="53"/>
      <c r="AB782" s="53">
        <v>1620</v>
      </c>
      <c r="AC782" s="53"/>
      <c r="AD782" s="53">
        <v>0</v>
      </c>
      <c r="AE782" s="53"/>
      <c r="AF782" s="53">
        <v>1620</v>
      </c>
      <c r="AG782" s="53"/>
      <c r="AH782" s="53">
        <v>300</v>
      </c>
      <c r="AI782" s="53"/>
      <c r="AJ782" s="53"/>
      <c r="AK782" s="53"/>
      <c r="AL782" s="53">
        <v>43080</v>
      </c>
      <c r="AM782" s="53"/>
      <c r="AN782" s="53">
        <v>0</v>
      </c>
      <c r="AO782" s="54"/>
      <c r="AP782" s="54">
        <v>43080</v>
      </c>
      <c r="AQ782" s="65">
        <f t="shared" si="119"/>
        <v>9.610027855153204E-2</v>
      </c>
      <c r="AR782" s="66">
        <f t="shared" si="120"/>
        <v>23</v>
      </c>
      <c r="AS782" s="67">
        <f t="shared" si="121"/>
        <v>3.7604456824512536E-2</v>
      </c>
      <c r="AT782" s="66">
        <f t="shared" si="122"/>
        <v>9</v>
      </c>
      <c r="AU782" s="67">
        <f t="shared" si="123"/>
        <v>6.9637883008356544E-3</v>
      </c>
      <c r="AV782" s="68">
        <f t="shared" si="124"/>
        <v>1.6666666666666667</v>
      </c>
    </row>
    <row r="783" spans="1:48" x14ac:dyDescent="0.2">
      <c r="A783" s="1" t="str">
        <f t="shared" si="111"/>
        <v>Pichidegua28</v>
      </c>
      <c r="B783" s="38" t="str">
        <f t="shared" si="112"/>
        <v>PICH5Aco28</v>
      </c>
      <c r="C783" s="39">
        <v>28</v>
      </c>
      <c r="D783" s="40" t="s">
        <v>52</v>
      </c>
      <c r="E783" s="40" t="s">
        <v>56</v>
      </c>
      <c r="F783" s="40" t="s">
        <v>51</v>
      </c>
      <c r="G783" s="41" t="s">
        <v>42</v>
      </c>
      <c r="H783" s="53">
        <v>3480</v>
      </c>
      <c r="I783" s="53"/>
      <c r="J783" s="53">
        <v>27900</v>
      </c>
      <c r="K783" s="53"/>
      <c r="L783" s="53">
        <v>1080</v>
      </c>
      <c r="M783" s="53"/>
      <c r="N783" s="53">
        <v>75060</v>
      </c>
      <c r="O783" s="53"/>
      <c r="P783" s="53">
        <v>900</v>
      </c>
      <c r="Q783" s="53"/>
      <c r="R783" s="53">
        <v>0</v>
      </c>
      <c r="S783" s="53"/>
      <c r="T783" s="53">
        <v>0</v>
      </c>
      <c r="U783" s="53"/>
      <c r="V783" s="53">
        <v>2820</v>
      </c>
      <c r="W783" s="53"/>
      <c r="X783" s="53">
        <v>0</v>
      </c>
      <c r="Y783" s="53"/>
      <c r="Z783" s="53">
        <v>2820</v>
      </c>
      <c r="AA783" s="53"/>
      <c r="AB783" s="53">
        <v>3600</v>
      </c>
      <c r="AC783" s="53"/>
      <c r="AD783" s="53">
        <v>0</v>
      </c>
      <c r="AE783" s="53"/>
      <c r="AF783" s="53">
        <v>3600</v>
      </c>
      <c r="AG783" s="53"/>
      <c r="AH783" s="53">
        <v>720</v>
      </c>
      <c r="AI783" s="53"/>
      <c r="AJ783" s="53"/>
      <c r="AK783" s="53"/>
      <c r="AL783" s="53">
        <v>115560</v>
      </c>
      <c r="AM783" s="53"/>
      <c r="AN783" s="53">
        <v>0</v>
      </c>
      <c r="AO783" s="54"/>
      <c r="AP783" s="54">
        <v>115560</v>
      </c>
      <c r="AQ783" s="65">
        <f t="shared" si="119"/>
        <v>2.4402907580477674E-2</v>
      </c>
      <c r="AR783" s="66">
        <f t="shared" si="120"/>
        <v>15.666666666666666</v>
      </c>
      <c r="AS783" s="67">
        <f t="shared" si="121"/>
        <v>3.1152647975077882E-2</v>
      </c>
      <c r="AT783" s="66">
        <f t="shared" si="122"/>
        <v>20</v>
      </c>
      <c r="AU783" s="67">
        <f t="shared" si="123"/>
        <v>6.2305295950155761E-3</v>
      </c>
      <c r="AV783" s="68">
        <f t="shared" si="124"/>
        <v>4</v>
      </c>
    </row>
    <row r="784" spans="1:48" x14ac:dyDescent="0.2">
      <c r="A784" s="1" t="str">
        <f t="shared" si="111"/>
        <v>Pichidegua28</v>
      </c>
      <c r="B784" s="38" t="str">
        <f t="shared" si="112"/>
        <v>PICH5Bco28</v>
      </c>
      <c r="C784" s="39">
        <v>28</v>
      </c>
      <c r="D784" s="40" t="s">
        <v>52</v>
      </c>
      <c r="E784" s="40" t="s">
        <v>56</v>
      </c>
      <c r="F784" s="40" t="s">
        <v>51</v>
      </c>
      <c r="G784" s="41" t="s">
        <v>43</v>
      </c>
      <c r="H784" s="53">
        <v>1920</v>
      </c>
      <c r="I784" s="53"/>
      <c r="J784" s="53">
        <v>7920</v>
      </c>
      <c r="K784" s="53"/>
      <c r="L784" s="53">
        <v>17280</v>
      </c>
      <c r="M784" s="53"/>
      <c r="N784" s="53">
        <v>7020</v>
      </c>
      <c r="O784" s="53"/>
      <c r="P784" s="53">
        <v>360</v>
      </c>
      <c r="Q784" s="53"/>
      <c r="R784" s="53">
        <v>0</v>
      </c>
      <c r="S784" s="53"/>
      <c r="T784" s="53">
        <v>0</v>
      </c>
      <c r="U784" s="53"/>
      <c r="V784" s="53">
        <v>4224</v>
      </c>
      <c r="W784" s="53"/>
      <c r="X784" s="53">
        <v>0</v>
      </c>
      <c r="Y784" s="53"/>
      <c r="Z784" s="53">
        <v>4224</v>
      </c>
      <c r="AA784" s="53"/>
      <c r="AB784" s="53">
        <v>1713</v>
      </c>
      <c r="AC784" s="53"/>
      <c r="AD784" s="53">
        <v>0</v>
      </c>
      <c r="AE784" s="53"/>
      <c r="AF784" s="53">
        <v>1713</v>
      </c>
      <c r="AG784" s="53"/>
      <c r="AH784" s="53">
        <v>1683</v>
      </c>
      <c r="AI784" s="53"/>
      <c r="AJ784" s="53"/>
      <c r="AK784" s="53"/>
      <c r="AL784" s="53">
        <v>42120</v>
      </c>
      <c r="AM784" s="53"/>
      <c r="AN784" s="53">
        <v>0</v>
      </c>
      <c r="AO784" s="54"/>
      <c r="AP784" s="54">
        <v>42120</v>
      </c>
      <c r="AQ784" s="65">
        <f t="shared" si="119"/>
        <v>0.10028490028490028</v>
      </c>
      <c r="AR784" s="66">
        <f t="shared" si="120"/>
        <v>23.466666666666665</v>
      </c>
      <c r="AS784" s="67">
        <f t="shared" si="121"/>
        <v>4.0669515669515668E-2</v>
      </c>
      <c r="AT784" s="66">
        <f t="shared" si="122"/>
        <v>9.5166666666666675</v>
      </c>
      <c r="AU784" s="67">
        <f t="shared" si="123"/>
        <v>3.9957264957264954E-2</v>
      </c>
      <c r="AV784" s="68">
        <f t="shared" si="124"/>
        <v>9.35</v>
      </c>
    </row>
    <row r="785" spans="1:48" x14ac:dyDescent="0.2">
      <c r="A785" s="1" t="str">
        <f t="shared" si="111"/>
        <v>Pichidegua28</v>
      </c>
      <c r="B785" s="38" t="str">
        <f t="shared" si="112"/>
        <v>PICH5Cco28</v>
      </c>
      <c r="C785" s="39">
        <v>28</v>
      </c>
      <c r="D785" s="40" t="s">
        <v>52</v>
      </c>
      <c r="E785" s="40" t="s">
        <v>56</v>
      </c>
      <c r="F785" s="40" t="s">
        <v>51</v>
      </c>
      <c r="G785" s="41" t="s">
        <v>44</v>
      </c>
      <c r="H785" s="53">
        <v>1440</v>
      </c>
      <c r="I785" s="53"/>
      <c r="J785" s="53">
        <v>16020</v>
      </c>
      <c r="K785" s="53"/>
      <c r="L785" s="53">
        <v>8040</v>
      </c>
      <c r="M785" s="53"/>
      <c r="N785" s="53">
        <v>54000</v>
      </c>
      <c r="O785" s="53"/>
      <c r="P785" s="53">
        <v>3060</v>
      </c>
      <c r="Q785" s="53"/>
      <c r="R785" s="53">
        <v>0</v>
      </c>
      <c r="S785" s="53"/>
      <c r="T785" s="53">
        <v>0</v>
      </c>
      <c r="U785" s="53"/>
      <c r="V785" s="53">
        <v>3090</v>
      </c>
      <c r="W785" s="53"/>
      <c r="X785" s="53">
        <v>0</v>
      </c>
      <c r="Y785" s="53"/>
      <c r="Z785" s="53">
        <v>3090</v>
      </c>
      <c r="AA785" s="53"/>
      <c r="AB785" s="53">
        <v>2877</v>
      </c>
      <c r="AC785" s="53"/>
      <c r="AD785" s="53">
        <v>0</v>
      </c>
      <c r="AE785" s="53"/>
      <c r="AF785" s="53">
        <v>2877</v>
      </c>
      <c r="AG785" s="53"/>
      <c r="AH785" s="53">
        <v>1113</v>
      </c>
      <c r="AI785" s="53"/>
      <c r="AJ785" s="53"/>
      <c r="AK785" s="53"/>
      <c r="AL785" s="53">
        <v>89640</v>
      </c>
      <c r="AM785" s="53"/>
      <c r="AN785" s="53">
        <v>0</v>
      </c>
      <c r="AO785" s="54"/>
      <c r="AP785" s="54">
        <v>89640</v>
      </c>
      <c r="AQ785" s="65">
        <f t="shared" si="119"/>
        <v>3.4471218206157964E-2</v>
      </c>
      <c r="AR785" s="66">
        <f t="shared" si="120"/>
        <v>17.166666666666668</v>
      </c>
      <c r="AS785" s="67">
        <f t="shared" si="121"/>
        <v>3.2095046854083001E-2</v>
      </c>
      <c r="AT785" s="66">
        <f t="shared" si="122"/>
        <v>15.983333333333333</v>
      </c>
      <c r="AU785" s="67">
        <f t="shared" si="123"/>
        <v>1.2416331994645247E-2</v>
      </c>
      <c r="AV785" s="68">
        <f t="shared" si="124"/>
        <v>6.1833333333333336</v>
      </c>
    </row>
    <row r="786" spans="1:48" ht="13.5" thickBot="1" x14ac:dyDescent="0.25">
      <c r="A786" s="1" t="str">
        <f t="shared" si="111"/>
        <v>28</v>
      </c>
      <c r="B786" s="44" t="str">
        <f t="shared" si="112"/>
        <v>Lavado28</v>
      </c>
      <c r="C786" s="45">
        <v>28</v>
      </c>
      <c r="D786" s="46"/>
      <c r="E786" s="46"/>
      <c r="F786" s="46"/>
      <c r="G786" s="47" t="s">
        <v>46</v>
      </c>
      <c r="H786" s="55">
        <v>7680</v>
      </c>
      <c r="I786" s="55"/>
      <c r="J786" s="55">
        <v>14760</v>
      </c>
      <c r="K786" s="55"/>
      <c r="L786" s="55">
        <v>77940</v>
      </c>
      <c r="M786" s="55"/>
      <c r="N786" s="55">
        <v>71640</v>
      </c>
      <c r="O786" s="55"/>
      <c r="P786" s="55">
        <v>11160</v>
      </c>
      <c r="Q786" s="55"/>
      <c r="R786" s="55">
        <v>1440</v>
      </c>
      <c r="S786" s="55"/>
      <c r="T786" s="55">
        <v>0</v>
      </c>
      <c r="U786" s="55"/>
      <c r="V786" s="55">
        <v>0</v>
      </c>
      <c r="W786" s="55"/>
      <c r="X786" s="55">
        <v>0</v>
      </c>
      <c r="Y786" s="55"/>
      <c r="Z786" s="55">
        <v>0</v>
      </c>
      <c r="AA786" s="55"/>
      <c r="AB786" s="55">
        <v>0</v>
      </c>
      <c r="AC786" s="55"/>
      <c r="AD786" s="55">
        <v>0</v>
      </c>
      <c r="AE786" s="55"/>
      <c r="AF786" s="55">
        <v>0</v>
      </c>
      <c r="AG786" s="55"/>
      <c r="AH786" s="55">
        <v>0</v>
      </c>
      <c r="AI786" s="55"/>
      <c r="AJ786" s="55"/>
      <c r="AK786" s="55"/>
      <c r="AL786" s="55">
        <v>184620</v>
      </c>
      <c r="AM786" s="55"/>
      <c r="AN786" s="55">
        <v>0</v>
      </c>
      <c r="AO786" s="56"/>
      <c r="AP786" s="56">
        <v>184620</v>
      </c>
      <c r="AQ786" s="69">
        <f t="shared" si="119"/>
        <v>0</v>
      </c>
      <c r="AR786" s="70">
        <f t="shared" si="120"/>
        <v>0</v>
      </c>
      <c r="AS786" s="71">
        <f t="shared" si="121"/>
        <v>0</v>
      </c>
      <c r="AT786" s="70">
        <f t="shared" si="122"/>
        <v>0</v>
      </c>
      <c r="AU786" s="71">
        <f t="shared" si="123"/>
        <v>0</v>
      </c>
      <c r="AV786" s="72">
        <f t="shared" si="124"/>
        <v>0</v>
      </c>
    </row>
    <row r="787" spans="1:48" x14ac:dyDescent="0.2">
      <c r="A787" s="1" t="str">
        <f t="shared" ref="A787:A814" si="125">+CONCATENATE(D787,C787)</f>
        <v>Calera29</v>
      </c>
      <c r="B787" s="34" t="str">
        <f t="shared" ref="B787:B814" si="126">+CONCATENATE(G787,C787)</f>
        <v>CA3A29</v>
      </c>
      <c r="C787" s="35">
        <v>29</v>
      </c>
      <c r="D787" s="36" t="s">
        <v>59</v>
      </c>
      <c r="E787" s="36" t="s">
        <v>56</v>
      </c>
      <c r="F787" s="36" t="s">
        <v>47</v>
      </c>
      <c r="G787" s="37" t="s">
        <v>20</v>
      </c>
      <c r="H787" s="51">
        <v>3960</v>
      </c>
      <c r="I787" s="51"/>
      <c r="J787" s="51">
        <v>13140</v>
      </c>
      <c r="K787" s="51"/>
      <c r="L787" s="51">
        <v>0</v>
      </c>
      <c r="M787" s="51"/>
      <c r="N787" s="51">
        <v>27360</v>
      </c>
      <c r="O787" s="51"/>
      <c r="P787" s="51">
        <v>180</v>
      </c>
      <c r="Q787" s="51"/>
      <c r="R787" s="51">
        <v>180</v>
      </c>
      <c r="S787" s="51"/>
      <c r="T787" s="51">
        <v>0</v>
      </c>
      <c r="U787" s="51"/>
      <c r="V787" s="51">
        <v>1050</v>
      </c>
      <c r="W787" s="51"/>
      <c r="X787" s="51">
        <v>360</v>
      </c>
      <c r="Y787" s="51"/>
      <c r="Z787" s="51">
        <v>1410</v>
      </c>
      <c r="AA787" s="51"/>
      <c r="AB787" s="51">
        <v>432</v>
      </c>
      <c r="AC787" s="51"/>
      <c r="AD787" s="51">
        <v>480</v>
      </c>
      <c r="AE787" s="51"/>
      <c r="AF787" s="51">
        <v>912</v>
      </c>
      <c r="AG787" s="51"/>
      <c r="AH787" s="51">
        <v>1058</v>
      </c>
      <c r="AI787" s="51"/>
      <c r="AJ787" s="51"/>
      <c r="AK787" s="51"/>
      <c r="AL787" s="51">
        <v>47360</v>
      </c>
      <c r="AM787" s="51"/>
      <c r="AN787" s="51">
        <v>840</v>
      </c>
      <c r="AO787" s="52"/>
      <c r="AP787" s="52">
        <v>48200</v>
      </c>
      <c r="AQ787" s="57">
        <f t="shared" ref="AQ787:AQ814" si="127">+Z787/AP787</f>
        <v>2.9253112033195021E-2</v>
      </c>
      <c r="AR787" s="58">
        <f t="shared" ref="AR787:AR814" si="128">+Z787/180</f>
        <v>7.833333333333333</v>
      </c>
      <c r="AS787" s="59">
        <f t="shared" ref="AS787:AS814" si="129">+AF787/AP787</f>
        <v>1.8921161825726143E-2</v>
      </c>
      <c r="AT787" s="58">
        <f t="shared" ref="AT787:AT814" si="130">+AF787/180</f>
        <v>5.0666666666666664</v>
      </c>
      <c r="AU787" s="59">
        <f t="shared" ref="AU787:AU814" si="131">+AH787/AP787</f>
        <v>2.1950207468879667E-2</v>
      </c>
      <c r="AV787" s="60">
        <f t="shared" ref="AV787:AV814" si="132">+AH787/180</f>
        <v>5.8777777777777782</v>
      </c>
    </row>
    <row r="788" spans="1:48" x14ac:dyDescent="0.2">
      <c r="A788" s="1" t="str">
        <f t="shared" si="125"/>
        <v>Calera29</v>
      </c>
      <c r="B788" s="38" t="str">
        <f t="shared" si="126"/>
        <v>CA3B29</v>
      </c>
      <c r="C788" s="39">
        <v>29</v>
      </c>
      <c r="D788" s="40" t="s">
        <v>59</v>
      </c>
      <c r="E788" s="40" t="s">
        <v>56</v>
      </c>
      <c r="F788" s="40" t="s">
        <v>47</v>
      </c>
      <c r="G788" s="41" t="s">
        <v>54</v>
      </c>
      <c r="H788" s="53">
        <v>0</v>
      </c>
      <c r="I788" s="53"/>
      <c r="J788" s="53">
        <v>0</v>
      </c>
      <c r="K788" s="53"/>
      <c r="L788" s="53">
        <v>0</v>
      </c>
      <c r="M788" s="53"/>
      <c r="N788" s="53">
        <v>0</v>
      </c>
      <c r="O788" s="53"/>
      <c r="P788" s="53">
        <v>0</v>
      </c>
      <c r="Q788" s="53"/>
      <c r="R788" s="53">
        <v>0</v>
      </c>
      <c r="S788" s="53"/>
      <c r="T788" s="53">
        <v>0</v>
      </c>
      <c r="U788" s="53"/>
      <c r="V788" s="53">
        <v>0</v>
      </c>
      <c r="W788" s="53"/>
      <c r="X788" s="53">
        <v>30</v>
      </c>
      <c r="Y788" s="53"/>
      <c r="Z788" s="53">
        <v>30</v>
      </c>
      <c r="AA788" s="53"/>
      <c r="AB788" s="53">
        <v>0</v>
      </c>
      <c r="AC788" s="53"/>
      <c r="AD788" s="53">
        <v>30</v>
      </c>
      <c r="AE788" s="53"/>
      <c r="AF788" s="53">
        <v>30</v>
      </c>
      <c r="AG788" s="53"/>
      <c r="AH788" s="53">
        <v>0</v>
      </c>
      <c r="AI788" s="53"/>
      <c r="AJ788" s="53"/>
      <c r="AK788" s="53"/>
      <c r="AL788" s="53">
        <v>0</v>
      </c>
      <c r="AM788" s="53"/>
      <c r="AN788" s="53">
        <v>60</v>
      </c>
      <c r="AO788" s="54"/>
      <c r="AP788" s="54">
        <v>60</v>
      </c>
      <c r="AQ788" s="61">
        <f t="shared" si="127"/>
        <v>0.5</v>
      </c>
      <c r="AR788" s="62">
        <f t="shared" si="128"/>
        <v>0.16666666666666666</v>
      </c>
      <c r="AS788" s="63">
        <f t="shared" si="129"/>
        <v>0.5</v>
      </c>
      <c r="AT788" s="62">
        <f t="shared" si="130"/>
        <v>0.16666666666666666</v>
      </c>
      <c r="AU788" s="63">
        <f t="shared" si="131"/>
        <v>0</v>
      </c>
      <c r="AV788" s="64">
        <f t="shared" si="132"/>
        <v>0</v>
      </c>
    </row>
    <row r="789" spans="1:48" x14ac:dyDescent="0.2">
      <c r="A789" s="1" t="str">
        <f t="shared" si="125"/>
        <v>Calera29</v>
      </c>
      <c r="B789" s="38" t="str">
        <f t="shared" si="126"/>
        <v>CA3BB29</v>
      </c>
      <c r="C789" s="39">
        <v>29</v>
      </c>
      <c r="D789" s="40" t="s">
        <v>59</v>
      </c>
      <c r="E789" s="40" t="s">
        <v>55</v>
      </c>
      <c r="F789" s="40" t="s">
        <v>47</v>
      </c>
      <c r="G789" s="41" t="s">
        <v>21</v>
      </c>
      <c r="H789" s="53">
        <v>0</v>
      </c>
      <c r="I789" s="53"/>
      <c r="J789" s="53">
        <v>540</v>
      </c>
      <c r="K789" s="53"/>
      <c r="L789" s="53">
        <v>0</v>
      </c>
      <c r="M789" s="53"/>
      <c r="N789" s="53">
        <v>2160</v>
      </c>
      <c r="O789" s="53"/>
      <c r="P789" s="53">
        <v>0</v>
      </c>
      <c r="Q789" s="53"/>
      <c r="R789" s="53">
        <v>0</v>
      </c>
      <c r="S789" s="53"/>
      <c r="T789" s="53">
        <v>0</v>
      </c>
      <c r="U789" s="53"/>
      <c r="V789" s="53">
        <v>90</v>
      </c>
      <c r="W789" s="53"/>
      <c r="X789" s="53">
        <v>660</v>
      </c>
      <c r="Y789" s="53"/>
      <c r="Z789" s="53">
        <v>750</v>
      </c>
      <c r="AA789" s="53"/>
      <c r="AB789" s="53">
        <v>90</v>
      </c>
      <c r="AC789" s="53"/>
      <c r="AD789" s="53">
        <v>300</v>
      </c>
      <c r="AE789" s="53"/>
      <c r="AF789" s="53">
        <v>390</v>
      </c>
      <c r="AG789" s="53"/>
      <c r="AH789" s="53">
        <v>90</v>
      </c>
      <c r="AI789" s="53"/>
      <c r="AJ789" s="53"/>
      <c r="AK789" s="53"/>
      <c r="AL789" s="53">
        <v>2970</v>
      </c>
      <c r="AM789" s="53"/>
      <c r="AN789" s="53">
        <v>960</v>
      </c>
      <c r="AO789" s="54"/>
      <c r="AP789" s="54">
        <v>3930</v>
      </c>
      <c r="AQ789" s="61">
        <f t="shared" si="127"/>
        <v>0.19083969465648856</v>
      </c>
      <c r="AR789" s="62">
        <f t="shared" si="128"/>
        <v>4.166666666666667</v>
      </c>
      <c r="AS789" s="63">
        <f t="shared" si="129"/>
        <v>9.9236641221374045E-2</v>
      </c>
      <c r="AT789" s="62">
        <f t="shared" si="130"/>
        <v>2.1666666666666665</v>
      </c>
      <c r="AU789" s="63">
        <f t="shared" si="131"/>
        <v>2.2900763358778626E-2</v>
      </c>
      <c r="AV789" s="64">
        <f t="shared" si="132"/>
        <v>0.5</v>
      </c>
    </row>
    <row r="790" spans="1:48" x14ac:dyDescent="0.2">
      <c r="A790" s="1" t="str">
        <f t="shared" si="125"/>
        <v>Calera29</v>
      </c>
      <c r="B790" s="38" t="str">
        <f t="shared" si="126"/>
        <v>CAP1A29</v>
      </c>
      <c r="C790" s="39">
        <v>29</v>
      </c>
      <c r="D790" s="40" t="s">
        <v>59</v>
      </c>
      <c r="E790" s="40" t="s">
        <v>56</v>
      </c>
      <c r="F790" s="40" t="s">
        <v>47</v>
      </c>
      <c r="G790" s="41" t="s">
        <v>22</v>
      </c>
      <c r="H790" s="53">
        <v>2760</v>
      </c>
      <c r="I790" s="53"/>
      <c r="J790" s="53">
        <v>0</v>
      </c>
      <c r="K790" s="53"/>
      <c r="L790" s="53">
        <v>14600</v>
      </c>
      <c r="M790" s="53"/>
      <c r="N790" s="53">
        <v>17460</v>
      </c>
      <c r="O790" s="53"/>
      <c r="P790" s="53">
        <v>0</v>
      </c>
      <c r="Q790" s="53"/>
      <c r="R790" s="53">
        <v>0</v>
      </c>
      <c r="S790" s="53"/>
      <c r="T790" s="53">
        <v>0</v>
      </c>
      <c r="U790" s="53"/>
      <c r="V790" s="53">
        <v>906</v>
      </c>
      <c r="W790" s="53"/>
      <c r="X790" s="53">
        <v>240</v>
      </c>
      <c r="Y790" s="53"/>
      <c r="Z790" s="53">
        <v>1146</v>
      </c>
      <c r="AA790" s="53"/>
      <c r="AB790" s="53">
        <v>129</v>
      </c>
      <c r="AC790" s="53"/>
      <c r="AD790" s="53">
        <v>0</v>
      </c>
      <c r="AE790" s="53"/>
      <c r="AF790" s="53">
        <v>129</v>
      </c>
      <c r="AG790" s="53"/>
      <c r="AH790" s="53">
        <v>415</v>
      </c>
      <c r="AI790" s="53"/>
      <c r="AJ790" s="53"/>
      <c r="AK790" s="53"/>
      <c r="AL790" s="53">
        <v>36270</v>
      </c>
      <c r="AM790" s="53"/>
      <c r="AN790" s="53">
        <v>240</v>
      </c>
      <c r="AO790" s="54"/>
      <c r="AP790" s="54">
        <v>36510</v>
      </c>
      <c r="AQ790" s="61">
        <f t="shared" si="127"/>
        <v>3.1388660640920295E-2</v>
      </c>
      <c r="AR790" s="62">
        <f t="shared" si="128"/>
        <v>6.3666666666666663</v>
      </c>
      <c r="AS790" s="63">
        <f t="shared" si="129"/>
        <v>3.533278553820871E-3</v>
      </c>
      <c r="AT790" s="62">
        <f t="shared" si="130"/>
        <v>0.71666666666666667</v>
      </c>
      <c r="AU790" s="63">
        <f t="shared" si="131"/>
        <v>1.136674883593536E-2</v>
      </c>
      <c r="AV790" s="64">
        <f t="shared" si="132"/>
        <v>2.3055555555555554</v>
      </c>
    </row>
    <row r="791" spans="1:48" x14ac:dyDescent="0.2">
      <c r="A791" s="1" t="str">
        <f t="shared" si="125"/>
        <v>Calera29</v>
      </c>
      <c r="B791" s="38" t="str">
        <f t="shared" si="126"/>
        <v>CAP1B29</v>
      </c>
      <c r="C791" s="39">
        <v>29</v>
      </c>
      <c r="D791" s="40" t="s">
        <v>59</v>
      </c>
      <c r="E791" s="40" t="s">
        <v>56</v>
      </c>
      <c r="F791" s="40" t="s">
        <v>47</v>
      </c>
      <c r="G791" s="41" t="s">
        <v>23</v>
      </c>
      <c r="H791" s="53">
        <v>2760</v>
      </c>
      <c r="I791" s="53"/>
      <c r="J791" s="53">
        <v>4500</v>
      </c>
      <c r="K791" s="53"/>
      <c r="L791" s="53">
        <v>0</v>
      </c>
      <c r="M791" s="53"/>
      <c r="N791" s="53">
        <v>14400</v>
      </c>
      <c r="O791" s="53"/>
      <c r="P791" s="53">
        <v>0</v>
      </c>
      <c r="Q791" s="53"/>
      <c r="R791" s="53">
        <v>0</v>
      </c>
      <c r="S791" s="53"/>
      <c r="T791" s="53">
        <v>0</v>
      </c>
      <c r="U791" s="53"/>
      <c r="V791" s="53">
        <v>1722</v>
      </c>
      <c r="W791" s="53"/>
      <c r="X791" s="53">
        <v>360</v>
      </c>
      <c r="Y791" s="53"/>
      <c r="Z791" s="53">
        <v>2082</v>
      </c>
      <c r="AA791" s="53"/>
      <c r="AB791" s="53">
        <v>210</v>
      </c>
      <c r="AC791" s="53"/>
      <c r="AD791" s="53">
        <v>0</v>
      </c>
      <c r="AE791" s="53"/>
      <c r="AF791" s="53">
        <v>210</v>
      </c>
      <c r="AG791" s="53"/>
      <c r="AH791" s="53">
        <v>228</v>
      </c>
      <c r="AI791" s="53"/>
      <c r="AJ791" s="53"/>
      <c r="AK791" s="53"/>
      <c r="AL791" s="53">
        <v>23820</v>
      </c>
      <c r="AM791" s="53"/>
      <c r="AN791" s="53">
        <v>360</v>
      </c>
      <c r="AO791" s="54"/>
      <c r="AP791" s="54">
        <v>24180</v>
      </c>
      <c r="AQ791" s="61">
        <f t="shared" si="127"/>
        <v>8.6104218362282881E-2</v>
      </c>
      <c r="AR791" s="62">
        <f t="shared" si="128"/>
        <v>11.566666666666666</v>
      </c>
      <c r="AS791" s="63">
        <f t="shared" si="129"/>
        <v>8.6848635235732014E-3</v>
      </c>
      <c r="AT791" s="62">
        <f t="shared" si="130"/>
        <v>1.1666666666666667</v>
      </c>
      <c r="AU791" s="63">
        <f t="shared" si="131"/>
        <v>9.4292803970223334E-3</v>
      </c>
      <c r="AV791" s="64">
        <f t="shared" si="132"/>
        <v>1.2666666666666666</v>
      </c>
    </row>
    <row r="792" spans="1:48" x14ac:dyDescent="0.2">
      <c r="A792" s="1" t="str">
        <f t="shared" si="125"/>
        <v>Calera29</v>
      </c>
      <c r="B792" s="38" t="str">
        <f t="shared" si="126"/>
        <v>CAP1c29</v>
      </c>
      <c r="C792" s="39">
        <v>29</v>
      </c>
      <c r="D792" s="40" t="s">
        <v>59</v>
      </c>
      <c r="E792" s="40" t="s">
        <v>56</v>
      </c>
      <c r="F792" s="40" t="s">
        <v>47</v>
      </c>
      <c r="G792" s="41" t="s">
        <v>24</v>
      </c>
      <c r="H792" s="53">
        <v>2160</v>
      </c>
      <c r="I792" s="53"/>
      <c r="J792" s="53">
        <v>180</v>
      </c>
      <c r="K792" s="53"/>
      <c r="L792" s="53">
        <v>7600</v>
      </c>
      <c r="M792" s="53"/>
      <c r="N792" s="53">
        <v>16920</v>
      </c>
      <c r="O792" s="53"/>
      <c r="P792" s="53">
        <v>180</v>
      </c>
      <c r="Q792" s="53"/>
      <c r="R792" s="53">
        <v>0</v>
      </c>
      <c r="S792" s="53"/>
      <c r="T792" s="53">
        <v>0</v>
      </c>
      <c r="U792" s="53"/>
      <c r="V792" s="53">
        <v>1266</v>
      </c>
      <c r="W792" s="53"/>
      <c r="X792" s="53">
        <v>210</v>
      </c>
      <c r="Y792" s="53"/>
      <c r="Z792" s="53">
        <v>1476</v>
      </c>
      <c r="AA792" s="53"/>
      <c r="AB792" s="53">
        <v>156</v>
      </c>
      <c r="AC792" s="53"/>
      <c r="AD792" s="53">
        <v>0</v>
      </c>
      <c r="AE792" s="53"/>
      <c r="AF792" s="53">
        <v>156</v>
      </c>
      <c r="AG792" s="53"/>
      <c r="AH792" s="53">
        <v>158</v>
      </c>
      <c r="AI792" s="53"/>
      <c r="AJ792" s="53"/>
      <c r="AK792" s="53"/>
      <c r="AL792" s="53">
        <v>28620</v>
      </c>
      <c r="AM792" s="53"/>
      <c r="AN792" s="53">
        <v>210</v>
      </c>
      <c r="AO792" s="54"/>
      <c r="AP792" s="54">
        <v>28830</v>
      </c>
      <c r="AQ792" s="65">
        <f t="shared" si="127"/>
        <v>5.1196670135275756E-2</v>
      </c>
      <c r="AR792" s="66">
        <f t="shared" si="128"/>
        <v>8.1999999999999993</v>
      </c>
      <c r="AS792" s="67">
        <f t="shared" si="129"/>
        <v>5.4110301768990638E-3</v>
      </c>
      <c r="AT792" s="66">
        <f t="shared" si="130"/>
        <v>0.8666666666666667</v>
      </c>
      <c r="AU792" s="67">
        <f t="shared" si="131"/>
        <v>5.4804023586541798E-3</v>
      </c>
      <c r="AV792" s="68">
        <f t="shared" si="132"/>
        <v>0.87777777777777777</v>
      </c>
    </row>
    <row r="793" spans="1:48" x14ac:dyDescent="0.2">
      <c r="A793" s="1" t="str">
        <f t="shared" si="125"/>
        <v>Pichidegua29</v>
      </c>
      <c r="B793" s="38" t="str">
        <f t="shared" si="126"/>
        <v>PICH1A29</v>
      </c>
      <c r="C793" s="39">
        <v>29</v>
      </c>
      <c r="D793" s="40" t="s">
        <v>52</v>
      </c>
      <c r="E793" s="40"/>
      <c r="F793" s="40" t="s">
        <v>48</v>
      </c>
      <c r="G793" s="41" t="s">
        <v>25</v>
      </c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4"/>
      <c r="AP793" s="54"/>
      <c r="AQ793" s="65">
        <v>0</v>
      </c>
      <c r="AR793" s="66">
        <f t="shared" si="128"/>
        <v>0</v>
      </c>
      <c r="AS793" s="67">
        <v>0</v>
      </c>
      <c r="AT793" s="66">
        <f t="shared" si="130"/>
        <v>0</v>
      </c>
      <c r="AU793" s="67">
        <v>0</v>
      </c>
      <c r="AV793" s="68">
        <f t="shared" si="132"/>
        <v>0</v>
      </c>
    </row>
    <row r="794" spans="1:48" x14ac:dyDescent="0.2">
      <c r="A794" s="1" t="str">
        <f t="shared" si="125"/>
        <v>Pichidegua29</v>
      </c>
      <c r="B794" s="38" t="str">
        <f t="shared" si="126"/>
        <v>PICH2A29</v>
      </c>
      <c r="C794" s="39">
        <v>29</v>
      </c>
      <c r="D794" s="40" t="s">
        <v>52</v>
      </c>
      <c r="E794" s="40" t="s">
        <v>56</v>
      </c>
      <c r="F794" s="40" t="s">
        <v>48</v>
      </c>
      <c r="G794" s="41" t="s">
        <v>26</v>
      </c>
      <c r="H794" s="53">
        <v>7440</v>
      </c>
      <c r="I794" s="53"/>
      <c r="J794" s="53">
        <v>65340</v>
      </c>
      <c r="K794" s="53"/>
      <c r="L794" s="53">
        <v>129420</v>
      </c>
      <c r="M794" s="53"/>
      <c r="N794" s="53">
        <v>47340</v>
      </c>
      <c r="O794" s="53"/>
      <c r="P794" s="53">
        <v>2700</v>
      </c>
      <c r="Q794" s="53"/>
      <c r="R794" s="53">
        <v>0</v>
      </c>
      <c r="S794" s="53"/>
      <c r="T794" s="53">
        <v>0</v>
      </c>
      <c r="U794" s="53"/>
      <c r="V794" s="53">
        <v>14580</v>
      </c>
      <c r="W794" s="53"/>
      <c r="X794" s="53">
        <v>0</v>
      </c>
      <c r="Y794" s="53"/>
      <c r="Z794" s="53">
        <v>14580</v>
      </c>
      <c r="AA794" s="53"/>
      <c r="AB794" s="53">
        <v>6840</v>
      </c>
      <c r="AC794" s="53"/>
      <c r="AD794" s="53">
        <v>0</v>
      </c>
      <c r="AE794" s="53"/>
      <c r="AF794" s="53">
        <v>6840</v>
      </c>
      <c r="AG794" s="53"/>
      <c r="AH794" s="53">
        <v>480</v>
      </c>
      <c r="AI794" s="53"/>
      <c r="AJ794" s="53"/>
      <c r="AK794" s="53"/>
      <c r="AL794" s="53">
        <v>274140</v>
      </c>
      <c r="AM794" s="53"/>
      <c r="AN794" s="53">
        <v>0</v>
      </c>
      <c r="AO794" s="54"/>
      <c r="AP794" s="54">
        <v>274140</v>
      </c>
      <c r="AQ794" s="65">
        <f t="shared" si="127"/>
        <v>5.318450426789232E-2</v>
      </c>
      <c r="AR794" s="66">
        <f t="shared" si="128"/>
        <v>81</v>
      </c>
      <c r="AS794" s="67">
        <f t="shared" si="129"/>
        <v>2.4950755088640839E-2</v>
      </c>
      <c r="AT794" s="66">
        <f t="shared" si="130"/>
        <v>38</v>
      </c>
      <c r="AU794" s="67">
        <f t="shared" si="131"/>
        <v>1.7509301816590063E-3</v>
      </c>
      <c r="AV794" s="68">
        <f t="shared" si="132"/>
        <v>2.6666666666666665</v>
      </c>
    </row>
    <row r="795" spans="1:48" x14ac:dyDescent="0.2">
      <c r="A795" s="1" t="str">
        <f t="shared" si="125"/>
        <v>Pichidegua29</v>
      </c>
      <c r="B795" s="38" t="str">
        <f t="shared" si="126"/>
        <v>PICH3A29</v>
      </c>
      <c r="C795" s="39">
        <v>29</v>
      </c>
      <c r="D795" s="40" t="s">
        <v>52</v>
      </c>
      <c r="E795" s="40" t="s">
        <v>55</v>
      </c>
      <c r="F795" s="40" t="s">
        <v>49</v>
      </c>
      <c r="G795" s="41" t="s">
        <v>27</v>
      </c>
      <c r="H795" s="53">
        <v>6240</v>
      </c>
      <c r="I795" s="53"/>
      <c r="J795" s="53">
        <v>14040</v>
      </c>
      <c r="K795" s="53"/>
      <c r="L795" s="53">
        <v>121300</v>
      </c>
      <c r="M795" s="53"/>
      <c r="N795" s="53">
        <v>64980</v>
      </c>
      <c r="O795" s="53"/>
      <c r="P795" s="53">
        <v>4860</v>
      </c>
      <c r="Q795" s="53"/>
      <c r="R795" s="53">
        <v>0</v>
      </c>
      <c r="S795" s="53"/>
      <c r="T795" s="53">
        <v>0</v>
      </c>
      <c r="U795" s="53"/>
      <c r="V795" s="53">
        <v>33480</v>
      </c>
      <c r="W795" s="53"/>
      <c r="X795" s="53">
        <v>0</v>
      </c>
      <c r="Y795" s="53"/>
      <c r="Z795" s="53">
        <v>33480</v>
      </c>
      <c r="AA795" s="53"/>
      <c r="AB795" s="53">
        <v>2340</v>
      </c>
      <c r="AC795" s="53"/>
      <c r="AD795" s="53">
        <v>0</v>
      </c>
      <c r="AE795" s="53"/>
      <c r="AF795" s="53">
        <v>2340</v>
      </c>
      <c r="AG795" s="53"/>
      <c r="AH795" s="53">
        <v>540</v>
      </c>
      <c r="AI795" s="53"/>
      <c r="AJ795" s="53"/>
      <c r="AK795" s="53"/>
      <c r="AL795" s="53">
        <v>247780</v>
      </c>
      <c r="AM795" s="53"/>
      <c r="AN795" s="53">
        <v>0</v>
      </c>
      <c r="AO795" s="54"/>
      <c r="AP795" s="54">
        <v>247780</v>
      </c>
      <c r="AQ795" s="65">
        <f t="shared" si="127"/>
        <v>0.13511986439583501</v>
      </c>
      <c r="AR795" s="66">
        <f t="shared" si="128"/>
        <v>186</v>
      </c>
      <c r="AS795" s="67">
        <f t="shared" si="129"/>
        <v>9.4438614900314802E-3</v>
      </c>
      <c r="AT795" s="66">
        <f t="shared" si="130"/>
        <v>13</v>
      </c>
      <c r="AU795" s="67">
        <f t="shared" si="131"/>
        <v>2.1793526515457261E-3</v>
      </c>
      <c r="AV795" s="68">
        <f t="shared" si="132"/>
        <v>3</v>
      </c>
    </row>
    <row r="796" spans="1:48" x14ac:dyDescent="0.2">
      <c r="A796" s="1" t="str">
        <f t="shared" si="125"/>
        <v>Pichidegua29</v>
      </c>
      <c r="B796" s="38" t="str">
        <f t="shared" si="126"/>
        <v>PICH4A29</v>
      </c>
      <c r="C796" s="39">
        <v>29</v>
      </c>
      <c r="D796" s="40" t="s">
        <v>52</v>
      </c>
      <c r="E796" s="40" t="s">
        <v>55</v>
      </c>
      <c r="F796" s="40" t="s">
        <v>50</v>
      </c>
      <c r="G796" s="41" t="s">
        <v>28</v>
      </c>
      <c r="H796" s="53">
        <v>6600</v>
      </c>
      <c r="I796" s="53"/>
      <c r="J796" s="53">
        <v>23400</v>
      </c>
      <c r="K796" s="53"/>
      <c r="L796" s="53">
        <v>35120</v>
      </c>
      <c r="M796" s="53"/>
      <c r="N796" s="53">
        <v>35100</v>
      </c>
      <c r="O796" s="53"/>
      <c r="P796" s="53">
        <v>3060</v>
      </c>
      <c r="Q796" s="53"/>
      <c r="R796" s="53">
        <v>0</v>
      </c>
      <c r="S796" s="53"/>
      <c r="T796" s="53">
        <v>0</v>
      </c>
      <c r="U796" s="53"/>
      <c r="V796" s="53">
        <v>30600</v>
      </c>
      <c r="W796" s="53"/>
      <c r="X796" s="53">
        <v>0</v>
      </c>
      <c r="Y796" s="53"/>
      <c r="Z796" s="53">
        <v>30600</v>
      </c>
      <c r="AA796" s="53"/>
      <c r="AB796" s="53">
        <v>3780</v>
      </c>
      <c r="AC796" s="53"/>
      <c r="AD796" s="53">
        <v>0</v>
      </c>
      <c r="AE796" s="53"/>
      <c r="AF796" s="53">
        <v>3780</v>
      </c>
      <c r="AG796" s="53"/>
      <c r="AH796" s="53">
        <v>1080</v>
      </c>
      <c r="AI796" s="53"/>
      <c r="AJ796" s="53"/>
      <c r="AK796" s="53"/>
      <c r="AL796" s="53">
        <v>138740</v>
      </c>
      <c r="AM796" s="53"/>
      <c r="AN796" s="53">
        <v>0</v>
      </c>
      <c r="AO796" s="54"/>
      <c r="AP796" s="54">
        <v>138740</v>
      </c>
      <c r="AQ796" s="65">
        <f t="shared" si="127"/>
        <v>0.22055643649992793</v>
      </c>
      <c r="AR796" s="66">
        <f t="shared" si="128"/>
        <v>170</v>
      </c>
      <c r="AS796" s="67">
        <f t="shared" si="129"/>
        <v>2.7245206861755803E-2</v>
      </c>
      <c r="AT796" s="66">
        <f t="shared" si="130"/>
        <v>21</v>
      </c>
      <c r="AU796" s="67">
        <f t="shared" si="131"/>
        <v>7.7843448176445149E-3</v>
      </c>
      <c r="AV796" s="68">
        <f t="shared" si="132"/>
        <v>6</v>
      </c>
    </row>
    <row r="797" spans="1:48" x14ac:dyDescent="0.2">
      <c r="A797" s="1" t="str">
        <f t="shared" si="125"/>
        <v>Pichidegua29</v>
      </c>
      <c r="B797" s="38" t="str">
        <f t="shared" si="126"/>
        <v>PICH5A29</v>
      </c>
      <c r="C797" s="39">
        <v>29</v>
      </c>
      <c r="D797" s="40" t="s">
        <v>52</v>
      </c>
      <c r="E797" s="40" t="s">
        <v>55</v>
      </c>
      <c r="F797" s="40" t="s">
        <v>51</v>
      </c>
      <c r="G797" s="41" t="s">
        <v>29</v>
      </c>
      <c r="H797" s="53">
        <v>2160</v>
      </c>
      <c r="I797" s="53"/>
      <c r="J797" s="53">
        <v>30600</v>
      </c>
      <c r="K797" s="53"/>
      <c r="L797" s="53">
        <v>147060</v>
      </c>
      <c r="M797" s="53"/>
      <c r="N797" s="53">
        <v>88200</v>
      </c>
      <c r="O797" s="53"/>
      <c r="P797" s="53">
        <v>7920</v>
      </c>
      <c r="Q797" s="53"/>
      <c r="R797" s="53">
        <v>0</v>
      </c>
      <c r="S797" s="53"/>
      <c r="T797" s="53">
        <v>0</v>
      </c>
      <c r="U797" s="53"/>
      <c r="V797" s="53">
        <v>17820</v>
      </c>
      <c r="W797" s="53"/>
      <c r="X797" s="53">
        <v>0</v>
      </c>
      <c r="Y797" s="53"/>
      <c r="Z797" s="53">
        <v>17820</v>
      </c>
      <c r="AA797" s="53"/>
      <c r="AB797" s="53">
        <v>1440</v>
      </c>
      <c r="AC797" s="53"/>
      <c r="AD797" s="53">
        <v>0</v>
      </c>
      <c r="AE797" s="53"/>
      <c r="AF797" s="53">
        <v>1440</v>
      </c>
      <c r="AG797" s="53"/>
      <c r="AH797" s="53">
        <v>680</v>
      </c>
      <c r="AI797" s="53"/>
      <c r="AJ797" s="53"/>
      <c r="AK797" s="53"/>
      <c r="AL797" s="53">
        <v>295880</v>
      </c>
      <c r="AM797" s="53"/>
      <c r="AN797" s="53">
        <v>0</v>
      </c>
      <c r="AO797" s="54"/>
      <c r="AP797" s="54">
        <v>295880</v>
      </c>
      <c r="AQ797" s="65">
        <f t="shared" si="127"/>
        <v>6.0227119102338786E-2</v>
      </c>
      <c r="AR797" s="66">
        <f t="shared" si="128"/>
        <v>99</v>
      </c>
      <c r="AS797" s="67">
        <f t="shared" si="129"/>
        <v>4.8668379072597003E-3</v>
      </c>
      <c r="AT797" s="66">
        <f t="shared" si="130"/>
        <v>8</v>
      </c>
      <c r="AU797" s="67">
        <f t="shared" si="131"/>
        <v>2.2982290117615251E-3</v>
      </c>
      <c r="AV797" s="68">
        <f t="shared" si="132"/>
        <v>3.7777777777777777</v>
      </c>
    </row>
    <row r="798" spans="1:48" x14ac:dyDescent="0.2">
      <c r="A798" s="1" t="str">
        <f t="shared" si="125"/>
        <v>Pichidegua29</v>
      </c>
      <c r="B798" s="38" t="str">
        <f t="shared" si="126"/>
        <v>PICH1B29</v>
      </c>
      <c r="C798" s="39">
        <v>29</v>
      </c>
      <c r="D798" s="40" t="s">
        <v>52</v>
      </c>
      <c r="E798" s="40"/>
      <c r="F798" s="40" t="s">
        <v>48</v>
      </c>
      <c r="G798" s="41" t="s">
        <v>30</v>
      </c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4"/>
      <c r="AP798" s="54"/>
      <c r="AQ798" s="65">
        <v>0</v>
      </c>
      <c r="AR798" s="66">
        <f t="shared" si="128"/>
        <v>0</v>
      </c>
      <c r="AS798" s="67">
        <v>0</v>
      </c>
      <c r="AT798" s="66">
        <f t="shared" si="130"/>
        <v>0</v>
      </c>
      <c r="AU798" s="67">
        <v>0</v>
      </c>
      <c r="AV798" s="68">
        <f t="shared" si="132"/>
        <v>0</v>
      </c>
    </row>
    <row r="799" spans="1:48" x14ac:dyDescent="0.2">
      <c r="A799" s="1" t="str">
        <f t="shared" si="125"/>
        <v>Pichidegua29</v>
      </c>
      <c r="B799" s="38" t="str">
        <f t="shared" si="126"/>
        <v>PICH2B29</v>
      </c>
      <c r="C799" s="39">
        <v>29</v>
      </c>
      <c r="D799" s="40" t="s">
        <v>52</v>
      </c>
      <c r="E799" s="40" t="s">
        <v>55</v>
      </c>
      <c r="F799" s="40" t="s">
        <v>48</v>
      </c>
      <c r="G799" s="41" t="s">
        <v>31</v>
      </c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4"/>
      <c r="AP799" s="54"/>
      <c r="AQ799" s="65">
        <v>0</v>
      </c>
      <c r="AR799" s="66">
        <f t="shared" si="128"/>
        <v>0</v>
      </c>
      <c r="AS799" s="67">
        <v>0</v>
      </c>
      <c r="AT799" s="66">
        <f t="shared" si="130"/>
        <v>0</v>
      </c>
      <c r="AU799" s="67">
        <v>0</v>
      </c>
      <c r="AV799" s="68">
        <f t="shared" si="132"/>
        <v>0</v>
      </c>
    </row>
    <row r="800" spans="1:48" x14ac:dyDescent="0.2">
      <c r="A800" s="1" t="str">
        <f t="shared" si="125"/>
        <v>Pichidegua29</v>
      </c>
      <c r="B800" s="38" t="str">
        <f t="shared" si="126"/>
        <v>PICH3B29</v>
      </c>
      <c r="C800" s="39">
        <v>29</v>
      </c>
      <c r="D800" s="40" t="s">
        <v>52</v>
      </c>
      <c r="E800" s="40" t="s">
        <v>55</v>
      </c>
      <c r="F800" s="40" t="s">
        <v>49</v>
      </c>
      <c r="G800" s="41" t="s">
        <v>32</v>
      </c>
      <c r="H800" s="53">
        <v>9000</v>
      </c>
      <c r="I800" s="53"/>
      <c r="J800" s="53">
        <v>2700</v>
      </c>
      <c r="K800" s="53"/>
      <c r="L800" s="53">
        <v>64640</v>
      </c>
      <c r="M800" s="53"/>
      <c r="N800" s="53">
        <v>255240</v>
      </c>
      <c r="O800" s="53"/>
      <c r="P800" s="53">
        <v>64620</v>
      </c>
      <c r="Q800" s="53"/>
      <c r="R800" s="53">
        <v>0</v>
      </c>
      <c r="S800" s="53"/>
      <c r="T800" s="53">
        <v>0</v>
      </c>
      <c r="U800" s="53"/>
      <c r="V800" s="53">
        <v>17820</v>
      </c>
      <c r="W800" s="53"/>
      <c r="X800" s="53">
        <v>0</v>
      </c>
      <c r="Y800" s="53"/>
      <c r="Z800" s="53">
        <v>17820</v>
      </c>
      <c r="AA800" s="53"/>
      <c r="AB800" s="53">
        <v>1800</v>
      </c>
      <c r="AC800" s="53"/>
      <c r="AD800" s="53">
        <v>0</v>
      </c>
      <c r="AE800" s="53"/>
      <c r="AF800" s="53">
        <v>1800</v>
      </c>
      <c r="AG800" s="53"/>
      <c r="AH800" s="53">
        <v>400</v>
      </c>
      <c r="AI800" s="53"/>
      <c r="AJ800" s="53"/>
      <c r="AK800" s="53"/>
      <c r="AL800" s="53">
        <v>416220</v>
      </c>
      <c r="AM800" s="53"/>
      <c r="AN800" s="53">
        <v>0</v>
      </c>
      <c r="AO800" s="54"/>
      <c r="AP800" s="54">
        <v>416220</v>
      </c>
      <c r="AQ800" s="65">
        <f t="shared" si="127"/>
        <v>4.2813896497044833E-2</v>
      </c>
      <c r="AR800" s="66">
        <f t="shared" si="128"/>
        <v>99</v>
      </c>
      <c r="AS800" s="67">
        <f t="shared" si="129"/>
        <v>4.3246360098025084E-3</v>
      </c>
      <c r="AT800" s="66">
        <f t="shared" si="130"/>
        <v>10</v>
      </c>
      <c r="AU800" s="67">
        <f t="shared" si="131"/>
        <v>9.6103022440055736E-4</v>
      </c>
      <c r="AV800" s="68">
        <f t="shared" si="132"/>
        <v>2.2222222222222223</v>
      </c>
    </row>
    <row r="801" spans="1:48" x14ac:dyDescent="0.2">
      <c r="A801" s="1" t="str">
        <f t="shared" si="125"/>
        <v>Pichidegua29</v>
      </c>
      <c r="B801" s="38" t="str">
        <f t="shared" si="126"/>
        <v>PICH4B29</v>
      </c>
      <c r="C801" s="39">
        <v>29</v>
      </c>
      <c r="D801" s="40" t="s">
        <v>52</v>
      </c>
      <c r="E801" s="40" t="s">
        <v>55</v>
      </c>
      <c r="F801" s="40" t="s">
        <v>50</v>
      </c>
      <c r="G801" s="41" t="s">
        <v>33</v>
      </c>
      <c r="H801" s="53">
        <v>0</v>
      </c>
      <c r="I801" s="53"/>
      <c r="J801" s="53">
        <v>0</v>
      </c>
      <c r="K801" s="53"/>
      <c r="L801" s="53">
        <v>2520</v>
      </c>
      <c r="M801" s="53"/>
      <c r="N801" s="53">
        <v>0</v>
      </c>
      <c r="O801" s="53"/>
      <c r="P801" s="53">
        <v>26040</v>
      </c>
      <c r="Q801" s="53"/>
      <c r="R801" s="53">
        <v>29520</v>
      </c>
      <c r="S801" s="53"/>
      <c r="T801" s="53">
        <v>4320</v>
      </c>
      <c r="U801" s="53"/>
      <c r="V801" s="53">
        <v>8280</v>
      </c>
      <c r="W801" s="53"/>
      <c r="X801" s="53">
        <v>0</v>
      </c>
      <c r="Y801" s="53"/>
      <c r="Z801" s="53">
        <v>8280</v>
      </c>
      <c r="AA801" s="53"/>
      <c r="AB801" s="53">
        <v>1800</v>
      </c>
      <c r="AC801" s="53"/>
      <c r="AD801" s="53">
        <v>0</v>
      </c>
      <c r="AE801" s="53"/>
      <c r="AF801" s="53">
        <v>1800</v>
      </c>
      <c r="AG801" s="53"/>
      <c r="AH801" s="53">
        <v>300</v>
      </c>
      <c r="AI801" s="53"/>
      <c r="AJ801" s="53"/>
      <c r="AK801" s="53"/>
      <c r="AL801" s="53">
        <v>72780</v>
      </c>
      <c r="AM801" s="53"/>
      <c r="AN801" s="53">
        <v>0</v>
      </c>
      <c r="AO801" s="54"/>
      <c r="AP801" s="54">
        <v>72780</v>
      </c>
      <c r="AQ801" s="65">
        <f t="shared" si="127"/>
        <v>0.11376751854905194</v>
      </c>
      <c r="AR801" s="66">
        <f t="shared" si="128"/>
        <v>46</v>
      </c>
      <c r="AS801" s="67">
        <f t="shared" si="129"/>
        <v>2.47320692497939E-2</v>
      </c>
      <c r="AT801" s="66">
        <f t="shared" si="130"/>
        <v>10</v>
      </c>
      <c r="AU801" s="67">
        <f t="shared" si="131"/>
        <v>4.1220115416323163E-3</v>
      </c>
      <c r="AV801" s="68">
        <f t="shared" si="132"/>
        <v>1.6666666666666667</v>
      </c>
    </row>
    <row r="802" spans="1:48" x14ac:dyDescent="0.2">
      <c r="A802" s="1" t="str">
        <f t="shared" si="125"/>
        <v>Pichidegua29</v>
      </c>
      <c r="B802" s="38" t="str">
        <f t="shared" si="126"/>
        <v>PICH5B29</v>
      </c>
      <c r="C802" s="39">
        <v>29</v>
      </c>
      <c r="D802" s="40" t="s">
        <v>52</v>
      </c>
      <c r="E802" s="40" t="s">
        <v>55</v>
      </c>
      <c r="F802" s="40" t="s">
        <v>51</v>
      </c>
      <c r="G802" s="41" t="s">
        <v>34</v>
      </c>
      <c r="H802" s="53">
        <v>2880</v>
      </c>
      <c r="I802" s="53"/>
      <c r="J802" s="53">
        <v>19080</v>
      </c>
      <c r="K802" s="53"/>
      <c r="L802" s="53">
        <v>27180</v>
      </c>
      <c r="M802" s="53"/>
      <c r="N802" s="53">
        <v>7560</v>
      </c>
      <c r="O802" s="53"/>
      <c r="P802" s="53">
        <v>0</v>
      </c>
      <c r="Q802" s="53"/>
      <c r="R802" s="53">
        <v>0</v>
      </c>
      <c r="S802" s="53"/>
      <c r="T802" s="53">
        <v>0</v>
      </c>
      <c r="U802" s="53"/>
      <c r="V802" s="53">
        <v>25080</v>
      </c>
      <c r="W802" s="53"/>
      <c r="X802" s="53">
        <v>0</v>
      </c>
      <c r="Y802" s="53"/>
      <c r="Z802" s="53">
        <v>25080</v>
      </c>
      <c r="AA802" s="53"/>
      <c r="AB802" s="53">
        <v>2700</v>
      </c>
      <c r="AC802" s="53"/>
      <c r="AD802" s="53">
        <v>0</v>
      </c>
      <c r="AE802" s="53"/>
      <c r="AF802" s="53">
        <v>2700</v>
      </c>
      <c r="AG802" s="53"/>
      <c r="AH802" s="53">
        <v>700</v>
      </c>
      <c r="AI802" s="53"/>
      <c r="AJ802" s="53"/>
      <c r="AK802" s="53"/>
      <c r="AL802" s="53">
        <v>85180</v>
      </c>
      <c r="AM802" s="53"/>
      <c r="AN802" s="53">
        <v>0</v>
      </c>
      <c r="AO802" s="54"/>
      <c r="AP802" s="54">
        <v>85180</v>
      </c>
      <c r="AQ802" s="65">
        <f t="shared" si="127"/>
        <v>0.29443531345386242</v>
      </c>
      <c r="AR802" s="66">
        <f t="shared" si="128"/>
        <v>139.33333333333334</v>
      </c>
      <c r="AS802" s="67">
        <f t="shared" si="129"/>
        <v>3.1697581591922985E-2</v>
      </c>
      <c r="AT802" s="66">
        <f t="shared" si="130"/>
        <v>15</v>
      </c>
      <c r="AU802" s="67">
        <f t="shared" si="131"/>
        <v>8.2178915238318856E-3</v>
      </c>
      <c r="AV802" s="68">
        <f t="shared" si="132"/>
        <v>3.8888888888888888</v>
      </c>
    </row>
    <row r="803" spans="1:48" x14ac:dyDescent="0.2">
      <c r="A803" s="1" t="str">
        <f t="shared" si="125"/>
        <v>Pichidegua29</v>
      </c>
      <c r="B803" s="38" t="str">
        <f t="shared" si="126"/>
        <v>PICH3C29</v>
      </c>
      <c r="C803" s="39">
        <v>29</v>
      </c>
      <c r="D803" s="40" t="s">
        <v>52</v>
      </c>
      <c r="E803" s="40" t="s">
        <v>55</v>
      </c>
      <c r="F803" s="40" t="s">
        <v>49</v>
      </c>
      <c r="G803" s="41" t="s">
        <v>53</v>
      </c>
      <c r="H803" s="53">
        <v>0</v>
      </c>
      <c r="I803" s="53"/>
      <c r="J803" s="53">
        <v>1080</v>
      </c>
      <c r="K803" s="53"/>
      <c r="L803" s="53">
        <v>3420</v>
      </c>
      <c r="M803" s="53"/>
      <c r="N803" s="53">
        <v>4680</v>
      </c>
      <c r="O803" s="53"/>
      <c r="P803" s="53">
        <v>55620</v>
      </c>
      <c r="Q803" s="53"/>
      <c r="R803" s="53">
        <v>43200</v>
      </c>
      <c r="S803" s="53"/>
      <c r="T803" s="53">
        <v>36900</v>
      </c>
      <c r="U803" s="53"/>
      <c r="V803" s="53">
        <v>7920</v>
      </c>
      <c r="W803" s="53"/>
      <c r="X803" s="53">
        <v>0</v>
      </c>
      <c r="Y803" s="53"/>
      <c r="Z803" s="53">
        <v>7920</v>
      </c>
      <c r="AA803" s="53"/>
      <c r="AB803" s="53">
        <v>1080</v>
      </c>
      <c r="AC803" s="53"/>
      <c r="AD803" s="53">
        <v>0</v>
      </c>
      <c r="AE803" s="53"/>
      <c r="AF803" s="53">
        <v>1080</v>
      </c>
      <c r="AG803" s="53"/>
      <c r="AH803" s="53">
        <v>0</v>
      </c>
      <c r="AI803" s="53"/>
      <c r="AJ803" s="53"/>
      <c r="AK803" s="53"/>
      <c r="AL803" s="53">
        <v>153900</v>
      </c>
      <c r="AM803" s="53"/>
      <c r="AN803" s="53">
        <v>0</v>
      </c>
      <c r="AO803" s="54"/>
      <c r="AP803" s="54">
        <v>153900</v>
      </c>
      <c r="AQ803" s="65">
        <f t="shared" si="127"/>
        <v>5.146198830409357E-2</v>
      </c>
      <c r="AR803" s="66">
        <f t="shared" si="128"/>
        <v>44</v>
      </c>
      <c r="AS803" s="67">
        <f t="shared" si="129"/>
        <v>7.0175438596491229E-3</v>
      </c>
      <c r="AT803" s="66">
        <f t="shared" si="130"/>
        <v>6</v>
      </c>
      <c r="AU803" s="67">
        <f t="shared" si="131"/>
        <v>0</v>
      </c>
      <c r="AV803" s="68">
        <f t="shared" si="132"/>
        <v>0</v>
      </c>
    </row>
    <row r="804" spans="1:48" x14ac:dyDescent="0.2">
      <c r="A804" s="1" t="str">
        <f t="shared" si="125"/>
        <v>Pichidegua29</v>
      </c>
      <c r="B804" s="38" t="str">
        <f t="shared" si="126"/>
        <v>PICH5C29</v>
      </c>
      <c r="C804" s="39">
        <v>29</v>
      </c>
      <c r="D804" s="40" t="s">
        <v>52</v>
      </c>
      <c r="E804" s="40" t="s">
        <v>55</v>
      </c>
      <c r="F804" s="40" t="s">
        <v>51</v>
      </c>
      <c r="G804" s="41" t="s">
        <v>35</v>
      </c>
      <c r="H804" s="53">
        <v>2280</v>
      </c>
      <c r="I804" s="53"/>
      <c r="J804" s="53">
        <v>10080</v>
      </c>
      <c r="K804" s="53"/>
      <c r="L804" s="53">
        <v>100800</v>
      </c>
      <c r="M804" s="53"/>
      <c r="N804" s="53">
        <v>163980</v>
      </c>
      <c r="O804" s="53"/>
      <c r="P804" s="53">
        <v>13680</v>
      </c>
      <c r="Q804" s="53"/>
      <c r="R804" s="53">
        <v>0</v>
      </c>
      <c r="S804" s="53"/>
      <c r="T804" s="53">
        <v>0</v>
      </c>
      <c r="U804" s="53"/>
      <c r="V804" s="53">
        <v>17820</v>
      </c>
      <c r="W804" s="53"/>
      <c r="X804" s="53">
        <v>0</v>
      </c>
      <c r="Y804" s="53"/>
      <c r="Z804" s="53">
        <v>17820</v>
      </c>
      <c r="AA804" s="53"/>
      <c r="AB804" s="53">
        <v>2160</v>
      </c>
      <c r="AC804" s="53"/>
      <c r="AD804" s="53">
        <v>0</v>
      </c>
      <c r="AE804" s="53"/>
      <c r="AF804" s="53">
        <v>2160</v>
      </c>
      <c r="AG804" s="53"/>
      <c r="AH804" s="53">
        <v>680</v>
      </c>
      <c r="AI804" s="53"/>
      <c r="AJ804" s="53"/>
      <c r="AK804" s="53"/>
      <c r="AL804" s="53">
        <v>311480</v>
      </c>
      <c r="AM804" s="53"/>
      <c r="AN804" s="53">
        <v>0</v>
      </c>
      <c r="AO804" s="54"/>
      <c r="AP804" s="54">
        <v>311480</v>
      </c>
      <c r="AQ804" s="65">
        <f t="shared" si="127"/>
        <v>5.7210735841787597E-2</v>
      </c>
      <c r="AR804" s="66">
        <f t="shared" si="128"/>
        <v>99</v>
      </c>
      <c r="AS804" s="67">
        <f t="shared" si="129"/>
        <v>6.9346346474894053E-3</v>
      </c>
      <c r="AT804" s="66">
        <f t="shared" si="130"/>
        <v>12</v>
      </c>
      <c r="AU804" s="67">
        <f t="shared" si="131"/>
        <v>2.1831257223577758E-3</v>
      </c>
      <c r="AV804" s="68">
        <f t="shared" si="132"/>
        <v>3.7777777777777777</v>
      </c>
    </row>
    <row r="805" spans="1:48" x14ac:dyDescent="0.2">
      <c r="A805" s="1" t="str">
        <f t="shared" si="125"/>
        <v>Pichidegua29</v>
      </c>
      <c r="B805" s="38" t="str">
        <f t="shared" si="126"/>
        <v>PICH5D29</v>
      </c>
      <c r="C805" s="39">
        <v>29</v>
      </c>
      <c r="D805" s="40" t="s">
        <v>52</v>
      </c>
      <c r="E805" s="40" t="s">
        <v>55</v>
      </c>
      <c r="F805" s="40" t="s">
        <v>51</v>
      </c>
      <c r="G805" s="41" t="s">
        <v>36</v>
      </c>
      <c r="H805" s="53">
        <v>1800</v>
      </c>
      <c r="I805" s="53"/>
      <c r="J805" s="53">
        <v>29880</v>
      </c>
      <c r="K805" s="53"/>
      <c r="L805" s="53">
        <v>108720</v>
      </c>
      <c r="M805" s="53"/>
      <c r="N805" s="53">
        <v>163620</v>
      </c>
      <c r="O805" s="53"/>
      <c r="P805" s="53">
        <v>6840</v>
      </c>
      <c r="Q805" s="53"/>
      <c r="R805" s="53">
        <v>0</v>
      </c>
      <c r="S805" s="53"/>
      <c r="T805" s="53">
        <v>0</v>
      </c>
      <c r="U805" s="53"/>
      <c r="V805" s="53">
        <v>31500</v>
      </c>
      <c r="W805" s="53"/>
      <c r="X805" s="53">
        <v>0</v>
      </c>
      <c r="Y805" s="53"/>
      <c r="Z805" s="53">
        <v>31500</v>
      </c>
      <c r="AA805" s="53"/>
      <c r="AB805" s="53">
        <v>3060</v>
      </c>
      <c r="AC805" s="53"/>
      <c r="AD805" s="53">
        <v>0</v>
      </c>
      <c r="AE805" s="53"/>
      <c r="AF805" s="53">
        <v>3060</v>
      </c>
      <c r="AG805" s="53"/>
      <c r="AH805" s="53">
        <v>820</v>
      </c>
      <c r="AI805" s="53"/>
      <c r="AJ805" s="53"/>
      <c r="AK805" s="53"/>
      <c r="AL805" s="53">
        <v>346240</v>
      </c>
      <c r="AM805" s="53"/>
      <c r="AN805" s="53">
        <v>0</v>
      </c>
      <c r="AO805" s="54"/>
      <c r="AP805" s="54">
        <v>346240</v>
      </c>
      <c r="AQ805" s="65">
        <f t="shared" si="127"/>
        <v>9.0977356746765256E-2</v>
      </c>
      <c r="AR805" s="66">
        <f t="shared" si="128"/>
        <v>175</v>
      </c>
      <c r="AS805" s="67">
        <f t="shared" si="129"/>
        <v>8.8378003696857679E-3</v>
      </c>
      <c r="AT805" s="66">
        <f t="shared" si="130"/>
        <v>17</v>
      </c>
      <c r="AU805" s="67">
        <f t="shared" si="131"/>
        <v>2.3682994454713494E-3</v>
      </c>
      <c r="AV805" s="68">
        <f t="shared" si="132"/>
        <v>4.5555555555555554</v>
      </c>
    </row>
    <row r="806" spans="1:48" x14ac:dyDescent="0.2">
      <c r="A806" s="1" t="str">
        <f t="shared" si="125"/>
        <v>Pichidegua29</v>
      </c>
      <c r="B806" s="38" t="str">
        <f t="shared" si="126"/>
        <v>PICH1Aco29</v>
      </c>
      <c r="C806" s="39">
        <v>29</v>
      </c>
      <c r="D806" s="40" t="s">
        <v>52</v>
      </c>
      <c r="E806" s="40" t="s">
        <v>56</v>
      </c>
      <c r="F806" s="40" t="s">
        <v>47</v>
      </c>
      <c r="G806" s="41" t="s">
        <v>37</v>
      </c>
      <c r="H806" s="53">
        <v>7320</v>
      </c>
      <c r="I806" s="53"/>
      <c r="J806" s="53">
        <v>20340</v>
      </c>
      <c r="K806" s="53"/>
      <c r="L806" s="53">
        <v>3600</v>
      </c>
      <c r="M806" s="53"/>
      <c r="N806" s="53">
        <v>33120</v>
      </c>
      <c r="O806" s="53"/>
      <c r="P806" s="53">
        <v>360</v>
      </c>
      <c r="Q806" s="53"/>
      <c r="R806" s="53">
        <v>180</v>
      </c>
      <c r="S806" s="53"/>
      <c r="T806" s="53">
        <v>0</v>
      </c>
      <c r="U806" s="53"/>
      <c r="V806" s="53">
        <v>2589</v>
      </c>
      <c r="W806" s="53"/>
      <c r="X806" s="53">
        <v>1380</v>
      </c>
      <c r="Y806" s="53"/>
      <c r="Z806" s="53">
        <v>3969</v>
      </c>
      <c r="AA806" s="53"/>
      <c r="AB806" s="53">
        <v>948</v>
      </c>
      <c r="AC806" s="53"/>
      <c r="AD806" s="53">
        <v>750</v>
      </c>
      <c r="AE806" s="53"/>
      <c r="AF806" s="53">
        <v>1698</v>
      </c>
      <c r="AG806" s="53"/>
      <c r="AH806" s="53">
        <v>2023</v>
      </c>
      <c r="AI806" s="53"/>
      <c r="AJ806" s="53"/>
      <c r="AK806" s="53"/>
      <c r="AL806" s="53">
        <v>70480</v>
      </c>
      <c r="AM806" s="53"/>
      <c r="AN806" s="53">
        <v>2130</v>
      </c>
      <c r="AO806" s="54"/>
      <c r="AP806" s="54">
        <v>72610</v>
      </c>
      <c r="AQ806" s="65">
        <f t="shared" si="127"/>
        <v>5.4661892301335904E-2</v>
      </c>
      <c r="AR806" s="66">
        <f t="shared" si="128"/>
        <v>22.05</v>
      </c>
      <c r="AS806" s="67">
        <f t="shared" si="129"/>
        <v>2.3385208648946425E-2</v>
      </c>
      <c r="AT806" s="66">
        <f t="shared" si="130"/>
        <v>9.4333333333333336</v>
      </c>
      <c r="AU806" s="67">
        <f t="shared" si="131"/>
        <v>2.7861176146536291E-2</v>
      </c>
      <c r="AV806" s="68">
        <f t="shared" si="132"/>
        <v>11.238888888888889</v>
      </c>
    </row>
    <row r="807" spans="1:48" x14ac:dyDescent="0.2">
      <c r="A807" s="1" t="str">
        <f t="shared" si="125"/>
        <v>Pichidegua29</v>
      </c>
      <c r="B807" s="38" t="str">
        <f t="shared" si="126"/>
        <v>PICH1Aco229</v>
      </c>
      <c r="C807" s="39">
        <v>29</v>
      </c>
      <c r="D807" s="40" t="s">
        <v>52</v>
      </c>
      <c r="E807" s="40" t="s">
        <v>56</v>
      </c>
      <c r="F807" s="40" t="s">
        <v>47</v>
      </c>
      <c r="G807" s="41" t="s">
        <v>38</v>
      </c>
      <c r="H807" s="53">
        <v>1560</v>
      </c>
      <c r="I807" s="53"/>
      <c r="J807" s="53">
        <v>180</v>
      </c>
      <c r="K807" s="53"/>
      <c r="L807" s="53">
        <v>360</v>
      </c>
      <c r="M807" s="53"/>
      <c r="N807" s="53">
        <v>71280</v>
      </c>
      <c r="O807" s="53"/>
      <c r="P807" s="53">
        <v>19080</v>
      </c>
      <c r="Q807" s="53"/>
      <c r="R807" s="53">
        <v>540</v>
      </c>
      <c r="S807" s="53"/>
      <c r="T807" s="53">
        <v>0</v>
      </c>
      <c r="U807" s="53"/>
      <c r="V807" s="53">
        <v>2940</v>
      </c>
      <c r="W807" s="53"/>
      <c r="X807" s="53">
        <v>1710</v>
      </c>
      <c r="Y807" s="53"/>
      <c r="Z807" s="53">
        <v>4650</v>
      </c>
      <c r="AA807" s="53"/>
      <c r="AB807" s="53">
        <v>810</v>
      </c>
      <c r="AC807" s="53"/>
      <c r="AD807" s="53">
        <v>540</v>
      </c>
      <c r="AE807" s="53"/>
      <c r="AF807" s="53">
        <v>1350</v>
      </c>
      <c r="AG807" s="53"/>
      <c r="AH807" s="53">
        <v>1530</v>
      </c>
      <c r="AI807" s="53"/>
      <c r="AJ807" s="53"/>
      <c r="AK807" s="53"/>
      <c r="AL807" s="53">
        <v>98280</v>
      </c>
      <c r="AM807" s="53"/>
      <c r="AN807" s="53">
        <v>2250</v>
      </c>
      <c r="AO807" s="54"/>
      <c r="AP807" s="54">
        <v>100530</v>
      </c>
      <c r="AQ807" s="65">
        <f t="shared" si="127"/>
        <v>4.6254849298716802E-2</v>
      </c>
      <c r="AR807" s="66">
        <f t="shared" si="128"/>
        <v>25.833333333333332</v>
      </c>
      <c r="AS807" s="67">
        <f t="shared" si="129"/>
        <v>1.342882721575649E-2</v>
      </c>
      <c r="AT807" s="66">
        <f t="shared" si="130"/>
        <v>7.5</v>
      </c>
      <c r="AU807" s="67">
        <f t="shared" si="131"/>
        <v>1.521933751119069E-2</v>
      </c>
      <c r="AV807" s="68">
        <f t="shared" si="132"/>
        <v>8.5</v>
      </c>
    </row>
    <row r="808" spans="1:48" x14ac:dyDescent="0.2">
      <c r="A808" s="1" t="str">
        <f t="shared" si="125"/>
        <v>Pichidegua29</v>
      </c>
      <c r="B808" s="38" t="str">
        <f t="shared" si="126"/>
        <v>PICH1Bco29</v>
      </c>
      <c r="C808" s="39">
        <v>29</v>
      </c>
      <c r="D808" s="40" t="s">
        <v>52</v>
      </c>
      <c r="E808" s="40" t="s">
        <v>56</v>
      </c>
      <c r="F808" s="40" t="s">
        <v>47</v>
      </c>
      <c r="G808" s="41" t="s">
        <v>39</v>
      </c>
      <c r="H808" s="53">
        <v>5520</v>
      </c>
      <c r="I808" s="53"/>
      <c r="J808" s="53">
        <v>0</v>
      </c>
      <c r="K808" s="53"/>
      <c r="L808" s="53">
        <v>2100</v>
      </c>
      <c r="M808" s="53"/>
      <c r="N808" s="53">
        <v>31680</v>
      </c>
      <c r="O808" s="53"/>
      <c r="P808" s="53">
        <v>3480</v>
      </c>
      <c r="Q808" s="53"/>
      <c r="R808" s="53">
        <v>0</v>
      </c>
      <c r="S808" s="53"/>
      <c r="T808" s="53">
        <v>0</v>
      </c>
      <c r="U808" s="53"/>
      <c r="V808" s="53">
        <v>2850</v>
      </c>
      <c r="W808" s="53"/>
      <c r="X808" s="53">
        <v>930</v>
      </c>
      <c r="Y808" s="53"/>
      <c r="Z808" s="53">
        <v>3780</v>
      </c>
      <c r="AA808" s="53"/>
      <c r="AB808" s="53">
        <v>60</v>
      </c>
      <c r="AC808" s="53"/>
      <c r="AD808" s="53">
        <v>60</v>
      </c>
      <c r="AE808" s="53"/>
      <c r="AF808" s="53">
        <v>120</v>
      </c>
      <c r="AG808" s="53"/>
      <c r="AH808" s="53">
        <v>390</v>
      </c>
      <c r="AI808" s="53"/>
      <c r="AJ808" s="53"/>
      <c r="AK808" s="53"/>
      <c r="AL808" s="53">
        <v>46080</v>
      </c>
      <c r="AM808" s="53"/>
      <c r="AN808" s="53">
        <v>990</v>
      </c>
      <c r="AO808" s="54"/>
      <c r="AP808" s="54">
        <v>47070</v>
      </c>
      <c r="AQ808" s="65">
        <f t="shared" si="127"/>
        <v>8.0305927342256209E-2</v>
      </c>
      <c r="AR808" s="66">
        <f t="shared" si="128"/>
        <v>21</v>
      </c>
      <c r="AS808" s="67">
        <f t="shared" si="129"/>
        <v>2.5493945188017845E-3</v>
      </c>
      <c r="AT808" s="66">
        <f t="shared" si="130"/>
        <v>0.66666666666666663</v>
      </c>
      <c r="AU808" s="67">
        <f t="shared" si="131"/>
        <v>8.2855321861057991E-3</v>
      </c>
      <c r="AV808" s="68">
        <f t="shared" si="132"/>
        <v>2.1666666666666665</v>
      </c>
    </row>
    <row r="809" spans="1:48" x14ac:dyDescent="0.2">
      <c r="A809" s="1" t="str">
        <f t="shared" si="125"/>
        <v>Pichidegua29</v>
      </c>
      <c r="B809" s="38" t="str">
        <f t="shared" si="126"/>
        <v>PICH2BCO29</v>
      </c>
      <c r="C809" s="39">
        <v>29</v>
      </c>
      <c r="D809" s="40" t="s">
        <v>52</v>
      </c>
      <c r="E809" s="42" t="s">
        <v>56</v>
      </c>
      <c r="F809" s="42" t="s">
        <v>47</v>
      </c>
      <c r="G809" s="43" t="s">
        <v>40</v>
      </c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4"/>
      <c r="AP809" s="54"/>
      <c r="AQ809" s="65">
        <v>0</v>
      </c>
      <c r="AR809" s="66">
        <f t="shared" si="128"/>
        <v>0</v>
      </c>
      <c r="AS809" s="67">
        <v>0</v>
      </c>
      <c r="AT809" s="66">
        <f t="shared" si="130"/>
        <v>0</v>
      </c>
      <c r="AU809" s="67">
        <v>0</v>
      </c>
      <c r="AV809" s="68">
        <f t="shared" si="132"/>
        <v>0</v>
      </c>
    </row>
    <row r="810" spans="1:48" x14ac:dyDescent="0.2">
      <c r="A810" s="1" t="str">
        <f t="shared" si="125"/>
        <v>Pichidegua29</v>
      </c>
      <c r="B810" s="38" t="str">
        <f t="shared" si="126"/>
        <v>PICH4Bco29</v>
      </c>
      <c r="C810" s="39">
        <v>29</v>
      </c>
      <c r="D810" s="40" t="s">
        <v>52</v>
      </c>
      <c r="E810" s="40" t="s">
        <v>56</v>
      </c>
      <c r="F810" s="40" t="s">
        <v>50</v>
      </c>
      <c r="G810" s="41" t="s">
        <v>41</v>
      </c>
      <c r="H810" s="53">
        <v>720</v>
      </c>
      <c r="I810" s="53"/>
      <c r="J810" s="53">
        <v>0</v>
      </c>
      <c r="K810" s="53"/>
      <c r="L810" s="53">
        <v>5400</v>
      </c>
      <c r="M810" s="53"/>
      <c r="N810" s="53">
        <v>180</v>
      </c>
      <c r="O810" s="53"/>
      <c r="P810" s="53">
        <v>31860</v>
      </c>
      <c r="Q810" s="53"/>
      <c r="R810" s="53">
        <v>13140</v>
      </c>
      <c r="S810" s="53"/>
      <c r="T810" s="53">
        <v>4500</v>
      </c>
      <c r="U810" s="53"/>
      <c r="V810" s="53">
        <v>6480</v>
      </c>
      <c r="W810" s="53"/>
      <c r="X810" s="53">
        <v>0</v>
      </c>
      <c r="Y810" s="53"/>
      <c r="Z810" s="53">
        <v>6480</v>
      </c>
      <c r="AA810" s="53"/>
      <c r="AB810" s="53">
        <v>1800</v>
      </c>
      <c r="AC810" s="53"/>
      <c r="AD810" s="53">
        <v>0</v>
      </c>
      <c r="AE810" s="53"/>
      <c r="AF810" s="53">
        <v>1800</v>
      </c>
      <c r="AG810" s="53"/>
      <c r="AH810" s="53">
        <v>400</v>
      </c>
      <c r="AI810" s="53"/>
      <c r="AJ810" s="53"/>
      <c r="AK810" s="53"/>
      <c r="AL810" s="53">
        <v>64480</v>
      </c>
      <c r="AM810" s="53"/>
      <c r="AN810" s="53">
        <v>0</v>
      </c>
      <c r="AO810" s="54"/>
      <c r="AP810" s="54">
        <v>64480</v>
      </c>
      <c r="AQ810" s="65">
        <f t="shared" si="127"/>
        <v>0.10049627791563276</v>
      </c>
      <c r="AR810" s="66">
        <f t="shared" si="128"/>
        <v>36</v>
      </c>
      <c r="AS810" s="67">
        <f t="shared" si="129"/>
        <v>2.7915632754342432E-2</v>
      </c>
      <c r="AT810" s="66">
        <f t="shared" si="130"/>
        <v>10</v>
      </c>
      <c r="AU810" s="67">
        <f t="shared" si="131"/>
        <v>6.2034739454094297E-3</v>
      </c>
      <c r="AV810" s="68">
        <f t="shared" si="132"/>
        <v>2.2222222222222223</v>
      </c>
    </row>
    <row r="811" spans="1:48" x14ac:dyDescent="0.2">
      <c r="A811" s="1" t="str">
        <f t="shared" si="125"/>
        <v>Pichidegua29</v>
      </c>
      <c r="B811" s="38" t="str">
        <f t="shared" si="126"/>
        <v>PICH5Aco29</v>
      </c>
      <c r="C811" s="39">
        <v>29</v>
      </c>
      <c r="D811" s="40" t="s">
        <v>52</v>
      </c>
      <c r="E811" s="40" t="s">
        <v>56</v>
      </c>
      <c r="F811" s="40" t="s">
        <v>51</v>
      </c>
      <c r="G811" s="41" t="s">
        <v>42</v>
      </c>
      <c r="H811" s="53">
        <v>5040</v>
      </c>
      <c r="I811" s="53"/>
      <c r="J811" s="53">
        <v>30780</v>
      </c>
      <c r="K811" s="53"/>
      <c r="L811" s="53">
        <v>4500</v>
      </c>
      <c r="M811" s="53"/>
      <c r="N811" s="53">
        <v>72000</v>
      </c>
      <c r="O811" s="53"/>
      <c r="P811" s="53">
        <v>1440</v>
      </c>
      <c r="Q811" s="53"/>
      <c r="R811" s="53">
        <v>0</v>
      </c>
      <c r="S811" s="53"/>
      <c r="T811" s="53">
        <v>0</v>
      </c>
      <c r="U811" s="53"/>
      <c r="V811" s="53">
        <v>3822</v>
      </c>
      <c r="W811" s="53"/>
      <c r="X811" s="53">
        <v>0</v>
      </c>
      <c r="Y811" s="53"/>
      <c r="Z811" s="53">
        <v>3822</v>
      </c>
      <c r="AA811" s="53"/>
      <c r="AB811" s="53">
        <v>3690</v>
      </c>
      <c r="AC811" s="53"/>
      <c r="AD811" s="53">
        <v>0</v>
      </c>
      <c r="AE811" s="53"/>
      <c r="AF811" s="53">
        <v>3690</v>
      </c>
      <c r="AG811" s="53"/>
      <c r="AH811" s="53">
        <v>588</v>
      </c>
      <c r="AI811" s="53"/>
      <c r="AJ811" s="53"/>
      <c r="AK811" s="53"/>
      <c r="AL811" s="53">
        <v>121860</v>
      </c>
      <c r="AM811" s="53"/>
      <c r="AN811" s="53">
        <v>0</v>
      </c>
      <c r="AO811" s="54"/>
      <c r="AP811" s="54">
        <v>121860</v>
      </c>
      <c r="AQ811" s="65">
        <f t="shared" si="127"/>
        <v>3.1363860167405222E-2</v>
      </c>
      <c r="AR811" s="66">
        <f t="shared" si="128"/>
        <v>21.233333333333334</v>
      </c>
      <c r="AS811" s="67">
        <f t="shared" si="129"/>
        <v>3.0280649926144758E-2</v>
      </c>
      <c r="AT811" s="66">
        <f t="shared" si="130"/>
        <v>20.5</v>
      </c>
      <c r="AU811" s="67">
        <f t="shared" si="131"/>
        <v>4.8252092565238798E-3</v>
      </c>
      <c r="AV811" s="68">
        <f t="shared" si="132"/>
        <v>3.2666666666666666</v>
      </c>
    </row>
    <row r="812" spans="1:48" x14ac:dyDescent="0.2">
      <c r="A812" s="1" t="str">
        <f t="shared" si="125"/>
        <v>Pichidegua29</v>
      </c>
      <c r="B812" s="38" t="str">
        <f t="shared" si="126"/>
        <v>PICH5Bco29</v>
      </c>
      <c r="C812" s="39">
        <v>29</v>
      </c>
      <c r="D812" s="40" t="s">
        <v>52</v>
      </c>
      <c r="E812" s="40" t="s">
        <v>56</v>
      </c>
      <c r="F812" s="40" t="s">
        <v>51</v>
      </c>
      <c r="G812" s="41" t="s">
        <v>43</v>
      </c>
      <c r="H812" s="53">
        <v>4080</v>
      </c>
      <c r="I812" s="53"/>
      <c r="J812" s="53">
        <v>19080</v>
      </c>
      <c r="K812" s="53"/>
      <c r="L812" s="53">
        <v>37260</v>
      </c>
      <c r="M812" s="53"/>
      <c r="N812" s="53">
        <v>18540</v>
      </c>
      <c r="O812" s="53"/>
      <c r="P812" s="53">
        <v>1260</v>
      </c>
      <c r="Q812" s="53"/>
      <c r="R812" s="53">
        <v>180</v>
      </c>
      <c r="S812" s="53"/>
      <c r="T812" s="53">
        <v>0</v>
      </c>
      <c r="U812" s="53"/>
      <c r="V812" s="53">
        <v>7380</v>
      </c>
      <c r="W812" s="53"/>
      <c r="X812" s="53">
        <v>0</v>
      </c>
      <c r="Y812" s="53"/>
      <c r="Z812" s="53">
        <v>7380</v>
      </c>
      <c r="AA812" s="53"/>
      <c r="AB812" s="53">
        <v>2151</v>
      </c>
      <c r="AC812" s="53"/>
      <c r="AD812" s="53">
        <v>0</v>
      </c>
      <c r="AE812" s="53"/>
      <c r="AF812" s="53">
        <v>2151</v>
      </c>
      <c r="AG812" s="53"/>
      <c r="AH812" s="53">
        <v>2049</v>
      </c>
      <c r="AI812" s="53"/>
      <c r="AJ812" s="53"/>
      <c r="AK812" s="53"/>
      <c r="AL812" s="53">
        <v>91980</v>
      </c>
      <c r="AM812" s="53"/>
      <c r="AN812" s="53">
        <v>0</v>
      </c>
      <c r="AO812" s="54"/>
      <c r="AP812" s="54">
        <v>91980</v>
      </c>
      <c r="AQ812" s="65">
        <f t="shared" si="127"/>
        <v>8.0234833659491189E-2</v>
      </c>
      <c r="AR812" s="66">
        <f t="shared" si="128"/>
        <v>41</v>
      </c>
      <c r="AS812" s="67">
        <f t="shared" si="129"/>
        <v>2.3385518590998043E-2</v>
      </c>
      <c r="AT812" s="66">
        <f t="shared" si="130"/>
        <v>11.95</v>
      </c>
      <c r="AU812" s="67">
        <f t="shared" si="131"/>
        <v>2.2276581865622962E-2</v>
      </c>
      <c r="AV812" s="68">
        <f t="shared" si="132"/>
        <v>11.383333333333333</v>
      </c>
    </row>
    <row r="813" spans="1:48" x14ac:dyDescent="0.2">
      <c r="A813" s="1" t="str">
        <f t="shared" si="125"/>
        <v>Pichidegua29</v>
      </c>
      <c r="B813" s="38" t="str">
        <f t="shared" si="126"/>
        <v>PICH5Cco29</v>
      </c>
      <c r="C813" s="39">
        <v>29</v>
      </c>
      <c r="D813" s="40" t="s">
        <v>52</v>
      </c>
      <c r="E813" s="40" t="s">
        <v>56</v>
      </c>
      <c r="F813" s="40" t="s">
        <v>51</v>
      </c>
      <c r="G813" s="41" t="s">
        <v>44</v>
      </c>
      <c r="H813" s="53">
        <v>1920</v>
      </c>
      <c r="I813" s="53"/>
      <c r="J813" s="53">
        <v>14400</v>
      </c>
      <c r="K813" s="53"/>
      <c r="L813" s="53">
        <v>180</v>
      </c>
      <c r="M813" s="53"/>
      <c r="N813" s="53">
        <v>96300</v>
      </c>
      <c r="O813" s="53"/>
      <c r="P813" s="53">
        <v>1440</v>
      </c>
      <c r="Q813" s="53"/>
      <c r="R813" s="53">
        <v>0</v>
      </c>
      <c r="S813" s="53"/>
      <c r="T813" s="53">
        <v>0</v>
      </c>
      <c r="U813" s="53"/>
      <c r="V813" s="53">
        <v>3681</v>
      </c>
      <c r="W813" s="53"/>
      <c r="X813" s="53">
        <v>0</v>
      </c>
      <c r="Y813" s="53"/>
      <c r="Z813" s="53">
        <v>3681</v>
      </c>
      <c r="AA813" s="53"/>
      <c r="AB813" s="53">
        <v>2421</v>
      </c>
      <c r="AC813" s="53"/>
      <c r="AD813" s="53">
        <v>0</v>
      </c>
      <c r="AE813" s="53"/>
      <c r="AF813" s="53">
        <v>2421</v>
      </c>
      <c r="AG813" s="53"/>
      <c r="AH813" s="53">
        <v>1518</v>
      </c>
      <c r="AI813" s="53"/>
      <c r="AJ813" s="53"/>
      <c r="AK813" s="53"/>
      <c r="AL813" s="53">
        <v>121860</v>
      </c>
      <c r="AM813" s="53"/>
      <c r="AN813" s="53">
        <v>0</v>
      </c>
      <c r="AO813" s="54"/>
      <c r="AP813" s="54">
        <v>121860</v>
      </c>
      <c r="AQ813" s="65">
        <f t="shared" si="127"/>
        <v>3.020679468242245E-2</v>
      </c>
      <c r="AR813" s="66">
        <f t="shared" si="128"/>
        <v>20.45</v>
      </c>
      <c r="AS813" s="67">
        <f t="shared" si="129"/>
        <v>1.9867060561299853E-2</v>
      </c>
      <c r="AT813" s="66">
        <f t="shared" si="130"/>
        <v>13.45</v>
      </c>
      <c r="AU813" s="67">
        <f t="shared" si="131"/>
        <v>1.2456917774495322E-2</v>
      </c>
      <c r="AV813" s="68">
        <f t="shared" si="132"/>
        <v>8.4333333333333336</v>
      </c>
    </row>
    <row r="814" spans="1:48" ht="13.5" thickBot="1" x14ac:dyDescent="0.25">
      <c r="A814" s="1" t="str">
        <f t="shared" si="125"/>
        <v>29</v>
      </c>
      <c r="B814" s="44" t="str">
        <f t="shared" si="126"/>
        <v>Lavado29</v>
      </c>
      <c r="C814" s="45">
        <v>29</v>
      </c>
      <c r="D814" s="46"/>
      <c r="E814" s="46"/>
      <c r="F814" s="46"/>
      <c r="G814" s="47" t="s">
        <v>46</v>
      </c>
      <c r="H814" s="55">
        <v>8640</v>
      </c>
      <c r="I814" s="55"/>
      <c r="J814" s="55">
        <v>32580</v>
      </c>
      <c r="K814" s="55"/>
      <c r="L814" s="55">
        <v>92160</v>
      </c>
      <c r="M814" s="55"/>
      <c r="N814" s="55">
        <v>64620</v>
      </c>
      <c r="O814" s="55"/>
      <c r="P814" s="55">
        <v>14580</v>
      </c>
      <c r="Q814" s="55"/>
      <c r="R814" s="55">
        <v>9900</v>
      </c>
      <c r="S814" s="55"/>
      <c r="T814" s="55">
        <v>0</v>
      </c>
      <c r="U814" s="55"/>
      <c r="V814" s="55">
        <v>0</v>
      </c>
      <c r="W814" s="55"/>
      <c r="X814" s="55">
        <v>0</v>
      </c>
      <c r="Y814" s="55"/>
      <c r="Z814" s="55">
        <v>0</v>
      </c>
      <c r="AA814" s="55"/>
      <c r="AB814" s="55">
        <v>0</v>
      </c>
      <c r="AC814" s="55"/>
      <c r="AD814" s="55">
        <v>0</v>
      </c>
      <c r="AE814" s="55"/>
      <c r="AF814" s="55">
        <v>0</v>
      </c>
      <c r="AG814" s="55"/>
      <c r="AH814" s="55">
        <v>0</v>
      </c>
      <c r="AI814" s="55"/>
      <c r="AJ814" s="55"/>
      <c r="AK814" s="55"/>
      <c r="AL814" s="55">
        <v>222480</v>
      </c>
      <c r="AM814" s="55"/>
      <c r="AN814" s="55">
        <v>0</v>
      </c>
      <c r="AO814" s="56"/>
      <c r="AP814" s="56">
        <v>222480</v>
      </c>
      <c r="AQ814" s="69">
        <f t="shared" si="127"/>
        <v>0</v>
      </c>
      <c r="AR814" s="70">
        <f t="shared" si="128"/>
        <v>0</v>
      </c>
      <c r="AS814" s="71">
        <f t="shared" si="129"/>
        <v>0</v>
      </c>
      <c r="AT814" s="70">
        <f t="shared" si="130"/>
        <v>0</v>
      </c>
      <c r="AU814" s="71">
        <f t="shared" si="131"/>
        <v>0</v>
      </c>
      <c r="AV814" s="72">
        <f t="shared" si="132"/>
        <v>0</v>
      </c>
    </row>
    <row r="815" spans="1:48" x14ac:dyDescent="0.2">
      <c r="A815" s="1" t="str">
        <f t="shared" ref="A815:A842" si="133">+CONCATENATE(D815,C815)</f>
        <v>Calera30</v>
      </c>
      <c r="B815" s="34" t="str">
        <f t="shared" ref="B815:B842" si="134">+CONCATENATE(G815,C815)</f>
        <v>CA3A30</v>
      </c>
      <c r="C815" s="35">
        <v>30</v>
      </c>
      <c r="D815" s="36" t="s">
        <v>59</v>
      </c>
      <c r="E815" s="36" t="s">
        <v>56</v>
      </c>
      <c r="F815" s="36" t="s">
        <v>47</v>
      </c>
      <c r="G815" s="37" t="s">
        <v>20</v>
      </c>
      <c r="H815" s="51">
        <v>4440</v>
      </c>
      <c r="I815" s="51">
        <v>8.92</v>
      </c>
      <c r="J815" s="51">
        <v>14040</v>
      </c>
      <c r="K815" s="51">
        <v>28.2</v>
      </c>
      <c r="L815" s="51">
        <v>0</v>
      </c>
      <c r="M815" s="51">
        <v>0</v>
      </c>
      <c r="N815" s="51">
        <v>27180</v>
      </c>
      <c r="O815" s="51">
        <v>54.6</v>
      </c>
      <c r="P815" s="51">
        <v>180</v>
      </c>
      <c r="Q815" s="51">
        <v>0.36</v>
      </c>
      <c r="R815" s="51">
        <v>0</v>
      </c>
      <c r="S815" s="51">
        <v>0</v>
      </c>
      <c r="T815" s="51">
        <v>0</v>
      </c>
      <c r="U815" s="51">
        <v>0</v>
      </c>
      <c r="V815" s="51">
        <v>1128</v>
      </c>
      <c r="W815" s="51">
        <v>2.27</v>
      </c>
      <c r="X815" s="51">
        <v>450</v>
      </c>
      <c r="Y815" s="51">
        <v>0.9</v>
      </c>
      <c r="Z815" s="51">
        <v>1578</v>
      </c>
      <c r="AA815" s="51">
        <v>3.17</v>
      </c>
      <c r="AB815" s="51">
        <v>558</v>
      </c>
      <c r="AC815" s="51">
        <v>1.1200000000000001</v>
      </c>
      <c r="AD815" s="51">
        <v>630</v>
      </c>
      <c r="AE815" s="51">
        <v>1.27</v>
      </c>
      <c r="AF815" s="51">
        <v>1188</v>
      </c>
      <c r="AG815" s="51">
        <v>2.39</v>
      </c>
      <c r="AH815" s="51">
        <v>1174</v>
      </c>
      <c r="AI815" s="51">
        <v>2.36</v>
      </c>
      <c r="AJ815" s="51">
        <v>0</v>
      </c>
      <c r="AK815" s="51">
        <v>0</v>
      </c>
      <c r="AL815" s="51">
        <v>48700</v>
      </c>
      <c r="AM815" s="51">
        <v>97.83</v>
      </c>
      <c r="AN815" s="51">
        <v>1080</v>
      </c>
      <c r="AO815" s="52">
        <v>2.17</v>
      </c>
      <c r="AP815" s="52">
        <v>49780</v>
      </c>
      <c r="AQ815" s="57">
        <f t="shared" ref="AQ815:AQ842" si="135">+Z815/AP815</f>
        <v>3.1699477701888308E-2</v>
      </c>
      <c r="AR815" s="58">
        <f t="shared" ref="AR815:AR842" si="136">+Z815/180</f>
        <v>8.7666666666666675</v>
      </c>
      <c r="AS815" s="59">
        <f t="shared" ref="AS815:AS842" si="137">+AF815/AP815</f>
        <v>2.3865006026516672E-2</v>
      </c>
      <c r="AT815" s="58">
        <f t="shared" ref="AT815:AT842" si="138">+AF815/180</f>
        <v>6.6</v>
      </c>
      <c r="AU815" s="59">
        <f t="shared" ref="AU815:AU842" si="139">+AH815/AP815</f>
        <v>2.3583768581759743E-2</v>
      </c>
      <c r="AV815" s="60">
        <f t="shared" ref="AV815:AV842" si="140">+AH815/180</f>
        <v>6.5222222222222221</v>
      </c>
    </row>
    <row r="816" spans="1:48" x14ac:dyDescent="0.2">
      <c r="A816" s="1" t="str">
        <f t="shared" si="133"/>
        <v>Calera30</v>
      </c>
      <c r="B816" s="38" t="str">
        <f t="shared" si="134"/>
        <v>CA3B30</v>
      </c>
      <c r="C816" s="39">
        <v>30</v>
      </c>
      <c r="D816" s="40" t="s">
        <v>59</v>
      </c>
      <c r="E816" s="40" t="s">
        <v>56</v>
      </c>
      <c r="F816" s="40" t="s">
        <v>47</v>
      </c>
      <c r="G816" s="41" t="s">
        <v>54</v>
      </c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4"/>
      <c r="AP816" s="54"/>
      <c r="AQ816" s="65">
        <v>0</v>
      </c>
      <c r="AR816" s="62">
        <f t="shared" si="136"/>
        <v>0</v>
      </c>
      <c r="AS816" s="67">
        <v>0</v>
      </c>
      <c r="AT816" s="62">
        <f t="shared" si="138"/>
        <v>0</v>
      </c>
      <c r="AU816" s="67">
        <v>0</v>
      </c>
      <c r="AV816" s="64">
        <f t="shared" si="140"/>
        <v>0</v>
      </c>
    </row>
    <row r="817" spans="1:48" x14ac:dyDescent="0.2">
      <c r="A817" s="1" t="str">
        <f t="shared" si="133"/>
        <v>Calera30</v>
      </c>
      <c r="B817" s="38" t="str">
        <f t="shared" si="134"/>
        <v>CA3BB30</v>
      </c>
      <c r="C817" s="39">
        <v>30</v>
      </c>
      <c r="D817" s="40" t="s">
        <v>59</v>
      </c>
      <c r="E817" s="40" t="s">
        <v>55</v>
      </c>
      <c r="F817" s="40" t="s">
        <v>47</v>
      </c>
      <c r="G817" s="41" t="s">
        <v>21</v>
      </c>
      <c r="H817" s="53">
        <v>4080</v>
      </c>
      <c r="I817" s="53">
        <v>4.2</v>
      </c>
      <c r="J817" s="53">
        <v>20880</v>
      </c>
      <c r="K817" s="53">
        <v>21.5</v>
      </c>
      <c r="L817" s="53">
        <v>9540</v>
      </c>
      <c r="M817" s="53">
        <v>9.82</v>
      </c>
      <c r="N817" s="53">
        <v>45000</v>
      </c>
      <c r="O817" s="53">
        <v>46.34</v>
      </c>
      <c r="P817" s="53">
        <v>10260</v>
      </c>
      <c r="Q817" s="53">
        <v>10.57</v>
      </c>
      <c r="R817" s="53">
        <v>0</v>
      </c>
      <c r="S817" s="53">
        <v>0</v>
      </c>
      <c r="T817" s="53">
        <v>0</v>
      </c>
      <c r="U817" s="53">
        <v>0</v>
      </c>
      <c r="V817" s="53">
        <v>3939</v>
      </c>
      <c r="W817" s="53">
        <v>4.0599999999999996</v>
      </c>
      <c r="X817" s="53">
        <v>960</v>
      </c>
      <c r="Y817" s="53">
        <v>0.99</v>
      </c>
      <c r="Z817" s="53">
        <v>4899</v>
      </c>
      <c r="AA817" s="53">
        <v>5.04</v>
      </c>
      <c r="AB817" s="53">
        <v>1242</v>
      </c>
      <c r="AC817" s="53">
        <v>1.28</v>
      </c>
      <c r="AD817" s="53">
        <v>660</v>
      </c>
      <c r="AE817" s="53">
        <v>0.68</v>
      </c>
      <c r="AF817" s="53">
        <v>1902</v>
      </c>
      <c r="AG817" s="53">
        <v>1.96</v>
      </c>
      <c r="AH817" s="53">
        <v>549</v>
      </c>
      <c r="AI817" s="53">
        <v>0.56999999999999995</v>
      </c>
      <c r="AJ817" s="53">
        <v>0</v>
      </c>
      <c r="AK817" s="53">
        <v>0</v>
      </c>
      <c r="AL817" s="53">
        <v>95490</v>
      </c>
      <c r="AM817" s="53">
        <v>98.33</v>
      </c>
      <c r="AN817" s="53">
        <v>1620</v>
      </c>
      <c r="AO817" s="54">
        <v>1.67</v>
      </c>
      <c r="AP817" s="54">
        <v>97110</v>
      </c>
      <c r="AQ817" s="61">
        <f t="shared" si="135"/>
        <v>5.0447945628668521E-2</v>
      </c>
      <c r="AR817" s="62">
        <f t="shared" si="136"/>
        <v>27.216666666666665</v>
      </c>
      <c r="AS817" s="63">
        <f t="shared" si="137"/>
        <v>1.9586036453506334E-2</v>
      </c>
      <c r="AT817" s="62">
        <f t="shared" si="138"/>
        <v>10.566666666666666</v>
      </c>
      <c r="AU817" s="63">
        <f t="shared" si="139"/>
        <v>5.6533827618164964E-3</v>
      </c>
      <c r="AV817" s="64">
        <f t="shared" si="140"/>
        <v>3.05</v>
      </c>
    </row>
    <row r="818" spans="1:48" x14ac:dyDescent="0.2">
      <c r="A818" s="1" t="str">
        <f t="shared" si="133"/>
        <v>Calera30</v>
      </c>
      <c r="B818" s="38" t="str">
        <f t="shared" si="134"/>
        <v>CAP1A30</v>
      </c>
      <c r="C818" s="39">
        <v>30</v>
      </c>
      <c r="D818" s="40" t="s">
        <v>59</v>
      </c>
      <c r="E818" s="40" t="s">
        <v>56</v>
      </c>
      <c r="F818" s="40" t="s">
        <v>47</v>
      </c>
      <c r="G818" s="41" t="s">
        <v>22</v>
      </c>
      <c r="H818" s="53">
        <v>2880</v>
      </c>
      <c r="I818" s="53">
        <v>7.5</v>
      </c>
      <c r="J818" s="53">
        <v>360</v>
      </c>
      <c r="K818" s="53">
        <v>0.94</v>
      </c>
      <c r="L818" s="53">
        <v>4860</v>
      </c>
      <c r="M818" s="53">
        <v>12.66</v>
      </c>
      <c r="N818" s="53">
        <v>28260</v>
      </c>
      <c r="O818" s="53">
        <v>73.64</v>
      </c>
      <c r="P818" s="53">
        <v>0</v>
      </c>
      <c r="Q818" s="53">
        <v>0</v>
      </c>
      <c r="R818" s="53">
        <v>0</v>
      </c>
      <c r="S818" s="53">
        <v>0</v>
      </c>
      <c r="T818" s="53">
        <v>0</v>
      </c>
      <c r="U818" s="53">
        <v>0</v>
      </c>
      <c r="V818" s="53">
        <v>1095</v>
      </c>
      <c r="W818" s="53">
        <v>2.85</v>
      </c>
      <c r="X818" s="53">
        <v>300</v>
      </c>
      <c r="Y818" s="53">
        <v>0.78</v>
      </c>
      <c r="Z818" s="53">
        <v>1395</v>
      </c>
      <c r="AA818" s="53">
        <v>3.64</v>
      </c>
      <c r="AB818" s="53">
        <v>129</v>
      </c>
      <c r="AC818" s="53">
        <v>0.34</v>
      </c>
      <c r="AD818" s="53">
        <v>0</v>
      </c>
      <c r="AE818" s="53">
        <v>0</v>
      </c>
      <c r="AF818" s="53">
        <v>129</v>
      </c>
      <c r="AG818" s="53">
        <v>0.34</v>
      </c>
      <c r="AH818" s="53">
        <v>491</v>
      </c>
      <c r="AI818" s="53">
        <v>1.28</v>
      </c>
      <c r="AJ818" s="53">
        <v>0</v>
      </c>
      <c r="AK818" s="53">
        <v>0</v>
      </c>
      <c r="AL818" s="53">
        <v>38075</v>
      </c>
      <c r="AM818" s="53">
        <v>99.22</v>
      </c>
      <c r="AN818" s="53">
        <v>300</v>
      </c>
      <c r="AO818" s="54">
        <v>0.78</v>
      </c>
      <c r="AP818" s="54">
        <v>38375</v>
      </c>
      <c r="AQ818" s="61">
        <f t="shared" si="135"/>
        <v>3.6351791530944623E-2</v>
      </c>
      <c r="AR818" s="62">
        <f t="shared" si="136"/>
        <v>7.75</v>
      </c>
      <c r="AS818" s="63">
        <f t="shared" si="137"/>
        <v>3.3615635179153093E-3</v>
      </c>
      <c r="AT818" s="62">
        <f t="shared" si="138"/>
        <v>0.71666666666666667</v>
      </c>
      <c r="AU818" s="63">
        <f t="shared" si="139"/>
        <v>1.2794788273615635E-2</v>
      </c>
      <c r="AV818" s="64">
        <f t="shared" si="140"/>
        <v>2.7277777777777779</v>
      </c>
    </row>
    <row r="819" spans="1:48" x14ac:dyDescent="0.2">
      <c r="A819" s="1" t="str">
        <f t="shared" si="133"/>
        <v>Calera30</v>
      </c>
      <c r="B819" s="38" t="str">
        <f t="shared" si="134"/>
        <v>CAP1B30</v>
      </c>
      <c r="C819" s="39">
        <v>30</v>
      </c>
      <c r="D819" s="40" t="s">
        <v>59</v>
      </c>
      <c r="E819" s="40" t="s">
        <v>56</v>
      </c>
      <c r="F819" s="40" t="s">
        <v>47</v>
      </c>
      <c r="G819" s="41" t="s">
        <v>23</v>
      </c>
      <c r="H819" s="53">
        <v>1800</v>
      </c>
      <c r="I819" s="53">
        <v>8.77</v>
      </c>
      <c r="J819" s="53">
        <v>0</v>
      </c>
      <c r="K819" s="53">
        <v>0</v>
      </c>
      <c r="L819" s="53">
        <v>0</v>
      </c>
      <c r="M819" s="53">
        <v>0</v>
      </c>
      <c r="N819" s="53">
        <v>15480</v>
      </c>
      <c r="O819" s="53">
        <v>75.44</v>
      </c>
      <c r="P819" s="53">
        <v>0</v>
      </c>
      <c r="Q819" s="53">
        <v>0</v>
      </c>
      <c r="R819" s="53">
        <v>0</v>
      </c>
      <c r="S819" s="53">
        <v>0</v>
      </c>
      <c r="T819" s="53">
        <v>0</v>
      </c>
      <c r="U819" s="53">
        <v>0</v>
      </c>
      <c r="V819" s="53">
        <v>1971</v>
      </c>
      <c r="W819" s="53">
        <v>9.61</v>
      </c>
      <c r="X819" s="53">
        <v>510</v>
      </c>
      <c r="Y819" s="53">
        <v>2.4900000000000002</v>
      </c>
      <c r="Z819" s="53">
        <v>2481</v>
      </c>
      <c r="AA819" s="53">
        <v>12.09</v>
      </c>
      <c r="AB819" s="53">
        <v>306</v>
      </c>
      <c r="AC819" s="53">
        <v>1.49</v>
      </c>
      <c r="AD819" s="53">
        <v>0</v>
      </c>
      <c r="AE819" s="53">
        <v>0</v>
      </c>
      <c r="AF819" s="53">
        <v>306</v>
      </c>
      <c r="AG819" s="53">
        <v>1.49</v>
      </c>
      <c r="AH819" s="53">
        <v>453</v>
      </c>
      <c r="AI819" s="53">
        <v>2.21</v>
      </c>
      <c r="AJ819" s="53">
        <v>0</v>
      </c>
      <c r="AK819" s="53">
        <v>0</v>
      </c>
      <c r="AL819" s="53">
        <v>20010</v>
      </c>
      <c r="AM819" s="53">
        <v>97.51</v>
      </c>
      <c r="AN819" s="53">
        <v>510</v>
      </c>
      <c r="AO819" s="54">
        <v>2.4900000000000002</v>
      </c>
      <c r="AP819" s="54">
        <v>20520</v>
      </c>
      <c r="AQ819" s="61">
        <f t="shared" si="135"/>
        <v>0.12090643274853802</v>
      </c>
      <c r="AR819" s="62">
        <f t="shared" si="136"/>
        <v>13.783333333333333</v>
      </c>
      <c r="AS819" s="63">
        <f t="shared" si="137"/>
        <v>1.4912280701754385E-2</v>
      </c>
      <c r="AT819" s="62">
        <f t="shared" si="138"/>
        <v>1.7</v>
      </c>
      <c r="AU819" s="63">
        <f t="shared" si="139"/>
        <v>2.2076023391812867E-2</v>
      </c>
      <c r="AV819" s="64">
        <f t="shared" si="140"/>
        <v>2.5166666666666666</v>
      </c>
    </row>
    <row r="820" spans="1:48" x14ac:dyDescent="0.2">
      <c r="A820" s="1" t="str">
        <f t="shared" si="133"/>
        <v>Calera30</v>
      </c>
      <c r="B820" s="38" t="str">
        <f t="shared" si="134"/>
        <v>CAP1c30</v>
      </c>
      <c r="C820" s="39">
        <v>30</v>
      </c>
      <c r="D820" s="40" t="s">
        <v>59</v>
      </c>
      <c r="E820" s="40" t="s">
        <v>56</v>
      </c>
      <c r="F820" s="40" t="s">
        <v>47</v>
      </c>
      <c r="G820" s="41" t="s">
        <v>24</v>
      </c>
      <c r="H820" s="53">
        <v>720</v>
      </c>
      <c r="I820" s="53">
        <v>8.4499999999999993</v>
      </c>
      <c r="J820" s="53">
        <v>0</v>
      </c>
      <c r="K820" s="53">
        <v>0</v>
      </c>
      <c r="L820" s="53">
        <v>0</v>
      </c>
      <c r="M820" s="53">
        <v>0</v>
      </c>
      <c r="N820" s="53">
        <v>6840</v>
      </c>
      <c r="O820" s="53">
        <v>80.28</v>
      </c>
      <c r="P820" s="53">
        <v>0</v>
      </c>
      <c r="Q820" s="53">
        <v>0</v>
      </c>
      <c r="R820" s="53">
        <v>0</v>
      </c>
      <c r="S820" s="53">
        <v>0</v>
      </c>
      <c r="T820" s="53">
        <v>0</v>
      </c>
      <c r="U820" s="53">
        <v>0</v>
      </c>
      <c r="V820" s="53">
        <v>459</v>
      </c>
      <c r="W820" s="53">
        <v>5.39</v>
      </c>
      <c r="X820" s="53">
        <v>330</v>
      </c>
      <c r="Y820" s="53">
        <v>3.87</v>
      </c>
      <c r="Z820" s="53">
        <v>789</v>
      </c>
      <c r="AA820" s="53">
        <v>9.26</v>
      </c>
      <c r="AB820" s="53">
        <v>39</v>
      </c>
      <c r="AC820" s="53">
        <v>0.46</v>
      </c>
      <c r="AD820" s="53">
        <v>0</v>
      </c>
      <c r="AE820" s="53">
        <v>0</v>
      </c>
      <c r="AF820" s="53">
        <v>39</v>
      </c>
      <c r="AG820" s="53">
        <v>0.46</v>
      </c>
      <c r="AH820" s="53">
        <v>132</v>
      </c>
      <c r="AI820" s="53">
        <v>1.55</v>
      </c>
      <c r="AJ820" s="53">
        <v>0</v>
      </c>
      <c r="AK820" s="53">
        <v>0</v>
      </c>
      <c r="AL820" s="53">
        <v>8190</v>
      </c>
      <c r="AM820" s="53">
        <v>96.13</v>
      </c>
      <c r="AN820" s="53">
        <v>330</v>
      </c>
      <c r="AO820" s="54">
        <v>3.87</v>
      </c>
      <c r="AP820" s="54">
        <v>8520</v>
      </c>
      <c r="AQ820" s="65">
        <f t="shared" si="135"/>
        <v>9.2605633802816903E-2</v>
      </c>
      <c r="AR820" s="66">
        <f t="shared" si="136"/>
        <v>4.3833333333333337</v>
      </c>
      <c r="AS820" s="67">
        <f t="shared" si="137"/>
        <v>4.5774647887323943E-3</v>
      </c>
      <c r="AT820" s="66">
        <f t="shared" si="138"/>
        <v>0.21666666666666667</v>
      </c>
      <c r="AU820" s="67">
        <f t="shared" si="139"/>
        <v>1.5492957746478873E-2</v>
      </c>
      <c r="AV820" s="68">
        <f t="shared" si="140"/>
        <v>0.73333333333333328</v>
      </c>
    </row>
    <row r="821" spans="1:48" x14ac:dyDescent="0.2">
      <c r="A821" s="1" t="str">
        <f t="shared" si="133"/>
        <v>Pichidegua30</v>
      </c>
      <c r="B821" s="38" t="str">
        <f t="shared" si="134"/>
        <v>PICH1A30</v>
      </c>
      <c r="C821" s="39">
        <v>30</v>
      </c>
      <c r="D821" s="40" t="s">
        <v>52</v>
      </c>
      <c r="E821" s="40"/>
      <c r="F821" s="40" t="s">
        <v>48</v>
      </c>
      <c r="G821" s="41" t="s">
        <v>25</v>
      </c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4"/>
      <c r="AP821" s="54"/>
      <c r="AQ821" s="65">
        <v>0</v>
      </c>
      <c r="AR821" s="66">
        <f t="shared" si="136"/>
        <v>0</v>
      </c>
      <c r="AS821" s="67">
        <v>0</v>
      </c>
      <c r="AT821" s="66">
        <f t="shared" si="138"/>
        <v>0</v>
      </c>
      <c r="AU821" s="67">
        <v>0</v>
      </c>
      <c r="AV821" s="68">
        <f t="shared" si="140"/>
        <v>0</v>
      </c>
    </row>
    <row r="822" spans="1:48" x14ac:dyDescent="0.2">
      <c r="A822" s="1" t="str">
        <f t="shared" si="133"/>
        <v>Pichidegua30</v>
      </c>
      <c r="B822" s="38" t="str">
        <f t="shared" si="134"/>
        <v>PICH2A30</v>
      </c>
      <c r="C822" s="39">
        <v>30</v>
      </c>
      <c r="D822" s="40" t="s">
        <v>52</v>
      </c>
      <c r="E822" s="40" t="s">
        <v>56</v>
      </c>
      <c r="F822" s="40" t="s">
        <v>48</v>
      </c>
      <c r="G822" s="41" t="s">
        <v>26</v>
      </c>
      <c r="H822" s="53">
        <v>11640</v>
      </c>
      <c r="I822" s="53">
        <v>4.0599999999999996</v>
      </c>
      <c r="J822" s="53">
        <v>50760</v>
      </c>
      <c r="K822" s="53">
        <v>17.71</v>
      </c>
      <c r="L822" s="53">
        <v>112020</v>
      </c>
      <c r="M822" s="53">
        <v>39.08</v>
      </c>
      <c r="N822" s="53">
        <v>85500</v>
      </c>
      <c r="O822" s="53">
        <v>29.83</v>
      </c>
      <c r="P822" s="53">
        <v>3780</v>
      </c>
      <c r="Q822" s="53">
        <v>1.32</v>
      </c>
      <c r="R822" s="53">
        <v>0</v>
      </c>
      <c r="S822" s="53">
        <v>0</v>
      </c>
      <c r="T822" s="53">
        <v>0</v>
      </c>
      <c r="U822" s="53">
        <v>0</v>
      </c>
      <c r="V822" s="53">
        <v>13500</v>
      </c>
      <c r="W822" s="53">
        <v>4.71</v>
      </c>
      <c r="X822" s="53">
        <v>0</v>
      </c>
      <c r="Y822" s="53">
        <v>0</v>
      </c>
      <c r="Z822" s="53">
        <v>13500</v>
      </c>
      <c r="AA822" s="53">
        <v>4.71</v>
      </c>
      <c r="AB822" s="53">
        <v>8640</v>
      </c>
      <c r="AC822" s="53">
        <v>3.01</v>
      </c>
      <c r="AD822" s="53">
        <v>0</v>
      </c>
      <c r="AE822" s="53">
        <v>0</v>
      </c>
      <c r="AF822" s="53">
        <v>8640</v>
      </c>
      <c r="AG822" s="53">
        <v>3.01</v>
      </c>
      <c r="AH822" s="53">
        <v>780</v>
      </c>
      <c r="AI822" s="53">
        <v>0.27</v>
      </c>
      <c r="AJ822" s="53">
        <v>0</v>
      </c>
      <c r="AK822" s="53">
        <v>0</v>
      </c>
      <c r="AL822" s="53">
        <v>286620</v>
      </c>
      <c r="AM822" s="53">
        <v>100</v>
      </c>
      <c r="AN822" s="53">
        <v>0</v>
      </c>
      <c r="AO822" s="54">
        <v>0</v>
      </c>
      <c r="AP822" s="54">
        <v>286620</v>
      </c>
      <c r="AQ822" s="65">
        <f t="shared" si="135"/>
        <v>4.7100690810131879E-2</v>
      </c>
      <c r="AR822" s="66">
        <f t="shared" si="136"/>
        <v>75</v>
      </c>
      <c r="AS822" s="67">
        <f t="shared" si="137"/>
        <v>3.0144442118484403E-2</v>
      </c>
      <c r="AT822" s="66">
        <f t="shared" si="138"/>
        <v>48</v>
      </c>
      <c r="AU822" s="67">
        <f t="shared" si="139"/>
        <v>2.7213732468076199E-3</v>
      </c>
      <c r="AV822" s="68">
        <f t="shared" si="140"/>
        <v>4.333333333333333</v>
      </c>
    </row>
    <row r="823" spans="1:48" x14ac:dyDescent="0.2">
      <c r="A823" s="1" t="str">
        <f t="shared" si="133"/>
        <v>Pichidegua30</v>
      </c>
      <c r="B823" s="38" t="str">
        <f t="shared" si="134"/>
        <v>PICH3A30</v>
      </c>
      <c r="C823" s="39">
        <v>30</v>
      </c>
      <c r="D823" s="40" t="s">
        <v>52</v>
      </c>
      <c r="E823" s="40" t="s">
        <v>55</v>
      </c>
      <c r="F823" s="40" t="s">
        <v>49</v>
      </c>
      <c r="G823" s="41" t="s">
        <v>27</v>
      </c>
      <c r="H823" s="53">
        <v>4200</v>
      </c>
      <c r="I823" s="53">
        <v>2.4300000000000002</v>
      </c>
      <c r="J823" s="53">
        <v>22680</v>
      </c>
      <c r="K823" s="53">
        <v>13.11</v>
      </c>
      <c r="L823" s="53">
        <v>64800</v>
      </c>
      <c r="M823" s="53">
        <v>37.46</v>
      </c>
      <c r="N823" s="53">
        <v>34740</v>
      </c>
      <c r="O823" s="53">
        <v>20.079999999999998</v>
      </c>
      <c r="P823" s="53">
        <v>2700</v>
      </c>
      <c r="Q823" s="53">
        <v>1.56</v>
      </c>
      <c r="R823" s="53">
        <v>0</v>
      </c>
      <c r="S823" s="53">
        <v>0</v>
      </c>
      <c r="T823" s="53">
        <v>0</v>
      </c>
      <c r="U823" s="53">
        <v>0</v>
      </c>
      <c r="V823" s="53">
        <v>14760</v>
      </c>
      <c r="W823" s="53">
        <v>8.5299999999999994</v>
      </c>
      <c r="X823" s="53">
        <v>0</v>
      </c>
      <c r="Y823" s="53">
        <v>0</v>
      </c>
      <c r="Z823" s="53">
        <v>14760</v>
      </c>
      <c r="AA823" s="53">
        <v>8.5299999999999994</v>
      </c>
      <c r="AB823" s="53">
        <v>28620</v>
      </c>
      <c r="AC823" s="53">
        <v>16.55</v>
      </c>
      <c r="AD823" s="53">
        <v>0</v>
      </c>
      <c r="AE823" s="53">
        <v>0</v>
      </c>
      <c r="AF823" s="53">
        <v>28620</v>
      </c>
      <c r="AG823" s="53">
        <v>16.55</v>
      </c>
      <c r="AH823" s="53">
        <v>480</v>
      </c>
      <c r="AI823" s="53">
        <v>0.28000000000000003</v>
      </c>
      <c r="AJ823" s="53">
        <v>0</v>
      </c>
      <c r="AK823" s="53">
        <v>0</v>
      </c>
      <c r="AL823" s="53">
        <v>172980</v>
      </c>
      <c r="AM823" s="53">
        <v>100</v>
      </c>
      <c r="AN823" s="53">
        <v>0</v>
      </c>
      <c r="AO823" s="54">
        <v>0</v>
      </c>
      <c r="AP823" s="54">
        <v>172980</v>
      </c>
      <c r="AQ823" s="65">
        <f t="shared" si="135"/>
        <v>8.5327783558792919E-2</v>
      </c>
      <c r="AR823" s="66">
        <f t="shared" si="136"/>
        <v>82</v>
      </c>
      <c r="AS823" s="67">
        <f t="shared" si="137"/>
        <v>0.16545265348595214</v>
      </c>
      <c r="AT823" s="66">
        <f t="shared" si="138"/>
        <v>159</v>
      </c>
      <c r="AU823" s="67">
        <f t="shared" si="139"/>
        <v>2.7748872702046479E-3</v>
      </c>
      <c r="AV823" s="68">
        <f t="shared" si="140"/>
        <v>2.6666666666666665</v>
      </c>
    </row>
    <row r="824" spans="1:48" x14ac:dyDescent="0.2">
      <c r="A824" s="1" t="str">
        <f t="shared" si="133"/>
        <v>Pichidegua30</v>
      </c>
      <c r="B824" s="38" t="str">
        <f t="shared" si="134"/>
        <v>PICH4A30</v>
      </c>
      <c r="C824" s="39">
        <v>30</v>
      </c>
      <c r="D824" s="40" t="s">
        <v>52</v>
      </c>
      <c r="E824" s="40" t="s">
        <v>55</v>
      </c>
      <c r="F824" s="40" t="s">
        <v>50</v>
      </c>
      <c r="G824" s="41" t="s">
        <v>28</v>
      </c>
      <c r="H824" s="53">
        <v>9600</v>
      </c>
      <c r="I824" s="53">
        <v>5.34</v>
      </c>
      <c r="J824" s="53">
        <v>30600</v>
      </c>
      <c r="K824" s="53">
        <v>17.010000000000002</v>
      </c>
      <c r="L824" s="53">
        <v>60300</v>
      </c>
      <c r="M824" s="53">
        <v>33.51</v>
      </c>
      <c r="N824" s="53">
        <v>42300</v>
      </c>
      <c r="O824" s="53">
        <v>23.51</v>
      </c>
      <c r="P824" s="53">
        <v>4860</v>
      </c>
      <c r="Q824" s="53">
        <v>2.7</v>
      </c>
      <c r="R824" s="53">
        <v>0</v>
      </c>
      <c r="S824" s="53">
        <v>0</v>
      </c>
      <c r="T824" s="53">
        <v>0</v>
      </c>
      <c r="U824" s="53">
        <v>0</v>
      </c>
      <c r="V824" s="53">
        <v>27090</v>
      </c>
      <c r="W824" s="53">
        <v>15.06</v>
      </c>
      <c r="X824" s="53">
        <v>0</v>
      </c>
      <c r="Y824" s="53">
        <v>0</v>
      </c>
      <c r="Z824" s="53">
        <v>27090</v>
      </c>
      <c r="AA824" s="53">
        <v>15.06</v>
      </c>
      <c r="AB824" s="53">
        <v>4290</v>
      </c>
      <c r="AC824" s="53">
        <v>2.38</v>
      </c>
      <c r="AD824" s="53">
        <v>0</v>
      </c>
      <c r="AE824" s="53">
        <v>0</v>
      </c>
      <c r="AF824" s="53">
        <v>4290</v>
      </c>
      <c r="AG824" s="53">
        <v>2.38</v>
      </c>
      <c r="AH824" s="53">
        <v>900</v>
      </c>
      <c r="AI824" s="53">
        <v>0.5</v>
      </c>
      <c r="AJ824" s="53">
        <v>0</v>
      </c>
      <c r="AK824" s="53">
        <v>0</v>
      </c>
      <c r="AL824" s="53">
        <v>179940</v>
      </c>
      <c r="AM824" s="53">
        <v>100</v>
      </c>
      <c r="AN824" s="53">
        <v>0</v>
      </c>
      <c r="AO824" s="54">
        <v>0</v>
      </c>
      <c r="AP824" s="54">
        <v>179940</v>
      </c>
      <c r="AQ824" s="65">
        <f t="shared" si="135"/>
        <v>0.15055018339446483</v>
      </c>
      <c r="AR824" s="66">
        <f t="shared" si="136"/>
        <v>150.5</v>
      </c>
      <c r="AS824" s="67">
        <f t="shared" si="137"/>
        <v>2.3841280426808935E-2</v>
      </c>
      <c r="AT824" s="66">
        <f t="shared" si="138"/>
        <v>23.833333333333332</v>
      </c>
      <c r="AU824" s="67">
        <f t="shared" si="139"/>
        <v>5.0016672224074687E-3</v>
      </c>
      <c r="AV824" s="68">
        <f t="shared" si="140"/>
        <v>5</v>
      </c>
    </row>
    <row r="825" spans="1:48" x14ac:dyDescent="0.2">
      <c r="A825" s="1" t="str">
        <f t="shared" si="133"/>
        <v>Pichidegua30</v>
      </c>
      <c r="B825" s="38" t="str">
        <f t="shared" si="134"/>
        <v>PICH5A30</v>
      </c>
      <c r="C825" s="39">
        <v>30</v>
      </c>
      <c r="D825" s="40" t="s">
        <v>52</v>
      </c>
      <c r="E825" s="40" t="s">
        <v>55</v>
      </c>
      <c r="F825" s="40" t="s">
        <v>51</v>
      </c>
      <c r="G825" s="41" t="s">
        <v>29</v>
      </c>
      <c r="H825" s="53">
        <v>1800</v>
      </c>
      <c r="I825" s="53">
        <v>0.62</v>
      </c>
      <c r="J825" s="53">
        <v>26640</v>
      </c>
      <c r="K825" s="53">
        <v>9.14</v>
      </c>
      <c r="L825" s="53">
        <v>145080</v>
      </c>
      <c r="M825" s="53">
        <v>49.76</v>
      </c>
      <c r="N825" s="53">
        <v>90180</v>
      </c>
      <c r="O825" s="53">
        <v>30.93</v>
      </c>
      <c r="P825" s="53">
        <v>7380</v>
      </c>
      <c r="Q825" s="53">
        <v>2.5299999999999998</v>
      </c>
      <c r="R825" s="53">
        <v>0</v>
      </c>
      <c r="S825" s="53">
        <v>0</v>
      </c>
      <c r="T825" s="53">
        <v>0</v>
      </c>
      <c r="U825" s="53">
        <v>0</v>
      </c>
      <c r="V825" s="53">
        <v>17460</v>
      </c>
      <c r="W825" s="53">
        <v>5.99</v>
      </c>
      <c r="X825" s="53">
        <v>0</v>
      </c>
      <c r="Y825" s="53">
        <v>0</v>
      </c>
      <c r="Z825" s="53">
        <v>17460</v>
      </c>
      <c r="AA825" s="53">
        <v>5.99</v>
      </c>
      <c r="AB825" s="53">
        <v>2340</v>
      </c>
      <c r="AC825" s="53">
        <v>0.8</v>
      </c>
      <c r="AD825" s="53">
        <v>0</v>
      </c>
      <c r="AE825" s="53">
        <v>0</v>
      </c>
      <c r="AF825" s="53">
        <v>2340</v>
      </c>
      <c r="AG825" s="53">
        <v>0.8</v>
      </c>
      <c r="AH825" s="53">
        <v>700</v>
      </c>
      <c r="AI825" s="53">
        <v>0.24</v>
      </c>
      <c r="AJ825" s="53">
        <v>0</v>
      </c>
      <c r="AK825" s="53">
        <v>0</v>
      </c>
      <c r="AL825" s="53">
        <v>291580</v>
      </c>
      <c r="AM825" s="53">
        <v>100</v>
      </c>
      <c r="AN825" s="53">
        <v>0</v>
      </c>
      <c r="AO825" s="54">
        <v>0</v>
      </c>
      <c r="AP825" s="54">
        <v>291580</v>
      </c>
      <c r="AQ825" s="65">
        <f t="shared" si="135"/>
        <v>5.9880650250360108E-2</v>
      </c>
      <c r="AR825" s="66">
        <f t="shared" si="136"/>
        <v>97</v>
      </c>
      <c r="AS825" s="67">
        <f t="shared" si="137"/>
        <v>8.0252417861307358E-3</v>
      </c>
      <c r="AT825" s="66">
        <f t="shared" si="138"/>
        <v>13</v>
      </c>
      <c r="AU825" s="67">
        <f t="shared" si="139"/>
        <v>2.4007133548254339E-3</v>
      </c>
      <c r="AV825" s="68">
        <f t="shared" si="140"/>
        <v>3.8888888888888888</v>
      </c>
    </row>
    <row r="826" spans="1:48" x14ac:dyDescent="0.2">
      <c r="A826" s="1" t="str">
        <f t="shared" si="133"/>
        <v>Pichidegua30</v>
      </c>
      <c r="B826" s="38" t="str">
        <f t="shared" si="134"/>
        <v>PICH1B30</v>
      </c>
      <c r="C826" s="39">
        <v>30</v>
      </c>
      <c r="D826" s="40" t="s">
        <v>52</v>
      </c>
      <c r="E826" s="40"/>
      <c r="F826" s="40" t="s">
        <v>48</v>
      </c>
      <c r="G826" s="41" t="s">
        <v>30</v>
      </c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4"/>
      <c r="AP826" s="54"/>
      <c r="AQ826" s="65">
        <v>0</v>
      </c>
      <c r="AR826" s="66">
        <f t="shared" si="136"/>
        <v>0</v>
      </c>
      <c r="AS826" s="67">
        <v>0</v>
      </c>
      <c r="AT826" s="66">
        <f t="shared" si="138"/>
        <v>0</v>
      </c>
      <c r="AU826" s="67">
        <v>0</v>
      </c>
      <c r="AV826" s="68">
        <f t="shared" si="140"/>
        <v>0</v>
      </c>
    </row>
    <row r="827" spans="1:48" x14ac:dyDescent="0.2">
      <c r="A827" s="1" t="str">
        <f t="shared" si="133"/>
        <v>Pichidegua30</v>
      </c>
      <c r="B827" s="38" t="str">
        <f t="shared" si="134"/>
        <v>PICH2B30</v>
      </c>
      <c r="C827" s="39">
        <v>30</v>
      </c>
      <c r="D827" s="40" t="s">
        <v>52</v>
      </c>
      <c r="E827" s="40" t="s">
        <v>55</v>
      </c>
      <c r="F827" s="40" t="s">
        <v>48</v>
      </c>
      <c r="G827" s="41" t="s">
        <v>31</v>
      </c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4"/>
      <c r="AP827" s="54"/>
      <c r="AQ827" s="65">
        <v>0</v>
      </c>
      <c r="AR827" s="66">
        <f t="shared" si="136"/>
        <v>0</v>
      </c>
      <c r="AS827" s="67">
        <v>0</v>
      </c>
      <c r="AT827" s="66">
        <f t="shared" si="138"/>
        <v>0</v>
      </c>
      <c r="AU827" s="67">
        <v>0</v>
      </c>
      <c r="AV827" s="68">
        <f t="shared" si="140"/>
        <v>0</v>
      </c>
    </row>
    <row r="828" spans="1:48" x14ac:dyDescent="0.2">
      <c r="A828" s="1" t="str">
        <f t="shared" si="133"/>
        <v>Pichidegua30</v>
      </c>
      <c r="B828" s="38" t="str">
        <f t="shared" si="134"/>
        <v>PICH3B30</v>
      </c>
      <c r="C828" s="39">
        <v>30</v>
      </c>
      <c r="D828" s="40" t="s">
        <v>52</v>
      </c>
      <c r="E828" s="40" t="s">
        <v>55</v>
      </c>
      <c r="F828" s="40" t="s">
        <v>49</v>
      </c>
      <c r="G828" s="41" t="s">
        <v>32</v>
      </c>
      <c r="H828" s="53">
        <v>8280</v>
      </c>
      <c r="I828" s="53">
        <v>1.94</v>
      </c>
      <c r="J828" s="53">
        <v>5220</v>
      </c>
      <c r="K828" s="53">
        <v>1.23</v>
      </c>
      <c r="L828" s="53">
        <v>93240</v>
      </c>
      <c r="M828" s="53">
        <v>21.89</v>
      </c>
      <c r="N828" s="53">
        <v>252720</v>
      </c>
      <c r="O828" s="53">
        <v>59.34</v>
      </c>
      <c r="P828" s="53">
        <v>45720</v>
      </c>
      <c r="Q828" s="53">
        <v>10.74</v>
      </c>
      <c r="R828" s="53">
        <v>0</v>
      </c>
      <c r="S828" s="53">
        <v>0</v>
      </c>
      <c r="T828" s="53">
        <v>0</v>
      </c>
      <c r="U828" s="53">
        <v>0</v>
      </c>
      <c r="V828" s="53">
        <v>18900</v>
      </c>
      <c r="W828" s="53">
        <v>4.4400000000000004</v>
      </c>
      <c r="X828" s="53">
        <v>0</v>
      </c>
      <c r="Y828" s="53">
        <v>0</v>
      </c>
      <c r="Z828" s="53">
        <v>18900</v>
      </c>
      <c r="AA828" s="53">
        <v>4.4400000000000004</v>
      </c>
      <c r="AB828" s="53">
        <v>1440</v>
      </c>
      <c r="AC828" s="53">
        <v>0.34</v>
      </c>
      <c r="AD828" s="53">
        <v>0</v>
      </c>
      <c r="AE828" s="53">
        <v>0</v>
      </c>
      <c r="AF828" s="53">
        <v>1440</v>
      </c>
      <c r="AG828" s="53">
        <v>0.34</v>
      </c>
      <c r="AH828" s="53">
        <v>340</v>
      </c>
      <c r="AI828" s="53">
        <v>0.08</v>
      </c>
      <c r="AJ828" s="53">
        <v>0</v>
      </c>
      <c r="AK828" s="53">
        <v>0</v>
      </c>
      <c r="AL828" s="53">
        <v>425860</v>
      </c>
      <c r="AM828" s="53">
        <v>100</v>
      </c>
      <c r="AN828" s="53">
        <v>0</v>
      </c>
      <c r="AO828" s="54">
        <v>0</v>
      </c>
      <c r="AP828" s="54">
        <v>425860</v>
      </c>
      <c r="AQ828" s="65">
        <f t="shared" si="135"/>
        <v>4.4380782416756678E-2</v>
      </c>
      <c r="AR828" s="66">
        <f t="shared" si="136"/>
        <v>105</v>
      </c>
      <c r="AS828" s="67">
        <f t="shared" si="137"/>
        <v>3.3813929460386042E-3</v>
      </c>
      <c r="AT828" s="66">
        <f t="shared" si="138"/>
        <v>8</v>
      </c>
      <c r="AU828" s="67">
        <f t="shared" si="139"/>
        <v>7.9838444559244821E-4</v>
      </c>
      <c r="AV828" s="68">
        <f t="shared" si="140"/>
        <v>1.8888888888888888</v>
      </c>
    </row>
    <row r="829" spans="1:48" x14ac:dyDescent="0.2">
      <c r="A829" s="1" t="str">
        <f t="shared" si="133"/>
        <v>Pichidegua30</v>
      </c>
      <c r="B829" s="38" t="str">
        <f t="shared" si="134"/>
        <v>PICH4B30</v>
      </c>
      <c r="C829" s="39">
        <v>30</v>
      </c>
      <c r="D829" s="40" t="s">
        <v>52</v>
      </c>
      <c r="E829" s="40" t="s">
        <v>55</v>
      </c>
      <c r="F829" s="40" t="s">
        <v>50</v>
      </c>
      <c r="G829" s="41" t="s">
        <v>33</v>
      </c>
      <c r="H829" s="53">
        <v>0</v>
      </c>
      <c r="I829" s="53">
        <v>0</v>
      </c>
      <c r="J829" s="53">
        <v>0</v>
      </c>
      <c r="K829" s="53">
        <v>0</v>
      </c>
      <c r="L829" s="53">
        <v>4860</v>
      </c>
      <c r="M829" s="53">
        <v>4.84</v>
      </c>
      <c r="N829" s="53">
        <v>2700</v>
      </c>
      <c r="O829" s="53">
        <v>2.69</v>
      </c>
      <c r="P829" s="53">
        <v>53460</v>
      </c>
      <c r="Q829" s="53">
        <v>53.25</v>
      </c>
      <c r="R829" s="53">
        <v>23940</v>
      </c>
      <c r="S829" s="53">
        <v>23.84</v>
      </c>
      <c r="T829" s="53">
        <v>1800</v>
      </c>
      <c r="U829" s="53">
        <v>1.79</v>
      </c>
      <c r="V829" s="53">
        <v>10620</v>
      </c>
      <c r="W829" s="53">
        <v>10.58</v>
      </c>
      <c r="X829" s="53">
        <v>0</v>
      </c>
      <c r="Y829" s="53">
        <v>0</v>
      </c>
      <c r="Z829" s="53">
        <v>10620</v>
      </c>
      <c r="AA829" s="53">
        <v>10.58</v>
      </c>
      <c r="AB829" s="53">
        <v>2520</v>
      </c>
      <c r="AC829" s="53">
        <v>2.5099999999999998</v>
      </c>
      <c r="AD829" s="53">
        <v>0</v>
      </c>
      <c r="AE829" s="53">
        <v>0</v>
      </c>
      <c r="AF829" s="53">
        <v>2520</v>
      </c>
      <c r="AG829" s="53">
        <v>2.5099999999999998</v>
      </c>
      <c r="AH829" s="53">
        <v>500</v>
      </c>
      <c r="AI829" s="53">
        <v>0.5</v>
      </c>
      <c r="AJ829" s="53">
        <v>0</v>
      </c>
      <c r="AK829" s="53">
        <v>0</v>
      </c>
      <c r="AL829" s="53">
        <v>100400</v>
      </c>
      <c r="AM829" s="53">
        <v>100</v>
      </c>
      <c r="AN829" s="53">
        <v>0</v>
      </c>
      <c r="AO829" s="54">
        <v>0</v>
      </c>
      <c r="AP829" s="54">
        <v>100400</v>
      </c>
      <c r="AQ829" s="65">
        <f t="shared" si="135"/>
        <v>0.10577689243027888</v>
      </c>
      <c r="AR829" s="66">
        <f t="shared" si="136"/>
        <v>59</v>
      </c>
      <c r="AS829" s="67">
        <f t="shared" si="137"/>
        <v>2.5099601593625499E-2</v>
      </c>
      <c r="AT829" s="66">
        <f t="shared" si="138"/>
        <v>14</v>
      </c>
      <c r="AU829" s="67">
        <f t="shared" si="139"/>
        <v>4.9800796812749003E-3</v>
      </c>
      <c r="AV829" s="68">
        <f t="shared" si="140"/>
        <v>2.7777777777777777</v>
      </c>
    </row>
    <row r="830" spans="1:48" x14ac:dyDescent="0.2">
      <c r="A830" s="1" t="str">
        <f t="shared" si="133"/>
        <v>Pichidegua30</v>
      </c>
      <c r="B830" s="38" t="str">
        <f t="shared" si="134"/>
        <v>PICH5B30</v>
      </c>
      <c r="C830" s="39">
        <v>30</v>
      </c>
      <c r="D830" s="40" t="s">
        <v>52</v>
      </c>
      <c r="E830" s="40" t="s">
        <v>55</v>
      </c>
      <c r="F830" s="40" t="s">
        <v>51</v>
      </c>
      <c r="G830" s="41" t="s">
        <v>34</v>
      </c>
      <c r="H830" s="53">
        <v>1680</v>
      </c>
      <c r="I830" s="53">
        <v>2.83</v>
      </c>
      <c r="J830" s="53">
        <v>12780</v>
      </c>
      <c r="K830" s="53">
        <v>21.54</v>
      </c>
      <c r="L830" s="53">
        <v>21420</v>
      </c>
      <c r="M830" s="53">
        <v>36.1</v>
      </c>
      <c r="N830" s="53">
        <v>6660</v>
      </c>
      <c r="O830" s="53">
        <v>11.22</v>
      </c>
      <c r="P830" s="53">
        <v>180</v>
      </c>
      <c r="Q830" s="53">
        <v>0.3</v>
      </c>
      <c r="R830" s="53">
        <v>0</v>
      </c>
      <c r="S830" s="53">
        <v>0</v>
      </c>
      <c r="T830" s="53">
        <v>0</v>
      </c>
      <c r="U830" s="53">
        <v>0</v>
      </c>
      <c r="V830" s="53">
        <v>14400</v>
      </c>
      <c r="W830" s="53">
        <v>24.27</v>
      </c>
      <c r="X830" s="53">
        <v>0</v>
      </c>
      <c r="Y830" s="53">
        <v>0</v>
      </c>
      <c r="Z830" s="53">
        <v>14400</v>
      </c>
      <c r="AA830" s="53">
        <v>24.27</v>
      </c>
      <c r="AB830" s="53">
        <v>1620</v>
      </c>
      <c r="AC830" s="53">
        <v>2.73</v>
      </c>
      <c r="AD830" s="53">
        <v>0</v>
      </c>
      <c r="AE830" s="53">
        <v>0</v>
      </c>
      <c r="AF830" s="53">
        <v>1620</v>
      </c>
      <c r="AG830" s="53">
        <v>2.73</v>
      </c>
      <c r="AH830" s="53">
        <v>600</v>
      </c>
      <c r="AI830" s="53">
        <v>1.01</v>
      </c>
      <c r="AJ830" s="53">
        <v>0</v>
      </c>
      <c r="AK830" s="53">
        <v>0</v>
      </c>
      <c r="AL830" s="53">
        <v>59340</v>
      </c>
      <c r="AM830" s="53">
        <v>100</v>
      </c>
      <c r="AN830" s="53">
        <v>0</v>
      </c>
      <c r="AO830" s="54">
        <v>0</v>
      </c>
      <c r="AP830" s="54">
        <v>59340</v>
      </c>
      <c r="AQ830" s="65">
        <f t="shared" si="135"/>
        <v>0.24266936299292213</v>
      </c>
      <c r="AR830" s="66">
        <f t="shared" si="136"/>
        <v>80</v>
      </c>
      <c r="AS830" s="67">
        <f t="shared" si="137"/>
        <v>2.7300303336703743E-2</v>
      </c>
      <c r="AT830" s="66">
        <f t="shared" si="138"/>
        <v>9</v>
      </c>
      <c r="AU830" s="67">
        <f t="shared" si="139"/>
        <v>1.0111223458038422E-2</v>
      </c>
      <c r="AV830" s="68">
        <f t="shared" si="140"/>
        <v>3.3333333333333335</v>
      </c>
    </row>
    <row r="831" spans="1:48" x14ac:dyDescent="0.2">
      <c r="A831" s="1" t="str">
        <f t="shared" si="133"/>
        <v>Pichidegua30</v>
      </c>
      <c r="B831" s="38" t="str">
        <f t="shared" si="134"/>
        <v>PICH3C30</v>
      </c>
      <c r="C831" s="39">
        <v>30</v>
      </c>
      <c r="D831" s="40" t="s">
        <v>52</v>
      </c>
      <c r="E831" s="40" t="s">
        <v>55</v>
      </c>
      <c r="F831" s="40" t="s">
        <v>49</v>
      </c>
      <c r="G831" s="41" t="s">
        <v>53</v>
      </c>
      <c r="H831" s="53">
        <v>600</v>
      </c>
      <c r="I831" s="53">
        <v>0.25</v>
      </c>
      <c r="J831" s="53">
        <v>5760</v>
      </c>
      <c r="K831" s="53">
        <v>2.38</v>
      </c>
      <c r="L831" s="53">
        <v>6840</v>
      </c>
      <c r="M831" s="53">
        <v>2.83</v>
      </c>
      <c r="N831" s="53">
        <v>17100</v>
      </c>
      <c r="O831" s="53">
        <v>7.07</v>
      </c>
      <c r="P831" s="53">
        <v>132660</v>
      </c>
      <c r="Q831" s="53">
        <v>54.83</v>
      </c>
      <c r="R831" s="53">
        <v>34380</v>
      </c>
      <c r="S831" s="53">
        <v>14.21</v>
      </c>
      <c r="T831" s="53">
        <v>33660</v>
      </c>
      <c r="U831" s="53">
        <v>13.91</v>
      </c>
      <c r="V831" s="53">
        <v>9900</v>
      </c>
      <c r="W831" s="53">
        <v>4.09</v>
      </c>
      <c r="X831" s="53">
        <v>0</v>
      </c>
      <c r="Y831" s="53">
        <v>0</v>
      </c>
      <c r="Z831" s="53">
        <v>9900</v>
      </c>
      <c r="AA831" s="53">
        <v>4.09</v>
      </c>
      <c r="AB831" s="53">
        <v>900</v>
      </c>
      <c r="AC831" s="53">
        <v>0.37</v>
      </c>
      <c r="AD831" s="53">
        <v>0</v>
      </c>
      <c r="AE831" s="53">
        <v>0</v>
      </c>
      <c r="AF831" s="53">
        <v>900</v>
      </c>
      <c r="AG831" s="53">
        <v>0.37</v>
      </c>
      <c r="AH831" s="53">
        <v>140</v>
      </c>
      <c r="AI831" s="53">
        <v>0.06</v>
      </c>
      <c r="AJ831" s="53">
        <v>0</v>
      </c>
      <c r="AK831" s="53">
        <v>0</v>
      </c>
      <c r="AL831" s="53">
        <v>241940</v>
      </c>
      <c r="AM831" s="53">
        <v>100</v>
      </c>
      <c r="AN831" s="53">
        <v>0</v>
      </c>
      <c r="AO831" s="54">
        <v>0</v>
      </c>
      <c r="AP831" s="54">
        <v>241940</v>
      </c>
      <c r="AQ831" s="65">
        <f t="shared" si="135"/>
        <v>4.0919236174258078E-2</v>
      </c>
      <c r="AR831" s="66">
        <f t="shared" si="136"/>
        <v>55</v>
      </c>
      <c r="AS831" s="67">
        <f t="shared" si="137"/>
        <v>3.719930561296189E-3</v>
      </c>
      <c r="AT831" s="66">
        <f t="shared" si="138"/>
        <v>5</v>
      </c>
      <c r="AU831" s="67">
        <f t="shared" si="139"/>
        <v>5.7865586509051829E-4</v>
      </c>
      <c r="AV831" s="68">
        <f t="shared" si="140"/>
        <v>0.77777777777777779</v>
      </c>
    </row>
    <row r="832" spans="1:48" x14ac:dyDescent="0.2">
      <c r="A832" s="1" t="str">
        <f t="shared" si="133"/>
        <v>Pichidegua30</v>
      </c>
      <c r="B832" s="38" t="str">
        <f t="shared" si="134"/>
        <v>PICH5C30</v>
      </c>
      <c r="C832" s="39">
        <v>30</v>
      </c>
      <c r="D832" s="40" t="s">
        <v>52</v>
      </c>
      <c r="E832" s="40" t="s">
        <v>55</v>
      </c>
      <c r="F832" s="40" t="s">
        <v>51</v>
      </c>
      <c r="G832" s="41" t="s">
        <v>35</v>
      </c>
      <c r="H832" s="53">
        <v>1680</v>
      </c>
      <c r="I832" s="53">
        <v>0.56000000000000005</v>
      </c>
      <c r="J832" s="53">
        <v>10440</v>
      </c>
      <c r="K832" s="53">
        <v>3.47</v>
      </c>
      <c r="L832" s="53">
        <v>91620</v>
      </c>
      <c r="M832" s="53">
        <v>30.45</v>
      </c>
      <c r="N832" s="53">
        <v>163260</v>
      </c>
      <c r="O832" s="53">
        <v>54.27</v>
      </c>
      <c r="P832" s="53">
        <v>12060</v>
      </c>
      <c r="Q832" s="53">
        <v>4.01</v>
      </c>
      <c r="R832" s="53">
        <v>0</v>
      </c>
      <c r="S832" s="53">
        <v>0</v>
      </c>
      <c r="T832" s="53">
        <v>0</v>
      </c>
      <c r="U832" s="53">
        <v>0</v>
      </c>
      <c r="V832" s="53">
        <v>19620</v>
      </c>
      <c r="W832" s="53">
        <v>6.52</v>
      </c>
      <c r="X832" s="53">
        <v>0</v>
      </c>
      <c r="Y832" s="53">
        <v>0</v>
      </c>
      <c r="Z832" s="53">
        <v>19620</v>
      </c>
      <c r="AA832" s="53">
        <v>6.52</v>
      </c>
      <c r="AB832" s="53">
        <v>1440</v>
      </c>
      <c r="AC832" s="53">
        <v>0.48</v>
      </c>
      <c r="AD832" s="53">
        <v>0</v>
      </c>
      <c r="AE832" s="53">
        <v>0</v>
      </c>
      <c r="AF832" s="53">
        <v>1440</v>
      </c>
      <c r="AG832" s="53">
        <v>0.48</v>
      </c>
      <c r="AH832" s="53">
        <v>720</v>
      </c>
      <c r="AI832" s="53">
        <v>0.24</v>
      </c>
      <c r="AJ832" s="53">
        <v>0</v>
      </c>
      <c r="AK832" s="53">
        <v>0</v>
      </c>
      <c r="AL832" s="53">
        <v>300840</v>
      </c>
      <c r="AM832" s="53">
        <v>100</v>
      </c>
      <c r="AN832" s="53">
        <v>0</v>
      </c>
      <c r="AO832" s="54">
        <v>0</v>
      </c>
      <c r="AP832" s="54">
        <v>300840</v>
      </c>
      <c r="AQ832" s="65">
        <f t="shared" si="135"/>
        <v>6.5217391304347824E-2</v>
      </c>
      <c r="AR832" s="66">
        <f t="shared" si="136"/>
        <v>109</v>
      </c>
      <c r="AS832" s="67">
        <f t="shared" si="137"/>
        <v>4.7865975269246108E-3</v>
      </c>
      <c r="AT832" s="66">
        <f t="shared" si="138"/>
        <v>8</v>
      </c>
      <c r="AU832" s="67">
        <f t="shared" si="139"/>
        <v>2.3932987634623054E-3</v>
      </c>
      <c r="AV832" s="68">
        <f t="shared" si="140"/>
        <v>4</v>
      </c>
    </row>
    <row r="833" spans="1:48" x14ac:dyDescent="0.2">
      <c r="A833" s="1" t="str">
        <f t="shared" si="133"/>
        <v>Pichidegua30</v>
      </c>
      <c r="B833" s="38" t="str">
        <f t="shared" si="134"/>
        <v>PICH5D30</v>
      </c>
      <c r="C833" s="39">
        <v>30</v>
      </c>
      <c r="D833" s="40" t="s">
        <v>52</v>
      </c>
      <c r="E833" s="40" t="s">
        <v>55</v>
      </c>
      <c r="F833" s="40" t="s">
        <v>51</v>
      </c>
      <c r="G833" s="41" t="s">
        <v>36</v>
      </c>
      <c r="H833" s="53">
        <v>1560</v>
      </c>
      <c r="I833" s="53">
        <v>0.51</v>
      </c>
      <c r="J833" s="53">
        <v>25920</v>
      </c>
      <c r="K833" s="53">
        <v>8.4700000000000006</v>
      </c>
      <c r="L833" s="53">
        <v>96120</v>
      </c>
      <c r="M833" s="53">
        <v>31.42</v>
      </c>
      <c r="N833" s="53">
        <v>145080</v>
      </c>
      <c r="O833" s="53">
        <v>47.42</v>
      </c>
      <c r="P833" s="53">
        <v>7920</v>
      </c>
      <c r="Q833" s="53">
        <v>2.59</v>
      </c>
      <c r="R833" s="53">
        <v>0</v>
      </c>
      <c r="S833" s="53">
        <v>0</v>
      </c>
      <c r="T833" s="53">
        <v>0</v>
      </c>
      <c r="U833" s="53">
        <v>0</v>
      </c>
      <c r="V833" s="53">
        <v>26100</v>
      </c>
      <c r="W833" s="53">
        <v>8.5299999999999994</v>
      </c>
      <c r="X833" s="53">
        <v>0</v>
      </c>
      <c r="Y833" s="53">
        <v>0</v>
      </c>
      <c r="Z833" s="53">
        <v>26100</v>
      </c>
      <c r="AA833" s="53">
        <v>8.5299999999999994</v>
      </c>
      <c r="AB833" s="53">
        <v>2520</v>
      </c>
      <c r="AC833" s="53">
        <v>0.82</v>
      </c>
      <c r="AD833" s="53">
        <v>0</v>
      </c>
      <c r="AE833" s="53">
        <v>0</v>
      </c>
      <c r="AF833" s="53">
        <v>2520</v>
      </c>
      <c r="AG833" s="53">
        <v>0.82</v>
      </c>
      <c r="AH833" s="53">
        <v>720</v>
      </c>
      <c r="AI833" s="53">
        <v>0.24</v>
      </c>
      <c r="AJ833" s="53">
        <v>0</v>
      </c>
      <c r="AK833" s="53">
        <v>0</v>
      </c>
      <c r="AL833" s="53">
        <v>305940</v>
      </c>
      <c r="AM833" s="53">
        <v>100</v>
      </c>
      <c r="AN833" s="53">
        <v>0</v>
      </c>
      <c r="AO833" s="54">
        <v>0</v>
      </c>
      <c r="AP833" s="54">
        <v>305940</v>
      </c>
      <c r="AQ833" s="65">
        <f t="shared" si="135"/>
        <v>8.5310845263777205E-2</v>
      </c>
      <c r="AR833" s="66">
        <f t="shared" si="136"/>
        <v>145</v>
      </c>
      <c r="AS833" s="67">
        <f t="shared" si="137"/>
        <v>8.2369091978819371E-3</v>
      </c>
      <c r="AT833" s="66">
        <f t="shared" si="138"/>
        <v>14</v>
      </c>
      <c r="AU833" s="67">
        <f t="shared" si="139"/>
        <v>2.3534026279662681E-3</v>
      </c>
      <c r="AV833" s="68">
        <f t="shared" si="140"/>
        <v>4</v>
      </c>
    </row>
    <row r="834" spans="1:48" x14ac:dyDescent="0.2">
      <c r="A834" s="1" t="str">
        <f t="shared" si="133"/>
        <v>Pichidegua30</v>
      </c>
      <c r="B834" s="38" t="str">
        <f t="shared" si="134"/>
        <v>PICH1Aco30</v>
      </c>
      <c r="C834" s="39">
        <v>30</v>
      </c>
      <c r="D834" s="40" t="s">
        <v>52</v>
      </c>
      <c r="E834" s="40" t="s">
        <v>56</v>
      </c>
      <c r="F834" s="40" t="s">
        <v>47</v>
      </c>
      <c r="G834" s="41" t="s">
        <v>37</v>
      </c>
      <c r="H834" s="53">
        <v>8280</v>
      </c>
      <c r="I834" s="53">
        <v>10.46</v>
      </c>
      <c r="J834" s="53">
        <v>15840</v>
      </c>
      <c r="K834" s="53">
        <v>20</v>
      </c>
      <c r="L834" s="53">
        <v>3360</v>
      </c>
      <c r="M834" s="53">
        <v>4.24</v>
      </c>
      <c r="N834" s="53">
        <v>42120</v>
      </c>
      <c r="O834" s="53">
        <v>53.19</v>
      </c>
      <c r="P834" s="53">
        <v>720</v>
      </c>
      <c r="Q834" s="53">
        <v>0.91</v>
      </c>
      <c r="R834" s="53">
        <v>0</v>
      </c>
      <c r="S834" s="53">
        <v>0</v>
      </c>
      <c r="T834" s="53">
        <v>0</v>
      </c>
      <c r="U834" s="53">
        <v>0</v>
      </c>
      <c r="V834" s="53">
        <v>3456</v>
      </c>
      <c r="W834" s="53">
        <v>4.3600000000000003</v>
      </c>
      <c r="X834" s="53">
        <v>1560</v>
      </c>
      <c r="Y834" s="53">
        <v>1.97</v>
      </c>
      <c r="Z834" s="53">
        <v>5016</v>
      </c>
      <c r="AA834" s="53">
        <v>6.33</v>
      </c>
      <c r="AB834" s="53">
        <v>1332</v>
      </c>
      <c r="AC834" s="53">
        <v>1.68</v>
      </c>
      <c r="AD834" s="53">
        <v>690</v>
      </c>
      <c r="AE834" s="53">
        <v>0.87</v>
      </c>
      <c r="AF834" s="53">
        <v>2022</v>
      </c>
      <c r="AG834" s="53">
        <v>2.5499999999999998</v>
      </c>
      <c r="AH834" s="53">
        <v>1832</v>
      </c>
      <c r="AI834" s="53">
        <v>2.31</v>
      </c>
      <c r="AJ834" s="53">
        <v>0</v>
      </c>
      <c r="AK834" s="53">
        <v>0</v>
      </c>
      <c r="AL834" s="53">
        <v>76940</v>
      </c>
      <c r="AM834" s="53">
        <v>97.16</v>
      </c>
      <c r="AN834" s="53">
        <v>2250</v>
      </c>
      <c r="AO834" s="54">
        <v>2.84</v>
      </c>
      <c r="AP834" s="54">
        <v>79190</v>
      </c>
      <c r="AQ834" s="65">
        <f t="shared" si="135"/>
        <v>6.3341330976133356E-2</v>
      </c>
      <c r="AR834" s="66">
        <f t="shared" si="136"/>
        <v>27.866666666666667</v>
      </c>
      <c r="AS834" s="67">
        <f t="shared" si="137"/>
        <v>2.5533526960474808E-2</v>
      </c>
      <c r="AT834" s="66">
        <f t="shared" si="138"/>
        <v>11.233333333333333</v>
      </c>
      <c r="AU834" s="67">
        <f t="shared" si="139"/>
        <v>2.3134234120469756E-2</v>
      </c>
      <c r="AV834" s="68">
        <f t="shared" si="140"/>
        <v>10.177777777777777</v>
      </c>
    </row>
    <row r="835" spans="1:48" x14ac:dyDescent="0.2">
      <c r="A835" s="1" t="str">
        <f t="shared" si="133"/>
        <v>Pichidegua30</v>
      </c>
      <c r="B835" s="38" t="str">
        <f t="shared" si="134"/>
        <v>PICH1Aco230</v>
      </c>
      <c r="C835" s="39">
        <v>30</v>
      </c>
      <c r="D835" s="40" t="s">
        <v>52</v>
      </c>
      <c r="E835" s="40" t="s">
        <v>56</v>
      </c>
      <c r="F835" s="40" t="s">
        <v>47</v>
      </c>
      <c r="G835" s="41" t="s">
        <v>38</v>
      </c>
      <c r="H835" s="53">
        <v>600</v>
      </c>
      <c r="I835" s="53">
        <v>0.94</v>
      </c>
      <c r="J835" s="53">
        <v>0</v>
      </c>
      <c r="K835" s="53">
        <v>0</v>
      </c>
      <c r="L835" s="53">
        <v>2700</v>
      </c>
      <c r="M835" s="53">
        <v>4.22</v>
      </c>
      <c r="N835" s="53">
        <v>43380</v>
      </c>
      <c r="O835" s="53">
        <v>67.78</v>
      </c>
      <c r="P835" s="53">
        <v>11610</v>
      </c>
      <c r="Q835" s="53">
        <v>18.14</v>
      </c>
      <c r="R835" s="53">
        <v>360</v>
      </c>
      <c r="S835" s="53">
        <v>0.56000000000000005</v>
      </c>
      <c r="T835" s="53">
        <v>0</v>
      </c>
      <c r="U835" s="53">
        <v>0</v>
      </c>
      <c r="V835" s="53">
        <v>2193</v>
      </c>
      <c r="W835" s="53">
        <v>3.43</v>
      </c>
      <c r="X835" s="53">
        <v>1920</v>
      </c>
      <c r="Y835" s="53">
        <v>3</v>
      </c>
      <c r="Z835" s="53">
        <v>4113</v>
      </c>
      <c r="AA835" s="53">
        <v>6.43</v>
      </c>
      <c r="AB835" s="53">
        <v>504</v>
      </c>
      <c r="AC835" s="53">
        <v>0.79</v>
      </c>
      <c r="AD835" s="53">
        <v>450</v>
      </c>
      <c r="AE835" s="53">
        <v>0.7</v>
      </c>
      <c r="AF835" s="53">
        <v>954</v>
      </c>
      <c r="AG835" s="53">
        <v>1.49</v>
      </c>
      <c r="AH835" s="53">
        <v>288</v>
      </c>
      <c r="AI835" s="53">
        <v>0.45</v>
      </c>
      <c r="AJ835" s="53">
        <v>0</v>
      </c>
      <c r="AK835" s="53">
        <v>0</v>
      </c>
      <c r="AL835" s="53">
        <v>61635</v>
      </c>
      <c r="AM835" s="53">
        <v>96.3</v>
      </c>
      <c r="AN835" s="53">
        <v>2370</v>
      </c>
      <c r="AO835" s="54">
        <v>3.7</v>
      </c>
      <c r="AP835" s="54">
        <v>64005</v>
      </c>
      <c r="AQ835" s="65">
        <f t="shared" si="135"/>
        <v>6.4260604640262481E-2</v>
      </c>
      <c r="AR835" s="66">
        <f t="shared" si="136"/>
        <v>22.85</v>
      </c>
      <c r="AS835" s="67">
        <f t="shared" si="137"/>
        <v>1.4905085540192172E-2</v>
      </c>
      <c r="AT835" s="66">
        <f t="shared" si="138"/>
        <v>5.3</v>
      </c>
      <c r="AU835" s="67">
        <f t="shared" si="139"/>
        <v>4.4996484649636745E-3</v>
      </c>
      <c r="AV835" s="68">
        <f t="shared" si="140"/>
        <v>1.6</v>
      </c>
    </row>
    <row r="836" spans="1:48" x14ac:dyDescent="0.2">
      <c r="A836" s="1" t="str">
        <f t="shared" si="133"/>
        <v>Pichidegua30</v>
      </c>
      <c r="B836" s="38" t="str">
        <f t="shared" si="134"/>
        <v>PICH1Bco30</v>
      </c>
      <c r="C836" s="39">
        <v>30</v>
      </c>
      <c r="D836" s="40" t="s">
        <v>52</v>
      </c>
      <c r="E836" s="40" t="s">
        <v>56</v>
      </c>
      <c r="F836" s="40" t="s">
        <v>47</v>
      </c>
      <c r="G836" s="41" t="s">
        <v>39</v>
      </c>
      <c r="H836" s="53">
        <v>4560</v>
      </c>
      <c r="I836" s="53">
        <v>9.83</v>
      </c>
      <c r="J836" s="53">
        <v>0</v>
      </c>
      <c r="K836" s="53">
        <v>0</v>
      </c>
      <c r="L836" s="53">
        <v>18660</v>
      </c>
      <c r="M836" s="53">
        <v>40.229999999999997</v>
      </c>
      <c r="N836" s="53">
        <v>18360</v>
      </c>
      <c r="O836" s="53">
        <v>39.590000000000003</v>
      </c>
      <c r="P836" s="53">
        <v>0</v>
      </c>
      <c r="Q836" s="53">
        <v>0</v>
      </c>
      <c r="R836" s="53">
        <v>0</v>
      </c>
      <c r="S836" s="53">
        <v>0</v>
      </c>
      <c r="T836" s="53">
        <v>0</v>
      </c>
      <c r="U836" s="53">
        <v>0</v>
      </c>
      <c r="V836" s="53">
        <v>3399</v>
      </c>
      <c r="W836" s="53">
        <v>7.33</v>
      </c>
      <c r="X836" s="53">
        <v>450</v>
      </c>
      <c r="Y836" s="53">
        <v>0.97</v>
      </c>
      <c r="Z836" s="53">
        <v>3849</v>
      </c>
      <c r="AA836" s="53">
        <v>8.3000000000000007</v>
      </c>
      <c r="AB836" s="53">
        <v>354</v>
      </c>
      <c r="AC836" s="53">
        <v>0.76</v>
      </c>
      <c r="AD836" s="53">
        <v>30</v>
      </c>
      <c r="AE836" s="53">
        <v>0.06</v>
      </c>
      <c r="AF836" s="53">
        <v>384</v>
      </c>
      <c r="AG836" s="53">
        <v>0.83</v>
      </c>
      <c r="AH836" s="53">
        <v>567</v>
      </c>
      <c r="AI836" s="53">
        <v>1.22</v>
      </c>
      <c r="AJ836" s="53">
        <v>0</v>
      </c>
      <c r="AK836" s="53">
        <v>0</v>
      </c>
      <c r="AL836" s="53">
        <v>45900</v>
      </c>
      <c r="AM836" s="53">
        <v>98.97</v>
      </c>
      <c r="AN836" s="53">
        <v>480</v>
      </c>
      <c r="AO836" s="54">
        <v>1.03</v>
      </c>
      <c r="AP836" s="54">
        <v>46380</v>
      </c>
      <c r="AQ836" s="65">
        <f t="shared" si="135"/>
        <v>8.298835705045278E-2</v>
      </c>
      <c r="AR836" s="66">
        <f t="shared" si="136"/>
        <v>21.383333333333333</v>
      </c>
      <c r="AS836" s="67">
        <f t="shared" si="137"/>
        <v>8.2794307891332474E-3</v>
      </c>
      <c r="AT836" s="66">
        <f t="shared" si="138"/>
        <v>2.1333333333333333</v>
      </c>
      <c r="AU836" s="67">
        <f t="shared" si="139"/>
        <v>1.222509702457956E-2</v>
      </c>
      <c r="AV836" s="68">
        <f t="shared" si="140"/>
        <v>3.15</v>
      </c>
    </row>
    <row r="837" spans="1:48" x14ac:dyDescent="0.2">
      <c r="A837" s="1" t="str">
        <f t="shared" si="133"/>
        <v>Pichidegua30</v>
      </c>
      <c r="B837" s="38" t="str">
        <f t="shared" si="134"/>
        <v>PICH2BCO30</v>
      </c>
      <c r="C837" s="39">
        <v>30</v>
      </c>
      <c r="D837" s="40" t="s">
        <v>52</v>
      </c>
      <c r="E837" s="42" t="s">
        <v>56</v>
      </c>
      <c r="F837" s="42" t="s">
        <v>47</v>
      </c>
      <c r="G837" s="43" t="s">
        <v>40</v>
      </c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4"/>
      <c r="AP837" s="54"/>
      <c r="AQ837" s="65">
        <v>0</v>
      </c>
      <c r="AR837" s="66">
        <f t="shared" si="136"/>
        <v>0</v>
      </c>
      <c r="AS837" s="67">
        <v>0</v>
      </c>
      <c r="AT837" s="66">
        <f t="shared" si="138"/>
        <v>0</v>
      </c>
      <c r="AU837" s="67">
        <v>0</v>
      </c>
      <c r="AV837" s="68">
        <f t="shared" si="140"/>
        <v>0</v>
      </c>
    </row>
    <row r="838" spans="1:48" x14ac:dyDescent="0.2">
      <c r="A838" s="1" t="str">
        <f t="shared" si="133"/>
        <v>Pichidegua30</v>
      </c>
      <c r="B838" s="38" t="str">
        <f t="shared" si="134"/>
        <v>PICH4Bco30</v>
      </c>
      <c r="C838" s="39">
        <v>30</v>
      </c>
      <c r="D838" s="40" t="s">
        <v>52</v>
      </c>
      <c r="E838" s="40" t="s">
        <v>56</v>
      </c>
      <c r="F838" s="40" t="s">
        <v>50</v>
      </c>
      <c r="G838" s="41" t="s">
        <v>41</v>
      </c>
      <c r="H838" s="53">
        <v>1200</v>
      </c>
      <c r="I838" s="53">
        <v>1.74</v>
      </c>
      <c r="J838" s="53">
        <v>0</v>
      </c>
      <c r="K838" s="53">
        <v>0</v>
      </c>
      <c r="L838" s="53">
        <v>3600</v>
      </c>
      <c r="M838" s="53">
        <v>5.22</v>
      </c>
      <c r="N838" s="53">
        <v>12030</v>
      </c>
      <c r="O838" s="53">
        <v>17.46</v>
      </c>
      <c r="P838" s="53">
        <v>39060</v>
      </c>
      <c r="Q838" s="53">
        <v>56.68</v>
      </c>
      <c r="R838" s="53">
        <v>5760</v>
      </c>
      <c r="S838" s="53">
        <v>8.36</v>
      </c>
      <c r="T838" s="53">
        <v>900</v>
      </c>
      <c r="U838" s="53">
        <v>1.31</v>
      </c>
      <c r="V838" s="53">
        <v>4140</v>
      </c>
      <c r="W838" s="53">
        <v>6.01</v>
      </c>
      <c r="X838" s="53">
        <v>0</v>
      </c>
      <c r="Y838" s="53">
        <v>0</v>
      </c>
      <c r="Z838" s="53">
        <v>4140</v>
      </c>
      <c r="AA838" s="53">
        <v>6.01</v>
      </c>
      <c r="AB838" s="53">
        <v>1620</v>
      </c>
      <c r="AC838" s="53">
        <v>2.35</v>
      </c>
      <c r="AD838" s="53">
        <v>0</v>
      </c>
      <c r="AE838" s="53">
        <v>0</v>
      </c>
      <c r="AF838" s="53">
        <v>1620</v>
      </c>
      <c r="AG838" s="53">
        <v>2.35</v>
      </c>
      <c r="AH838" s="53">
        <v>600</v>
      </c>
      <c r="AI838" s="53">
        <v>0.87</v>
      </c>
      <c r="AJ838" s="53">
        <v>0</v>
      </c>
      <c r="AK838" s="53">
        <v>0</v>
      </c>
      <c r="AL838" s="53">
        <v>68910</v>
      </c>
      <c r="AM838" s="53">
        <v>100</v>
      </c>
      <c r="AN838" s="53">
        <v>0</v>
      </c>
      <c r="AO838" s="54">
        <v>0</v>
      </c>
      <c r="AP838" s="54">
        <v>68910</v>
      </c>
      <c r="AQ838" s="65">
        <f t="shared" si="135"/>
        <v>6.0078363082281233E-2</v>
      </c>
      <c r="AR838" s="66">
        <f t="shared" si="136"/>
        <v>23</v>
      </c>
      <c r="AS838" s="67">
        <f t="shared" si="137"/>
        <v>2.3508924684370918E-2</v>
      </c>
      <c r="AT838" s="66">
        <f t="shared" si="138"/>
        <v>9</v>
      </c>
      <c r="AU838" s="67">
        <f t="shared" si="139"/>
        <v>8.7070091423595997E-3</v>
      </c>
      <c r="AV838" s="68">
        <f t="shared" si="140"/>
        <v>3.3333333333333335</v>
      </c>
    </row>
    <row r="839" spans="1:48" x14ac:dyDescent="0.2">
      <c r="A839" s="1" t="str">
        <f t="shared" si="133"/>
        <v>Pichidegua30</v>
      </c>
      <c r="B839" s="38" t="str">
        <f t="shared" si="134"/>
        <v>PICH5Aco30</v>
      </c>
      <c r="C839" s="39">
        <v>30</v>
      </c>
      <c r="D839" s="40" t="s">
        <v>52</v>
      </c>
      <c r="E839" s="40" t="s">
        <v>56</v>
      </c>
      <c r="F839" s="40" t="s">
        <v>51</v>
      </c>
      <c r="G839" s="41" t="s">
        <v>42</v>
      </c>
      <c r="H839" s="53">
        <v>5400</v>
      </c>
      <c r="I839" s="53">
        <v>4.16</v>
      </c>
      <c r="J839" s="53">
        <v>28260</v>
      </c>
      <c r="K839" s="53">
        <v>21.75</v>
      </c>
      <c r="L839" s="53">
        <v>9180</v>
      </c>
      <c r="M839" s="53">
        <v>7.06</v>
      </c>
      <c r="N839" s="53">
        <v>78660</v>
      </c>
      <c r="O839" s="53">
        <v>60.53</v>
      </c>
      <c r="P839" s="53">
        <v>390</v>
      </c>
      <c r="Q839" s="53">
        <v>0.3</v>
      </c>
      <c r="R839" s="53">
        <v>0</v>
      </c>
      <c r="S839" s="53">
        <v>0</v>
      </c>
      <c r="T839" s="53">
        <v>0</v>
      </c>
      <c r="U839" s="53">
        <v>0</v>
      </c>
      <c r="V839" s="53">
        <v>3909</v>
      </c>
      <c r="W839" s="53">
        <v>3.01</v>
      </c>
      <c r="X839" s="53">
        <v>0</v>
      </c>
      <c r="Y839" s="53">
        <v>0</v>
      </c>
      <c r="Z839" s="53">
        <v>3909</v>
      </c>
      <c r="AA839" s="53">
        <v>3.01</v>
      </c>
      <c r="AB839" s="53">
        <v>2448</v>
      </c>
      <c r="AC839" s="53">
        <v>1.88</v>
      </c>
      <c r="AD839" s="53">
        <v>0</v>
      </c>
      <c r="AE839" s="53">
        <v>0</v>
      </c>
      <c r="AF839" s="53">
        <v>2448</v>
      </c>
      <c r="AG839" s="53">
        <v>1.88</v>
      </c>
      <c r="AH839" s="53">
        <v>1713</v>
      </c>
      <c r="AI839" s="53">
        <v>1.32</v>
      </c>
      <c r="AJ839" s="53">
        <v>0</v>
      </c>
      <c r="AK839" s="53">
        <v>0</v>
      </c>
      <c r="AL839" s="53">
        <v>129960</v>
      </c>
      <c r="AM839" s="53">
        <v>100</v>
      </c>
      <c r="AN839" s="53">
        <v>0</v>
      </c>
      <c r="AO839" s="54">
        <v>0</v>
      </c>
      <c r="AP839" s="54">
        <v>129960</v>
      </c>
      <c r="AQ839" s="65">
        <f t="shared" si="135"/>
        <v>3.0078485687903972E-2</v>
      </c>
      <c r="AR839" s="66">
        <f t="shared" si="136"/>
        <v>21.716666666666665</v>
      </c>
      <c r="AS839" s="67">
        <f t="shared" si="137"/>
        <v>1.8836565096952907E-2</v>
      </c>
      <c r="AT839" s="66">
        <f t="shared" si="138"/>
        <v>13.6</v>
      </c>
      <c r="AU839" s="67">
        <f t="shared" si="139"/>
        <v>1.3180978762696215E-2</v>
      </c>
      <c r="AV839" s="68">
        <f t="shared" si="140"/>
        <v>9.5166666666666675</v>
      </c>
    </row>
    <row r="840" spans="1:48" x14ac:dyDescent="0.2">
      <c r="A840" s="1" t="str">
        <f t="shared" si="133"/>
        <v>Pichidegua30</v>
      </c>
      <c r="B840" s="38" t="str">
        <f t="shared" si="134"/>
        <v>PICH5Bco30</v>
      </c>
      <c r="C840" s="39">
        <v>30</v>
      </c>
      <c r="D840" s="40" t="s">
        <v>52</v>
      </c>
      <c r="E840" s="40" t="s">
        <v>56</v>
      </c>
      <c r="F840" s="40" t="s">
        <v>51</v>
      </c>
      <c r="G840" s="41" t="s">
        <v>43</v>
      </c>
      <c r="H840" s="53">
        <v>1680</v>
      </c>
      <c r="I840" s="53">
        <v>6.97</v>
      </c>
      <c r="J840" s="53">
        <v>4320</v>
      </c>
      <c r="K840" s="53">
        <v>17.91</v>
      </c>
      <c r="L840" s="53">
        <v>7020</v>
      </c>
      <c r="M840" s="53">
        <v>29.1</v>
      </c>
      <c r="N840" s="53">
        <v>2340</v>
      </c>
      <c r="O840" s="53">
        <v>9.6999999999999993</v>
      </c>
      <c r="P840" s="53">
        <v>0</v>
      </c>
      <c r="Q840" s="53">
        <v>0</v>
      </c>
      <c r="R840" s="53">
        <v>0</v>
      </c>
      <c r="S840" s="53">
        <v>0</v>
      </c>
      <c r="T840" s="53">
        <v>0</v>
      </c>
      <c r="U840" s="53">
        <v>0</v>
      </c>
      <c r="V840" s="53">
        <v>6690</v>
      </c>
      <c r="W840" s="53">
        <v>27.74</v>
      </c>
      <c r="X840" s="53">
        <v>0</v>
      </c>
      <c r="Y840" s="53">
        <v>0</v>
      </c>
      <c r="Z840" s="53">
        <v>6690</v>
      </c>
      <c r="AA840" s="53">
        <v>27.74</v>
      </c>
      <c r="AB840" s="53">
        <v>1995</v>
      </c>
      <c r="AC840" s="53">
        <v>8.27</v>
      </c>
      <c r="AD840" s="53">
        <v>0</v>
      </c>
      <c r="AE840" s="53">
        <v>0</v>
      </c>
      <c r="AF840" s="53">
        <v>1995</v>
      </c>
      <c r="AG840" s="53">
        <v>8.27</v>
      </c>
      <c r="AH840" s="53">
        <v>75</v>
      </c>
      <c r="AI840" s="53">
        <v>0.31</v>
      </c>
      <c r="AJ840" s="53">
        <v>0</v>
      </c>
      <c r="AK840" s="53">
        <v>0</v>
      </c>
      <c r="AL840" s="53">
        <v>24120</v>
      </c>
      <c r="AM840" s="53">
        <v>100</v>
      </c>
      <c r="AN840" s="53">
        <v>0</v>
      </c>
      <c r="AO840" s="54">
        <v>0</v>
      </c>
      <c r="AP840" s="54">
        <v>24120</v>
      </c>
      <c r="AQ840" s="65">
        <f t="shared" si="135"/>
        <v>0.27736318407960198</v>
      </c>
      <c r="AR840" s="66">
        <f t="shared" si="136"/>
        <v>37.166666666666664</v>
      </c>
      <c r="AS840" s="67">
        <f t="shared" si="137"/>
        <v>8.271144278606965E-2</v>
      </c>
      <c r="AT840" s="66">
        <f t="shared" si="138"/>
        <v>11.083333333333334</v>
      </c>
      <c r="AU840" s="67">
        <f t="shared" si="139"/>
        <v>3.1094527363184081E-3</v>
      </c>
      <c r="AV840" s="68">
        <f t="shared" si="140"/>
        <v>0.41666666666666669</v>
      </c>
    </row>
    <row r="841" spans="1:48" x14ac:dyDescent="0.2">
      <c r="A841" s="1" t="str">
        <f t="shared" si="133"/>
        <v>Pichidegua30</v>
      </c>
      <c r="B841" s="38" t="str">
        <f t="shared" si="134"/>
        <v>PICH5Cco30</v>
      </c>
      <c r="C841" s="39">
        <v>30</v>
      </c>
      <c r="D841" s="40" t="s">
        <v>52</v>
      </c>
      <c r="E841" s="40" t="s">
        <v>56</v>
      </c>
      <c r="F841" s="40" t="s">
        <v>51</v>
      </c>
      <c r="G841" s="41" t="s">
        <v>44</v>
      </c>
      <c r="H841" s="53">
        <v>2280</v>
      </c>
      <c r="I841" s="53">
        <v>2.64</v>
      </c>
      <c r="J841" s="53">
        <v>15480</v>
      </c>
      <c r="K841" s="53">
        <v>17.920000000000002</v>
      </c>
      <c r="L841" s="53">
        <v>0</v>
      </c>
      <c r="M841" s="53">
        <v>0</v>
      </c>
      <c r="N841" s="53">
        <v>61590</v>
      </c>
      <c r="O841" s="53">
        <v>71.28</v>
      </c>
      <c r="P841" s="53">
        <v>1440</v>
      </c>
      <c r="Q841" s="53">
        <v>1.67</v>
      </c>
      <c r="R841" s="53">
        <v>0</v>
      </c>
      <c r="S841" s="53">
        <v>0</v>
      </c>
      <c r="T841" s="53">
        <v>0</v>
      </c>
      <c r="U841" s="53">
        <v>0</v>
      </c>
      <c r="V841" s="53">
        <v>2307</v>
      </c>
      <c r="W841" s="53">
        <v>2.67</v>
      </c>
      <c r="X841" s="53">
        <v>0</v>
      </c>
      <c r="Y841" s="53">
        <v>0</v>
      </c>
      <c r="Z841" s="53">
        <v>2307</v>
      </c>
      <c r="AA841" s="53">
        <v>2.67</v>
      </c>
      <c r="AB841" s="53">
        <v>1758</v>
      </c>
      <c r="AC841" s="53">
        <v>2.0299999999999998</v>
      </c>
      <c r="AD841" s="53">
        <v>0</v>
      </c>
      <c r="AE841" s="53">
        <v>0</v>
      </c>
      <c r="AF841" s="53">
        <v>1758</v>
      </c>
      <c r="AG841" s="53">
        <v>2.0299999999999998</v>
      </c>
      <c r="AH841" s="53">
        <v>1545</v>
      </c>
      <c r="AI841" s="53">
        <v>1.79</v>
      </c>
      <c r="AJ841" s="53">
        <v>0</v>
      </c>
      <c r="AK841" s="53">
        <v>0</v>
      </c>
      <c r="AL841" s="53">
        <v>86400</v>
      </c>
      <c r="AM841" s="53">
        <v>100</v>
      </c>
      <c r="AN841" s="53">
        <v>0</v>
      </c>
      <c r="AO841" s="54">
        <v>0</v>
      </c>
      <c r="AP841" s="54">
        <v>86400</v>
      </c>
      <c r="AQ841" s="65">
        <f t="shared" si="135"/>
        <v>2.6701388888888889E-2</v>
      </c>
      <c r="AR841" s="66">
        <f t="shared" si="136"/>
        <v>12.816666666666666</v>
      </c>
      <c r="AS841" s="67">
        <f t="shared" si="137"/>
        <v>2.0347222222222221E-2</v>
      </c>
      <c r="AT841" s="66">
        <f t="shared" si="138"/>
        <v>9.7666666666666675</v>
      </c>
      <c r="AU841" s="67">
        <f t="shared" si="139"/>
        <v>1.7881944444444443E-2</v>
      </c>
      <c r="AV841" s="68">
        <f t="shared" si="140"/>
        <v>8.5833333333333339</v>
      </c>
    </row>
    <row r="842" spans="1:48" ht="13.5" thickBot="1" x14ac:dyDescent="0.25">
      <c r="A842" s="1" t="str">
        <f t="shared" si="133"/>
        <v>30</v>
      </c>
      <c r="B842" s="44" t="str">
        <f t="shared" si="134"/>
        <v>Lavado30</v>
      </c>
      <c r="C842" s="45">
        <v>30</v>
      </c>
      <c r="D842" s="46"/>
      <c r="E842" s="46"/>
      <c r="F842" s="46"/>
      <c r="G842" s="47" t="s">
        <v>46</v>
      </c>
      <c r="H842" s="55">
        <v>7920</v>
      </c>
      <c r="I842" s="55">
        <v>3.73</v>
      </c>
      <c r="J842" s="55">
        <v>29700</v>
      </c>
      <c r="K842" s="55">
        <v>13.97</v>
      </c>
      <c r="L842" s="55">
        <v>84600</v>
      </c>
      <c r="M842" s="55">
        <v>39.799999999999997</v>
      </c>
      <c r="N842" s="55">
        <v>59580</v>
      </c>
      <c r="O842" s="55">
        <v>28.03</v>
      </c>
      <c r="P842" s="55">
        <v>19800</v>
      </c>
      <c r="Q842" s="55">
        <v>9.31</v>
      </c>
      <c r="R842" s="55">
        <v>10980</v>
      </c>
      <c r="S842" s="55">
        <v>5.17</v>
      </c>
      <c r="T842" s="55">
        <v>0</v>
      </c>
      <c r="U842" s="55">
        <v>0</v>
      </c>
      <c r="V842" s="55">
        <v>0</v>
      </c>
      <c r="W842" s="55">
        <v>0</v>
      </c>
      <c r="X842" s="55">
        <v>0</v>
      </c>
      <c r="Y842" s="55">
        <v>0</v>
      </c>
      <c r="Z842" s="55">
        <v>0</v>
      </c>
      <c r="AA842" s="55">
        <v>0</v>
      </c>
      <c r="AB842" s="55">
        <v>0</v>
      </c>
      <c r="AC842" s="55">
        <v>0</v>
      </c>
      <c r="AD842" s="55">
        <v>0</v>
      </c>
      <c r="AE842" s="55">
        <v>0</v>
      </c>
      <c r="AF842" s="55">
        <v>0</v>
      </c>
      <c r="AG842" s="55">
        <v>0</v>
      </c>
      <c r="AH842" s="55">
        <v>0</v>
      </c>
      <c r="AI842" s="55">
        <v>0</v>
      </c>
      <c r="AJ842" s="55">
        <v>0</v>
      </c>
      <c r="AK842" s="55">
        <v>0</v>
      </c>
      <c r="AL842" s="55">
        <v>212580</v>
      </c>
      <c r="AM842" s="55">
        <v>100</v>
      </c>
      <c r="AN842" s="55">
        <v>0</v>
      </c>
      <c r="AO842" s="56">
        <v>0</v>
      </c>
      <c r="AP842" s="56">
        <v>212580</v>
      </c>
      <c r="AQ842" s="69">
        <f t="shared" si="135"/>
        <v>0</v>
      </c>
      <c r="AR842" s="70">
        <f t="shared" si="136"/>
        <v>0</v>
      </c>
      <c r="AS842" s="71">
        <f t="shared" si="137"/>
        <v>0</v>
      </c>
      <c r="AT842" s="70">
        <f t="shared" si="138"/>
        <v>0</v>
      </c>
      <c r="AU842" s="71">
        <f t="shared" si="139"/>
        <v>0</v>
      </c>
      <c r="AV842" s="72">
        <f t="shared" si="140"/>
        <v>0</v>
      </c>
    </row>
    <row r="843" spans="1:48" x14ac:dyDescent="0.2">
      <c r="A843" s="1" t="str">
        <f t="shared" ref="A843:A870" si="141">+CONCATENATE(D843,C843)</f>
        <v>Calera31</v>
      </c>
      <c r="B843" s="34" t="str">
        <f t="shared" ref="B843:B870" si="142">+CONCATENATE(G843,C843)</f>
        <v>CA3A31</v>
      </c>
      <c r="C843" s="35">
        <v>31</v>
      </c>
      <c r="D843" s="36" t="s">
        <v>59</v>
      </c>
      <c r="E843" s="36" t="s">
        <v>56</v>
      </c>
      <c r="F843" s="36" t="s">
        <v>47</v>
      </c>
      <c r="G843" s="37" t="s">
        <v>20</v>
      </c>
      <c r="H843" s="51">
        <v>3120</v>
      </c>
      <c r="I843" s="51">
        <v>5.95</v>
      </c>
      <c r="J843" s="51">
        <v>15840</v>
      </c>
      <c r="K843" s="51">
        <v>30.21</v>
      </c>
      <c r="L843" s="51">
        <v>0</v>
      </c>
      <c r="M843" s="51">
        <v>0</v>
      </c>
      <c r="N843" s="51">
        <v>29520</v>
      </c>
      <c r="O843" s="51">
        <v>56.3</v>
      </c>
      <c r="P843" s="51">
        <v>180</v>
      </c>
      <c r="Q843" s="51">
        <v>0.34</v>
      </c>
      <c r="R843" s="51">
        <v>0</v>
      </c>
      <c r="S843" s="51">
        <v>0</v>
      </c>
      <c r="T843" s="51">
        <v>0</v>
      </c>
      <c r="U843" s="51">
        <v>0</v>
      </c>
      <c r="V843" s="51">
        <v>1500</v>
      </c>
      <c r="W843" s="51">
        <v>2.86</v>
      </c>
      <c r="X843" s="51">
        <v>600</v>
      </c>
      <c r="Y843" s="51">
        <v>1.1399999999999999</v>
      </c>
      <c r="Z843" s="51">
        <v>2100</v>
      </c>
      <c r="AA843" s="51">
        <v>4.01</v>
      </c>
      <c r="AB843" s="51">
        <v>630</v>
      </c>
      <c r="AC843" s="51">
        <v>1.2</v>
      </c>
      <c r="AD843" s="51">
        <v>810</v>
      </c>
      <c r="AE843" s="51">
        <v>1.54</v>
      </c>
      <c r="AF843" s="51">
        <v>1440</v>
      </c>
      <c r="AG843" s="51">
        <v>2.75</v>
      </c>
      <c r="AH843" s="51">
        <v>230</v>
      </c>
      <c r="AI843" s="51">
        <v>0.44</v>
      </c>
      <c r="AJ843" s="51">
        <v>0</v>
      </c>
      <c r="AK843" s="51">
        <v>0</v>
      </c>
      <c r="AL843" s="51">
        <v>51020</v>
      </c>
      <c r="AM843" s="51">
        <v>97.31</v>
      </c>
      <c r="AN843" s="51">
        <v>1410</v>
      </c>
      <c r="AO843" s="52">
        <v>2.69</v>
      </c>
      <c r="AP843" s="52">
        <v>52430</v>
      </c>
      <c r="AQ843" s="57">
        <f t="shared" ref="AQ843:AQ870" si="143">+Z843/AP843</f>
        <v>4.0053404539385849E-2</v>
      </c>
      <c r="AR843" s="58">
        <f t="shared" ref="AR843:AR870" si="144">+Z843/180</f>
        <v>11.666666666666666</v>
      </c>
      <c r="AS843" s="59">
        <f t="shared" ref="AS843:AS870" si="145">+AF843/AP843</f>
        <v>2.7465191684150295E-2</v>
      </c>
      <c r="AT843" s="58">
        <f t="shared" ref="AT843:AT870" si="146">+AF843/180</f>
        <v>8</v>
      </c>
      <c r="AU843" s="59">
        <f t="shared" ref="AU843:AU870" si="147">+AH843/AP843</f>
        <v>4.386801449551783E-3</v>
      </c>
      <c r="AV843" s="60">
        <f t="shared" ref="AV843:AV870" si="148">+AH843/180</f>
        <v>1.2777777777777777</v>
      </c>
    </row>
    <row r="844" spans="1:48" x14ac:dyDescent="0.2">
      <c r="A844" s="1" t="str">
        <f t="shared" si="141"/>
        <v>Calera31</v>
      </c>
      <c r="B844" s="38" t="str">
        <f t="shared" si="142"/>
        <v>CA3B31</v>
      </c>
      <c r="C844" s="39">
        <v>31</v>
      </c>
      <c r="D844" s="40" t="s">
        <v>59</v>
      </c>
      <c r="E844" s="40" t="s">
        <v>56</v>
      </c>
      <c r="F844" s="40" t="s">
        <v>47</v>
      </c>
      <c r="G844" s="41" t="s">
        <v>54</v>
      </c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4"/>
      <c r="AP844" s="54"/>
      <c r="AQ844" s="65">
        <v>0</v>
      </c>
      <c r="AR844" s="62">
        <f t="shared" si="144"/>
        <v>0</v>
      </c>
      <c r="AS844" s="67">
        <v>0</v>
      </c>
      <c r="AT844" s="62">
        <f t="shared" si="146"/>
        <v>0</v>
      </c>
      <c r="AU844" s="67">
        <v>0</v>
      </c>
      <c r="AV844" s="64">
        <f t="shared" si="148"/>
        <v>0</v>
      </c>
    </row>
    <row r="845" spans="1:48" x14ac:dyDescent="0.2">
      <c r="A845" s="1" t="str">
        <f t="shared" si="141"/>
        <v>Calera31</v>
      </c>
      <c r="B845" s="38" t="str">
        <f t="shared" si="142"/>
        <v>CA3BB31</v>
      </c>
      <c r="C845" s="39">
        <v>31</v>
      </c>
      <c r="D845" s="40" t="s">
        <v>59</v>
      </c>
      <c r="E845" s="40" t="s">
        <v>55</v>
      </c>
      <c r="F845" s="40" t="s">
        <v>47</v>
      </c>
      <c r="G845" s="41" t="s">
        <v>21</v>
      </c>
      <c r="H845" s="53">
        <v>2400</v>
      </c>
      <c r="I845" s="53">
        <v>3.58</v>
      </c>
      <c r="J845" s="53">
        <v>13320</v>
      </c>
      <c r="K845" s="53">
        <v>19.89</v>
      </c>
      <c r="L845" s="53">
        <v>5760</v>
      </c>
      <c r="M845" s="53">
        <v>8.6</v>
      </c>
      <c r="N845" s="53">
        <v>38340</v>
      </c>
      <c r="O845" s="53">
        <v>57.26</v>
      </c>
      <c r="P845" s="53">
        <v>540</v>
      </c>
      <c r="Q845" s="53">
        <v>0.81</v>
      </c>
      <c r="R845" s="53">
        <v>0</v>
      </c>
      <c r="S845" s="53">
        <v>0</v>
      </c>
      <c r="T845" s="53">
        <v>0</v>
      </c>
      <c r="U845" s="53">
        <v>0</v>
      </c>
      <c r="V845" s="53">
        <v>3417</v>
      </c>
      <c r="W845" s="53">
        <v>5.0999999999999996</v>
      </c>
      <c r="X845" s="53">
        <v>1020</v>
      </c>
      <c r="Y845" s="53">
        <v>1.52</v>
      </c>
      <c r="Z845" s="53">
        <v>4437</v>
      </c>
      <c r="AA845" s="53">
        <v>6.63</v>
      </c>
      <c r="AB845" s="53">
        <v>666</v>
      </c>
      <c r="AC845" s="53">
        <v>0.99</v>
      </c>
      <c r="AD845" s="53">
        <v>720</v>
      </c>
      <c r="AE845" s="53">
        <v>1.08</v>
      </c>
      <c r="AF845" s="53">
        <v>1386</v>
      </c>
      <c r="AG845" s="53">
        <v>2.0699999999999998</v>
      </c>
      <c r="AH845" s="53">
        <v>777</v>
      </c>
      <c r="AI845" s="53">
        <v>1.1599999999999999</v>
      </c>
      <c r="AJ845" s="53">
        <v>0</v>
      </c>
      <c r="AK845" s="53">
        <v>0</v>
      </c>
      <c r="AL845" s="53">
        <v>65220</v>
      </c>
      <c r="AM845" s="53">
        <v>97.4</v>
      </c>
      <c r="AN845" s="53">
        <v>1740</v>
      </c>
      <c r="AO845" s="54">
        <v>2.6</v>
      </c>
      <c r="AP845" s="54">
        <v>66960</v>
      </c>
      <c r="AQ845" s="61">
        <f t="shared" si="143"/>
        <v>6.6263440860215059E-2</v>
      </c>
      <c r="AR845" s="62">
        <f t="shared" si="144"/>
        <v>24.65</v>
      </c>
      <c r="AS845" s="63">
        <f t="shared" si="145"/>
        <v>2.0698924731182795E-2</v>
      </c>
      <c r="AT845" s="62">
        <f t="shared" si="146"/>
        <v>7.7</v>
      </c>
      <c r="AU845" s="63">
        <f t="shared" si="147"/>
        <v>1.1603942652329748E-2</v>
      </c>
      <c r="AV845" s="64">
        <f t="shared" si="148"/>
        <v>4.3166666666666664</v>
      </c>
    </row>
    <row r="846" spans="1:48" x14ac:dyDescent="0.2">
      <c r="A846" s="1" t="str">
        <f t="shared" si="141"/>
        <v>Calera31</v>
      </c>
      <c r="B846" s="38" t="str">
        <f t="shared" si="142"/>
        <v>CAP1A31</v>
      </c>
      <c r="C846" s="39">
        <v>31</v>
      </c>
      <c r="D846" s="40" t="s">
        <v>59</v>
      </c>
      <c r="E846" s="40" t="s">
        <v>56</v>
      </c>
      <c r="F846" s="40" t="s">
        <v>47</v>
      </c>
      <c r="G846" s="41" t="s">
        <v>22</v>
      </c>
      <c r="H846" s="53">
        <v>1200</v>
      </c>
      <c r="I846" s="53">
        <v>7.66</v>
      </c>
      <c r="J846" s="53">
        <v>0</v>
      </c>
      <c r="K846" s="53">
        <v>0</v>
      </c>
      <c r="L846" s="53">
        <v>0</v>
      </c>
      <c r="M846" s="53">
        <v>0</v>
      </c>
      <c r="N846" s="53">
        <v>13680</v>
      </c>
      <c r="O846" s="53">
        <v>87.36</v>
      </c>
      <c r="P846" s="53">
        <v>0</v>
      </c>
      <c r="Q846" s="53">
        <v>0</v>
      </c>
      <c r="R846" s="53">
        <v>0</v>
      </c>
      <c r="S846" s="53">
        <v>0</v>
      </c>
      <c r="T846" s="53">
        <v>0</v>
      </c>
      <c r="U846" s="53">
        <v>0</v>
      </c>
      <c r="V846" s="53">
        <v>180</v>
      </c>
      <c r="W846" s="53">
        <v>1.1499999999999999</v>
      </c>
      <c r="X846" s="53">
        <v>420</v>
      </c>
      <c r="Y846" s="53">
        <v>2.68</v>
      </c>
      <c r="Z846" s="53">
        <v>600</v>
      </c>
      <c r="AA846" s="53">
        <v>3.83</v>
      </c>
      <c r="AB846" s="53">
        <v>60</v>
      </c>
      <c r="AC846" s="53">
        <v>0.38</v>
      </c>
      <c r="AD846" s="53">
        <v>0</v>
      </c>
      <c r="AE846" s="53">
        <v>0</v>
      </c>
      <c r="AF846" s="53">
        <v>60</v>
      </c>
      <c r="AG846" s="53">
        <v>0.38</v>
      </c>
      <c r="AH846" s="53">
        <v>120</v>
      </c>
      <c r="AI846" s="53">
        <v>0.77</v>
      </c>
      <c r="AJ846" s="53">
        <v>0</v>
      </c>
      <c r="AK846" s="53">
        <v>0</v>
      </c>
      <c r="AL846" s="53">
        <v>15240</v>
      </c>
      <c r="AM846" s="53">
        <v>97.32</v>
      </c>
      <c r="AN846" s="53">
        <v>420</v>
      </c>
      <c r="AO846" s="54">
        <v>2.68</v>
      </c>
      <c r="AP846" s="54">
        <v>15660</v>
      </c>
      <c r="AQ846" s="61">
        <f t="shared" si="143"/>
        <v>3.8314176245210725E-2</v>
      </c>
      <c r="AR846" s="62">
        <f t="shared" si="144"/>
        <v>3.3333333333333335</v>
      </c>
      <c r="AS846" s="63">
        <f t="shared" si="145"/>
        <v>3.8314176245210726E-3</v>
      </c>
      <c r="AT846" s="62">
        <f t="shared" si="146"/>
        <v>0.33333333333333331</v>
      </c>
      <c r="AU846" s="63">
        <f t="shared" si="147"/>
        <v>7.6628352490421452E-3</v>
      </c>
      <c r="AV846" s="64">
        <f t="shared" si="148"/>
        <v>0.66666666666666663</v>
      </c>
    </row>
    <row r="847" spans="1:48" x14ac:dyDescent="0.2">
      <c r="A847" s="1" t="str">
        <f t="shared" si="141"/>
        <v>Calera31</v>
      </c>
      <c r="B847" s="38" t="str">
        <f t="shared" si="142"/>
        <v>CAP1B31</v>
      </c>
      <c r="C847" s="39">
        <v>31</v>
      </c>
      <c r="D847" s="40" t="s">
        <v>59</v>
      </c>
      <c r="E847" s="40" t="s">
        <v>56</v>
      </c>
      <c r="F847" s="40" t="s">
        <v>47</v>
      </c>
      <c r="G847" s="41" t="s">
        <v>23</v>
      </c>
      <c r="H847" s="53">
        <v>2160</v>
      </c>
      <c r="I847" s="53">
        <v>9.06</v>
      </c>
      <c r="J847" s="53">
        <v>0</v>
      </c>
      <c r="K847" s="53">
        <v>0</v>
      </c>
      <c r="L847" s="53">
        <v>4900</v>
      </c>
      <c r="M847" s="53">
        <v>20.56</v>
      </c>
      <c r="N847" s="53">
        <v>13680</v>
      </c>
      <c r="O847" s="53">
        <v>57.41</v>
      </c>
      <c r="P847" s="53">
        <v>0</v>
      </c>
      <c r="Q847" s="53">
        <v>0</v>
      </c>
      <c r="R847" s="53">
        <v>0</v>
      </c>
      <c r="S847" s="53">
        <v>0</v>
      </c>
      <c r="T847" s="53">
        <v>0</v>
      </c>
      <c r="U847" s="53">
        <v>0</v>
      </c>
      <c r="V847" s="53">
        <v>2043</v>
      </c>
      <c r="W847" s="53">
        <v>8.57</v>
      </c>
      <c r="X847" s="53">
        <v>570</v>
      </c>
      <c r="Y847" s="53">
        <v>2.39</v>
      </c>
      <c r="Z847" s="53">
        <v>2613</v>
      </c>
      <c r="AA847" s="53">
        <v>10.97</v>
      </c>
      <c r="AB847" s="53">
        <v>207</v>
      </c>
      <c r="AC847" s="53">
        <v>0.87</v>
      </c>
      <c r="AD847" s="53">
        <v>0</v>
      </c>
      <c r="AE847" s="53">
        <v>0</v>
      </c>
      <c r="AF847" s="53">
        <v>207</v>
      </c>
      <c r="AG847" s="53">
        <v>0.87</v>
      </c>
      <c r="AH847" s="53">
        <v>270</v>
      </c>
      <c r="AI847" s="53">
        <v>1.1299999999999999</v>
      </c>
      <c r="AJ847" s="53">
        <v>0</v>
      </c>
      <c r="AK847" s="53">
        <v>0</v>
      </c>
      <c r="AL847" s="53">
        <v>23260</v>
      </c>
      <c r="AM847" s="53">
        <v>97.61</v>
      </c>
      <c r="AN847" s="53">
        <v>570</v>
      </c>
      <c r="AO847" s="54">
        <v>2.39</v>
      </c>
      <c r="AP847" s="54">
        <v>23830</v>
      </c>
      <c r="AQ847" s="61">
        <f t="shared" si="143"/>
        <v>0.10965169953839699</v>
      </c>
      <c r="AR847" s="62">
        <f t="shared" si="144"/>
        <v>14.516666666666667</v>
      </c>
      <c r="AS847" s="63">
        <f t="shared" si="145"/>
        <v>8.6865295845572812E-3</v>
      </c>
      <c r="AT847" s="62">
        <f t="shared" si="146"/>
        <v>1.1499999999999999</v>
      </c>
      <c r="AU847" s="63">
        <f t="shared" si="147"/>
        <v>1.1330255979857323E-2</v>
      </c>
      <c r="AV847" s="64">
        <f t="shared" si="148"/>
        <v>1.5</v>
      </c>
    </row>
    <row r="848" spans="1:48" x14ac:dyDescent="0.2">
      <c r="A848" s="1" t="str">
        <f t="shared" si="141"/>
        <v>Calera31</v>
      </c>
      <c r="B848" s="38" t="str">
        <f t="shared" si="142"/>
        <v>CAP1c31</v>
      </c>
      <c r="C848" s="39">
        <v>31</v>
      </c>
      <c r="D848" s="40" t="s">
        <v>59</v>
      </c>
      <c r="E848" s="40" t="s">
        <v>56</v>
      </c>
      <c r="F848" s="40" t="s">
        <v>47</v>
      </c>
      <c r="G848" s="41" t="s">
        <v>24</v>
      </c>
      <c r="H848" s="53">
        <v>1680</v>
      </c>
      <c r="I848" s="53">
        <v>8.07</v>
      </c>
      <c r="J848" s="53">
        <v>900</v>
      </c>
      <c r="K848" s="53">
        <v>4.32</v>
      </c>
      <c r="L848" s="53">
        <v>9000</v>
      </c>
      <c r="M848" s="53">
        <v>43.23</v>
      </c>
      <c r="N848" s="53">
        <v>7380</v>
      </c>
      <c r="O848" s="53">
        <v>35.450000000000003</v>
      </c>
      <c r="P848" s="53">
        <v>0</v>
      </c>
      <c r="Q848" s="53">
        <v>0</v>
      </c>
      <c r="R848" s="53">
        <v>0</v>
      </c>
      <c r="S848" s="53">
        <v>0</v>
      </c>
      <c r="T848" s="53">
        <v>0</v>
      </c>
      <c r="U848" s="53">
        <v>0</v>
      </c>
      <c r="V848" s="53">
        <v>954</v>
      </c>
      <c r="W848" s="53">
        <v>4.58</v>
      </c>
      <c r="X848" s="53">
        <v>510</v>
      </c>
      <c r="Y848" s="53">
        <v>2.4500000000000002</v>
      </c>
      <c r="Z848" s="53">
        <v>1464</v>
      </c>
      <c r="AA848" s="53">
        <v>7.03</v>
      </c>
      <c r="AB848" s="53">
        <v>150</v>
      </c>
      <c r="AC848" s="53">
        <v>0.72</v>
      </c>
      <c r="AD848" s="53">
        <v>0</v>
      </c>
      <c r="AE848" s="53">
        <v>0</v>
      </c>
      <c r="AF848" s="53">
        <v>150</v>
      </c>
      <c r="AG848" s="53">
        <v>0.72</v>
      </c>
      <c r="AH848" s="53">
        <v>246</v>
      </c>
      <c r="AI848" s="53">
        <v>1.18</v>
      </c>
      <c r="AJ848" s="53">
        <v>0</v>
      </c>
      <c r="AK848" s="53">
        <v>0</v>
      </c>
      <c r="AL848" s="53">
        <v>20310</v>
      </c>
      <c r="AM848" s="53">
        <v>97.55</v>
      </c>
      <c r="AN848" s="53">
        <v>510</v>
      </c>
      <c r="AO848" s="54">
        <v>2.4500000000000002</v>
      </c>
      <c r="AP848" s="54">
        <v>20820</v>
      </c>
      <c r="AQ848" s="65">
        <f t="shared" si="143"/>
        <v>7.0317002881844379E-2</v>
      </c>
      <c r="AR848" s="66">
        <f t="shared" si="144"/>
        <v>8.1333333333333329</v>
      </c>
      <c r="AS848" s="67">
        <f t="shared" si="145"/>
        <v>7.2046109510086453E-3</v>
      </c>
      <c r="AT848" s="66">
        <f t="shared" si="146"/>
        <v>0.83333333333333337</v>
      </c>
      <c r="AU848" s="67">
        <f t="shared" si="147"/>
        <v>1.181556195965418E-2</v>
      </c>
      <c r="AV848" s="68">
        <f t="shared" si="148"/>
        <v>1.3666666666666667</v>
      </c>
    </row>
    <row r="849" spans="1:48" x14ac:dyDescent="0.2">
      <c r="A849" s="1" t="str">
        <f t="shared" si="141"/>
        <v>Pichidegua31</v>
      </c>
      <c r="B849" s="38" t="str">
        <f t="shared" si="142"/>
        <v>PICH1A31</v>
      </c>
      <c r="C849" s="39">
        <v>31</v>
      </c>
      <c r="D849" s="40" t="s">
        <v>52</v>
      </c>
      <c r="E849" s="40"/>
      <c r="F849" s="40" t="s">
        <v>48</v>
      </c>
      <c r="G849" s="41" t="s">
        <v>25</v>
      </c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4"/>
      <c r="AP849" s="54"/>
      <c r="AQ849" s="65">
        <v>0</v>
      </c>
      <c r="AR849" s="66">
        <f t="shared" si="144"/>
        <v>0</v>
      </c>
      <c r="AS849" s="67">
        <v>0</v>
      </c>
      <c r="AT849" s="66">
        <f t="shared" si="146"/>
        <v>0</v>
      </c>
      <c r="AU849" s="67">
        <v>0</v>
      </c>
      <c r="AV849" s="68">
        <f t="shared" si="148"/>
        <v>0</v>
      </c>
    </row>
    <row r="850" spans="1:48" x14ac:dyDescent="0.2">
      <c r="A850" s="1" t="str">
        <f t="shared" si="141"/>
        <v>Pichidegua31</v>
      </c>
      <c r="B850" s="38" t="str">
        <f t="shared" si="142"/>
        <v>PICH2A31</v>
      </c>
      <c r="C850" s="39">
        <v>31</v>
      </c>
      <c r="D850" s="40" t="s">
        <v>52</v>
      </c>
      <c r="E850" s="40" t="s">
        <v>56</v>
      </c>
      <c r="F850" s="40" t="s">
        <v>48</v>
      </c>
      <c r="G850" s="41" t="s">
        <v>26</v>
      </c>
      <c r="H850" s="53">
        <v>9360</v>
      </c>
      <c r="I850" s="53">
        <v>3.95</v>
      </c>
      <c r="J850" s="53">
        <v>47880</v>
      </c>
      <c r="K850" s="53">
        <v>20.21</v>
      </c>
      <c r="L850" s="53">
        <v>108160</v>
      </c>
      <c r="M850" s="53">
        <v>45.66</v>
      </c>
      <c r="N850" s="53">
        <v>51480</v>
      </c>
      <c r="O850" s="53">
        <v>21.73</v>
      </c>
      <c r="P850" s="53">
        <v>1800</v>
      </c>
      <c r="Q850" s="53">
        <v>0.76</v>
      </c>
      <c r="R850" s="53">
        <v>0</v>
      </c>
      <c r="S850" s="53">
        <v>0</v>
      </c>
      <c r="T850" s="53">
        <v>0</v>
      </c>
      <c r="U850" s="53">
        <v>0</v>
      </c>
      <c r="V850" s="53">
        <v>13140</v>
      </c>
      <c r="W850" s="53">
        <v>5.55</v>
      </c>
      <c r="X850" s="53">
        <v>0</v>
      </c>
      <c r="Y850" s="53">
        <v>0</v>
      </c>
      <c r="Z850" s="53">
        <v>13140</v>
      </c>
      <c r="AA850" s="53">
        <v>5.55</v>
      </c>
      <c r="AB850" s="53">
        <v>4860</v>
      </c>
      <c r="AC850" s="53">
        <v>2.0499999999999998</v>
      </c>
      <c r="AD850" s="53">
        <v>0</v>
      </c>
      <c r="AE850" s="53">
        <v>0</v>
      </c>
      <c r="AF850" s="53">
        <v>4860</v>
      </c>
      <c r="AG850" s="53">
        <v>2.0499999999999998</v>
      </c>
      <c r="AH850" s="53">
        <v>180</v>
      </c>
      <c r="AI850" s="53">
        <v>0.08</v>
      </c>
      <c r="AJ850" s="53">
        <v>0</v>
      </c>
      <c r="AK850" s="53">
        <v>0</v>
      </c>
      <c r="AL850" s="53">
        <v>236860</v>
      </c>
      <c r="AM850" s="53">
        <v>100</v>
      </c>
      <c r="AN850" s="53">
        <v>0</v>
      </c>
      <c r="AO850" s="54">
        <v>0</v>
      </c>
      <c r="AP850" s="54">
        <v>236860</v>
      </c>
      <c r="AQ850" s="65">
        <f t="shared" si="143"/>
        <v>5.5475808494469307E-2</v>
      </c>
      <c r="AR850" s="66">
        <f t="shared" si="144"/>
        <v>73</v>
      </c>
      <c r="AS850" s="67">
        <f t="shared" si="145"/>
        <v>2.0518449717132483E-2</v>
      </c>
      <c r="AT850" s="66">
        <f t="shared" si="146"/>
        <v>27</v>
      </c>
      <c r="AU850" s="67">
        <f t="shared" si="147"/>
        <v>7.5994258211601793E-4</v>
      </c>
      <c r="AV850" s="68">
        <f t="shared" si="148"/>
        <v>1</v>
      </c>
    </row>
    <row r="851" spans="1:48" x14ac:dyDescent="0.2">
      <c r="A851" s="1" t="str">
        <f t="shared" si="141"/>
        <v>Pichidegua31</v>
      </c>
      <c r="B851" s="38" t="str">
        <f t="shared" si="142"/>
        <v>PICH3A31</v>
      </c>
      <c r="C851" s="39">
        <v>31</v>
      </c>
      <c r="D851" s="40" t="s">
        <v>52</v>
      </c>
      <c r="E851" s="40" t="s">
        <v>55</v>
      </c>
      <c r="F851" s="40" t="s">
        <v>49</v>
      </c>
      <c r="G851" s="41" t="s">
        <v>27</v>
      </c>
      <c r="H851" s="53">
        <v>0</v>
      </c>
      <c r="I851" s="53">
        <v>0</v>
      </c>
      <c r="J851" s="53">
        <v>0</v>
      </c>
      <c r="K851" s="53">
        <v>0</v>
      </c>
      <c r="L851" s="53">
        <v>0</v>
      </c>
      <c r="M851" s="53">
        <v>0</v>
      </c>
      <c r="N851" s="53">
        <v>0</v>
      </c>
      <c r="O851" s="53">
        <v>0</v>
      </c>
      <c r="P851" s="53">
        <v>0</v>
      </c>
      <c r="Q851" s="53">
        <v>0</v>
      </c>
      <c r="R851" s="53">
        <v>0</v>
      </c>
      <c r="S851" s="53">
        <v>0</v>
      </c>
      <c r="T851" s="53">
        <v>0</v>
      </c>
      <c r="U851" s="53">
        <v>0</v>
      </c>
      <c r="V851" s="53">
        <v>0</v>
      </c>
      <c r="W851" s="53">
        <v>0</v>
      </c>
      <c r="X851" s="53">
        <v>0</v>
      </c>
      <c r="Y851" s="53">
        <v>0</v>
      </c>
      <c r="Z851" s="53">
        <v>0</v>
      </c>
      <c r="AA851" s="53">
        <v>0</v>
      </c>
      <c r="AB851" s="53">
        <v>0</v>
      </c>
      <c r="AC851" s="53">
        <v>0</v>
      </c>
      <c r="AD851" s="53">
        <v>0</v>
      </c>
      <c r="AE851" s="53">
        <v>0</v>
      </c>
      <c r="AF851" s="53">
        <v>0</v>
      </c>
      <c r="AG851" s="53">
        <v>0</v>
      </c>
      <c r="AH851" s="53">
        <v>40</v>
      </c>
      <c r="AI851" s="53">
        <v>100</v>
      </c>
      <c r="AJ851" s="53">
        <v>0</v>
      </c>
      <c r="AK851" s="53">
        <v>0</v>
      </c>
      <c r="AL851" s="53">
        <v>40</v>
      </c>
      <c r="AM851" s="53">
        <v>100</v>
      </c>
      <c r="AN851" s="53">
        <v>0</v>
      </c>
      <c r="AO851" s="54">
        <v>0</v>
      </c>
      <c r="AP851" s="54">
        <v>40</v>
      </c>
      <c r="AQ851" s="65">
        <f t="shared" si="143"/>
        <v>0</v>
      </c>
      <c r="AR851" s="66">
        <f t="shared" si="144"/>
        <v>0</v>
      </c>
      <c r="AS851" s="67">
        <f t="shared" si="145"/>
        <v>0</v>
      </c>
      <c r="AT851" s="66">
        <f t="shared" si="146"/>
        <v>0</v>
      </c>
      <c r="AU851" s="67">
        <f t="shared" si="147"/>
        <v>1</v>
      </c>
      <c r="AV851" s="68">
        <f t="shared" si="148"/>
        <v>0.22222222222222221</v>
      </c>
    </row>
    <row r="852" spans="1:48" x14ac:dyDescent="0.2">
      <c r="A852" s="1" t="str">
        <f t="shared" si="141"/>
        <v>Pichidegua31</v>
      </c>
      <c r="B852" s="38" t="str">
        <f t="shared" si="142"/>
        <v>PICH4A31</v>
      </c>
      <c r="C852" s="39">
        <v>31</v>
      </c>
      <c r="D852" s="40" t="s">
        <v>52</v>
      </c>
      <c r="E852" s="40" t="s">
        <v>55</v>
      </c>
      <c r="F852" s="40" t="s">
        <v>50</v>
      </c>
      <c r="G852" s="41" t="s">
        <v>28</v>
      </c>
      <c r="H852" s="53">
        <v>9840</v>
      </c>
      <c r="I852" s="53">
        <v>5.28</v>
      </c>
      <c r="J852" s="53">
        <v>35460</v>
      </c>
      <c r="K852" s="53">
        <v>19.03</v>
      </c>
      <c r="L852" s="53">
        <v>67320</v>
      </c>
      <c r="M852" s="53">
        <v>36.119999999999997</v>
      </c>
      <c r="N852" s="53">
        <v>28440</v>
      </c>
      <c r="O852" s="53">
        <v>15.26</v>
      </c>
      <c r="P852" s="53">
        <v>4680</v>
      </c>
      <c r="Q852" s="53">
        <v>2.5099999999999998</v>
      </c>
      <c r="R852" s="53">
        <v>0</v>
      </c>
      <c r="S852" s="53">
        <v>0</v>
      </c>
      <c r="T852" s="53">
        <v>0</v>
      </c>
      <c r="U852" s="53">
        <v>0</v>
      </c>
      <c r="V852" s="53">
        <v>34740</v>
      </c>
      <c r="W852" s="53">
        <v>18.64</v>
      </c>
      <c r="X852" s="53">
        <v>0</v>
      </c>
      <c r="Y852" s="53">
        <v>0</v>
      </c>
      <c r="Z852" s="53">
        <v>34740</v>
      </c>
      <c r="AA852" s="53">
        <v>18.64</v>
      </c>
      <c r="AB852" s="53">
        <v>4860</v>
      </c>
      <c r="AC852" s="53">
        <v>2.61</v>
      </c>
      <c r="AD852" s="53">
        <v>0</v>
      </c>
      <c r="AE852" s="53">
        <v>0</v>
      </c>
      <c r="AF852" s="53">
        <v>4860</v>
      </c>
      <c r="AG852" s="53">
        <v>2.61</v>
      </c>
      <c r="AH852" s="53">
        <v>1020</v>
      </c>
      <c r="AI852" s="53">
        <v>0.55000000000000004</v>
      </c>
      <c r="AJ852" s="53">
        <v>0</v>
      </c>
      <c r="AK852" s="53">
        <v>0</v>
      </c>
      <c r="AL852" s="53">
        <v>186360</v>
      </c>
      <c r="AM852" s="53">
        <v>100</v>
      </c>
      <c r="AN852" s="53">
        <v>0</v>
      </c>
      <c r="AO852" s="54">
        <v>0</v>
      </c>
      <c r="AP852" s="54">
        <v>186360</v>
      </c>
      <c r="AQ852" s="65">
        <f t="shared" si="143"/>
        <v>0.18641339343206698</v>
      </c>
      <c r="AR852" s="66">
        <f t="shared" si="144"/>
        <v>193</v>
      </c>
      <c r="AS852" s="67">
        <f t="shared" si="145"/>
        <v>2.6078557630392789E-2</v>
      </c>
      <c r="AT852" s="66">
        <f t="shared" si="146"/>
        <v>27</v>
      </c>
      <c r="AU852" s="67">
        <f t="shared" si="147"/>
        <v>5.4732775273663879E-3</v>
      </c>
      <c r="AV852" s="68">
        <f t="shared" si="148"/>
        <v>5.666666666666667</v>
      </c>
    </row>
    <row r="853" spans="1:48" x14ac:dyDescent="0.2">
      <c r="A853" s="1" t="str">
        <f t="shared" si="141"/>
        <v>Pichidegua31</v>
      </c>
      <c r="B853" s="38" t="str">
        <f t="shared" si="142"/>
        <v>PICH5A31</v>
      </c>
      <c r="C853" s="39">
        <v>31</v>
      </c>
      <c r="D853" s="40" t="s">
        <v>52</v>
      </c>
      <c r="E853" s="40" t="s">
        <v>55</v>
      </c>
      <c r="F853" s="40" t="s">
        <v>51</v>
      </c>
      <c r="G853" s="41" t="s">
        <v>29</v>
      </c>
      <c r="H853" s="53">
        <v>1560</v>
      </c>
      <c r="I853" s="53">
        <v>0.54</v>
      </c>
      <c r="J853" s="53">
        <v>27180</v>
      </c>
      <c r="K853" s="53">
        <v>9.42</v>
      </c>
      <c r="L853" s="53">
        <v>141660</v>
      </c>
      <c r="M853" s="53">
        <v>49.11</v>
      </c>
      <c r="N853" s="53">
        <v>92160</v>
      </c>
      <c r="O853" s="53">
        <v>31.95</v>
      </c>
      <c r="P853" s="53">
        <v>6300</v>
      </c>
      <c r="Q853" s="53">
        <v>2.1800000000000002</v>
      </c>
      <c r="R853" s="53">
        <v>0</v>
      </c>
      <c r="S853" s="53">
        <v>0</v>
      </c>
      <c r="T853" s="53">
        <v>0</v>
      </c>
      <c r="U853" s="53">
        <v>0</v>
      </c>
      <c r="V853" s="53">
        <v>17100</v>
      </c>
      <c r="W853" s="53">
        <v>5.93</v>
      </c>
      <c r="X853" s="53">
        <v>0</v>
      </c>
      <c r="Y853" s="53">
        <v>0</v>
      </c>
      <c r="Z853" s="53">
        <v>17100</v>
      </c>
      <c r="AA853" s="53">
        <v>5.93</v>
      </c>
      <c r="AB853" s="53">
        <v>1800</v>
      </c>
      <c r="AC853" s="53">
        <v>0.62</v>
      </c>
      <c r="AD853" s="53">
        <v>0</v>
      </c>
      <c r="AE853" s="53">
        <v>0</v>
      </c>
      <c r="AF853" s="53">
        <v>1800</v>
      </c>
      <c r="AG853" s="53">
        <v>0.62</v>
      </c>
      <c r="AH853" s="53">
        <v>700</v>
      </c>
      <c r="AI853" s="53">
        <v>0.24</v>
      </c>
      <c r="AJ853" s="53">
        <v>0</v>
      </c>
      <c r="AK853" s="53">
        <v>0</v>
      </c>
      <c r="AL853" s="53">
        <v>288460</v>
      </c>
      <c r="AM853" s="53">
        <v>100</v>
      </c>
      <c r="AN853" s="53">
        <v>0</v>
      </c>
      <c r="AO853" s="54">
        <v>0</v>
      </c>
      <c r="AP853" s="54">
        <v>288460</v>
      </c>
      <c r="AQ853" s="65">
        <f t="shared" si="143"/>
        <v>5.9280316161686199E-2</v>
      </c>
      <c r="AR853" s="66">
        <f t="shared" si="144"/>
        <v>95</v>
      </c>
      <c r="AS853" s="67">
        <f t="shared" si="145"/>
        <v>6.2400332801774939E-3</v>
      </c>
      <c r="AT853" s="66">
        <f t="shared" si="146"/>
        <v>10</v>
      </c>
      <c r="AU853" s="67">
        <f t="shared" si="147"/>
        <v>2.4266796089579146E-3</v>
      </c>
      <c r="AV853" s="68">
        <f t="shared" si="148"/>
        <v>3.8888888888888888</v>
      </c>
    </row>
    <row r="854" spans="1:48" x14ac:dyDescent="0.2">
      <c r="A854" s="1" t="str">
        <f t="shared" si="141"/>
        <v>Pichidegua31</v>
      </c>
      <c r="B854" s="38" t="str">
        <f t="shared" si="142"/>
        <v>PICH1B31</v>
      </c>
      <c r="C854" s="39">
        <v>31</v>
      </c>
      <c r="D854" s="40" t="s">
        <v>52</v>
      </c>
      <c r="E854" s="40"/>
      <c r="F854" s="40" t="s">
        <v>48</v>
      </c>
      <c r="G854" s="41" t="s">
        <v>30</v>
      </c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4"/>
      <c r="AP854" s="54"/>
      <c r="AQ854" s="65">
        <v>0</v>
      </c>
      <c r="AR854" s="66">
        <f t="shared" si="144"/>
        <v>0</v>
      </c>
      <c r="AS854" s="67">
        <v>0</v>
      </c>
      <c r="AT854" s="66">
        <f t="shared" si="146"/>
        <v>0</v>
      </c>
      <c r="AU854" s="67">
        <v>0</v>
      </c>
      <c r="AV854" s="68">
        <f t="shared" si="148"/>
        <v>0</v>
      </c>
    </row>
    <row r="855" spans="1:48" x14ac:dyDescent="0.2">
      <c r="A855" s="1" t="str">
        <f t="shared" si="141"/>
        <v>Pichidegua31</v>
      </c>
      <c r="B855" s="38" t="str">
        <f t="shared" si="142"/>
        <v>PICH2B31</v>
      </c>
      <c r="C855" s="39">
        <v>31</v>
      </c>
      <c r="D855" s="40" t="s">
        <v>52</v>
      </c>
      <c r="E855" s="40" t="s">
        <v>55</v>
      </c>
      <c r="F855" s="40" t="s">
        <v>48</v>
      </c>
      <c r="G855" s="41" t="s">
        <v>31</v>
      </c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4"/>
      <c r="AP855" s="54"/>
      <c r="AQ855" s="65">
        <v>0</v>
      </c>
      <c r="AR855" s="66">
        <f t="shared" si="144"/>
        <v>0</v>
      </c>
      <c r="AS855" s="67">
        <v>0</v>
      </c>
      <c r="AT855" s="66">
        <f t="shared" si="146"/>
        <v>0</v>
      </c>
      <c r="AU855" s="67">
        <v>0</v>
      </c>
      <c r="AV855" s="68">
        <f t="shared" si="148"/>
        <v>0</v>
      </c>
    </row>
    <row r="856" spans="1:48" x14ac:dyDescent="0.2">
      <c r="A856" s="1" t="str">
        <f t="shared" si="141"/>
        <v>Pichidegua31</v>
      </c>
      <c r="B856" s="38" t="str">
        <f t="shared" si="142"/>
        <v>PICH3B31</v>
      </c>
      <c r="C856" s="39">
        <v>31</v>
      </c>
      <c r="D856" s="40" t="s">
        <v>52</v>
      </c>
      <c r="E856" s="40" t="s">
        <v>55</v>
      </c>
      <c r="F856" s="40" t="s">
        <v>49</v>
      </c>
      <c r="G856" s="41" t="s">
        <v>32</v>
      </c>
      <c r="H856" s="53">
        <v>6600</v>
      </c>
      <c r="I856" s="53">
        <v>1.55</v>
      </c>
      <c r="J856" s="53">
        <v>3960</v>
      </c>
      <c r="K856" s="53">
        <v>0.93</v>
      </c>
      <c r="L856" s="53">
        <v>111820</v>
      </c>
      <c r="M856" s="53">
        <v>26.27</v>
      </c>
      <c r="N856" s="53">
        <v>246060</v>
      </c>
      <c r="O856" s="53">
        <v>57.8</v>
      </c>
      <c r="P856" s="53">
        <v>37620</v>
      </c>
      <c r="Q856" s="53">
        <v>8.84</v>
      </c>
      <c r="R856" s="53">
        <v>0</v>
      </c>
      <c r="S856" s="53">
        <v>0</v>
      </c>
      <c r="T856" s="53">
        <v>0</v>
      </c>
      <c r="U856" s="53">
        <v>0</v>
      </c>
      <c r="V856" s="53">
        <v>18180</v>
      </c>
      <c r="W856" s="53">
        <v>4.2699999999999996</v>
      </c>
      <c r="X856" s="53">
        <v>0</v>
      </c>
      <c r="Y856" s="53">
        <v>0</v>
      </c>
      <c r="Z856" s="53">
        <v>18180</v>
      </c>
      <c r="AA856" s="53">
        <v>4.2699999999999996</v>
      </c>
      <c r="AB856" s="53">
        <v>1080</v>
      </c>
      <c r="AC856" s="53">
        <v>0.25</v>
      </c>
      <c r="AD856" s="53">
        <v>0</v>
      </c>
      <c r="AE856" s="53">
        <v>0</v>
      </c>
      <c r="AF856" s="53">
        <v>1080</v>
      </c>
      <c r="AG856" s="53">
        <v>0.25</v>
      </c>
      <c r="AH856" s="53">
        <v>380</v>
      </c>
      <c r="AI856" s="53">
        <v>0.09</v>
      </c>
      <c r="AJ856" s="53">
        <v>0</v>
      </c>
      <c r="AK856" s="53">
        <v>0</v>
      </c>
      <c r="AL856" s="53">
        <v>425700</v>
      </c>
      <c r="AM856" s="53">
        <v>100</v>
      </c>
      <c r="AN856" s="53">
        <v>0</v>
      </c>
      <c r="AO856" s="54">
        <v>0</v>
      </c>
      <c r="AP856" s="54">
        <v>425700</v>
      </c>
      <c r="AQ856" s="65">
        <f t="shared" si="143"/>
        <v>4.2706131078224102E-2</v>
      </c>
      <c r="AR856" s="66">
        <f t="shared" si="144"/>
        <v>101</v>
      </c>
      <c r="AS856" s="67">
        <f t="shared" si="145"/>
        <v>2.536997885835095E-3</v>
      </c>
      <c r="AT856" s="66">
        <f t="shared" si="146"/>
        <v>6</v>
      </c>
      <c r="AU856" s="67">
        <f t="shared" si="147"/>
        <v>8.9264740427531125E-4</v>
      </c>
      <c r="AV856" s="68">
        <f t="shared" si="148"/>
        <v>2.1111111111111112</v>
      </c>
    </row>
    <row r="857" spans="1:48" x14ac:dyDescent="0.2">
      <c r="A857" s="1" t="str">
        <f t="shared" si="141"/>
        <v>Pichidegua31</v>
      </c>
      <c r="B857" s="38" t="str">
        <f t="shared" si="142"/>
        <v>PICH4B31</v>
      </c>
      <c r="C857" s="39">
        <v>31</v>
      </c>
      <c r="D857" s="40" t="s">
        <v>52</v>
      </c>
      <c r="E857" s="40" t="s">
        <v>55</v>
      </c>
      <c r="F857" s="40" t="s">
        <v>50</v>
      </c>
      <c r="G857" s="41" t="s">
        <v>33</v>
      </c>
      <c r="H857" s="53">
        <v>1680</v>
      </c>
      <c r="I857" s="53">
        <v>1.23</v>
      </c>
      <c r="J857" s="53">
        <v>360</v>
      </c>
      <c r="K857" s="53">
        <v>0.26</v>
      </c>
      <c r="L857" s="53">
        <v>4680</v>
      </c>
      <c r="M857" s="53">
        <v>3.44</v>
      </c>
      <c r="N857" s="53">
        <v>22140</v>
      </c>
      <c r="O857" s="53">
        <v>16.260000000000002</v>
      </c>
      <c r="P857" s="53">
        <v>78780</v>
      </c>
      <c r="Q857" s="53">
        <v>57.84</v>
      </c>
      <c r="R857" s="53">
        <v>14940</v>
      </c>
      <c r="S857" s="53">
        <v>10.97</v>
      </c>
      <c r="T857" s="53">
        <v>180</v>
      </c>
      <c r="U857" s="53">
        <v>0.13</v>
      </c>
      <c r="V857" s="53">
        <v>9540</v>
      </c>
      <c r="W857" s="53">
        <v>7</v>
      </c>
      <c r="X857" s="53">
        <v>0</v>
      </c>
      <c r="Y857" s="53">
        <v>0</v>
      </c>
      <c r="Z857" s="53">
        <v>9540</v>
      </c>
      <c r="AA857" s="53">
        <v>7</v>
      </c>
      <c r="AB857" s="53">
        <v>3120</v>
      </c>
      <c r="AC857" s="53">
        <v>2.29</v>
      </c>
      <c r="AD857" s="53">
        <v>0</v>
      </c>
      <c r="AE857" s="53">
        <v>0</v>
      </c>
      <c r="AF857" s="53">
        <v>3120</v>
      </c>
      <c r="AG857" s="53">
        <v>2.29</v>
      </c>
      <c r="AH857" s="53">
        <v>780</v>
      </c>
      <c r="AI857" s="53">
        <v>0.56999999999999995</v>
      </c>
      <c r="AJ857" s="53">
        <v>0</v>
      </c>
      <c r="AK857" s="53">
        <v>0</v>
      </c>
      <c r="AL857" s="53">
        <v>136200</v>
      </c>
      <c r="AM857" s="53">
        <v>100</v>
      </c>
      <c r="AN857" s="53">
        <v>0</v>
      </c>
      <c r="AO857" s="54">
        <v>0</v>
      </c>
      <c r="AP857" s="54">
        <v>136200</v>
      </c>
      <c r="AQ857" s="65">
        <f t="shared" si="143"/>
        <v>7.0044052863436124E-2</v>
      </c>
      <c r="AR857" s="66">
        <f t="shared" si="144"/>
        <v>53</v>
      </c>
      <c r="AS857" s="67">
        <f t="shared" si="145"/>
        <v>2.2907488986784141E-2</v>
      </c>
      <c r="AT857" s="66">
        <f t="shared" si="146"/>
        <v>17.333333333333332</v>
      </c>
      <c r="AU857" s="67">
        <f t="shared" si="147"/>
        <v>5.7268722466960352E-3</v>
      </c>
      <c r="AV857" s="68">
        <f t="shared" si="148"/>
        <v>4.333333333333333</v>
      </c>
    </row>
    <row r="858" spans="1:48" x14ac:dyDescent="0.2">
      <c r="A858" s="1" t="str">
        <f t="shared" si="141"/>
        <v>Pichidegua31</v>
      </c>
      <c r="B858" s="38" t="str">
        <f t="shared" si="142"/>
        <v>PICH5B31</v>
      </c>
      <c r="C858" s="39">
        <v>31</v>
      </c>
      <c r="D858" s="40" t="s">
        <v>52</v>
      </c>
      <c r="E858" s="40" t="s">
        <v>55</v>
      </c>
      <c r="F858" s="40" t="s">
        <v>51</v>
      </c>
      <c r="G858" s="41" t="s">
        <v>34</v>
      </c>
      <c r="H858" s="53">
        <v>2760</v>
      </c>
      <c r="I858" s="53">
        <v>3.77</v>
      </c>
      <c r="J858" s="53">
        <v>16560</v>
      </c>
      <c r="K858" s="53">
        <v>22.62</v>
      </c>
      <c r="L858" s="53">
        <v>28260</v>
      </c>
      <c r="M858" s="53">
        <v>38.61</v>
      </c>
      <c r="N858" s="53">
        <v>10620</v>
      </c>
      <c r="O858" s="53">
        <v>14.51</v>
      </c>
      <c r="P858" s="53">
        <v>180</v>
      </c>
      <c r="Q858" s="53">
        <v>0.25</v>
      </c>
      <c r="R858" s="53">
        <v>0</v>
      </c>
      <c r="S858" s="53">
        <v>0</v>
      </c>
      <c r="T858" s="53">
        <v>0</v>
      </c>
      <c r="U858" s="53">
        <v>0</v>
      </c>
      <c r="V858" s="53">
        <v>11700</v>
      </c>
      <c r="W858" s="53">
        <v>15.98</v>
      </c>
      <c r="X858" s="53">
        <v>0</v>
      </c>
      <c r="Y858" s="53">
        <v>0</v>
      </c>
      <c r="Z858" s="53">
        <v>11700</v>
      </c>
      <c r="AA858" s="53">
        <v>15.98</v>
      </c>
      <c r="AB858" s="53">
        <v>2340</v>
      </c>
      <c r="AC858" s="53">
        <v>3.2</v>
      </c>
      <c r="AD858" s="53">
        <v>0</v>
      </c>
      <c r="AE858" s="53">
        <v>0</v>
      </c>
      <c r="AF858" s="53">
        <v>2340</v>
      </c>
      <c r="AG858" s="53">
        <v>3.2</v>
      </c>
      <c r="AH858" s="53">
        <v>780</v>
      </c>
      <c r="AI858" s="53">
        <v>1.07</v>
      </c>
      <c r="AJ858" s="53">
        <v>0</v>
      </c>
      <c r="AK858" s="53">
        <v>0</v>
      </c>
      <c r="AL858" s="53">
        <v>73200</v>
      </c>
      <c r="AM858" s="53">
        <v>100</v>
      </c>
      <c r="AN858" s="53">
        <v>0</v>
      </c>
      <c r="AO858" s="54">
        <v>0</v>
      </c>
      <c r="AP858" s="54">
        <v>73200</v>
      </c>
      <c r="AQ858" s="65">
        <f t="shared" si="143"/>
        <v>0.1598360655737705</v>
      </c>
      <c r="AR858" s="66">
        <f t="shared" si="144"/>
        <v>65</v>
      </c>
      <c r="AS858" s="67">
        <f t="shared" si="145"/>
        <v>3.1967213114754096E-2</v>
      </c>
      <c r="AT858" s="66">
        <f t="shared" si="146"/>
        <v>13</v>
      </c>
      <c r="AU858" s="67">
        <f t="shared" si="147"/>
        <v>1.0655737704918032E-2</v>
      </c>
      <c r="AV858" s="68">
        <f t="shared" si="148"/>
        <v>4.333333333333333</v>
      </c>
    </row>
    <row r="859" spans="1:48" x14ac:dyDescent="0.2">
      <c r="A859" s="1" t="str">
        <f t="shared" si="141"/>
        <v>Pichidegua31</v>
      </c>
      <c r="B859" s="38" t="str">
        <f t="shared" si="142"/>
        <v>PICH3C31</v>
      </c>
      <c r="C859" s="39">
        <v>31</v>
      </c>
      <c r="D859" s="40" t="s">
        <v>52</v>
      </c>
      <c r="E859" s="40" t="s">
        <v>55</v>
      </c>
      <c r="F859" s="40" t="s">
        <v>49</v>
      </c>
      <c r="G859" s="41" t="s">
        <v>53</v>
      </c>
      <c r="H859" s="53">
        <v>3360</v>
      </c>
      <c r="I859" s="53">
        <v>1.1599999999999999</v>
      </c>
      <c r="J859" s="53">
        <v>9900</v>
      </c>
      <c r="K859" s="53">
        <v>3.42</v>
      </c>
      <c r="L859" s="53">
        <v>5480</v>
      </c>
      <c r="M859" s="53">
        <v>1.89</v>
      </c>
      <c r="N859" s="53">
        <v>42120</v>
      </c>
      <c r="O859" s="53">
        <v>14.54</v>
      </c>
      <c r="P859" s="53">
        <v>185400</v>
      </c>
      <c r="Q859" s="53">
        <v>63.98</v>
      </c>
      <c r="R859" s="53">
        <v>26640</v>
      </c>
      <c r="S859" s="53">
        <v>9.19</v>
      </c>
      <c r="T859" s="53">
        <v>900</v>
      </c>
      <c r="U859" s="53">
        <v>0.31</v>
      </c>
      <c r="V859" s="53">
        <v>14220</v>
      </c>
      <c r="W859" s="53">
        <v>4.91</v>
      </c>
      <c r="X859" s="53">
        <v>0</v>
      </c>
      <c r="Y859" s="53">
        <v>0</v>
      </c>
      <c r="Z859" s="53">
        <v>14220</v>
      </c>
      <c r="AA859" s="53">
        <v>4.91</v>
      </c>
      <c r="AB859" s="53">
        <v>1440</v>
      </c>
      <c r="AC859" s="53">
        <v>0.5</v>
      </c>
      <c r="AD859" s="53">
        <v>0</v>
      </c>
      <c r="AE859" s="53">
        <v>0</v>
      </c>
      <c r="AF859" s="53">
        <v>1440</v>
      </c>
      <c r="AG859" s="53">
        <v>0.5</v>
      </c>
      <c r="AH859" s="53">
        <v>320</v>
      </c>
      <c r="AI859" s="53">
        <v>0.11</v>
      </c>
      <c r="AJ859" s="53">
        <v>0</v>
      </c>
      <c r="AK859" s="53">
        <v>0</v>
      </c>
      <c r="AL859" s="53">
        <v>289780</v>
      </c>
      <c r="AM859" s="53">
        <v>100</v>
      </c>
      <c r="AN859" s="53">
        <v>0</v>
      </c>
      <c r="AO859" s="54">
        <v>0</v>
      </c>
      <c r="AP859" s="54">
        <v>289780</v>
      </c>
      <c r="AQ859" s="65">
        <f t="shared" si="143"/>
        <v>4.907170957277935E-2</v>
      </c>
      <c r="AR859" s="66">
        <f t="shared" si="144"/>
        <v>79</v>
      </c>
      <c r="AS859" s="67">
        <f t="shared" si="145"/>
        <v>4.9692870453447446E-3</v>
      </c>
      <c r="AT859" s="66">
        <f t="shared" si="146"/>
        <v>8</v>
      </c>
      <c r="AU859" s="67">
        <f t="shared" si="147"/>
        <v>1.1042860100766098E-3</v>
      </c>
      <c r="AV859" s="68">
        <f t="shared" si="148"/>
        <v>1.7777777777777777</v>
      </c>
    </row>
    <row r="860" spans="1:48" x14ac:dyDescent="0.2">
      <c r="A860" s="1" t="str">
        <f t="shared" si="141"/>
        <v>Pichidegua31</v>
      </c>
      <c r="B860" s="38" t="str">
        <f t="shared" si="142"/>
        <v>PICH5C31</v>
      </c>
      <c r="C860" s="39">
        <v>31</v>
      </c>
      <c r="D860" s="40" t="s">
        <v>52</v>
      </c>
      <c r="E860" s="40" t="s">
        <v>55</v>
      </c>
      <c r="F860" s="40" t="s">
        <v>51</v>
      </c>
      <c r="G860" s="41" t="s">
        <v>35</v>
      </c>
      <c r="H860" s="53">
        <v>1920</v>
      </c>
      <c r="I860" s="53">
        <v>0.63</v>
      </c>
      <c r="J860" s="53">
        <v>9900</v>
      </c>
      <c r="K860" s="53">
        <v>3.24</v>
      </c>
      <c r="L860" s="53">
        <v>95040</v>
      </c>
      <c r="M860" s="53">
        <v>31.06</v>
      </c>
      <c r="N860" s="53">
        <v>165960</v>
      </c>
      <c r="O860" s="53">
        <v>54.24</v>
      </c>
      <c r="P860" s="53">
        <v>12780</v>
      </c>
      <c r="Q860" s="53">
        <v>4.18</v>
      </c>
      <c r="R860" s="53">
        <v>0</v>
      </c>
      <c r="S860" s="53">
        <v>0</v>
      </c>
      <c r="T860" s="53">
        <v>0</v>
      </c>
      <c r="U860" s="53">
        <v>0</v>
      </c>
      <c r="V860" s="53">
        <v>17820</v>
      </c>
      <c r="W860" s="53">
        <v>5.82</v>
      </c>
      <c r="X860" s="53">
        <v>0</v>
      </c>
      <c r="Y860" s="53">
        <v>0</v>
      </c>
      <c r="Z860" s="53">
        <v>17820</v>
      </c>
      <c r="AA860" s="53">
        <v>5.82</v>
      </c>
      <c r="AB860" s="53">
        <v>1800</v>
      </c>
      <c r="AC860" s="53">
        <v>0.59</v>
      </c>
      <c r="AD860" s="53">
        <v>0</v>
      </c>
      <c r="AE860" s="53">
        <v>0</v>
      </c>
      <c r="AF860" s="53">
        <v>1800</v>
      </c>
      <c r="AG860" s="53">
        <v>0.59</v>
      </c>
      <c r="AH860" s="53">
        <v>740</v>
      </c>
      <c r="AI860" s="53">
        <v>0.24</v>
      </c>
      <c r="AJ860" s="53">
        <v>0</v>
      </c>
      <c r="AK860" s="53">
        <v>0</v>
      </c>
      <c r="AL860" s="53">
        <v>305960</v>
      </c>
      <c r="AM860" s="53">
        <v>100</v>
      </c>
      <c r="AN860" s="53">
        <v>0</v>
      </c>
      <c r="AO860" s="54">
        <v>0</v>
      </c>
      <c r="AP860" s="54">
        <v>305960</v>
      </c>
      <c r="AQ860" s="65">
        <f t="shared" si="143"/>
        <v>5.824290756961694E-2</v>
      </c>
      <c r="AR860" s="66">
        <f t="shared" si="144"/>
        <v>99</v>
      </c>
      <c r="AS860" s="67">
        <f t="shared" si="145"/>
        <v>5.883121976728984E-3</v>
      </c>
      <c r="AT860" s="66">
        <f t="shared" si="146"/>
        <v>10</v>
      </c>
      <c r="AU860" s="67">
        <f t="shared" si="147"/>
        <v>2.4186168126552493E-3</v>
      </c>
      <c r="AV860" s="68">
        <f t="shared" si="148"/>
        <v>4.1111111111111107</v>
      </c>
    </row>
    <row r="861" spans="1:48" x14ac:dyDescent="0.2">
      <c r="A861" s="1" t="str">
        <f t="shared" si="141"/>
        <v>Pichidegua31</v>
      </c>
      <c r="B861" s="38" t="str">
        <f t="shared" si="142"/>
        <v>PICH5D31</v>
      </c>
      <c r="C861" s="39">
        <v>31</v>
      </c>
      <c r="D861" s="40" t="s">
        <v>52</v>
      </c>
      <c r="E861" s="40" t="s">
        <v>55</v>
      </c>
      <c r="F861" s="40" t="s">
        <v>51</v>
      </c>
      <c r="G861" s="41" t="s">
        <v>36</v>
      </c>
      <c r="H861" s="53">
        <v>1560</v>
      </c>
      <c r="I861" s="53">
        <v>0.52</v>
      </c>
      <c r="J861" s="53">
        <v>25740</v>
      </c>
      <c r="K861" s="53">
        <v>8.5299999999999994</v>
      </c>
      <c r="L861" s="53">
        <v>82980</v>
      </c>
      <c r="M861" s="53">
        <v>27.5</v>
      </c>
      <c r="N861" s="53">
        <v>148260</v>
      </c>
      <c r="O861" s="53">
        <v>49.13</v>
      </c>
      <c r="P861" s="53">
        <v>7200</v>
      </c>
      <c r="Q861" s="53">
        <v>2.39</v>
      </c>
      <c r="R861" s="53">
        <v>0</v>
      </c>
      <c r="S861" s="53">
        <v>0</v>
      </c>
      <c r="T861" s="53">
        <v>0</v>
      </c>
      <c r="U861" s="53">
        <v>0</v>
      </c>
      <c r="V861" s="53">
        <v>32580</v>
      </c>
      <c r="W861" s="53">
        <v>10.8</v>
      </c>
      <c r="X861" s="53">
        <v>0</v>
      </c>
      <c r="Y861" s="53">
        <v>0</v>
      </c>
      <c r="Z861" s="53">
        <v>32580</v>
      </c>
      <c r="AA861" s="53">
        <v>10.8</v>
      </c>
      <c r="AB861" s="53">
        <v>2700</v>
      </c>
      <c r="AC861" s="53">
        <v>0.89</v>
      </c>
      <c r="AD861" s="53">
        <v>0</v>
      </c>
      <c r="AE861" s="53">
        <v>0</v>
      </c>
      <c r="AF861" s="53">
        <v>2700</v>
      </c>
      <c r="AG861" s="53">
        <v>0.89</v>
      </c>
      <c r="AH861" s="53">
        <v>740</v>
      </c>
      <c r="AI861" s="53">
        <v>0.25</v>
      </c>
      <c r="AJ861" s="53">
        <v>0</v>
      </c>
      <c r="AK861" s="53">
        <v>0</v>
      </c>
      <c r="AL861" s="53">
        <v>301760</v>
      </c>
      <c r="AM861" s="53">
        <v>100</v>
      </c>
      <c r="AN861" s="53">
        <v>0</v>
      </c>
      <c r="AO861" s="54">
        <v>0</v>
      </c>
      <c r="AP861" s="54">
        <v>301760</v>
      </c>
      <c r="AQ861" s="65">
        <f t="shared" si="143"/>
        <v>0.10796659597030753</v>
      </c>
      <c r="AR861" s="66">
        <f t="shared" si="144"/>
        <v>181</v>
      </c>
      <c r="AS861" s="67">
        <f t="shared" si="145"/>
        <v>8.9475079533404035E-3</v>
      </c>
      <c r="AT861" s="66">
        <f t="shared" si="146"/>
        <v>15</v>
      </c>
      <c r="AU861" s="67">
        <f t="shared" si="147"/>
        <v>2.4522799575821845E-3</v>
      </c>
      <c r="AV861" s="68">
        <f t="shared" si="148"/>
        <v>4.1111111111111107</v>
      </c>
    </row>
    <row r="862" spans="1:48" x14ac:dyDescent="0.2">
      <c r="A862" s="1" t="str">
        <f t="shared" si="141"/>
        <v>Pichidegua31</v>
      </c>
      <c r="B862" s="38" t="str">
        <f t="shared" si="142"/>
        <v>PICH1Aco31</v>
      </c>
      <c r="C862" s="39">
        <v>31</v>
      </c>
      <c r="D862" s="40" t="s">
        <v>52</v>
      </c>
      <c r="E862" s="40" t="s">
        <v>56</v>
      </c>
      <c r="F862" s="40" t="s">
        <v>47</v>
      </c>
      <c r="G862" s="41" t="s">
        <v>37</v>
      </c>
      <c r="H862" s="53">
        <v>7080</v>
      </c>
      <c r="I862" s="53">
        <v>10.43</v>
      </c>
      <c r="J862" s="53">
        <v>19440</v>
      </c>
      <c r="K862" s="53">
        <v>28.65</v>
      </c>
      <c r="L862" s="53">
        <v>27360</v>
      </c>
      <c r="M862" s="53">
        <v>40.32</v>
      </c>
      <c r="N862" s="53">
        <v>6660</v>
      </c>
      <c r="O862" s="53">
        <v>9.82</v>
      </c>
      <c r="P862" s="53">
        <v>540</v>
      </c>
      <c r="Q862" s="53">
        <v>0.8</v>
      </c>
      <c r="R862" s="53">
        <v>0</v>
      </c>
      <c r="S862" s="53">
        <v>0</v>
      </c>
      <c r="T862" s="53">
        <v>0</v>
      </c>
      <c r="U862" s="53">
        <v>0</v>
      </c>
      <c r="V862" s="53">
        <v>1890</v>
      </c>
      <c r="W862" s="53">
        <v>2.79</v>
      </c>
      <c r="X862" s="53">
        <v>1440</v>
      </c>
      <c r="Y862" s="53">
        <v>2.12</v>
      </c>
      <c r="Z862" s="53">
        <v>3330</v>
      </c>
      <c r="AA862" s="53">
        <v>4.91</v>
      </c>
      <c r="AB862" s="53">
        <v>750</v>
      </c>
      <c r="AC862" s="53">
        <v>1.1100000000000001</v>
      </c>
      <c r="AD862" s="53">
        <v>1110</v>
      </c>
      <c r="AE862" s="53">
        <v>1.64</v>
      </c>
      <c r="AF862" s="53">
        <v>1860</v>
      </c>
      <c r="AG862" s="53">
        <v>2.74</v>
      </c>
      <c r="AH862" s="53">
        <v>1580</v>
      </c>
      <c r="AI862" s="53">
        <v>2.33</v>
      </c>
      <c r="AJ862" s="53">
        <v>0</v>
      </c>
      <c r="AK862" s="53">
        <v>0</v>
      </c>
      <c r="AL862" s="53">
        <v>65300</v>
      </c>
      <c r="AM862" s="53">
        <v>96.24</v>
      </c>
      <c r="AN862" s="53">
        <v>2550</v>
      </c>
      <c r="AO862" s="54">
        <v>3.76</v>
      </c>
      <c r="AP862" s="54">
        <v>67850</v>
      </c>
      <c r="AQ862" s="65">
        <f t="shared" si="143"/>
        <v>4.9078850405305824E-2</v>
      </c>
      <c r="AR862" s="66">
        <f t="shared" si="144"/>
        <v>18.5</v>
      </c>
      <c r="AS862" s="67">
        <f t="shared" si="145"/>
        <v>2.7413411938098747E-2</v>
      </c>
      <c r="AT862" s="66">
        <f t="shared" si="146"/>
        <v>10.333333333333334</v>
      </c>
      <c r="AU862" s="67">
        <f t="shared" si="147"/>
        <v>2.3286661753868829E-2</v>
      </c>
      <c r="AV862" s="68">
        <f t="shared" si="148"/>
        <v>8.7777777777777786</v>
      </c>
    </row>
    <row r="863" spans="1:48" x14ac:dyDescent="0.2">
      <c r="A863" s="1" t="str">
        <f t="shared" si="141"/>
        <v>Pichidegua31</v>
      </c>
      <c r="B863" s="38" t="str">
        <f t="shared" si="142"/>
        <v>PICH1Aco231</v>
      </c>
      <c r="C863" s="39">
        <v>31</v>
      </c>
      <c r="D863" s="40" t="s">
        <v>52</v>
      </c>
      <c r="E863" s="40" t="s">
        <v>56</v>
      </c>
      <c r="F863" s="40" t="s">
        <v>47</v>
      </c>
      <c r="G863" s="41" t="s">
        <v>38</v>
      </c>
      <c r="H863" s="53">
        <v>600</v>
      </c>
      <c r="I863" s="53">
        <v>1.04</v>
      </c>
      <c r="J863" s="53">
        <v>180</v>
      </c>
      <c r="K863" s="53">
        <v>0.31</v>
      </c>
      <c r="L863" s="53">
        <v>6240</v>
      </c>
      <c r="M863" s="53">
        <v>10.78</v>
      </c>
      <c r="N863" s="53">
        <v>34020</v>
      </c>
      <c r="O863" s="53">
        <v>58.79</v>
      </c>
      <c r="P863" s="53">
        <v>9450</v>
      </c>
      <c r="Q863" s="53">
        <v>16.329999999999998</v>
      </c>
      <c r="R863" s="53">
        <v>180</v>
      </c>
      <c r="S863" s="53">
        <v>0.31</v>
      </c>
      <c r="T863" s="53">
        <v>0</v>
      </c>
      <c r="U863" s="53">
        <v>0</v>
      </c>
      <c r="V863" s="53">
        <v>2301</v>
      </c>
      <c r="W863" s="53">
        <v>3.98</v>
      </c>
      <c r="X863" s="53">
        <v>2490</v>
      </c>
      <c r="Y863" s="53">
        <v>4.3</v>
      </c>
      <c r="Z863" s="53">
        <v>4791</v>
      </c>
      <c r="AA863" s="53">
        <v>8.2799999999999994</v>
      </c>
      <c r="AB863" s="53">
        <v>312</v>
      </c>
      <c r="AC863" s="53">
        <v>0.54</v>
      </c>
      <c r="AD863" s="53">
        <v>840</v>
      </c>
      <c r="AE863" s="53">
        <v>1.45</v>
      </c>
      <c r="AF863" s="53">
        <v>1152</v>
      </c>
      <c r="AG863" s="53">
        <v>1.99</v>
      </c>
      <c r="AH863" s="53">
        <v>1257</v>
      </c>
      <c r="AI863" s="53">
        <v>2.17</v>
      </c>
      <c r="AJ863" s="53">
        <v>0</v>
      </c>
      <c r="AK863" s="53">
        <v>0</v>
      </c>
      <c r="AL863" s="53">
        <v>54540</v>
      </c>
      <c r="AM863" s="53">
        <v>94.25</v>
      </c>
      <c r="AN863" s="53">
        <v>3330</v>
      </c>
      <c r="AO863" s="54">
        <v>5.75</v>
      </c>
      <c r="AP863" s="54">
        <v>57870</v>
      </c>
      <c r="AQ863" s="65">
        <f t="shared" si="143"/>
        <v>8.2789009849663031E-2</v>
      </c>
      <c r="AR863" s="66">
        <f t="shared" si="144"/>
        <v>26.616666666666667</v>
      </c>
      <c r="AS863" s="67">
        <f t="shared" si="145"/>
        <v>1.9906687402799376E-2</v>
      </c>
      <c r="AT863" s="66">
        <f t="shared" si="146"/>
        <v>6.4</v>
      </c>
      <c r="AU863" s="67">
        <f t="shared" si="147"/>
        <v>2.1721099015033697E-2</v>
      </c>
      <c r="AV863" s="68">
        <f t="shared" si="148"/>
        <v>6.9833333333333334</v>
      </c>
    </row>
    <row r="864" spans="1:48" x14ac:dyDescent="0.2">
      <c r="A864" s="1" t="str">
        <f t="shared" si="141"/>
        <v>Pichidegua31</v>
      </c>
      <c r="B864" s="38" t="str">
        <f t="shared" si="142"/>
        <v>PICH1Bco31</v>
      </c>
      <c r="C864" s="39">
        <v>31</v>
      </c>
      <c r="D864" s="40" t="s">
        <v>52</v>
      </c>
      <c r="E864" s="40" t="s">
        <v>56</v>
      </c>
      <c r="F864" s="40" t="s">
        <v>47</v>
      </c>
      <c r="G864" s="41" t="s">
        <v>39</v>
      </c>
      <c r="H864" s="53">
        <v>2880</v>
      </c>
      <c r="I864" s="53">
        <v>7.57</v>
      </c>
      <c r="J864" s="53">
        <v>900</v>
      </c>
      <c r="K864" s="53">
        <v>2.37</v>
      </c>
      <c r="L864" s="53">
        <v>17500</v>
      </c>
      <c r="M864" s="53">
        <v>46</v>
      </c>
      <c r="N864" s="53">
        <v>13320</v>
      </c>
      <c r="O864" s="53">
        <v>35.020000000000003</v>
      </c>
      <c r="P864" s="53">
        <v>150</v>
      </c>
      <c r="Q864" s="53">
        <v>0.39</v>
      </c>
      <c r="R864" s="53">
        <v>0</v>
      </c>
      <c r="S864" s="53">
        <v>0</v>
      </c>
      <c r="T864" s="53">
        <v>0</v>
      </c>
      <c r="U864" s="53">
        <v>0</v>
      </c>
      <c r="V864" s="53">
        <v>2580</v>
      </c>
      <c r="W864" s="53">
        <v>6.78</v>
      </c>
      <c r="X864" s="53">
        <v>210</v>
      </c>
      <c r="Y864" s="53">
        <v>0.55000000000000004</v>
      </c>
      <c r="Z864" s="53">
        <v>2790</v>
      </c>
      <c r="AA864" s="53">
        <v>7.33</v>
      </c>
      <c r="AB864" s="53">
        <v>168</v>
      </c>
      <c r="AC864" s="53">
        <v>0.44</v>
      </c>
      <c r="AD864" s="53">
        <v>30</v>
      </c>
      <c r="AE864" s="53">
        <v>0.08</v>
      </c>
      <c r="AF864" s="53">
        <v>198</v>
      </c>
      <c r="AG864" s="53">
        <v>0.52</v>
      </c>
      <c r="AH864" s="53">
        <v>302</v>
      </c>
      <c r="AI864" s="53">
        <v>0.79</v>
      </c>
      <c r="AJ864" s="53">
        <v>0</v>
      </c>
      <c r="AK864" s="53">
        <v>0</v>
      </c>
      <c r="AL864" s="53">
        <v>37800</v>
      </c>
      <c r="AM864" s="53">
        <v>99.37</v>
      </c>
      <c r="AN864" s="53">
        <v>240</v>
      </c>
      <c r="AO864" s="54">
        <v>0.63</v>
      </c>
      <c r="AP864" s="54">
        <v>38040</v>
      </c>
      <c r="AQ864" s="65">
        <f t="shared" si="143"/>
        <v>7.3343848580441642E-2</v>
      </c>
      <c r="AR864" s="66">
        <f t="shared" si="144"/>
        <v>15.5</v>
      </c>
      <c r="AS864" s="67">
        <f t="shared" si="145"/>
        <v>5.2050473186119875E-3</v>
      </c>
      <c r="AT864" s="66">
        <f t="shared" si="146"/>
        <v>1.1000000000000001</v>
      </c>
      <c r="AU864" s="67">
        <f t="shared" si="147"/>
        <v>7.9390115667718197E-3</v>
      </c>
      <c r="AV864" s="68">
        <f t="shared" si="148"/>
        <v>1.6777777777777778</v>
      </c>
    </row>
    <row r="865" spans="1:48" x14ac:dyDescent="0.2">
      <c r="A865" s="1" t="str">
        <f t="shared" si="141"/>
        <v>Pichidegua31</v>
      </c>
      <c r="B865" s="38" t="str">
        <f t="shared" si="142"/>
        <v>PICH2BCO31</v>
      </c>
      <c r="C865" s="39">
        <v>31</v>
      </c>
      <c r="D865" s="40" t="s">
        <v>52</v>
      </c>
      <c r="E865" s="42" t="s">
        <v>56</v>
      </c>
      <c r="F865" s="42" t="s">
        <v>47</v>
      </c>
      <c r="G865" s="43" t="s">
        <v>40</v>
      </c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4"/>
      <c r="AP865" s="54"/>
      <c r="AQ865" s="65">
        <v>0</v>
      </c>
      <c r="AR865" s="66">
        <f t="shared" si="144"/>
        <v>0</v>
      </c>
      <c r="AS865" s="67">
        <v>0</v>
      </c>
      <c r="AT865" s="66">
        <f t="shared" si="146"/>
        <v>0</v>
      </c>
      <c r="AU865" s="67">
        <v>0</v>
      </c>
      <c r="AV865" s="68">
        <f t="shared" si="148"/>
        <v>0</v>
      </c>
    </row>
    <row r="866" spans="1:48" x14ac:dyDescent="0.2">
      <c r="A866" s="1" t="str">
        <f t="shared" si="141"/>
        <v>Pichidegua31</v>
      </c>
      <c r="B866" s="38" t="str">
        <f t="shared" si="142"/>
        <v>PICH4Bco31</v>
      </c>
      <c r="C866" s="39">
        <v>31</v>
      </c>
      <c r="D866" s="40" t="s">
        <v>52</v>
      </c>
      <c r="E866" s="40" t="s">
        <v>56</v>
      </c>
      <c r="F866" s="40" t="s">
        <v>50</v>
      </c>
      <c r="G866" s="41" t="s">
        <v>41</v>
      </c>
      <c r="H866" s="53">
        <v>1680</v>
      </c>
      <c r="I866" s="53">
        <v>3.25</v>
      </c>
      <c r="J866" s="53">
        <v>1440</v>
      </c>
      <c r="K866" s="53">
        <v>2.79</v>
      </c>
      <c r="L866" s="53">
        <v>1440</v>
      </c>
      <c r="M866" s="53">
        <v>2.79</v>
      </c>
      <c r="N866" s="53">
        <v>15480</v>
      </c>
      <c r="O866" s="53">
        <v>29.99</v>
      </c>
      <c r="P866" s="53">
        <v>23940</v>
      </c>
      <c r="Q866" s="53">
        <v>46.38</v>
      </c>
      <c r="R866" s="53">
        <v>3600</v>
      </c>
      <c r="S866" s="53">
        <v>6.97</v>
      </c>
      <c r="T866" s="53">
        <v>0</v>
      </c>
      <c r="U866" s="53">
        <v>0</v>
      </c>
      <c r="V866" s="53">
        <v>2160</v>
      </c>
      <c r="W866" s="53">
        <v>4.18</v>
      </c>
      <c r="X866" s="53">
        <v>0</v>
      </c>
      <c r="Y866" s="53">
        <v>0</v>
      </c>
      <c r="Z866" s="53">
        <v>2160</v>
      </c>
      <c r="AA866" s="53">
        <v>4.18</v>
      </c>
      <c r="AB866" s="53">
        <v>1440</v>
      </c>
      <c r="AC866" s="53">
        <v>2.79</v>
      </c>
      <c r="AD866" s="53">
        <v>0</v>
      </c>
      <c r="AE866" s="53">
        <v>0</v>
      </c>
      <c r="AF866" s="53">
        <v>1440</v>
      </c>
      <c r="AG866" s="53">
        <v>2.79</v>
      </c>
      <c r="AH866" s="53">
        <v>440</v>
      </c>
      <c r="AI866" s="53">
        <v>0.85</v>
      </c>
      <c r="AJ866" s="53">
        <v>0</v>
      </c>
      <c r="AK866" s="53">
        <v>0</v>
      </c>
      <c r="AL866" s="53">
        <v>51620</v>
      </c>
      <c r="AM866" s="53">
        <v>100</v>
      </c>
      <c r="AN866" s="53">
        <v>0</v>
      </c>
      <c r="AO866" s="54">
        <v>0</v>
      </c>
      <c r="AP866" s="54">
        <v>51620</v>
      </c>
      <c r="AQ866" s="65">
        <f t="shared" si="143"/>
        <v>4.1844246416117781E-2</v>
      </c>
      <c r="AR866" s="66">
        <f t="shared" si="144"/>
        <v>12</v>
      </c>
      <c r="AS866" s="67">
        <f t="shared" si="145"/>
        <v>2.7896164277411855E-2</v>
      </c>
      <c r="AT866" s="66">
        <f t="shared" si="146"/>
        <v>8</v>
      </c>
      <c r="AU866" s="67">
        <f t="shared" si="147"/>
        <v>8.5238279736536225E-3</v>
      </c>
      <c r="AV866" s="68">
        <f t="shared" si="148"/>
        <v>2.4444444444444446</v>
      </c>
    </row>
    <row r="867" spans="1:48" x14ac:dyDescent="0.2">
      <c r="A867" s="1" t="str">
        <f t="shared" si="141"/>
        <v>Pichidegua31</v>
      </c>
      <c r="B867" s="38" t="str">
        <f t="shared" si="142"/>
        <v>PICH5Aco31</v>
      </c>
      <c r="C867" s="39">
        <v>31</v>
      </c>
      <c r="D867" s="40" t="s">
        <v>52</v>
      </c>
      <c r="E867" s="40" t="s">
        <v>56</v>
      </c>
      <c r="F867" s="40" t="s">
        <v>51</v>
      </c>
      <c r="G867" s="41" t="s">
        <v>42</v>
      </c>
      <c r="H867" s="53">
        <v>5160</v>
      </c>
      <c r="I867" s="53">
        <v>4.32</v>
      </c>
      <c r="J867" s="53">
        <v>30240</v>
      </c>
      <c r="K867" s="53">
        <v>25.3</v>
      </c>
      <c r="L867" s="53">
        <v>0</v>
      </c>
      <c r="M867" s="53">
        <v>0</v>
      </c>
      <c r="N867" s="53">
        <v>75780</v>
      </c>
      <c r="O867" s="53">
        <v>63.4</v>
      </c>
      <c r="P867" s="53">
        <v>360</v>
      </c>
      <c r="Q867" s="53">
        <v>0.3</v>
      </c>
      <c r="R867" s="53">
        <v>0</v>
      </c>
      <c r="S867" s="53">
        <v>0</v>
      </c>
      <c r="T867" s="53">
        <v>0</v>
      </c>
      <c r="U867" s="53">
        <v>0</v>
      </c>
      <c r="V867" s="53">
        <v>3402</v>
      </c>
      <c r="W867" s="53">
        <v>2.85</v>
      </c>
      <c r="X867" s="53">
        <v>0</v>
      </c>
      <c r="Y867" s="53">
        <v>0</v>
      </c>
      <c r="Z867" s="53">
        <v>3402</v>
      </c>
      <c r="AA867" s="53">
        <v>2.85</v>
      </c>
      <c r="AB867" s="53">
        <v>3216</v>
      </c>
      <c r="AC867" s="53">
        <v>2.69</v>
      </c>
      <c r="AD867" s="53">
        <v>0</v>
      </c>
      <c r="AE867" s="53">
        <v>0</v>
      </c>
      <c r="AF867" s="53">
        <v>3216</v>
      </c>
      <c r="AG867" s="53">
        <v>2.69</v>
      </c>
      <c r="AH867" s="53">
        <v>1362</v>
      </c>
      <c r="AI867" s="53">
        <v>1.1399999999999999</v>
      </c>
      <c r="AJ867" s="53">
        <v>0</v>
      </c>
      <c r="AK867" s="53">
        <v>0</v>
      </c>
      <c r="AL867" s="53">
        <v>119520</v>
      </c>
      <c r="AM867" s="53">
        <v>100</v>
      </c>
      <c r="AN867" s="53">
        <v>0</v>
      </c>
      <c r="AO867" s="54">
        <v>0</v>
      </c>
      <c r="AP867" s="54">
        <v>119520</v>
      </c>
      <c r="AQ867" s="65">
        <f t="shared" si="143"/>
        <v>2.8463855421686748E-2</v>
      </c>
      <c r="AR867" s="66">
        <f t="shared" si="144"/>
        <v>18.899999999999999</v>
      </c>
      <c r="AS867" s="67">
        <f t="shared" si="145"/>
        <v>2.6907630522088354E-2</v>
      </c>
      <c r="AT867" s="66">
        <f t="shared" si="146"/>
        <v>17.866666666666667</v>
      </c>
      <c r="AU867" s="67">
        <f t="shared" si="147"/>
        <v>1.1395582329317269E-2</v>
      </c>
      <c r="AV867" s="68">
        <f t="shared" si="148"/>
        <v>7.5666666666666664</v>
      </c>
    </row>
    <row r="868" spans="1:48" x14ac:dyDescent="0.2">
      <c r="A868" s="1" t="str">
        <f t="shared" si="141"/>
        <v>Pichidegua31</v>
      </c>
      <c r="B868" s="38" t="str">
        <f t="shared" si="142"/>
        <v>PICH5Bco31</v>
      </c>
      <c r="C868" s="39">
        <v>31</v>
      </c>
      <c r="D868" s="40" t="s">
        <v>52</v>
      </c>
      <c r="E868" s="40" t="s">
        <v>56</v>
      </c>
      <c r="F868" s="40" t="s">
        <v>51</v>
      </c>
      <c r="G868" s="41" t="s">
        <v>43</v>
      </c>
      <c r="H868" s="53">
        <v>7200</v>
      </c>
      <c r="I868" s="53">
        <v>5.82</v>
      </c>
      <c r="J868" s="53">
        <v>25560</v>
      </c>
      <c r="K868" s="53">
        <v>20.67</v>
      </c>
      <c r="L868" s="53">
        <v>53100</v>
      </c>
      <c r="M868" s="53">
        <v>42.94</v>
      </c>
      <c r="N868" s="53">
        <v>21780</v>
      </c>
      <c r="O868" s="53">
        <v>17.61</v>
      </c>
      <c r="P868" s="53">
        <v>1440</v>
      </c>
      <c r="Q868" s="53">
        <v>1.1599999999999999</v>
      </c>
      <c r="R868" s="53">
        <v>180</v>
      </c>
      <c r="S868" s="53">
        <v>0.15</v>
      </c>
      <c r="T868" s="53">
        <v>0</v>
      </c>
      <c r="U868" s="53">
        <v>0</v>
      </c>
      <c r="V868" s="53">
        <v>8073</v>
      </c>
      <c r="W868" s="53">
        <v>6.53</v>
      </c>
      <c r="X868" s="53">
        <v>0</v>
      </c>
      <c r="Y868" s="53">
        <v>0</v>
      </c>
      <c r="Z868" s="53">
        <v>8073</v>
      </c>
      <c r="AA868" s="53">
        <v>6.53</v>
      </c>
      <c r="AB868" s="53">
        <v>3186</v>
      </c>
      <c r="AC868" s="53">
        <v>2.58</v>
      </c>
      <c r="AD868" s="53">
        <v>0</v>
      </c>
      <c r="AE868" s="53">
        <v>0</v>
      </c>
      <c r="AF868" s="53">
        <v>3186</v>
      </c>
      <c r="AG868" s="53">
        <v>2.58</v>
      </c>
      <c r="AH868" s="53">
        <v>3141</v>
      </c>
      <c r="AI868" s="53">
        <v>2.54</v>
      </c>
      <c r="AJ868" s="53">
        <v>0</v>
      </c>
      <c r="AK868" s="53">
        <v>0</v>
      </c>
      <c r="AL868" s="53">
        <v>123660</v>
      </c>
      <c r="AM868" s="53">
        <v>100</v>
      </c>
      <c r="AN868" s="53">
        <v>0</v>
      </c>
      <c r="AO868" s="54">
        <v>0</v>
      </c>
      <c r="AP868" s="54">
        <v>123660</v>
      </c>
      <c r="AQ868" s="65">
        <f t="shared" si="143"/>
        <v>6.5283842794759822E-2</v>
      </c>
      <c r="AR868" s="66">
        <f t="shared" si="144"/>
        <v>44.85</v>
      </c>
      <c r="AS868" s="67">
        <f t="shared" si="145"/>
        <v>2.576419213973799E-2</v>
      </c>
      <c r="AT868" s="66">
        <f t="shared" si="146"/>
        <v>17.7</v>
      </c>
      <c r="AU868" s="67">
        <f t="shared" si="147"/>
        <v>2.5400291120815138E-2</v>
      </c>
      <c r="AV868" s="68">
        <f t="shared" si="148"/>
        <v>17.45</v>
      </c>
    </row>
    <row r="869" spans="1:48" x14ac:dyDescent="0.2">
      <c r="A869" s="1" t="str">
        <f t="shared" si="141"/>
        <v>Pichidegua31</v>
      </c>
      <c r="B869" s="38" t="str">
        <f t="shared" si="142"/>
        <v>PICH5Cco31</v>
      </c>
      <c r="C869" s="39">
        <v>31</v>
      </c>
      <c r="D869" s="40" t="s">
        <v>52</v>
      </c>
      <c r="E869" s="40" t="s">
        <v>56</v>
      </c>
      <c r="F869" s="40" t="s">
        <v>51</v>
      </c>
      <c r="G869" s="41" t="s">
        <v>44</v>
      </c>
      <c r="H869" s="53">
        <v>5040</v>
      </c>
      <c r="I869" s="53">
        <v>3.28</v>
      </c>
      <c r="J869" s="53">
        <v>21420</v>
      </c>
      <c r="K869" s="53">
        <v>13.95</v>
      </c>
      <c r="L869" s="53">
        <v>0</v>
      </c>
      <c r="M869" s="53">
        <v>0</v>
      </c>
      <c r="N869" s="53">
        <v>119340</v>
      </c>
      <c r="O869" s="53">
        <v>77.73</v>
      </c>
      <c r="P869" s="53">
        <v>540</v>
      </c>
      <c r="Q869" s="53">
        <v>0.35</v>
      </c>
      <c r="R869" s="53">
        <v>0</v>
      </c>
      <c r="S869" s="53">
        <v>0</v>
      </c>
      <c r="T869" s="53">
        <v>0</v>
      </c>
      <c r="U869" s="53">
        <v>0</v>
      </c>
      <c r="V869" s="53">
        <v>2790</v>
      </c>
      <c r="W869" s="53">
        <v>1.82</v>
      </c>
      <c r="X869" s="53">
        <v>0</v>
      </c>
      <c r="Y869" s="53">
        <v>0</v>
      </c>
      <c r="Z869" s="53">
        <v>2790</v>
      </c>
      <c r="AA869" s="53">
        <v>1.82</v>
      </c>
      <c r="AB869" s="53">
        <v>2589</v>
      </c>
      <c r="AC869" s="53">
        <v>1.69</v>
      </c>
      <c r="AD869" s="53">
        <v>0</v>
      </c>
      <c r="AE869" s="53">
        <v>0</v>
      </c>
      <c r="AF869" s="53">
        <v>2589</v>
      </c>
      <c r="AG869" s="53">
        <v>1.69</v>
      </c>
      <c r="AH869" s="53">
        <v>1821</v>
      </c>
      <c r="AI869" s="53">
        <v>1.19</v>
      </c>
      <c r="AJ869" s="53">
        <v>0</v>
      </c>
      <c r="AK869" s="53">
        <v>0</v>
      </c>
      <c r="AL869" s="53">
        <v>153540</v>
      </c>
      <c r="AM869" s="53">
        <v>100</v>
      </c>
      <c r="AN869" s="53">
        <v>0</v>
      </c>
      <c r="AO869" s="54">
        <v>0</v>
      </c>
      <c r="AP869" s="54">
        <v>153540</v>
      </c>
      <c r="AQ869" s="65">
        <f t="shared" si="143"/>
        <v>1.817116060961313E-2</v>
      </c>
      <c r="AR869" s="66">
        <f t="shared" si="144"/>
        <v>15.5</v>
      </c>
      <c r="AS869" s="67">
        <f t="shared" si="145"/>
        <v>1.6862055490425947E-2</v>
      </c>
      <c r="AT869" s="66">
        <f t="shared" si="146"/>
        <v>14.383333333333333</v>
      </c>
      <c r="AU869" s="67">
        <f t="shared" si="147"/>
        <v>1.1860101602188354E-2</v>
      </c>
      <c r="AV869" s="68">
        <f t="shared" si="148"/>
        <v>10.116666666666667</v>
      </c>
    </row>
    <row r="870" spans="1:48" ht="13.5" thickBot="1" x14ac:dyDescent="0.25">
      <c r="A870" s="1" t="str">
        <f t="shared" si="141"/>
        <v>31</v>
      </c>
      <c r="B870" s="44" t="str">
        <f t="shared" si="142"/>
        <v>Lavado31</v>
      </c>
      <c r="C870" s="45">
        <v>31</v>
      </c>
      <c r="D870" s="46"/>
      <c r="E870" s="46"/>
      <c r="F870" s="46"/>
      <c r="G870" s="47" t="s">
        <v>46</v>
      </c>
      <c r="H870" s="55">
        <v>8400</v>
      </c>
      <c r="I870" s="55">
        <v>3.99</v>
      </c>
      <c r="J870" s="55">
        <v>26820</v>
      </c>
      <c r="K870" s="55">
        <v>12.75</v>
      </c>
      <c r="L870" s="55">
        <v>82080</v>
      </c>
      <c r="M870" s="55">
        <v>39.020000000000003</v>
      </c>
      <c r="N870" s="55">
        <v>59040</v>
      </c>
      <c r="O870" s="55">
        <v>28.07</v>
      </c>
      <c r="P870" s="55">
        <v>26820</v>
      </c>
      <c r="Q870" s="55">
        <v>12.75</v>
      </c>
      <c r="R870" s="55">
        <v>7200</v>
      </c>
      <c r="S870" s="55">
        <v>3.42</v>
      </c>
      <c r="T870" s="55">
        <v>0</v>
      </c>
      <c r="U870" s="55">
        <v>0</v>
      </c>
      <c r="V870" s="55">
        <v>0</v>
      </c>
      <c r="W870" s="55">
        <v>0</v>
      </c>
      <c r="X870" s="55">
        <v>0</v>
      </c>
      <c r="Y870" s="55">
        <v>0</v>
      </c>
      <c r="Z870" s="55">
        <v>0</v>
      </c>
      <c r="AA870" s="55">
        <v>0</v>
      </c>
      <c r="AB870" s="55">
        <v>0</v>
      </c>
      <c r="AC870" s="55">
        <v>0</v>
      </c>
      <c r="AD870" s="55">
        <v>0</v>
      </c>
      <c r="AE870" s="55">
        <v>0</v>
      </c>
      <c r="AF870" s="55">
        <v>0</v>
      </c>
      <c r="AG870" s="55">
        <v>0</v>
      </c>
      <c r="AH870" s="55">
        <v>0</v>
      </c>
      <c r="AI870" s="55">
        <v>0</v>
      </c>
      <c r="AJ870" s="55">
        <v>0</v>
      </c>
      <c r="AK870" s="55">
        <v>0</v>
      </c>
      <c r="AL870" s="55">
        <v>210360</v>
      </c>
      <c r="AM870" s="55">
        <v>100</v>
      </c>
      <c r="AN870" s="55">
        <v>0</v>
      </c>
      <c r="AO870" s="56">
        <v>0</v>
      </c>
      <c r="AP870" s="56">
        <v>210360</v>
      </c>
      <c r="AQ870" s="69">
        <f t="shared" si="143"/>
        <v>0</v>
      </c>
      <c r="AR870" s="70">
        <f t="shared" si="144"/>
        <v>0</v>
      </c>
      <c r="AS870" s="71">
        <f t="shared" si="145"/>
        <v>0</v>
      </c>
      <c r="AT870" s="70">
        <f t="shared" si="146"/>
        <v>0</v>
      </c>
      <c r="AU870" s="71">
        <f t="shared" si="147"/>
        <v>0</v>
      </c>
      <c r="AV870" s="72">
        <f t="shared" si="148"/>
        <v>0</v>
      </c>
    </row>
    <row r="871" spans="1:48" x14ac:dyDescent="0.2">
      <c r="A871" s="1" t="str">
        <f t="shared" ref="A871:A898" si="149">+CONCATENATE(D871,C871)</f>
        <v>Calera32</v>
      </c>
      <c r="B871" s="34" t="str">
        <f t="shared" ref="B871:B898" si="150">+CONCATENATE(G871,C871)</f>
        <v>CA3A32</v>
      </c>
      <c r="C871" s="35">
        <v>32</v>
      </c>
      <c r="D871" s="36" t="s">
        <v>59</v>
      </c>
      <c r="E871" s="36" t="s">
        <v>56</v>
      </c>
      <c r="F871" s="36" t="s">
        <v>47</v>
      </c>
      <c r="G871" s="37" t="s">
        <v>20</v>
      </c>
      <c r="H871" s="51">
        <v>6240</v>
      </c>
      <c r="I871" s="51">
        <v>8.76</v>
      </c>
      <c r="J871" s="51">
        <v>19620</v>
      </c>
      <c r="K871" s="51">
        <v>27.54</v>
      </c>
      <c r="L871" s="51">
        <v>0</v>
      </c>
      <c r="M871" s="51">
        <v>0</v>
      </c>
      <c r="N871" s="51">
        <v>40500</v>
      </c>
      <c r="O871" s="51">
        <v>56.86</v>
      </c>
      <c r="P871" s="51">
        <v>450</v>
      </c>
      <c r="Q871" s="51">
        <v>0.63</v>
      </c>
      <c r="R871" s="51">
        <v>0</v>
      </c>
      <c r="S871" s="51">
        <v>0</v>
      </c>
      <c r="T871" s="51">
        <v>0</v>
      </c>
      <c r="U871" s="51">
        <v>0</v>
      </c>
      <c r="V871" s="51">
        <v>1512</v>
      </c>
      <c r="W871" s="51">
        <v>2.12</v>
      </c>
      <c r="X871" s="51">
        <v>570</v>
      </c>
      <c r="Y871" s="51">
        <v>0.8</v>
      </c>
      <c r="Z871" s="51">
        <v>2082</v>
      </c>
      <c r="AA871" s="51">
        <v>2.92</v>
      </c>
      <c r="AB871" s="51">
        <v>840</v>
      </c>
      <c r="AC871" s="51">
        <v>1.18</v>
      </c>
      <c r="AD871" s="51">
        <v>690</v>
      </c>
      <c r="AE871" s="51">
        <v>0.97</v>
      </c>
      <c r="AF871" s="51">
        <v>1530</v>
      </c>
      <c r="AG871" s="51">
        <v>2.15</v>
      </c>
      <c r="AH871" s="51">
        <v>810</v>
      </c>
      <c r="AI871" s="51">
        <v>1.1399999999999999</v>
      </c>
      <c r="AJ871" s="51">
        <v>0</v>
      </c>
      <c r="AK871" s="51">
        <v>0</v>
      </c>
      <c r="AL871" s="51">
        <v>69972</v>
      </c>
      <c r="AM871" s="51">
        <v>98.23</v>
      </c>
      <c r="AN871" s="51">
        <v>1260</v>
      </c>
      <c r="AO871" s="52">
        <v>1.77</v>
      </c>
      <c r="AP871" s="52">
        <v>71232</v>
      </c>
      <c r="AQ871" s="57">
        <f t="shared" ref="AQ871:AQ898" si="151">+Z871/AP871</f>
        <v>2.922843665768194E-2</v>
      </c>
      <c r="AR871" s="58">
        <f t="shared" ref="AR871:AR898" si="152">+Z871/180</f>
        <v>11.566666666666666</v>
      </c>
      <c r="AS871" s="59">
        <f t="shared" ref="AS871:AS898" si="153">+AF871/AP871</f>
        <v>2.147911051212938E-2</v>
      </c>
      <c r="AT871" s="58">
        <f t="shared" ref="AT871:AT898" si="154">+AF871/180</f>
        <v>8.5</v>
      </c>
      <c r="AU871" s="59">
        <f t="shared" ref="AU871:AU898" si="155">+AH871/AP871</f>
        <v>1.1371293800539084E-2</v>
      </c>
      <c r="AV871" s="60">
        <f t="shared" ref="AV871:AV898" si="156">+AH871/180</f>
        <v>4.5</v>
      </c>
    </row>
    <row r="872" spans="1:48" x14ac:dyDescent="0.2">
      <c r="A872" s="1" t="str">
        <f t="shared" si="149"/>
        <v>Calera32</v>
      </c>
      <c r="B872" s="38" t="str">
        <f t="shared" si="150"/>
        <v>CA3B32</v>
      </c>
      <c r="C872" s="39">
        <v>32</v>
      </c>
      <c r="D872" s="40" t="s">
        <v>59</v>
      </c>
      <c r="E872" s="40" t="s">
        <v>56</v>
      </c>
      <c r="F872" s="40" t="s">
        <v>47</v>
      </c>
      <c r="G872" s="41" t="s">
        <v>54</v>
      </c>
      <c r="H872" s="53">
        <v>0</v>
      </c>
      <c r="I872" s="53">
        <v>0</v>
      </c>
      <c r="J872" s="53">
        <v>0</v>
      </c>
      <c r="K872" s="53">
        <v>0</v>
      </c>
      <c r="L872" s="53">
        <v>0</v>
      </c>
      <c r="M872" s="53">
        <v>0</v>
      </c>
      <c r="N872" s="53">
        <v>0</v>
      </c>
      <c r="O872" s="53">
        <v>0</v>
      </c>
      <c r="P872" s="53">
        <v>0</v>
      </c>
      <c r="Q872" s="53">
        <v>0</v>
      </c>
      <c r="R872" s="53">
        <v>0</v>
      </c>
      <c r="S872" s="53">
        <v>0</v>
      </c>
      <c r="T872" s="53">
        <v>0</v>
      </c>
      <c r="U872" s="53">
        <v>0</v>
      </c>
      <c r="V872" s="53">
        <v>0</v>
      </c>
      <c r="W872" s="53">
        <v>0</v>
      </c>
      <c r="X872" s="53">
        <v>0</v>
      </c>
      <c r="Y872" s="53">
        <v>0</v>
      </c>
      <c r="Z872" s="53">
        <v>0</v>
      </c>
      <c r="AA872" s="53">
        <v>0</v>
      </c>
      <c r="AB872" s="53">
        <v>0</v>
      </c>
      <c r="AC872" s="53">
        <v>0</v>
      </c>
      <c r="AD872" s="53">
        <v>30</v>
      </c>
      <c r="AE872" s="53">
        <v>100</v>
      </c>
      <c r="AF872" s="53">
        <v>30</v>
      </c>
      <c r="AG872" s="53">
        <v>100</v>
      </c>
      <c r="AH872" s="53">
        <v>0</v>
      </c>
      <c r="AI872" s="53">
        <v>0</v>
      </c>
      <c r="AJ872" s="53">
        <v>0</v>
      </c>
      <c r="AK872" s="53">
        <v>0</v>
      </c>
      <c r="AL872" s="53">
        <v>0</v>
      </c>
      <c r="AM872" s="53">
        <v>0</v>
      </c>
      <c r="AN872" s="53">
        <v>30</v>
      </c>
      <c r="AO872" s="54">
        <v>100</v>
      </c>
      <c r="AP872" s="54">
        <v>30</v>
      </c>
      <c r="AQ872" s="61">
        <f t="shared" si="151"/>
        <v>0</v>
      </c>
      <c r="AR872" s="62">
        <f t="shared" si="152"/>
        <v>0</v>
      </c>
      <c r="AS872" s="63">
        <f t="shared" si="153"/>
        <v>1</v>
      </c>
      <c r="AT872" s="62">
        <f t="shared" si="154"/>
        <v>0.16666666666666666</v>
      </c>
      <c r="AU872" s="63">
        <f t="shared" si="155"/>
        <v>0</v>
      </c>
      <c r="AV872" s="64">
        <f t="shared" si="156"/>
        <v>0</v>
      </c>
    </row>
    <row r="873" spans="1:48" x14ac:dyDescent="0.2">
      <c r="A873" s="1" t="str">
        <f t="shared" si="149"/>
        <v>Calera32</v>
      </c>
      <c r="B873" s="38" t="str">
        <f t="shared" si="150"/>
        <v>CA3BB32</v>
      </c>
      <c r="C873" s="39">
        <v>32</v>
      </c>
      <c r="D873" s="40" t="s">
        <v>59</v>
      </c>
      <c r="E873" s="40" t="s">
        <v>55</v>
      </c>
      <c r="F873" s="40" t="s">
        <v>47</v>
      </c>
      <c r="G873" s="41" t="s">
        <v>21</v>
      </c>
      <c r="H873" s="53">
        <v>3000</v>
      </c>
      <c r="I873" s="53">
        <v>4.5999999999999996</v>
      </c>
      <c r="J873" s="53">
        <v>12600</v>
      </c>
      <c r="K873" s="53">
        <v>19.32</v>
      </c>
      <c r="L873" s="53">
        <v>7020</v>
      </c>
      <c r="M873" s="53">
        <v>10.76</v>
      </c>
      <c r="N873" s="53">
        <v>34740</v>
      </c>
      <c r="O873" s="53">
        <v>53.27</v>
      </c>
      <c r="P873" s="53">
        <v>2340</v>
      </c>
      <c r="Q873" s="53">
        <v>3.59</v>
      </c>
      <c r="R873" s="53">
        <v>0</v>
      </c>
      <c r="S873" s="53">
        <v>0</v>
      </c>
      <c r="T873" s="53">
        <v>0</v>
      </c>
      <c r="U873" s="53">
        <v>0</v>
      </c>
      <c r="V873" s="53">
        <v>2229</v>
      </c>
      <c r="W873" s="53">
        <v>3.42</v>
      </c>
      <c r="X873" s="53">
        <v>1230</v>
      </c>
      <c r="Y873" s="53">
        <v>1.89</v>
      </c>
      <c r="Z873" s="53">
        <v>3459</v>
      </c>
      <c r="AA873" s="53">
        <v>5.3</v>
      </c>
      <c r="AB873" s="53">
        <v>639</v>
      </c>
      <c r="AC873" s="53">
        <v>0.98</v>
      </c>
      <c r="AD873" s="53">
        <v>720</v>
      </c>
      <c r="AE873" s="53">
        <v>1.1000000000000001</v>
      </c>
      <c r="AF873" s="53">
        <v>1359</v>
      </c>
      <c r="AG873" s="53">
        <v>2.08</v>
      </c>
      <c r="AH873" s="53">
        <v>702</v>
      </c>
      <c r="AI873" s="53">
        <v>1.08</v>
      </c>
      <c r="AJ873" s="53">
        <v>0</v>
      </c>
      <c r="AK873" s="53">
        <v>0</v>
      </c>
      <c r="AL873" s="53">
        <v>63270</v>
      </c>
      <c r="AM873" s="53">
        <v>97.01</v>
      </c>
      <c r="AN873" s="53">
        <v>1950</v>
      </c>
      <c r="AO873" s="54">
        <v>2.99</v>
      </c>
      <c r="AP873" s="54">
        <v>65220</v>
      </c>
      <c r="AQ873" s="61">
        <f t="shared" si="151"/>
        <v>5.3035878564857405E-2</v>
      </c>
      <c r="AR873" s="62">
        <f t="shared" si="152"/>
        <v>19.216666666666665</v>
      </c>
      <c r="AS873" s="63">
        <f t="shared" si="153"/>
        <v>2.0837166513339465E-2</v>
      </c>
      <c r="AT873" s="62">
        <f t="shared" si="154"/>
        <v>7.55</v>
      </c>
      <c r="AU873" s="63">
        <f t="shared" si="155"/>
        <v>1.0763569457221711E-2</v>
      </c>
      <c r="AV873" s="64">
        <f t="shared" si="156"/>
        <v>3.9</v>
      </c>
    </row>
    <row r="874" spans="1:48" x14ac:dyDescent="0.2">
      <c r="A874" s="1" t="str">
        <f t="shared" si="149"/>
        <v>Calera32</v>
      </c>
      <c r="B874" s="38" t="str">
        <f t="shared" si="150"/>
        <v>CAP1A32</v>
      </c>
      <c r="C874" s="39">
        <v>32</v>
      </c>
      <c r="D874" s="40" t="s">
        <v>59</v>
      </c>
      <c r="E874" s="40" t="s">
        <v>56</v>
      </c>
      <c r="F874" s="40" t="s">
        <v>47</v>
      </c>
      <c r="G874" s="41" t="s">
        <v>22</v>
      </c>
      <c r="H874" s="53">
        <v>3480</v>
      </c>
      <c r="I874" s="53">
        <v>9.27</v>
      </c>
      <c r="J874" s="53">
        <v>0</v>
      </c>
      <c r="K874" s="53">
        <v>0</v>
      </c>
      <c r="L874" s="53">
        <v>6000</v>
      </c>
      <c r="M874" s="53">
        <v>15.97</v>
      </c>
      <c r="N874" s="53">
        <v>25560</v>
      </c>
      <c r="O874" s="53">
        <v>68.05</v>
      </c>
      <c r="P874" s="53">
        <v>0</v>
      </c>
      <c r="Q874" s="53">
        <v>0</v>
      </c>
      <c r="R874" s="53">
        <v>0</v>
      </c>
      <c r="S874" s="53">
        <v>0</v>
      </c>
      <c r="T874" s="53">
        <v>0</v>
      </c>
      <c r="U874" s="53">
        <v>0</v>
      </c>
      <c r="V874" s="53">
        <v>885</v>
      </c>
      <c r="W874" s="53">
        <v>2.36</v>
      </c>
      <c r="X874" s="53">
        <v>750</v>
      </c>
      <c r="Y874" s="53">
        <v>2</v>
      </c>
      <c r="Z874" s="53">
        <v>1635</v>
      </c>
      <c r="AA874" s="53">
        <v>4.3499999999999996</v>
      </c>
      <c r="AB874" s="53">
        <v>150</v>
      </c>
      <c r="AC874" s="53">
        <v>0.4</v>
      </c>
      <c r="AD874" s="53">
        <v>0</v>
      </c>
      <c r="AE874" s="53">
        <v>0</v>
      </c>
      <c r="AF874" s="53">
        <v>150</v>
      </c>
      <c r="AG874" s="53">
        <v>0.4</v>
      </c>
      <c r="AH874" s="53">
        <v>735</v>
      </c>
      <c r="AI874" s="53">
        <v>1.96</v>
      </c>
      <c r="AJ874" s="53">
        <v>0</v>
      </c>
      <c r="AK874" s="53">
        <v>0</v>
      </c>
      <c r="AL874" s="53">
        <v>36810</v>
      </c>
      <c r="AM874" s="53">
        <v>98</v>
      </c>
      <c r="AN874" s="53">
        <v>750</v>
      </c>
      <c r="AO874" s="54">
        <v>2</v>
      </c>
      <c r="AP874" s="54">
        <v>37560</v>
      </c>
      <c r="AQ874" s="61">
        <f t="shared" si="151"/>
        <v>4.3530351437699684E-2</v>
      </c>
      <c r="AR874" s="62">
        <f t="shared" si="152"/>
        <v>9.0833333333333339</v>
      </c>
      <c r="AS874" s="63">
        <f t="shared" si="153"/>
        <v>3.9936102236421724E-3</v>
      </c>
      <c r="AT874" s="62">
        <f t="shared" si="154"/>
        <v>0.83333333333333337</v>
      </c>
      <c r="AU874" s="63">
        <f t="shared" si="155"/>
        <v>1.9568690095846646E-2</v>
      </c>
      <c r="AV874" s="64">
        <f t="shared" si="156"/>
        <v>4.083333333333333</v>
      </c>
    </row>
    <row r="875" spans="1:48" x14ac:dyDescent="0.2">
      <c r="A875" s="1" t="str">
        <f t="shared" si="149"/>
        <v>Calera32</v>
      </c>
      <c r="B875" s="38" t="str">
        <f t="shared" si="150"/>
        <v>CAP1B32</v>
      </c>
      <c r="C875" s="39">
        <v>32</v>
      </c>
      <c r="D875" s="40" t="s">
        <v>59</v>
      </c>
      <c r="E875" s="40" t="s">
        <v>56</v>
      </c>
      <c r="F875" s="40" t="s">
        <v>47</v>
      </c>
      <c r="G875" s="41" t="s">
        <v>23</v>
      </c>
      <c r="H875" s="53">
        <v>1680</v>
      </c>
      <c r="I875" s="53">
        <v>9.86</v>
      </c>
      <c r="J875" s="53">
        <v>0</v>
      </c>
      <c r="K875" s="53">
        <v>0</v>
      </c>
      <c r="L875" s="53">
        <v>0</v>
      </c>
      <c r="M875" s="53">
        <v>0</v>
      </c>
      <c r="N875" s="53">
        <v>13320</v>
      </c>
      <c r="O875" s="53">
        <v>78.17</v>
      </c>
      <c r="P875" s="53">
        <v>0</v>
      </c>
      <c r="Q875" s="53">
        <v>0</v>
      </c>
      <c r="R875" s="53">
        <v>0</v>
      </c>
      <c r="S875" s="53">
        <v>0</v>
      </c>
      <c r="T875" s="53">
        <v>0</v>
      </c>
      <c r="U875" s="53">
        <v>0</v>
      </c>
      <c r="V875" s="53">
        <v>1077</v>
      </c>
      <c r="W875" s="53">
        <v>6.32</v>
      </c>
      <c r="X875" s="53">
        <v>720</v>
      </c>
      <c r="Y875" s="53">
        <v>4.2300000000000004</v>
      </c>
      <c r="Z875" s="53">
        <v>1797</v>
      </c>
      <c r="AA875" s="53">
        <v>10.55</v>
      </c>
      <c r="AB875" s="53">
        <v>159</v>
      </c>
      <c r="AC875" s="53">
        <v>0.93</v>
      </c>
      <c r="AD875" s="53">
        <v>0</v>
      </c>
      <c r="AE875" s="53">
        <v>0</v>
      </c>
      <c r="AF875" s="53">
        <v>159</v>
      </c>
      <c r="AG875" s="53">
        <v>0.93</v>
      </c>
      <c r="AH875" s="53">
        <v>84</v>
      </c>
      <c r="AI875" s="53">
        <v>0.49</v>
      </c>
      <c r="AJ875" s="53">
        <v>0</v>
      </c>
      <c r="AK875" s="53">
        <v>0</v>
      </c>
      <c r="AL875" s="53">
        <v>16320</v>
      </c>
      <c r="AM875" s="53">
        <v>95.77</v>
      </c>
      <c r="AN875" s="53">
        <v>720</v>
      </c>
      <c r="AO875" s="54">
        <v>4.2300000000000004</v>
      </c>
      <c r="AP875" s="54">
        <v>17040</v>
      </c>
      <c r="AQ875" s="61">
        <f t="shared" si="151"/>
        <v>0.10545774647887324</v>
      </c>
      <c r="AR875" s="62">
        <f t="shared" si="152"/>
        <v>9.9833333333333325</v>
      </c>
      <c r="AS875" s="63">
        <f t="shared" si="153"/>
        <v>9.3309859154929575E-3</v>
      </c>
      <c r="AT875" s="62">
        <f t="shared" si="154"/>
        <v>0.8833333333333333</v>
      </c>
      <c r="AU875" s="63">
        <f t="shared" si="155"/>
        <v>4.9295774647887328E-3</v>
      </c>
      <c r="AV875" s="64">
        <f t="shared" si="156"/>
        <v>0.46666666666666667</v>
      </c>
    </row>
    <row r="876" spans="1:48" x14ac:dyDescent="0.2">
      <c r="A876" s="1" t="str">
        <f t="shared" si="149"/>
        <v>Calera32</v>
      </c>
      <c r="B876" s="38" t="str">
        <f t="shared" si="150"/>
        <v>CAP1c32</v>
      </c>
      <c r="C876" s="39">
        <v>32</v>
      </c>
      <c r="D876" s="40" t="s">
        <v>59</v>
      </c>
      <c r="E876" s="40" t="s">
        <v>56</v>
      </c>
      <c r="F876" s="40" t="s">
        <v>47</v>
      </c>
      <c r="G876" s="41" t="s">
        <v>24</v>
      </c>
      <c r="H876" s="53">
        <v>3120</v>
      </c>
      <c r="I876" s="53">
        <v>7.75</v>
      </c>
      <c r="J876" s="53">
        <v>0</v>
      </c>
      <c r="K876" s="53">
        <v>0</v>
      </c>
      <c r="L876" s="53">
        <v>8400</v>
      </c>
      <c r="M876" s="53">
        <v>20.86</v>
      </c>
      <c r="N876" s="53">
        <v>26460</v>
      </c>
      <c r="O876" s="53">
        <v>65.72</v>
      </c>
      <c r="P876" s="53">
        <v>0</v>
      </c>
      <c r="Q876" s="53">
        <v>0</v>
      </c>
      <c r="R876" s="53">
        <v>0</v>
      </c>
      <c r="S876" s="53">
        <v>0</v>
      </c>
      <c r="T876" s="53">
        <v>0</v>
      </c>
      <c r="U876" s="53">
        <v>0</v>
      </c>
      <c r="V876" s="53">
        <v>1032</v>
      </c>
      <c r="W876" s="53">
        <v>2.56</v>
      </c>
      <c r="X876" s="53">
        <v>450</v>
      </c>
      <c r="Y876" s="53">
        <v>1.1200000000000001</v>
      </c>
      <c r="Z876" s="53">
        <v>1482</v>
      </c>
      <c r="AA876" s="53">
        <v>3.68</v>
      </c>
      <c r="AB876" s="53">
        <v>126</v>
      </c>
      <c r="AC876" s="53">
        <v>0.31</v>
      </c>
      <c r="AD876" s="53">
        <v>0</v>
      </c>
      <c r="AE876" s="53">
        <v>0</v>
      </c>
      <c r="AF876" s="53">
        <v>126</v>
      </c>
      <c r="AG876" s="53">
        <v>0.31</v>
      </c>
      <c r="AH876" s="53">
        <v>672</v>
      </c>
      <c r="AI876" s="53">
        <v>1.67</v>
      </c>
      <c r="AJ876" s="53">
        <v>0</v>
      </c>
      <c r="AK876" s="53">
        <v>0</v>
      </c>
      <c r="AL876" s="53">
        <v>39810</v>
      </c>
      <c r="AM876" s="53">
        <v>98.88</v>
      </c>
      <c r="AN876" s="53">
        <v>450</v>
      </c>
      <c r="AO876" s="54">
        <v>1.1200000000000001</v>
      </c>
      <c r="AP876" s="54">
        <v>40260</v>
      </c>
      <c r="AQ876" s="65">
        <f t="shared" si="151"/>
        <v>3.6810730253353206E-2</v>
      </c>
      <c r="AR876" s="66">
        <f t="shared" si="152"/>
        <v>8.2333333333333325</v>
      </c>
      <c r="AS876" s="67">
        <f t="shared" si="153"/>
        <v>3.1296572280178838E-3</v>
      </c>
      <c r="AT876" s="66">
        <f t="shared" si="154"/>
        <v>0.7</v>
      </c>
      <c r="AU876" s="67">
        <f t="shared" si="155"/>
        <v>1.669150521609538E-2</v>
      </c>
      <c r="AV876" s="68">
        <f t="shared" si="156"/>
        <v>3.7333333333333334</v>
      </c>
    </row>
    <row r="877" spans="1:48" x14ac:dyDescent="0.2">
      <c r="A877" s="1" t="str">
        <f t="shared" si="149"/>
        <v>Pichidegua32</v>
      </c>
      <c r="B877" s="38" t="str">
        <f t="shared" si="150"/>
        <v>PICH1A32</v>
      </c>
      <c r="C877" s="39">
        <v>32</v>
      </c>
      <c r="D877" s="40" t="s">
        <v>52</v>
      </c>
      <c r="E877" s="40"/>
      <c r="F877" s="40" t="s">
        <v>48</v>
      </c>
      <c r="G877" s="41" t="s">
        <v>25</v>
      </c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4"/>
      <c r="AP877" s="54"/>
      <c r="AQ877" s="65">
        <v>0</v>
      </c>
      <c r="AR877" s="66">
        <f t="shared" si="152"/>
        <v>0</v>
      </c>
      <c r="AS877" s="67">
        <v>0</v>
      </c>
      <c r="AT877" s="66">
        <f t="shared" si="154"/>
        <v>0</v>
      </c>
      <c r="AU877" s="67">
        <v>0</v>
      </c>
      <c r="AV877" s="68">
        <f t="shared" si="156"/>
        <v>0</v>
      </c>
    </row>
    <row r="878" spans="1:48" x14ac:dyDescent="0.2">
      <c r="A878" s="1" t="str">
        <f t="shared" si="149"/>
        <v>Pichidegua32</v>
      </c>
      <c r="B878" s="38" t="str">
        <f t="shared" si="150"/>
        <v>PICH2A32</v>
      </c>
      <c r="C878" s="39">
        <v>32</v>
      </c>
      <c r="D878" s="40" t="s">
        <v>52</v>
      </c>
      <c r="E878" s="40" t="s">
        <v>56</v>
      </c>
      <c r="F878" s="40" t="s">
        <v>48</v>
      </c>
      <c r="G878" s="41" t="s">
        <v>26</v>
      </c>
      <c r="H878" s="53">
        <v>12480</v>
      </c>
      <c r="I878" s="53">
        <v>4.29</v>
      </c>
      <c r="J878" s="53">
        <v>46620</v>
      </c>
      <c r="K878" s="53">
        <v>16.03</v>
      </c>
      <c r="L878" s="53">
        <v>148760</v>
      </c>
      <c r="M878" s="53">
        <v>51.15</v>
      </c>
      <c r="N878" s="53">
        <v>49680</v>
      </c>
      <c r="O878" s="53">
        <v>17.079999999999998</v>
      </c>
      <c r="P878" s="53">
        <v>5400</v>
      </c>
      <c r="Q878" s="53">
        <v>1.86</v>
      </c>
      <c r="R878" s="53">
        <v>0</v>
      </c>
      <c r="S878" s="53">
        <v>0</v>
      </c>
      <c r="T878" s="53">
        <v>0</v>
      </c>
      <c r="U878" s="53">
        <v>0</v>
      </c>
      <c r="V878" s="53">
        <v>18000</v>
      </c>
      <c r="W878" s="53">
        <v>6.19</v>
      </c>
      <c r="X878" s="53">
        <v>0</v>
      </c>
      <c r="Y878" s="53">
        <v>0</v>
      </c>
      <c r="Z878" s="53">
        <v>18000</v>
      </c>
      <c r="AA878" s="53">
        <v>6.19</v>
      </c>
      <c r="AB878" s="53">
        <v>9360</v>
      </c>
      <c r="AC878" s="53">
        <v>3.22</v>
      </c>
      <c r="AD878" s="53">
        <v>0</v>
      </c>
      <c r="AE878" s="53">
        <v>0</v>
      </c>
      <c r="AF878" s="53">
        <v>9360</v>
      </c>
      <c r="AG878" s="53">
        <v>3.22</v>
      </c>
      <c r="AH878" s="53">
        <v>540</v>
      </c>
      <c r="AI878" s="53">
        <v>0.19</v>
      </c>
      <c r="AJ878" s="53">
        <v>0</v>
      </c>
      <c r="AK878" s="53">
        <v>0</v>
      </c>
      <c r="AL878" s="53">
        <v>290840</v>
      </c>
      <c r="AM878" s="53">
        <v>100</v>
      </c>
      <c r="AN878" s="53">
        <v>0</v>
      </c>
      <c r="AO878" s="54">
        <v>0</v>
      </c>
      <c r="AP878" s="54">
        <v>290840</v>
      </c>
      <c r="AQ878" s="65">
        <f t="shared" si="151"/>
        <v>6.1889698803465822E-2</v>
      </c>
      <c r="AR878" s="66">
        <f t="shared" si="152"/>
        <v>100</v>
      </c>
      <c r="AS878" s="67">
        <f t="shared" si="153"/>
        <v>3.2182643377802231E-2</v>
      </c>
      <c r="AT878" s="66">
        <f t="shared" si="154"/>
        <v>52</v>
      </c>
      <c r="AU878" s="67">
        <f t="shared" si="155"/>
        <v>1.8566909641039746E-3</v>
      </c>
      <c r="AV878" s="68">
        <f t="shared" si="156"/>
        <v>3</v>
      </c>
    </row>
    <row r="879" spans="1:48" x14ac:dyDescent="0.2">
      <c r="A879" s="1" t="str">
        <f t="shared" si="149"/>
        <v>Pichidegua32</v>
      </c>
      <c r="B879" s="38" t="str">
        <f t="shared" si="150"/>
        <v>PICH3A32</v>
      </c>
      <c r="C879" s="39">
        <v>32</v>
      </c>
      <c r="D879" s="40" t="s">
        <v>52</v>
      </c>
      <c r="E879" s="40" t="s">
        <v>55</v>
      </c>
      <c r="F879" s="40" t="s">
        <v>49</v>
      </c>
      <c r="G879" s="41" t="s">
        <v>27</v>
      </c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4"/>
      <c r="AP879" s="54"/>
      <c r="AQ879" s="65">
        <v>0</v>
      </c>
      <c r="AR879" s="66">
        <f t="shared" si="152"/>
        <v>0</v>
      </c>
      <c r="AS879" s="67">
        <v>0</v>
      </c>
      <c r="AT879" s="66">
        <f t="shared" si="154"/>
        <v>0</v>
      </c>
      <c r="AU879" s="67">
        <v>0</v>
      </c>
      <c r="AV879" s="68">
        <f t="shared" si="156"/>
        <v>0</v>
      </c>
    </row>
    <row r="880" spans="1:48" x14ac:dyDescent="0.2">
      <c r="A880" s="1" t="str">
        <f t="shared" si="149"/>
        <v>Pichidegua32</v>
      </c>
      <c r="B880" s="38" t="str">
        <f t="shared" si="150"/>
        <v>PICH4A32</v>
      </c>
      <c r="C880" s="39">
        <v>32</v>
      </c>
      <c r="D880" s="40" t="s">
        <v>52</v>
      </c>
      <c r="E880" s="40" t="s">
        <v>55</v>
      </c>
      <c r="F880" s="40" t="s">
        <v>50</v>
      </c>
      <c r="G880" s="41" t="s">
        <v>28</v>
      </c>
      <c r="H880" s="53">
        <v>8760</v>
      </c>
      <c r="I880" s="53">
        <v>5.45</v>
      </c>
      <c r="J880" s="53">
        <v>26460</v>
      </c>
      <c r="K880" s="53">
        <v>16.46</v>
      </c>
      <c r="L880" s="53">
        <v>59220</v>
      </c>
      <c r="M880" s="53">
        <v>36.83</v>
      </c>
      <c r="N880" s="53">
        <v>27360</v>
      </c>
      <c r="O880" s="53">
        <v>17.010000000000002</v>
      </c>
      <c r="P880" s="53">
        <v>3960</v>
      </c>
      <c r="Q880" s="53">
        <v>2.46</v>
      </c>
      <c r="R880" s="53">
        <v>0</v>
      </c>
      <c r="S880" s="53">
        <v>0</v>
      </c>
      <c r="T880" s="53">
        <v>0</v>
      </c>
      <c r="U880" s="53">
        <v>0</v>
      </c>
      <c r="V880" s="53">
        <v>30060</v>
      </c>
      <c r="W880" s="53">
        <v>18.690000000000001</v>
      </c>
      <c r="X880" s="53">
        <v>0</v>
      </c>
      <c r="Y880" s="53">
        <v>0</v>
      </c>
      <c r="Z880" s="53">
        <v>30060</v>
      </c>
      <c r="AA880" s="53">
        <v>18.690000000000001</v>
      </c>
      <c r="AB880" s="53">
        <v>4140</v>
      </c>
      <c r="AC880" s="53">
        <v>2.57</v>
      </c>
      <c r="AD880" s="53">
        <v>0</v>
      </c>
      <c r="AE880" s="53">
        <v>0</v>
      </c>
      <c r="AF880" s="53">
        <v>4140</v>
      </c>
      <c r="AG880" s="53">
        <v>2.57</v>
      </c>
      <c r="AH880" s="53">
        <v>840</v>
      </c>
      <c r="AI880" s="53">
        <v>0.52</v>
      </c>
      <c r="AJ880" s="53">
        <v>0</v>
      </c>
      <c r="AK880" s="53">
        <v>0</v>
      </c>
      <c r="AL880" s="53">
        <v>160800</v>
      </c>
      <c r="AM880" s="53">
        <v>100</v>
      </c>
      <c r="AN880" s="53">
        <v>0</v>
      </c>
      <c r="AO880" s="54">
        <v>0</v>
      </c>
      <c r="AP880" s="54">
        <v>160800</v>
      </c>
      <c r="AQ880" s="65">
        <f t="shared" si="151"/>
        <v>0.18694029850746269</v>
      </c>
      <c r="AR880" s="66">
        <f t="shared" si="152"/>
        <v>167</v>
      </c>
      <c r="AS880" s="67">
        <f t="shared" si="153"/>
        <v>2.5746268656716417E-2</v>
      </c>
      <c r="AT880" s="66">
        <f t="shared" si="154"/>
        <v>23</v>
      </c>
      <c r="AU880" s="67">
        <f t="shared" si="155"/>
        <v>5.2238805970149255E-3</v>
      </c>
      <c r="AV880" s="68">
        <f t="shared" si="156"/>
        <v>4.666666666666667</v>
      </c>
    </row>
    <row r="881" spans="1:48" x14ac:dyDescent="0.2">
      <c r="A881" s="1" t="str">
        <f t="shared" si="149"/>
        <v>Pichidegua32</v>
      </c>
      <c r="B881" s="38" t="str">
        <f t="shared" si="150"/>
        <v>PICH5A32</v>
      </c>
      <c r="C881" s="39">
        <v>32</v>
      </c>
      <c r="D881" s="40" t="s">
        <v>52</v>
      </c>
      <c r="E881" s="40" t="s">
        <v>55</v>
      </c>
      <c r="F881" s="40" t="s">
        <v>51</v>
      </c>
      <c r="G881" s="41" t="s">
        <v>29</v>
      </c>
      <c r="H881" s="53">
        <v>2280</v>
      </c>
      <c r="I881" s="53">
        <v>0.79</v>
      </c>
      <c r="J881" s="53">
        <v>36540</v>
      </c>
      <c r="K881" s="53">
        <v>12.73</v>
      </c>
      <c r="L881" s="53">
        <v>145980</v>
      </c>
      <c r="M881" s="53">
        <v>50.86</v>
      </c>
      <c r="N881" s="53">
        <v>74520</v>
      </c>
      <c r="O881" s="53">
        <v>25.96</v>
      </c>
      <c r="P881" s="53">
        <v>6120</v>
      </c>
      <c r="Q881" s="53">
        <v>2.13</v>
      </c>
      <c r="R881" s="53">
        <v>0</v>
      </c>
      <c r="S881" s="53">
        <v>0</v>
      </c>
      <c r="T881" s="53">
        <v>0</v>
      </c>
      <c r="U881" s="53">
        <v>0</v>
      </c>
      <c r="V881" s="53">
        <v>18720</v>
      </c>
      <c r="W881" s="53">
        <v>6.52</v>
      </c>
      <c r="X881" s="53">
        <v>0</v>
      </c>
      <c r="Y881" s="53">
        <v>0</v>
      </c>
      <c r="Z881" s="53">
        <v>18720</v>
      </c>
      <c r="AA881" s="53">
        <v>6.52</v>
      </c>
      <c r="AB881" s="53">
        <v>2160</v>
      </c>
      <c r="AC881" s="53">
        <v>0.75</v>
      </c>
      <c r="AD881" s="53">
        <v>0</v>
      </c>
      <c r="AE881" s="53">
        <v>0</v>
      </c>
      <c r="AF881" s="53">
        <v>2160</v>
      </c>
      <c r="AG881" s="53">
        <v>0.75</v>
      </c>
      <c r="AH881" s="53">
        <v>720</v>
      </c>
      <c r="AI881" s="53">
        <v>0.25</v>
      </c>
      <c r="AJ881" s="53">
        <v>0</v>
      </c>
      <c r="AK881" s="53">
        <v>0</v>
      </c>
      <c r="AL881" s="53">
        <v>287040</v>
      </c>
      <c r="AM881" s="53">
        <v>100</v>
      </c>
      <c r="AN881" s="53">
        <v>0</v>
      </c>
      <c r="AO881" s="54">
        <v>0</v>
      </c>
      <c r="AP881" s="54">
        <v>287040</v>
      </c>
      <c r="AQ881" s="65">
        <f t="shared" si="151"/>
        <v>6.5217391304347824E-2</v>
      </c>
      <c r="AR881" s="66">
        <f t="shared" si="152"/>
        <v>104</v>
      </c>
      <c r="AS881" s="67">
        <f t="shared" si="153"/>
        <v>7.525083612040134E-3</v>
      </c>
      <c r="AT881" s="66">
        <f t="shared" si="154"/>
        <v>12</v>
      </c>
      <c r="AU881" s="67">
        <f t="shared" si="155"/>
        <v>2.508361204013378E-3</v>
      </c>
      <c r="AV881" s="68">
        <f t="shared" si="156"/>
        <v>4</v>
      </c>
    </row>
    <row r="882" spans="1:48" x14ac:dyDescent="0.2">
      <c r="A882" s="1" t="str">
        <f t="shared" si="149"/>
        <v>Pichidegua32</v>
      </c>
      <c r="B882" s="38" t="str">
        <f t="shared" si="150"/>
        <v>PICH1B32</v>
      </c>
      <c r="C882" s="39">
        <v>32</v>
      </c>
      <c r="D882" s="40" t="s">
        <v>52</v>
      </c>
      <c r="E882" s="40"/>
      <c r="F882" s="40" t="s">
        <v>48</v>
      </c>
      <c r="G882" s="41" t="s">
        <v>30</v>
      </c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4"/>
      <c r="AP882" s="54"/>
      <c r="AQ882" s="65">
        <v>0</v>
      </c>
      <c r="AR882" s="66">
        <f t="shared" si="152"/>
        <v>0</v>
      </c>
      <c r="AS882" s="67">
        <v>0</v>
      </c>
      <c r="AT882" s="66">
        <f t="shared" si="154"/>
        <v>0</v>
      </c>
      <c r="AU882" s="67">
        <v>0</v>
      </c>
      <c r="AV882" s="68">
        <f t="shared" si="156"/>
        <v>0</v>
      </c>
    </row>
    <row r="883" spans="1:48" x14ac:dyDescent="0.2">
      <c r="A883" s="1" t="str">
        <f t="shared" si="149"/>
        <v>Pichidegua32</v>
      </c>
      <c r="B883" s="38" t="str">
        <f t="shared" si="150"/>
        <v>PICH2B32</v>
      </c>
      <c r="C883" s="39">
        <v>32</v>
      </c>
      <c r="D883" s="40" t="s">
        <v>52</v>
      </c>
      <c r="E883" s="40" t="s">
        <v>55</v>
      </c>
      <c r="F883" s="40" t="s">
        <v>48</v>
      </c>
      <c r="G883" s="41" t="s">
        <v>31</v>
      </c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4"/>
      <c r="AP883" s="54"/>
      <c r="AQ883" s="65">
        <v>0</v>
      </c>
      <c r="AR883" s="66">
        <f t="shared" si="152"/>
        <v>0</v>
      </c>
      <c r="AS883" s="67">
        <v>0</v>
      </c>
      <c r="AT883" s="66">
        <f t="shared" si="154"/>
        <v>0</v>
      </c>
      <c r="AU883" s="67">
        <v>0</v>
      </c>
      <c r="AV883" s="68">
        <f t="shared" si="156"/>
        <v>0</v>
      </c>
    </row>
    <row r="884" spans="1:48" x14ac:dyDescent="0.2">
      <c r="A884" s="1" t="str">
        <f t="shared" si="149"/>
        <v>Pichidegua32</v>
      </c>
      <c r="B884" s="38" t="str">
        <f t="shared" si="150"/>
        <v>PICH3B32</v>
      </c>
      <c r="C884" s="39">
        <v>32</v>
      </c>
      <c r="D884" s="40" t="s">
        <v>52</v>
      </c>
      <c r="E884" s="40" t="s">
        <v>55</v>
      </c>
      <c r="F884" s="40" t="s">
        <v>49</v>
      </c>
      <c r="G884" s="41" t="s">
        <v>32</v>
      </c>
      <c r="H884" s="53">
        <v>5760</v>
      </c>
      <c r="I884" s="53">
        <v>1.38</v>
      </c>
      <c r="J884" s="53">
        <v>5040</v>
      </c>
      <c r="K884" s="53">
        <v>1.21</v>
      </c>
      <c r="L884" s="53">
        <v>108940</v>
      </c>
      <c r="M884" s="53">
        <v>26.05</v>
      </c>
      <c r="N884" s="53">
        <v>243720</v>
      </c>
      <c r="O884" s="53">
        <v>58.28</v>
      </c>
      <c r="P884" s="53">
        <v>39420</v>
      </c>
      <c r="Q884" s="53">
        <v>9.43</v>
      </c>
      <c r="R884" s="53">
        <v>0</v>
      </c>
      <c r="S884" s="53">
        <v>0</v>
      </c>
      <c r="T884" s="53">
        <v>0</v>
      </c>
      <c r="U884" s="53">
        <v>0</v>
      </c>
      <c r="V884" s="53">
        <v>12960</v>
      </c>
      <c r="W884" s="53">
        <v>3.1</v>
      </c>
      <c r="X884" s="53">
        <v>0</v>
      </c>
      <c r="Y884" s="53">
        <v>0</v>
      </c>
      <c r="Z884" s="53">
        <v>12960</v>
      </c>
      <c r="AA884" s="53">
        <v>3.1</v>
      </c>
      <c r="AB884" s="53">
        <v>1980</v>
      </c>
      <c r="AC884" s="53">
        <v>0.47</v>
      </c>
      <c r="AD884" s="53">
        <v>0</v>
      </c>
      <c r="AE884" s="53">
        <v>0</v>
      </c>
      <c r="AF884" s="53">
        <v>1980</v>
      </c>
      <c r="AG884" s="53">
        <v>0.47</v>
      </c>
      <c r="AH884" s="53">
        <v>340</v>
      </c>
      <c r="AI884" s="53">
        <v>0.08</v>
      </c>
      <c r="AJ884" s="53">
        <v>0</v>
      </c>
      <c r="AK884" s="53">
        <v>0</v>
      </c>
      <c r="AL884" s="53">
        <v>418160</v>
      </c>
      <c r="AM884" s="53">
        <v>100</v>
      </c>
      <c r="AN884" s="53">
        <v>0</v>
      </c>
      <c r="AO884" s="54">
        <v>0</v>
      </c>
      <c r="AP884" s="54">
        <v>418160</v>
      </c>
      <c r="AQ884" s="65">
        <f t="shared" si="151"/>
        <v>3.0992921369810598E-2</v>
      </c>
      <c r="AR884" s="66">
        <f t="shared" si="152"/>
        <v>72</v>
      </c>
      <c r="AS884" s="67">
        <f t="shared" si="153"/>
        <v>4.7350296537210634E-3</v>
      </c>
      <c r="AT884" s="66">
        <f t="shared" si="154"/>
        <v>11</v>
      </c>
      <c r="AU884" s="67">
        <f t="shared" si="155"/>
        <v>8.1308590013392005E-4</v>
      </c>
      <c r="AV884" s="68">
        <f t="shared" si="156"/>
        <v>1.8888888888888888</v>
      </c>
    </row>
    <row r="885" spans="1:48" x14ac:dyDescent="0.2">
      <c r="A885" s="1" t="str">
        <f t="shared" si="149"/>
        <v>Pichidegua32</v>
      </c>
      <c r="B885" s="38" t="str">
        <f t="shared" si="150"/>
        <v>PICH4B32</v>
      </c>
      <c r="C885" s="39">
        <v>32</v>
      </c>
      <c r="D885" s="40" t="s">
        <v>52</v>
      </c>
      <c r="E885" s="40" t="s">
        <v>55</v>
      </c>
      <c r="F885" s="40" t="s">
        <v>50</v>
      </c>
      <c r="G885" s="41" t="s">
        <v>33</v>
      </c>
      <c r="H885" s="53">
        <v>3360</v>
      </c>
      <c r="I885" s="53">
        <v>2.2999999999999998</v>
      </c>
      <c r="J885" s="53">
        <v>3780</v>
      </c>
      <c r="K885" s="53">
        <v>2.58</v>
      </c>
      <c r="L885" s="53">
        <v>0</v>
      </c>
      <c r="M885" s="53">
        <v>0</v>
      </c>
      <c r="N885" s="53">
        <v>43200</v>
      </c>
      <c r="O885" s="53">
        <v>29.53</v>
      </c>
      <c r="P885" s="53">
        <v>72900</v>
      </c>
      <c r="Q885" s="53">
        <v>49.84</v>
      </c>
      <c r="R885" s="53">
        <v>7200</v>
      </c>
      <c r="S885" s="53">
        <v>4.92</v>
      </c>
      <c r="T885" s="53">
        <v>0</v>
      </c>
      <c r="U885" s="53">
        <v>0</v>
      </c>
      <c r="V885" s="53">
        <v>12960</v>
      </c>
      <c r="W885" s="53">
        <v>8.86</v>
      </c>
      <c r="X885" s="53">
        <v>0</v>
      </c>
      <c r="Y885" s="53">
        <v>0</v>
      </c>
      <c r="Z885" s="53">
        <v>12960</v>
      </c>
      <c r="AA885" s="53">
        <v>8.86</v>
      </c>
      <c r="AB885" s="53">
        <v>2160</v>
      </c>
      <c r="AC885" s="53">
        <v>1.48</v>
      </c>
      <c r="AD885" s="53">
        <v>0</v>
      </c>
      <c r="AE885" s="53">
        <v>0</v>
      </c>
      <c r="AF885" s="53">
        <v>2160</v>
      </c>
      <c r="AG885" s="53">
        <v>1.48</v>
      </c>
      <c r="AH885" s="53">
        <v>720</v>
      </c>
      <c r="AI885" s="53">
        <v>0.49</v>
      </c>
      <c r="AJ885" s="53">
        <v>0</v>
      </c>
      <c r="AK885" s="53">
        <v>0</v>
      </c>
      <c r="AL885" s="53">
        <v>146280</v>
      </c>
      <c r="AM885" s="53">
        <v>100</v>
      </c>
      <c r="AN885" s="53">
        <v>0</v>
      </c>
      <c r="AO885" s="54">
        <v>0</v>
      </c>
      <c r="AP885" s="54">
        <v>146280</v>
      </c>
      <c r="AQ885" s="65">
        <f t="shared" si="151"/>
        <v>8.859721082854799E-2</v>
      </c>
      <c r="AR885" s="66">
        <f t="shared" si="152"/>
        <v>72</v>
      </c>
      <c r="AS885" s="67">
        <f t="shared" si="153"/>
        <v>1.4766201804757998E-2</v>
      </c>
      <c r="AT885" s="66">
        <f t="shared" si="154"/>
        <v>12</v>
      </c>
      <c r="AU885" s="67">
        <f t="shared" si="155"/>
        <v>4.9220672682526662E-3</v>
      </c>
      <c r="AV885" s="68">
        <f t="shared" si="156"/>
        <v>4</v>
      </c>
    </row>
    <row r="886" spans="1:48" x14ac:dyDescent="0.2">
      <c r="A886" s="1" t="str">
        <f t="shared" si="149"/>
        <v>Pichidegua32</v>
      </c>
      <c r="B886" s="38" t="str">
        <f t="shared" si="150"/>
        <v>PICH5B32</v>
      </c>
      <c r="C886" s="39">
        <v>32</v>
      </c>
      <c r="D886" s="40" t="s">
        <v>52</v>
      </c>
      <c r="E886" s="40" t="s">
        <v>55</v>
      </c>
      <c r="F886" s="40" t="s">
        <v>51</v>
      </c>
      <c r="G886" s="41" t="s">
        <v>34</v>
      </c>
      <c r="H886" s="53">
        <v>2160</v>
      </c>
      <c r="I886" s="53">
        <v>4</v>
      </c>
      <c r="J886" s="53">
        <v>12600</v>
      </c>
      <c r="K886" s="53">
        <v>23.34</v>
      </c>
      <c r="L886" s="53">
        <v>17100</v>
      </c>
      <c r="M886" s="53">
        <v>31.68</v>
      </c>
      <c r="N886" s="53">
        <v>9000</v>
      </c>
      <c r="O886" s="53">
        <v>16.670000000000002</v>
      </c>
      <c r="P886" s="53">
        <v>180</v>
      </c>
      <c r="Q886" s="53">
        <v>0.33</v>
      </c>
      <c r="R886" s="53">
        <v>0</v>
      </c>
      <c r="S886" s="53">
        <v>0</v>
      </c>
      <c r="T886" s="53">
        <v>0</v>
      </c>
      <c r="U886" s="53">
        <v>0</v>
      </c>
      <c r="V886" s="53">
        <v>9360</v>
      </c>
      <c r="W886" s="53">
        <v>17.34</v>
      </c>
      <c r="X886" s="53">
        <v>0</v>
      </c>
      <c r="Y886" s="53">
        <v>0</v>
      </c>
      <c r="Z886" s="53">
        <v>9360</v>
      </c>
      <c r="AA886" s="53">
        <v>17.34</v>
      </c>
      <c r="AB886" s="53">
        <v>2880</v>
      </c>
      <c r="AC886" s="53">
        <v>5.34</v>
      </c>
      <c r="AD886" s="53">
        <v>0</v>
      </c>
      <c r="AE886" s="53">
        <v>0</v>
      </c>
      <c r="AF886" s="53">
        <v>2880</v>
      </c>
      <c r="AG886" s="53">
        <v>5.34</v>
      </c>
      <c r="AH886" s="53">
        <v>700</v>
      </c>
      <c r="AI886" s="53">
        <v>1.3</v>
      </c>
      <c r="AJ886" s="53">
        <v>0</v>
      </c>
      <c r="AK886" s="53">
        <v>0</v>
      </c>
      <c r="AL886" s="53">
        <v>53980</v>
      </c>
      <c r="AM886" s="53">
        <v>100</v>
      </c>
      <c r="AN886" s="53">
        <v>0</v>
      </c>
      <c r="AO886" s="54">
        <v>0</v>
      </c>
      <c r="AP886" s="54">
        <v>53980</v>
      </c>
      <c r="AQ886" s="65">
        <f t="shared" si="151"/>
        <v>0.17339755464987033</v>
      </c>
      <c r="AR886" s="66">
        <f t="shared" si="152"/>
        <v>52</v>
      </c>
      <c r="AS886" s="67">
        <f t="shared" si="153"/>
        <v>5.3353093738421641E-2</v>
      </c>
      <c r="AT886" s="66">
        <f t="shared" si="154"/>
        <v>16</v>
      </c>
      <c r="AU886" s="67">
        <f t="shared" si="155"/>
        <v>1.2967765839199704E-2</v>
      </c>
      <c r="AV886" s="68">
        <f t="shared" si="156"/>
        <v>3.8888888888888888</v>
      </c>
    </row>
    <row r="887" spans="1:48" x14ac:dyDescent="0.2">
      <c r="A887" s="1" t="str">
        <f t="shared" si="149"/>
        <v>Pichidegua32</v>
      </c>
      <c r="B887" s="38" t="str">
        <f t="shared" si="150"/>
        <v>PICH3C32</v>
      </c>
      <c r="C887" s="39">
        <v>32</v>
      </c>
      <c r="D887" s="40" t="s">
        <v>52</v>
      </c>
      <c r="E887" s="40" t="s">
        <v>55</v>
      </c>
      <c r="F887" s="40" t="s">
        <v>49</v>
      </c>
      <c r="G887" s="41" t="s">
        <v>53</v>
      </c>
      <c r="H887" s="53">
        <v>6000</v>
      </c>
      <c r="I887" s="53">
        <v>2.0099999999999998</v>
      </c>
      <c r="J887" s="53">
        <v>8280</v>
      </c>
      <c r="K887" s="53">
        <v>2.77</v>
      </c>
      <c r="L887" s="53">
        <v>4100</v>
      </c>
      <c r="M887" s="53">
        <v>1.37</v>
      </c>
      <c r="N887" s="53">
        <v>72540</v>
      </c>
      <c r="O887" s="53">
        <v>24.24</v>
      </c>
      <c r="P887" s="53">
        <v>176040</v>
      </c>
      <c r="Q887" s="53">
        <v>58.83</v>
      </c>
      <c r="R887" s="53">
        <v>19440</v>
      </c>
      <c r="S887" s="53">
        <v>6.5</v>
      </c>
      <c r="T887" s="53">
        <v>0</v>
      </c>
      <c r="U887" s="53">
        <v>0</v>
      </c>
      <c r="V887" s="53">
        <v>11160</v>
      </c>
      <c r="W887" s="53">
        <v>3.73</v>
      </c>
      <c r="X887" s="53">
        <v>0</v>
      </c>
      <c r="Y887" s="53">
        <v>0</v>
      </c>
      <c r="Z887" s="53">
        <v>11160</v>
      </c>
      <c r="AA887" s="53">
        <v>3.73</v>
      </c>
      <c r="AB887" s="53">
        <v>1440</v>
      </c>
      <c r="AC887" s="53">
        <v>0.48</v>
      </c>
      <c r="AD887" s="53">
        <v>0</v>
      </c>
      <c r="AE887" s="53">
        <v>0</v>
      </c>
      <c r="AF887" s="53">
        <v>1440</v>
      </c>
      <c r="AG887" s="53">
        <v>0.48</v>
      </c>
      <c r="AH887" s="53">
        <v>240</v>
      </c>
      <c r="AI887" s="53">
        <v>0.08</v>
      </c>
      <c r="AJ887" s="53">
        <v>0</v>
      </c>
      <c r="AK887" s="53">
        <v>0</v>
      </c>
      <c r="AL887" s="53">
        <v>299240</v>
      </c>
      <c r="AM887" s="53">
        <v>100</v>
      </c>
      <c r="AN887" s="53">
        <v>0</v>
      </c>
      <c r="AO887" s="54">
        <v>0</v>
      </c>
      <c r="AP887" s="54">
        <v>299240</v>
      </c>
      <c r="AQ887" s="65">
        <f t="shared" si="151"/>
        <v>3.7294479347680792E-2</v>
      </c>
      <c r="AR887" s="66">
        <f t="shared" si="152"/>
        <v>62</v>
      </c>
      <c r="AS887" s="67">
        <f t="shared" si="153"/>
        <v>4.812190883571715E-3</v>
      </c>
      <c r="AT887" s="66">
        <f t="shared" si="154"/>
        <v>8</v>
      </c>
      <c r="AU887" s="67">
        <f t="shared" si="155"/>
        <v>8.020318139286192E-4</v>
      </c>
      <c r="AV887" s="68">
        <f t="shared" si="156"/>
        <v>1.3333333333333333</v>
      </c>
    </row>
    <row r="888" spans="1:48" x14ac:dyDescent="0.2">
      <c r="A888" s="1" t="str">
        <f t="shared" si="149"/>
        <v>Pichidegua32</v>
      </c>
      <c r="B888" s="38" t="str">
        <f t="shared" si="150"/>
        <v>PICH5C32</v>
      </c>
      <c r="C888" s="39">
        <v>32</v>
      </c>
      <c r="D888" s="40" t="s">
        <v>52</v>
      </c>
      <c r="E888" s="40" t="s">
        <v>55</v>
      </c>
      <c r="F888" s="40" t="s">
        <v>51</v>
      </c>
      <c r="G888" s="41" t="s">
        <v>35</v>
      </c>
      <c r="H888" s="53">
        <v>1200</v>
      </c>
      <c r="I888" s="53">
        <v>0.41</v>
      </c>
      <c r="J888" s="53">
        <v>8100</v>
      </c>
      <c r="K888" s="53">
        <v>2.77</v>
      </c>
      <c r="L888" s="53">
        <v>79740</v>
      </c>
      <c r="M888" s="53">
        <v>27.26</v>
      </c>
      <c r="N888" s="53">
        <v>161520</v>
      </c>
      <c r="O888" s="53">
        <v>55.22</v>
      </c>
      <c r="P888" s="53">
        <v>16920</v>
      </c>
      <c r="Q888" s="53">
        <v>5.79</v>
      </c>
      <c r="R888" s="53">
        <v>0</v>
      </c>
      <c r="S888" s="53">
        <v>0</v>
      </c>
      <c r="T888" s="53">
        <v>0</v>
      </c>
      <c r="U888" s="53">
        <v>0</v>
      </c>
      <c r="V888" s="53">
        <v>21780</v>
      </c>
      <c r="W888" s="53">
        <v>7.45</v>
      </c>
      <c r="X888" s="53">
        <v>0</v>
      </c>
      <c r="Y888" s="53">
        <v>0</v>
      </c>
      <c r="Z888" s="53">
        <v>21780</v>
      </c>
      <c r="AA888" s="53">
        <v>7.45</v>
      </c>
      <c r="AB888" s="53">
        <v>2520</v>
      </c>
      <c r="AC888" s="53">
        <v>0.86</v>
      </c>
      <c r="AD888" s="53">
        <v>0</v>
      </c>
      <c r="AE888" s="53">
        <v>0</v>
      </c>
      <c r="AF888" s="53">
        <v>2520</v>
      </c>
      <c r="AG888" s="53">
        <v>0.86</v>
      </c>
      <c r="AH888" s="53">
        <v>700</v>
      </c>
      <c r="AI888" s="53">
        <v>0.24</v>
      </c>
      <c r="AJ888" s="53">
        <v>0</v>
      </c>
      <c r="AK888" s="53">
        <v>0</v>
      </c>
      <c r="AL888" s="53">
        <v>292480</v>
      </c>
      <c r="AM888" s="53">
        <v>100</v>
      </c>
      <c r="AN888" s="53">
        <v>0</v>
      </c>
      <c r="AO888" s="54">
        <v>0</v>
      </c>
      <c r="AP888" s="54">
        <v>292480</v>
      </c>
      <c r="AQ888" s="65">
        <f t="shared" si="151"/>
        <v>7.4466630196936542E-2</v>
      </c>
      <c r="AR888" s="66">
        <f t="shared" si="152"/>
        <v>121</v>
      </c>
      <c r="AS888" s="67">
        <f t="shared" si="153"/>
        <v>8.6159737417943107E-3</v>
      </c>
      <c r="AT888" s="66">
        <f t="shared" si="154"/>
        <v>14</v>
      </c>
      <c r="AU888" s="67">
        <f t="shared" si="155"/>
        <v>2.3933260393873084E-3</v>
      </c>
      <c r="AV888" s="68">
        <f t="shared" si="156"/>
        <v>3.8888888888888888</v>
      </c>
    </row>
    <row r="889" spans="1:48" x14ac:dyDescent="0.2">
      <c r="A889" s="1" t="str">
        <f t="shared" si="149"/>
        <v>Pichidegua32</v>
      </c>
      <c r="B889" s="38" t="str">
        <f t="shared" si="150"/>
        <v>PICH5D32</v>
      </c>
      <c r="C889" s="39">
        <v>32</v>
      </c>
      <c r="D889" s="40" t="s">
        <v>52</v>
      </c>
      <c r="E889" s="40" t="s">
        <v>55</v>
      </c>
      <c r="F889" s="40" t="s">
        <v>51</v>
      </c>
      <c r="G889" s="41" t="s">
        <v>36</v>
      </c>
      <c r="H889" s="53">
        <v>1440</v>
      </c>
      <c r="I889" s="53">
        <v>0.49</v>
      </c>
      <c r="J889" s="53">
        <v>22860</v>
      </c>
      <c r="K889" s="53">
        <v>7.72</v>
      </c>
      <c r="L889" s="53">
        <v>91260</v>
      </c>
      <c r="M889" s="53">
        <v>30.82</v>
      </c>
      <c r="N889" s="53">
        <v>140040</v>
      </c>
      <c r="O889" s="53">
        <v>47.3</v>
      </c>
      <c r="P889" s="53">
        <v>9000</v>
      </c>
      <c r="Q889" s="53">
        <v>3.04</v>
      </c>
      <c r="R889" s="53">
        <v>0</v>
      </c>
      <c r="S889" s="53">
        <v>0</v>
      </c>
      <c r="T889" s="53">
        <v>0</v>
      </c>
      <c r="U889" s="53">
        <v>0</v>
      </c>
      <c r="V889" s="53">
        <v>26820</v>
      </c>
      <c r="W889" s="53">
        <v>9.06</v>
      </c>
      <c r="X889" s="53">
        <v>0</v>
      </c>
      <c r="Y889" s="53">
        <v>0</v>
      </c>
      <c r="Z889" s="53">
        <v>26820</v>
      </c>
      <c r="AA889" s="53">
        <v>9.06</v>
      </c>
      <c r="AB889" s="53">
        <v>3960</v>
      </c>
      <c r="AC889" s="53">
        <v>1.34</v>
      </c>
      <c r="AD889" s="53">
        <v>0</v>
      </c>
      <c r="AE889" s="53">
        <v>0</v>
      </c>
      <c r="AF889" s="53">
        <v>3960</v>
      </c>
      <c r="AG889" s="53">
        <v>1.34</v>
      </c>
      <c r="AH889" s="53">
        <v>700</v>
      </c>
      <c r="AI889" s="53">
        <v>0.24</v>
      </c>
      <c r="AJ889" s="53">
        <v>0</v>
      </c>
      <c r="AK889" s="53">
        <v>0</v>
      </c>
      <c r="AL889" s="53">
        <v>296080</v>
      </c>
      <c r="AM889" s="53">
        <v>100</v>
      </c>
      <c r="AN889" s="53">
        <v>0</v>
      </c>
      <c r="AO889" s="54">
        <v>0</v>
      </c>
      <c r="AP889" s="54">
        <v>296080</v>
      </c>
      <c r="AQ889" s="65">
        <f t="shared" si="151"/>
        <v>9.0583626047014323E-2</v>
      </c>
      <c r="AR889" s="66">
        <f t="shared" si="152"/>
        <v>149</v>
      </c>
      <c r="AS889" s="67">
        <f t="shared" si="153"/>
        <v>1.3374763577411511E-2</v>
      </c>
      <c r="AT889" s="66">
        <f t="shared" si="154"/>
        <v>22</v>
      </c>
      <c r="AU889" s="67">
        <f t="shared" si="155"/>
        <v>2.364225884895974E-3</v>
      </c>
      <c r="AV889" s="68">
        <f t="shared" si="156"/>
        <v>3.8888888888888888</v>
      </c>
    </row>
    <row r="890" spans="1:48" x14ac:dyDescent="0.2">
      <c r="A890" s="1" t="str">
        <f t="shared" si="149"/>
        <v>Pichidegua32</v>
      </c>
      <c r="B890" s="38" t="str">
        <f t="shared" si="150"/>
        <v>PICH1Aco32</v>
      </c>
      <c r="C890" s="39">
        <v>32</v>
      </c>
      <c r="D890" s="40" t="s">
        <v>52</v>
      </c>
      <c r="E890" s="40" t="s">
        <v>56</v>
      </c>
      <c r="F890" s="40" t="s">
        <v>47</v>
      </c>
      <c r="G890" s="41" t="s">
        <v>37</v>
      </c>
      <c r="H890" s="53">
        <v>4080</v>
      </c>
      <c r="I890" s="53">
        <v>9.91</v>
      </c>
      <c r="J890" s="53">
        <v>10980</v>
      </c>
      <c r="K890" s="53">
        <v>26.66</v>
      </c>
      <c r="L890" s="53">
        <v>16020</v>
      </c>
      <c r="M890" s="53">
        <v>38.9</v>
      </c>
      <c r="N890" s="53">
        <v>4140</v>
      </c>
      <c r="O890" s="53">
        <v>10.050000000000001</v>
      </c>
      <c r="P890" s="53">
        <v>180</v>
      </c>
      <c r="Q890" s="53">
        <v>0.44</v>
      </c>
      <c r="R890" s="53">
        <v>0</v>
      </c>
      <c r="S890" s="53">
        <v>0</v>
      </c>
      <c r="T890" s="53">
        <v>0</v>
      </c>
      <c r="U890" s="53">
        <v>0</v>
      </c>
      <c r="V890" s="53">
        <v>885</v>
      </c>
      <c r="W890" s="53">
        <v>2.15</v>
      </c>
      <c r="X890" s="53">
        <v>2280</v>
      </c>
      <c r="Y890" s="53">
        <v>5.54</v>
      </c>
      <c r="Z890" s="53">
        <v>3165</v>
      </c>
      <c r="AA890" s="53">
        <v>7.69</v>
      </c>
      <c r="AB890" s="53">
        <v>621</v>
      </c>
      <c r="AC890" s="53">
        <v>1.51</v>
      </c>
      <c r="AD890" s="53">
        <v>840</v>
      </c>
      <c r="AE890" s="53">
        <v>2.04</v>
      </c>
      <c r="AF890" s="53">
        <v>1461</v>
      </c>
      <c r="AG890" s="53">
        <v>3.55</v>
      </c>
      <c r="AH890" s="53">
        <v>1154</v>
      </c>
      <c r="AI890" s="53">
        <v>2.8</v>
      </c>
      <c r="AJ890" s="53">
        <v>0</v>
      </c>
      <c r="AK890" s="53">
        <v>0</v>
      </c>
      <c r="AL890" s="53">
        <v>38060</v>
      </c>
      <c r="AM890" s="53">
        <v>92.42</v>
      </c>
      <c r="AN890" s="53">
        <v>3120</v>
      </c>
      <c r="AO890" s="54">
        <v>7.58</v>
      </c>
      <c r="AP890" s="54">
        <v>41180</v>
      </c>
      <c r="AQ890" s="65">
        <f t="shared" si="151"/>
        <v>7.685769791160757E-2</v>
      </c>
      <c r="AR890" s="66">
        <f t="shared" si="152"/>
        <v>17.583333333333332</v>
      </c>
      <c r="AS890" s="67">
        <f t="shared" si="153"/>
        <v>3.5478387566779991E-2</v>
      </c>
      <c r="AT890" s="66">
        <f t="shared" si="154"/>
        <v>8.1166666666666671</v>
      </c>
      <c r="AU890" s="67">
        <f t="shared" si="155"/>
        <v>2.8023312287518212E-2</v>
      </c>
      <c r="AV890" s="68">
        <f t="shared" si="156"/>
        <v>6.4111111111111114</v>
      </c>
    </row>
    <row r="891" spans="1:48" x14ac:dyDescent="0.2">
      <c r="A891" s="1" t="str">
        <f t="shared" si="149"/>
        <v>Pichidegua32</v>
      </c>
      <c r="B891" s="38" t="str">
        <f t="shared" si="150"/>
        <v>PICH1Aco232</v>
      </c>
      <c r="C891" s="39">
        <v>32</v>
      </c>
      <c r="D891" s="40" t="s">
        <v>52</v>
      </c>
      <c r="E891" s="40" t="s">
        <v>56</v>
      </c>
      <c r="F891" s="40" t="s">
        <v>47</v>
      </c>
      <c r="G891" s="41" t="s">
        <v>38</v>
      </c>
      <c r="H891" s="53">
        <v>3480</v>
      </c>
      <c r="I891" s="53">
        <v>2.41</v>
      </c>
      <c r="J891" s="53">
        <v>2160</v>
      </c>
      <c r="K891" s="53">
        <v>1.49</v>
      </c>
      <c r="L891" s="53">
        <v>28680</v>
      </c>
      <c r="M891" s="53">
        <v>19.829999999999998</v>
      </c>
      <c r="N891" s="53">
        <v>88200</v>
      </c>
      <c r="O891" s="53">
        <v>60.97</v>
      </c>
      <c r="P891" s="53">
        <v>10620</v>
      </c>
      <c r="Q891" s="53">
        <v>7.34</v>
      </c>
      <c r="R891" s="53">
        <v>540</v>
      </c>
      <c r="S891" s="53">
        <v>0.37</v>
      </c>
      <c r="T891" s="53">
        <v>0</v>
      </c>
      <c r="U891" s="53">
        <v>0</v>
      </c>
      <c r="V891" s="53">
        <v>4461</v>
      </c>
      <c r="W891" s="53">
        <v>3.08</v>
      </c>
      <c r="X891" s="53">
        <v>2760</v>
      </c>
      <c r="Y891" s="53">
        <v>1.91</v>
      </c>
      <c r="Z891" s="53">
        <v>7221</v>
      </c>
      <c r="AA891" s="53">
        <v>4.99</v>
      </c>
      <c r="AB891" s="53">
        <v>1119</v>
      </c>
      <c r="AC891" s="53">
        <v>0.77</v>
      </c>
      <c r="AD891" s="53">
        <v>780</v>
      </c>
      <c r="AE891" s="53">
        <v>0.54</v>
      </c>
      <c r="AF891" s="53">
        <v>1899</v>
      </c>
      <c r="AG891" s="53">
        <v>1.31</v>
      </c>
      <c r="AH891" s="53">
        <v>1860</v>
      </c>
      <c r="AI891" s="53">
        <v>1.29</v>
      </c>
      <c r="AJ891" s="53">
        <v>0</v>
      </c>
      <c r="AK891" s="53">
        <v>0</v>
      </c>
      <c r="AL891" s="53">
        <v>141120</v>
      </c>
      <c r="AM891" s="53">
        <v>97.55</v>
      </c>
      <c r="AN891" s="53">
        <v>3540</v>
      </c>
      <c r="AO891" s="54">
        <v>2.4500000000000002</v>
      </c>
      <c r="AP891" s="54">
        <v>144660</v>
      </c>
      <c r="AQ891" s="65">
        <f t="shared" si="151"/>
        <v>4.9917046868519284E-2</v>
      </c>
      <c r="AR891" s="66">
        <f t="shared" si="152"/>
        <v>40.116666666666667</v>
      </c>
      <c r="AS891" s="67">
        <f t="shared" si="153"/>
        <v>1.3127333056822895E-2</v>
      </c>
      <c r="AT891" s="66">
        <f t="shared" si="154"/>
        <v>10.55</v>
      </c>
      <c r="AU891" s="67">
        <f t="shared" si="155"/>
        <v>1.2857735379510576E-2</v>
      </c>
      <c r="AV891" s="68">
        <f t="shared" si="156"/>
        <v>10.333333333333334</v>
      </c>
    </row>
    <row r="892" spans="1:48" x14ac:dyDescent="0.2">
      <c r="A892" s="1" t="str">
        <f t="shared" si="149"/>
        <v>Pichidegua32</v>
      </c>
      <c r="B892" s="38" t="str">
        <f t="shared" si="150"/>
        <v>PICH1Bco32</v>
      </c>
      <c r="C892" s="39">
        <v>32</v>
      </c>
      <c r="D892" s="40" t="s">
        <v>52</v>
      </c>
      <c r="E892" s="40" t="s">
        <v>56</v>
      </c>
      <c r="F892" s="40" t="s">
        <v>47</v>
      </c>
      <c r="G892" s="41" t="s">
        <v>39</v>
      </c>
      <c r="H892" s="53">
        <v>1080</v>
      </c>
      <c r="I892" s="53">
        <v>6.41</v>
      </c>
      <c r="J892" s="53">
        <v>4320</v>
      </c>
      <c r="K892" s="53">
        <v>25.62</v>
      </c>
      <c r="L892" s="53">
        <v>0</v>
      </c>
      <c r="M892" s="53">
        <v>0</v>
      </c>
      <c r="N892" s="53">
        <v>9540</v>
      </c>
      <c r="O892" s="53">
        <v>56.58</v>
      </c>
      <c r="P892" s="53">
        <v>0</v>
      </c>
      <c r="Q892" s="53">
        <v>0</v>
      </c>
      <c r="R892" s="53">
        <v>180</v>
      </c>
      <c r="S892" s="53">
        <v>1.07</v>
      </c>
      <c r="T892" s="53">
        <v>0</v>
      </c>
      <c r="U892" s="53">
        <v>0</v>
      </c>
      <c r="V892" s="53">
        <v>912</v>
      </c>
      <c r="W892" s="53">
        <v>5.41</v>
      </c>
      <c r="X892" s="53">
        <v>660</v>
      </c>
      <c r="Y892" s="53">
        <v>3.91</v>
      </c>
      <c r="Z892" s="53">
        <v>1572</v>
      </c>
      <c r="AA892" s="53">
        <v>9.32</v>
      </c>
      <c r="AB892" s="53">
        <v>45</v>
      </c>
      <c r="AC892" s="53">
        <v>0.27</v>
      </c>
      <c r="AD892" s="53">
        <v>0</v>
      </c>
      <c r="AE892" s="53">
        <v>0</v>
      </c>
      <c r="AF892" s="53">
        <v>45</v>
      </c>
      <c r="AG892" s="53">
        <v>0.27</v>
      </c>
      <c r="AH892" s="53">
        <v>123</v>
      </c>
      <c r="AI892" s="53">
        <v>0.73</v>
      </c>
      <c r="AJ892" s="53">
        <v>0</v>
      </c>
      <c r="AK892" s="53">
        <v>0</v>
      </c>
      <c r="AL892" s="53">
        <v>16200</v>
      </c>
      <c r="AM892" s="53">
        <v>96.09</v>
      </c>
      <c r="AN892" s="53">
        <v>660</v>
      </c>
      <c r="AO892" s="54">
        <v>3.91</v>
      </c>
      <c r="AP892" s="54">
        <v>16860</v>
      </c>
      <c r="AQ892" s="65">
        <f t="shared" si="151"/>
        <v>9.3238434163701062E-2</v>
      </c>
      <c r="AR892" s="66">
        <f t="shared" si="152"/>
        <v>8.7333333333333325</v>
      </c>
      <c r="AS892" s="67">
        <f t="shared" si="153"/>
        <v>2.6690391459074734E-3</v>
      </c>
      <c r="AT892" s="66">
        <f t="shared" si="154"/>
        <v>0.25</v>
      </c>
      <c r="AU892" s="67">
        <f t="shared" si="155"/>
        <v>7.2953736654804268E-3</v>
      </c>
      <c r="AV892" s="68">
        <f t="shared" si="156"/>
        <v>0.68333333333333335</v>
      </c>
    </row>
    <row r="893" spans="1:48" x14ac:dyDescent="0.2">
      <c r="A893" s="1" t="str">
        <f t="shared" si="149"/>
        <v>Pichidegua32</v>
      </c>
      <c r="B893" s="38" t="str">
        <f t="shared" si="150"/>
        <v>PICH2BCO32</v>
      </c>
      <c r="C893" s="39">
        <v>32</v>
      </c>
      <c r="D893" s="40" t="s">
        <v>52</v>
      </c>
      <c r="E893" s="42" t="s">
        <v>56</v>
      </c>
      <c r="F893" s="42" t="s">
        <v>47</v>
      </c>
      <c r="G893" s="43" t="s">
        <v>40</v>
      </c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4"/>
      <c r="AP893" s="54"/>
      <c r="AQ893" s="65">
        <v>0</v>
      </c>
      <c r="AR893" s="66">
        <f t="shared" si="152"/>
        <v>0</v>
      </c>
      <c r="AS893" s="67">
        <v>0</v>
      </c>
      <c r="AT893" s="66">
        <f t="shared" si="154"/>
        <v>0</v>
      </c>
      <c r="AU893" s="67">
        <v>0</v>
      </c>
      <c r="AV893" s="68">
        <f t="shared" si="156"/>
        <v>0</v>
      </c>
    </row>
    <row r="894" spans="1:48" x14ac:dyDescent="0.2">
      <c r="A894" s="1" t="str">
        <f t="shared" si="149"/>
        <v>Pichidegua32</v>
      </c>
      <c r="B894" s="38" t="str">
        <f t="shared" si="150"/>
        <v>PICH4Bco32</v>
      </c>
      <c r="C894" s="39">
        <v>32</v>
      </c>
      <c r="D894" s="40" t="s">
        <v>52</v>
      </c>
      <c r="E894" s="40" t="s">
        <v>56</v>
      </c>
      <c r="F894" s="40" t="s">
        <v>50</v>
      </c>
      <c r="G894" s="41" t="s">
        <v>41</v>
      </c>
      <c r="H894" s="53">
        <v>2880</v>
      </c>
      <c r="I894" s="53">
        <v>2.99</v>
      </c>
      <c r="J894" s="53">
        <v>1260</v>
      </c>
      <c r="K894" s="53">
        <v>1.31</v>
      </c>
      <c r="L894" s="53">
        <v>5220</v>
      </c>
      <c r="M894" s="53">
        <v>5.43</v>
      </c>
      <c r="N894" s="53">
        <v>42120</v>
      </c>
      <c r="O894" s="53">
        <v>43.78</v>
      </c>
      <c r="P894" s="53">
        <v>34200</v>
      </c>
      <c r="Q894" s="53">
        <v>35.549999999999997</v>
      </c>
      <c r="R894" s="53">
        <v>2880</v>
      </c>
      <c r="S894" s="53">
        <v>2.99</v>
      </c>
      <c r="T894" s="53">
        <v>0</v>
      </c>
      <c r="U894" s="53">
        <v>0</v>
      </c>
      <c r="V894" s="53">
        <v>5040</v>
      </c>
      <c r="W894" s="53">
        <v>5.24</v>
      </c>
      <c r="X894" s="53">
        <v>0</v>
      </c>
      <c r="Y894" s="53">
        <v>0</v>
      </c>
      <c r="Z894" s="53">
        <v>5040</v>
      </c>
      <c r="AA894" s="53">
        <v>5.24</v>
      </c>
      <c r="AB894" s="53">
        <v>1800</v>
      </c>
      <c r="AC894" s="53">
        <v>1.87</v>
      </c>
      <c r="AD894" s="53">
        <v>0</v>
      </c>
      <c r="AE894" s="53">
        <v>0</v>
      </c>
      <c r="AF894" s="53">
        <v>1800</v>
      </c>
      <c r="AG894" s="53">
        <v>1.87</v>
      </c>
      <c r="AH894" s="53">
        <v>800</v>
      </c>
      <c r="AI894" s="53">
        <v>0.83</v>
      </c>
      <c r="AJ894" s="53">
        <v>0</v>
      </c>
      <c r="AK894" s="53">
        <v>0</v>
      </c>
      <c r="AL894" s="53">
        <v>96200</v>
      </c>
      <c r="AM894" s="53">
        <v>100</v>
      </c>
      <c r="AN894" s="53">
        <v>0</v>
      </c>
      <c r="AO894" s="54">
        <v>0</v>
      </c>
      <c r="AP894" s="54">
        <v>96200</v>
      </c>
      <c r="AQ894" s="65">
        <f t="shared" si="151"/>
        <v>5.2390852390852394E-2</v>
      </c>
      <c r="AR894" s="66">
        <f t="shared" si="152"/>
        <v>28</v>
      </c>
      <c r="AS894" s="67">
        <f t="shared" si="153"/>
        <v>1.8711018711018712E-2</v>
      </c>
      <c r="AT894" s="66">
        <f t="shared" si="154"/>
        <v>10</v>
      </c>
      <c r="AU894" s="67">
        <f t="shared" si="155"/>
        <v>8.3160083160083165E-3</v>
      </c>
      <c r="AV894" s="68">
        <f t="shared" si="156"/>
        <v>4.4444444444444446</v>
      </c>
    </row>
    <row r="895" spans="1:48" x14ac:dyDescent="0.2">
      <c r="A895" s="1" t="str">
        <f t="shared" si="149"/>
        <v>Pichidegua32</v>
      </c>
      <c r="B895" s="38" t="str">
        <f t="shared" si="150"/>
        <v>PICH5Aco32</v>
      </c>
      <c r="C895" s="39">
        <v>32</v>
      </c>
      <c r="D895" s="40" t="s">
        <v>52</v>
      </c>
      <c r="E895" s="40" t="s">
        <v>56</v>
      </c>
      <c r="F895" s="40" t="s">
        <v>51</v>
      </c>
      <c r="G895" s="41" t="s">
        <v>42</v>
      </c>
      <c r="H895" s="53">
        <v>6360</v>
      </c>
      <c r="I895" s="53">
        <v>4.43</v>
      </c>
      <c r="J895" s="53">
        <v>35820</v>
      </c>
      <c r="K895" s="53">
        <v>24.94</v>
      </c>
      <c r="L895" s="53">
        <v>0</v>
      </c>
      <c r="M895" s="53">
        <v>0</v>
      </c>
      <c r="N895" s="53">
        <v>92340</v>
      </c>
      <c r="O895" s="53">
        <v>64.290000000000006</v>
      </c>
      <c r="P895" s="53">
        <v>1440</v>
      </c>
      <c r="Q895" s="53">
        <v>1</v>
      </c>
      <c r="R895" s="53">
        <v>0</v>
      </c>
      <c r="S895" s="53">
        <v>0</v>
      </c>
      <c r="T895" s="53">
        <v>0</v>
      </c>
      <c r="U895" s="53">
        <v>0</v>
      </c>
      <c r="V895" s="53">
        <v>2985</v>
      </c>
      <c r="W895" s="53">
        <v>2.08</v>
      </c>
      <c r="X895" s="53">
        <v>0</v>
      </c>
      <c r="Y895" s="53">
        <v>0</v>
      </c>
      <c r="Z895" s="53">
        <v>2985</v>
      </c>
      <c r="AA895" s="53">
        <v>2.08</v>
      </c>
      <c r="AB895" s="53">
        <v>3102</v>
      </c>
      <c r="AC895" s="53">
        <v>2.16</v>
      </c>
      <c r="AD895" s="53">
        <v>0</v>
      </c>
      <c r="AE895" s="53">
        <v>0</v>
      </c>
      <c r="AF895" s="53">
        <v>3102</v>
      </c>
      <c r="AG895" s="53">
        <v>2.16</v>
      </c>
      <c r="AH895" s="53">
        <v>1593</v>
      </c>
      <c r="AI895" s="53">
        <v>1.1100000000000001</v>
      </c>
      <c r="AJ895" s="53">
        <v>0</v>
      </c>
      <c r="AK895" s="53">
        <v>0</v>
      </c>
      <c r="AL895" s="53">
        <v>143640</v>
      </c>
      <c r="AM895" s="53">
        <v>100</v>
      </c>
      <c r="AN895" s="53">
        <v>0</v>
      </c>
      <c r="AO895" s="54">
        <v>0</v>
      </c>
      <c r="AP895" s="54">
        <v>143640</v>
      </c>
      <c r="AQ895" s="65">
        <f t="shared" si="151"/>
        <v>2.078111946532999E-2</v>
      </c>
      <c r="AR895" s="66">
        <f t="shared" si="152"/>
        <v>16.583333333333332</v>
      </c>
      <c r="AS895" s="67">
        <f t="shared" si="153"/>
        <v>2.1595655806182123E-2</v>
      </c>
      <c r="AT895" s="66">
        <f t="shared" si="154"/>
        <v>17.233333333333334</v>
      </c>
      <c r="AU895" s="67">
        <f t="shared" si="155"/>
        <v>1.1090225563909775E-2</v>
      </c>
      <c r="AV895" s="68">
        <f t="shared" si="156"/>
        <v>8.85</v>
      </c>
    </row>
    <row r="896" spans="1:48" x14ac:dyDescent="0.2">
      <c r="A896" s="1" t="str">
        <f t="shared" si="149"/>
        <v>Pichidegua32</v>
      </c>
      <c r="B896" s="38" t="str">
        <f t="shared" si="150"/>
        <v>PICH5Bco32</v>
      </c>
      <c r="C896" s="39">
        <v>32</v>
      </c>
      <c r="D896" s="40" t="s">
        <v>52</v>
      </c>
      <c r="E896" s="40" t="s">
        <v>56</v>
      </c>
      <c r="F896" s="40" t="s">
        <v>51</v>
      </c>
      <c r="G896" s="41" t="s">
        <v>43</v>
      </c>
      <c r="H896" s="53">
        <v>1560</v>
      </c>
      <c r="I896" s="53">
        <v>4.38</v>
      </c>
      <c r="J896" s="53">
        <v>5760</v>
      </c>
      <c r="K896" s="53">
        <v>16.16</v>
      </c>
      <c r="L896" s="53">
        <v>12420</v>
      </c>
      <c r="M896" s="53">
        <v>34.85</v>
      </c>
      <c r="N896" s="53">
        <v>5580</v>
      </c>
      <c r="O896" s="53">
        <v>15.66</v>
      </c>
      <c r="P896" s="53">
        <v>0</v>
      </c>
      <c r="Q896" s="53">
        <v>0</v>
      </c>
      <c r="R896" s="53">
        <v>0</v>
      </c>
      <c r="S896" s="53">
        <v>0</v>
      </c>
      <c r="T896" s="53">
        <v>0</v>
      </c>
      <c r="U896" s="53">
        <v>0</v>
      </c>
      <c r="V896" s="53">
        <v>8202</v>
      </c>
      <c r="W896" s="53">
        <v>23.01</v>
      </c>
      <c r="X896" s="53">
        <v>0</v>
      </c>
      <c r="Y896" s="53">
        <v>0</v>
      </c>
      <c r="Z896" s="53">
        <v>8202</v>
      </c>
      <c r="AA896" s="53">
        <v>23.01</v>
      </c>
      <c r="AB896" s="53">
        <v>1671</v>
      </c>
      <c r="AC896" s="53">
        <v>4.6900000000000004</v>
      </c>
      <c r="AD896" s="53">
        <v>0</v>
      </c>
      <c r="AE896" s="53">
        <v>0</v>
      </c>
      <c r="AF896" s="53">
        <v>1671</v>
      </c>
      <c r="AG896" s="53">
        <v>4.6900000000000004</v>
      </c>
      <c r="AH896" s="53">
        <v>447</v>
      </c>
      <c r="AI896" s="53">
        <v>1.25</v>
      </c>
      <c r="AJ896" s="53">
        <v>0</v>
      </c>
      <c r="AK896" s="53">
        <v>0</v>
      </c>
      <c r="AL896" s="53">
        <v>35640</v>
      </c>
      <c r="AM896" s="53">
        <v>100</v>
      </c>
      <c r="AN896" s="53">
        <v>0</v>
      </c>
      <c r="AO896" s="54">
        <v>0</v>
      </c>
      <c r="AP896" s="54">
        <v>35640</v>
      </c>
      <c r="AQ896" s="65">
        <f t="shared" si="151"/>
        <v>0.23013468013468014</v>
      </c>
      <c r="AR896" s="66">
        <f t="shared" si="152"/>
        <v>45.56666666666667</v>
      </c>
      <c r="AS896" s="67">
        <f t="shared" si="153"/>
        <v>4.6885521885521884E-2</v>
      </c>
      <c r="AT896" s="66">
        <f t="shared" si="154"/>
        <v>9.2833333333333332</v>
      </c>
      <c r="AU896" s="67">
        <f t="shared" si="155"/>
        <v>1.2542087542087542E-2</v>
      </c>
      <c r="AV896" s="68">
        <f t="shared" si="156"/>
        <v>2.4833333333333334</v>
      </c>
    </row>
    <row r="897" spans="1:48" x14ac:dyDescent="0.2">
      <c r="A897" s="1" t="str">
        <f t="shared" si="149"/>
        <v>Pichidegua32</v>
      </c>
      <c r="B897" s="38" t="str">
        <f t="shared" si="150"/>
        <v>PICH5Cco32</v>
      </c>
      <c r="C897" s="39">
        <v>32</v>
      </c>
      <c r="D897" s="40" t="s">
        <v>52</v>
      </c>
      <c r="E897" s="40" t="s">
        <v>56</v>
      </c>
      <c r="F897" s="40" t="s">
        <v>51</v>
      </c>
      <c r="G897" s="41" t="s">
        <v>44</v>
      </c>
      <c r="H897" s="53">
        <v>2760</v>
      </c>
      <c r="I897" s="53">
        <v>2.2999999999999998</v>
      </c>
      <c r="J897" s="53">
        <v>18900</v>
      </c>
      <c r="K897" s="53">
        <v>15.74</v>
      </c>
      <c r="L897" s="53">
        <v>0</v>
      </c>
      <c r="M897" s="53">
        <v>0</v>
      </c>
      <c r="N897" s="53">
        <v>93420</v>
      </c>
      <c r="O897" s="53">
        <v>77.81</v>
      </c>
      <c r="P897" s="53">
        <v>0</v>
      </c>
      <c r="Q897" s="53">
        <v>0</v>
      </c>
      <c r="R897" s="53">
        <v>0</v>
      </c>
      <c r="S897" s="53">
        <v>0</v>
      </c>
      <c r="T897" s="53">
        <v>0</v>
      </c>
      <c r="U897" s="53">
        <v>0</v>
      </c>
      <c r="V897" s="53">
        <v>2160</v>
      </c>
      <c r="W897" s="53">
        <v>1.8</v>
      </c>
      <c r="X897" s="53">
        <v>0</v>
      </c>
      <c r="Y897" s="53">
        <v>0</v>
      </c>
      <c r="Z897" s="53">
        <v>2160</v>
      </c>
      <c r="AA897" s="53">
        <v>1.8</v>
      </c>
      <c r="AB897" s="53">
        <v>2040</v>
      </c>
      <c r="AC897" s="53">
        <v>1.7</v>
      </c>
      <c r="AD897" s="53">
        <v>0</v>
      </c>
      <c r="AE897" s="53">
        <v>0</v>
      </c>
      <c r="AF897" s="53">
        <v>2040</v>
      </c>
      <c r="AG897" s="53">
        <v>1.7</v>
      </c>
      <c r="AH897" s="53">
        <v>780</v>
      </c>
      <c r="AI897" s="53">
        <v>0.65</v>
      </c>
      <c r="AJ897" s="53">
        <v>0</v>
      </c>
      <c r="AK897" s="53">
        <v>0</v>
      </c>
      <c r="AL897" s="53">
        <v>120060</v>
      </c>
      <c r="AM897" s="53">
        <v>100</v>
      </c>
      <c r="AN897" s="53">
        <v>0</v>
      </c>
      <c r="AO897" s="54">
        <v>0</v>
      </c>
      <c r="AP897" s="54">
        <v>120060</v>
      </c>
      <c r="AQ897" s="65">
        <f t="shared" si="151"/>
        <v>1.7991004497751123E-2</v>
      </c>
      <c r="AR897" s="66">
        <f t="shared" si="152"/>
        <v>12</v>
      </c>
      <c r="AS897" s="67">
        <f t="shared" si="153"/>
        <v>1.6991504247876061E-2</v>
      </c>
      <c r="AT897" s="66">
        <f t="shared" si="154"/>
        <v>11.333333333333334</v>
      </c>
      <c r="AU897" s="67">
        <f t="shared" si="155"/>
        <v>6.4967516241879056E-3</v>
      </c>
      <c r="AV897" s="68">
        <f t="shared" si="156"/>
        <v>4.333333333333333</v>
      </c>
    </row>
    <row r="898" spans="1:48" ht="13.5" thickBot="1" x14ac:dyDescent="0.25">
      <c r="A898" s="1" t="str">
        <f t="shared" si="149"/>
        <v>32</v>
      </c>
      <c r="B898" s="44" t="str">
        <f t="shared" si="150"/>
        <v>Lavado32</v>
      </c>
      <c r="C898" s="45">
        <v>32</v>
      </c>
      <c r="D898" s="46"/>
      <c r="E898" s="46"/>
      <c r="F898" s="46"/>
      <c r="G898" s="47" t="s">
        <v>46</v>
      </c>
      <c r="H898" s="55">
        <v>4440</v>
      </c>
      <c r="I898" s="55">
        <v>3.23</v>
      </c>
      <c r="J898" s="55">
        <v>17100</v>
      </c>
      <c r="K898" s="55">
        <v>12.42</v>
      </c>
      <c r="L898" s="55">
        <v>54720</v>
      </c>
      <c r="M898" s="55">
        <v>39.76</v>
      </c>
      <c r="N898" s="55">
        <v>41760</v>
      </c>
      <c r="O898" s="55">
        <v>30.34</v>
      </c>
      <c r="P898" s="55">
        <v>17640</v>
      </c>
      <c r="Q898" s="55">
        <v>12.82</v>
      </c>
      <c r="R898" s="55">
        <v>1980</v>
      </c>
      <c r="S898" s="55">
        <v>1.44</v>
      </c>
      <c r="T898" s="55">
        <v>0</v>
      </c>
      <c r="U898" s="55">
        <v>0</v>
      </c>
      <c r="V898" s="55">
        <v>0</v>
      </c>
      <c r="W898" s="55">
        <v>0</v>
      </c>
      <c r="X898" s="55">
        <v>0</v>
      </c>
      <c r="Y898" s="55">
        <v>0</v>
      </c>
      <c r="Z898" s="55">
        <v>0</v>
      </c>
      <c r="AA898" s="55">
        <v>0</v>
      </c>
      <c r="AB898" s="55">
        <v>0</v>
      </c>
      <c r="AC898" s="55">
        <v>0</v>
      </c>
      <c r="AD898" s="55">
        <v>0</v>
      </c>
      <c r="AE898" s="55">
        <v>0</v>
      </c>
      <c r="AF898" s="55">
        <v>0</v>
      </c>
      <c r="AG898" s="55">
        <v>0</v>
      </c>
      <c r="AH898" s="55">
        <v>0</v>
      </c>
      <c r="AI898" s="55">
        <v>0</v>
      </c>
      <c r="AJ898" s="55">
        <v>0</v>
      </c>
      <c r="AK898" s="55">
        <v>0</v>
      </c>
      <c r="AL898" s="55">
        <v>137640</v>
      </c>
      <c r="AM898" s="55">
        <v>100</v>
      </c>
      <c r="AN898" s="55">
        <v>0</v>
      </c>
      <c r="AO898" s="56">
        <v>0</v>
      </c>
      <c r="AP898" s="56">
        <v>137640</v>
      </c>
      <c r="AQ898" s="69">
        <f t="shared" si="151"/>
        <v>0</v>
      </c>
      <c r="AR898" s="70">
        <f t="shared" si="152"/>
        <v>0</v>
      </c>
      <c r="AS898" s="71">
        <f t="shared" si="153"/>
        <v>0</v>
      </c>
      <c r="AT898" s="70">
        <f t="shared" si="154"/>
        <v>0</v>
      </c>
      <c r="AU898" s="71">
        <f t="shared" si="155"/>
        <v>0</v>
      </c>
      <c r="AV898" s="72">
        <f t="shared" si="156"/>
        <v>0</v>
      </c>
    </row>
    <row r="899" spans="1:48" x14ac:dyDescent="0.2">
      <c r="A899" s="1" t="str">
        <f t="shared" ref="A899:A926" si="157">+CONCATENATE(D899,C899)</f>
        <v>Calera33</v>
      </c>
      <c r="B899" s="34" t="str">
        <f t="shared" ref="B899:B926" si="158">+CONCATENATE(G899,C899)</f>
        <v>CA3A33</v>
      </c>
      <c r="C899" s="35">
        <v>33</v>
      </c>
      <c r="D899" s="36" t="s">
        <v>59</v>
      </c>
      <c r="E899" s="36" t="s">
        <v>56</v>
      </c>
      <c r="F899" s="36" t="s">
        <v>47</v>
      </c>
      <c r="G899" s="37" t="s">
        <v>20</v>
      </c>
      <c r="H899" s="297">
        <v>4320</v>
      </c>
      <c r="I899" s="297">
        <v>8.1</v>
      </c>
      <c r="J899" s="297">
        <v>13500</v>
      </c>
      <c r="K899" s="297">
        <v>25.32</v>
      </c>
      <c r="L899" s="297">
        <v>24300</v>
      </c>
      <c r="M899" s="297">
        <v>45.58</v>
      </c>
      <c r="N899" s="297">
        <v>7560</v>
      </c>
      <c r="O899" s="297">
        <v>14.18</v>
      </c>
      <c r="P899" s="297">
        <v>360</v>
      </c>
      <c r="Q899" s="297">
        <v>0.68</v>
      </c>
      <c r="R899" s="297">
        <v>0</v>
      </c>
      <c r="S899" s="297">
        <v>0</v>
      </c>
      <c r="T899" s="297">
        <v>0</v>
      </c>
      <c r="U899" s="297">
        <v>0</v>
      </c>
      <c r="V899" s="297">
        <v>1215</v>
      </c>
      <c r="W899" s="297">
        <v>2.2799999999999998</v>
      </c>
      <c r="X899" s="297">
        <v>570</v>
      </c>
      <c r="Y899" s="297">
        <v>1.07</v>
      </c>
      <c r="Z899" s="297">
        <v>1785</v>
      </c>
      <c r="AA899" s="297">
        <v>3.35</v>
      </c>
      <c r="AB899" s="297">
        <v>240</v>
      </c>
      <c r="AC899" s="297">
        <v>0.45</v>
      </c>
      <c r="AD899" s="297">
        <v>780</v>
      </c>
      <c r="AE899" s="297">
        <v>1.46</v>
      </c>
      <c r="AF899" s="297">
        <v>1020</v>
      </c>
      <c r="AG899" s="297">
        <v>1.91</v>
      </c>
      <c r="AH899" s="297">
        <v>465</v>
      </c>
      <c r="AI899" s="297">
        <v>0.87</v>
      </c>
      <c r="AJ899" s="297">
        <v>0</v>
      </c>
      <c r="AK899" s="297">
        <v>0</v>
      </c>
      <c r="AL899" s="297">
        <v>51960</v>
      </c>
      <c r="AM899" s="297">
        <v>97.47</v>
      </c>
      <c r="AN899" s="297">
        <v>1350</v>
      </c>
      <c r="AO899" s="298">
        <v>2.5299999999999998</v>
      </c>
      <c r="AP899" s="298">
        <v>53310</v>
      </c>
      <c r="AQ899" s="57">
        <f t="shared" ref="AQ899:AQ926" si="159">+Z899/AP899</f>
        <v>3.3483398987056837E-2</v>
      </c>
      <c r="AR899" s="58">
        <f t="shared" ref="AR899:AR926" si="160">+Z899/180</f>
        <v>9.9166666666666661</v>
      </c>
      <c r="AS899" s="59">
        <f t="shared" ref="AS899:AS926" si="161">+AF899/AP899</f>
        <v>1.9133370849746763E-2</v>
      </c>
      <c r="AT899" s="58">
        <f t="shared" ref="AT899:AT926" si="162">+AF899/180</f>
        <v>5.666666666666667</v>
      </c>
      <c r="AU899" s="59">
        <f t="shared" ref="AU899:AU926" si="163">+AH899/AP899</f>
        <v>8.7225661226786721E-3</v>
      </c>
      <c r="AV899" s="60">
        <f t="shared" ref="AV899:AV926" si="164">+AH899/180</f>
        <v>2.5833333333333335</v>
      </c>
    </row>
    <row r="900" spans="1:48" x14ac:dyDescent="0.2">
      <c r="A900" s="1" t="str">
        <f t="shared" si="157"/>
        <v>Calera33</v>
      </c>
      <c r="B900" s="38" t="str">
        <f t="shared" si="158"/>
        <v>CA3B33</v>
      </c>
      <c r="C900" s="39">
        <v>33</v>
      </c>
      <c r="D900" s="40" t="s">
        <v>59</v>
      </c>
      <c r="E900" s="40" t="s">
        <v>56</v>
      </c>
      <c r="F900" s="40" t="s">
        <v>47</v>
      </c>
      <c r="G900" s="41" t="s">
        <v>54</v>
      </c>
      <c r="H900" s="299">
        <v>0</v>
      </c>
      <c r="I900" s="299">
        <v>0</v>
      </c>
      <c r="J900" s="299">
        <v>0</v>
      </c>
      <c r="K900" s="299">
        <v>0</v>
      </c>
      <c r="L900" s="299">
        <v>0</v>
      </c>
      <c r="M900" s="299">
        <v>0</v>
      </c>
      <c r="N900" s="299">
        <v>0</v>
      </c>
      <c r="O900" s="299">
        <v>0</v>
      </c>
      <c r="P900" s="299">
        <v>0</v>
      </c>
      <c r="Q900" s="299">
        <v>0</v>
      </c>
      <c r="R900" s="299">
        <v>0</v>
      </c>
      <c r="S900" s="299">
        <v>0</v>
      </c>
      <c r="T900" s="299">
        <v>0</v>
      </c>
      <c r="U900" s="299">
        <v>0</v>
      </c>
      <c r="V900" s="299">
        <v>0</v>
      </c>
      <c r="W900" s="299">
        <v>0</v>
      </c>
      <c r="X900" s="299">
        <v>0</v>
      </c>
      <c r="Y900" s="299">
        <v>0</v>
      </c>
      <c r="Z900" s="299">
        <v>0</v>
      </c>
      <c r="AA900" s="299">
        <v>0</v>
      </c>
      <c r="AB900" s="299">
        <v>0</v>
      </c>
      <c r="AC900" s="299">
        <v>0</v>
      </c>
      <c r="AD900" s="299">
        <v>60</v>
      </c>
      <c r="AE900" s="299">
        <v>100</v>
      </c>
      <c r="AF900" s="299">
        <v>60</v>
      </c>
      <c r="AG900" s="299">
        <v>100</v>
      </c>
      <c r="AH900" s="299">
        <v>0</v>
      </c>
      <c r="AI900" s="299">
        <v>0</v>
      </c>
      <c r="AJ900" s="299">
        <v>0</v>
      </c>
      <c r="AK900" s="299">
        <v>0</v>
      </c>
      <c r="AL900" s="299">
        <v>0</v>
      </c>
      <c r="AM900" s="299">
        <v>0</v>
      </c>
      <c r="AN900" s="299">
        <v>60</v>
      </c>
      <c r="AO900" s="300">
        <v>100</v>
      </c>
      <c r="AP900" s="300">
        <v>60</v>
      </c>
      <c r="AQ900" s="61">
        <f t="shared" si="159"/>
        <v>0</v>
      </c>
      <c r="AR900" s="62">
        <f t="shared" si="160"/>
        <v>0</v>
      </c>
      <c r="AS900" s="63">
        <f t="shared" si="161"/>
        <v>1</v>
      </c>
      <c r="AT900" s="62">
        <f t="shared" si="162"/>
        <v>0.33333333333333331</v>
      </c>
      <c r="AU900" s="63">
        <f t="shared" si="163"/>
        <v>0</v>
      </c>
      <c r="AV900" s="64">
        <f t="shared" si="164"/>
        <v>0</v>
      </c>
    </row>
    <row r="901" spans="1:48" x14ac:dyDescent="0.2">
      <c r="A901" s="1" t="str">
        <f t="shared" si="157"/>
        <v>Calera33</v>
      </c>
      <c r="B901" s="38" t="str">
        <f t="shared" si="158"/>
        <v>CA3BB33</v>
      </c>
      <c r="C901" s="39">
        <v>33</v>
      </c>
      <c r="D901" s="40" t="s">
        <v>59</v>
      </c>
      <c r="E901" s="40" t="s">
        <v>55</v>
      </c>
      <c r="F901" s="40" t="s">
        <v>47</v>
      </c>
      <c r="G901" s="41" t="s">
        <v>21</v>
      </c>
      <c r="H901" s="299">
        <v>3000</v>
      </c>
      <c r="I901" s="299">
        <v>4.57</v>
      </c>
      <c r="J901" s="299">
        <v>11160</v>
      </c>
      <c r="K901" s="299">
        <v>17.010000000000002</v>
      </c>
      <c r="L901" s="299">
        <v>8460</v>
      </c>
      <c r="M901" s="299">
        <v>12.89</v>
      </c>
      <c r="N901" s="299">
        <v>36060</v>
      </c>
      <c r="O901" s="299">
        <v>54.96</v>
      </c>
      <c r="P901" s="299">
        <v>1620</v>
      </c>
      <c r="Q901" s="299">
        <v>2.4700000000000002</v>
      </c>
      <c r="R901" s="299">
        <v>0</v>
      </c>
      <c r="S901" s="299">
        <v>0</v>
      </c>
      <c r="T901" s="299">
        <v>0</v>
      </c>
      <c r="U901" s="299">
        <v>0</v>
      </c>
      <c r="V901" s="299">
        <v>2259</v>
      </c>
      <c r="W901" s="299">
        <v>3.44</v>
      </c>
      <c r="X901" s="299">
        <v>1050</v>
      </c>
      <c r="Y901" s="299">
        <v>1.6</v>
      </c>
      <c r="Z901" s="299">
        <v>3309</v>
      </c>
      <c r="AA901" s="299">
        <v>5.04</v>
      </c>
      <c r="AB901" s="299">
        <v>525</v>
      </c>
      <c r="AC901" s="299">
        <v>0.8</v>
      </c>
      <c r="AD901" s="299">
        <v>750</v>
      </c>
      <c r="AE901" s="299">
        <v>1.1399999999999999</v>
      </c>
      <c r="AF901" s="299">
        <v>1275</v>
      </c>
      <c r="AG901" s="299">
        <v>1.94</v>
      </c>
      <c r="AH901" s="299">
        <v>726</v>
      </c>
      <c r="AI901" s="299">
        <v>1.1100000000000001</v>
      </c>
      <c r="AJ901" s="299">
        <v>0</v>
      </c>
      <c r="AK901" s="299">
        <v>0</v>
      </c>
      <c r="AL901" s="299">
        <v>63810</v>
      </c>
      <c r="AM901" s="299">
        <v>97.26</v>
      </c>
      <c r="AN901" s="299">
        <v>1800</v>
      </c>
      <c r="AO901" s="300">
        <v>2.74</v>
      </c>
      <c r="AP901" s="300">
        <v>65610</v>
      </c>
      <c r="AQ901" s="61">
        <f t="shared" si="159"/>
        <v>5.0434385002286239E-2</v>
      </c>
      <c r="AR901" s="62">
        <f t="shared" si="160"/>
        <v>18.383333333333333</v>
      </c>
      <c r="AS901" s="63">
        <f t="shared" si="161"/>
        <v>1.9433013260173753E-2</v>
      </c>
      <c r="AT901" s="62">
        <f t="shared" si="162"/>
        <v>7.083333333333333</v>
      </c>
      <c r="AU901" s="63">
        <f t="shared" si="163"/>
        <v>1.106538637402835E-2</v>
      </c>
      <c r="AV901" s="64">
        <f t="shared" si="164"/>
        <v>4.0333333333333332</v>
      </c>
    </row>
    <row r="902" spans="1:48" x14ac:dyDescent="0.2">
      <c r="A902" s="1" t="str">
        <f t="shared" si="157"/>
        <v>Calera33</v>
      </c>
      <c r="B902" s="38" t="str">
        <f t="shared" si="158"/>
        <v>CAP1A33</v>
      </c>
      <c r="C902" s="39">
        <v>33</v>
      </c>
      <c r="D902" s="40" t="s">
        <v>59</v>
      </c>
      <c r="E902" s="40" t="s">
        <v>56</v>
      </c>
      <c r="F902" s="40" t="s">
        <v>47</v>
      </c>
      <c r="G902" s="41" t="s">
        <v>22</v>
      </c>
      <c r="H902" s="299">
        <v>2640</v>
      </c>
      <c r="I902" s="299">
        <v>8.0500000000000007</v>
      </c>
      <c r="J902" s="299">
        <v>9000</v>
      </c>
      <c r="K902" s="299">
        <v>27.45</v>
      </c>
      <c r="L902" s="299">
        <v>0</v>
      </c>
      <c r="M902" s="299">
        <v>0</v>
      </c>
      <c r="N902" s="299">
        <v>18180</v>
      </c>
      <c r="O902" s="299">
        <v>55.44</v>
      </c>
      <c r="P902" s="299">
        <v>540</v>
      </c>
      <c r="Q902" s="299">
        <v>1.65</v>
      </c>
      <c r="R902" s="299">
        <v>0</v>
      </c>
      <c r="S902" s="299">
        <v>0</v>
      </c>
      <c r="T902" s="299">
        <v>0</v>
      </c>
      <c r="U902" s="299">
        <v>0</v>
      </c>
      <c r="V902" s="299">
        <v>1197</v>
      </c>
      <c r="W902" s="299">
        <v>3.65</v>
      </c>
      <c r="X902" s="299">
        <v>660</v>
      </c>
      <c r="Y902" s="299">
        <v>2.0099999999999998</v>
      </c>
      <c r="Z902" s="299">
        <v>1857</v>
      </c>
      <c r="AA902" s="299">
        <v>5.66</v>
      </c>
      <c r="AB902" s="299">
        <v>180</v>
      </c>
      <c r="AC902" s="299">
        <v>0.55000000000000004</v>
      </c>
      <c r="AD902" s="299">
        <v>0</v>
      </c>
      <c r="AE902" s="299">
        <v>0</v>
      </c>
      <c r="AF902" s="299">
        <v>180</v>
      </c>
      <c r="AG902" s="299">
        <v>0.55000000000000004</v>
      </c>
      <c r="AH902" s="299">
        <v>393</v>
      </c>
      <c r="AI902" s="299">
        <v>1.2</v>
      </c>
      <c r="AJ902" s="299">
        <v>0</v>
      </c>
      <c r="AK902" s="299">
        <v>0</v>
      </c>
      <c r="AL902" s="299">
        <v>32130</v>
      </c>
      <c r="AM902" s="299">
        <v>97.99</v>
      </c>
      <c r="AN902" s="299">
        <v>660</v>
      </c>
      <c r="AO902" s="300">
        <v>2.0099999999999998</v>
      </c>
      <c r="AP902" s="300">
        <v>32790</v>
      </c>
      <c r="AQ902" s="61">
        <f t="shared" si="159"/>
        <v>5.6633119853613904E-2</v>
      </c>
      <c r="AR902" s="62">
        <f t="shared" si="160"/>
        <v>10.316666666666666</v>
      </c>
      <c r="AS902" s="63">
        <f t="shared" si="161"/>
        <v>5.4894784995425435E-3</v>
      </c>
      <c r="AT902" s="62">
        <f t="shared" si="162"/>
        <v>1</v>
      </c>
      <c r="AU902" s="63">
        <f t="shared" si="163"/>
        <v>1.1985361390667887E-2</v>
      </c>
      <c r="AV902" s="64">
        <f t="shared" si="164"/>
        <v>2.1833333333333331</v>
      </c>
    </row>
    <row r="903" spans="1:48" x14ac:dyDescent="0.2">
      <c r="A903" s="1" t="str">
        <f t="shared" si="157"/>
        <v>Calera33</v>
      </c>
      <c r="B903" s="38" t="str">
        <f t="shared" si="158"/>
        <v>CAP1B33</v>
      </c>
      <c r="C903" s="39">
        <v>33</v>
      </c>
      <c r="D903" s="40" t="s">
        <v>59</v>
      </c>
      <c r="E903" s="40" t="s">
        <v>56</v>
      </c>
      <c r="F903" s="40" t="s">
        <v>47</v>
      </c>
      <c r="G903" s="41" t="s">
        <v>23</v>
      </c>
      <c r="H903" s="299">
        <v>3960</v>
      </c>
      <c r="I903" s="299">
        <v>10.71</v>
      </c>
      <c r="J903" s="299">
        <v>10440</v>
      </c>
      <c r="K903" s="299">
        <v>28.25</v>
      </c>
      <c r="L903" s="299">
        <v>0</v>
      </c>
      <c r="M903" s="299">
        <v>0</v>
      </c>
      <c r="N903" s="299">
        <v>17460</v>
      </c>
      <c r="O903" s="299">
        <v>47.24</v>
      </c>
      <c r="P903" s="299">
        <v>450</v>
      </c>
      <c r="Q903" s="299">
        <v>1.22</v>
      </c>
      <c r="R903" s="299">
        <v>0</v>
      </c>
      <c r="S903" s="299">
        <v>0</v>
      </c>
      <c r="T903" s="299">
        <v>0</v>
      </c>
      <c r="U903" s="299">
        <v>0</v>
      </c>
      <c r="V903" s="299">
        <v>2772</v>
      </c>
      <c r="W903" s="299">
        <v>7.5</v>
      </c>
      <c r="X903" s="299">
        <v>810</v>
      </c>
      <c r="Y903" s="299">
        <v>2.19</v>
      </c>
      <c r="Z903" s="299">
        <v>3582</v>
      </c>
      <c r="AA903" s="299">
        <v>9.69</v>
      </c>
      <c r="AB903" s="299">
        <v>342</v>
      </c>
      <c r="AC903" s="299">
        <v>0.93</v>
      </c>
      <c r="AD903" s="299">
        <v>180</v>
      </c>
      <c r="AE903" s="299">
        <v>0.49</v>
      </c>
      <c r="AF903" s="299">
        <v>522</v>
      </c>
      <c r="AG903" s="299">
        <v>1.41</v>
      </c>
      <c r="AH903" s="299">
        <v>546</v>
      </c>
      <c r="AI903" s="299">
        <v>1.48</v>
      </c>
      <c r="AJ903" s="299">
        <v>0</v>
      </c>
      <c r="AK903" s="299">
        <v>0</v>
      </c>
      <c r="AL903" s="299">
        <v>35970</v>
      </c>
      <c r="AM903" s="299">
        <v>97.32</v>
      </c>
      <c r="AN903" s="299">
        <v>990</v>
      </c>
      <c r="AO903" s="300">
        <v>2.68</v>
      </c>
      <c r="AP903" s="300">
        <v>36960</v>
      </c>
      <c r="AQ903" s="61">
        <f t="shared" si="159"/>
        <v>9.6915584415584413E-2</v>
      </c>
      <c r="AR903" s="62">
        <f t="shared" si="160"/>
        <v>19.899999999999999</v>
      </c>
      <c r="AS903" s="63">
        <f t="shared" si="161"/>
        <v>1.4123376623376623E-2</v>
      </c>
      <c r="AT903" s="62">
        <f t="shared" si="162"/>
        <v>2.9</v>
      </c>
      <c r="AU903" s="63">
        <f t="shared" si="163"/>
        <v>1.4772727272727272E-2</v>
      </c>
      <c r="AV903" s="64">
        <f t="shared" si="164"/>
        <v>3.0333333333333332</v>
      </c>
    </row>
    <row r="904" spans="1:48" x14ac:dyDescent="0.2">
      <c r="A904" s="1" t="str">
        <f t="shared" si="157"/>
        <v>Calera33</v>
      </c>
      <c r="B904" s="38" t="str">
        <f t="shared" si="158"/>
        <v>CAP1c33</v>
      </c>
      <c r="C904" s="39">
        <v>33</v>
      </c>
      <c r="D904" s="40" t="s">
        <v>59</v>
      </c>
      <c r="E904" s="40" t="s">
        <v>56</v>
      </c>
      <c r="F904" s="40" t="s">
        <v>47</v>
      </c>
      <c r="G904" s="41" t="s">
        <v>24</v>
      </c>
      <c r="H904" s="299">
        <v>1920</v>
      </c>
      <c r="I904" s="299">
        <v>5.97</v>
      </c>
      <c r="J904" s="299">
        <v>4320</v>
      </c>
      <c r="K904" s="299">
        <v>13.43</v>
      </c>
      <c r="L904" s="299">
        <v>12260</v>
      </c>
      <c r="M904" s="299">
        <v>38.119999999999997</v>
      </c>
      <c r="N904" s="299">
        <v>10980</v>
      </c>
      <c r="O904" s="299">
        <v>34.14</v>
      </c>
      <c r="P904" s="299">
        <v>180</v>
      </c>
      <c r="Q904" s="299">
        <v>0.56000000000000005</v>
      </c>
      <c r="R904" s="299">
        <v>0</v>
      </c>
      <c r="S904" s="299">
        <v>0</v>
      </c>
      <c r="T904" s="299">
        <v>0</v>
      </c>
      <c r="U904" s="299">
        <v>0</v>
      </c>
      <c r="V904" s="299">
        <v>1188</v>
      </c>
      <c r="W904" s="299">
        <v>3.69</v>
      </c>
      <c r="X904" s="299">
        <v>450</v>
      </c>
      <c r="Y904" s="299">
        <v>1.4</v>
      </c>
      <c r="Z904" s="299">
        <v>1638</v>
      </c>
      <c r="AA904" s="299">
        <v>5.09</v>
      </c>
      <c r="AB904" s="299">
        <v>84</v>
      </c>
      <c r="AC904" s="299">
        <v>0.26</v>
      </c>
      <c r="AD904" s="299">
        <v>210</v>
      </c>
      <c r="AE904" s="299">
        <v>0.65</v>
      </c>
      <c r="AF904" s="299">
        <v>294</v>
      </c>
      <c r="AG904" s="299">
        <v>0.91</v>
      </c>
      <c r="AH904" s="299">
        <v>568</v>
      </c>
      <c r="AI904" s="299">
        <v>1.77</v>
      </c>
      <c r="AJ904" s="299">
        <v>0</v>
      </c>
      <c r="AK904" s="299">
        <v>0</v>
      </c>
      <c r="AL904" s="299">
        <v>31500</v>
      </c>
      <c r="AM904" s="299">
        <v>97.95</v>
      </c>
      <c r="AN904" s="299">
        <v>660</v>
      </c>
      <c r="AO904" s="300">
        <v>2.0499999999999998</v>
      </c>
      <c r="AP904" s="300">
        <v>32160</v>
      </c>
      <c r="AQ904" s="65">
        <f t="shared" si="159"/>
        <v>5.0932835820895521E-2</v>
      </c>
      <c r="AR904" s="66">
        <f t="shared" si="160"/>
        <v>9.1</v>
      </c>
      <c r="AS904" s="67">
        <f t="shared" si="161"/>
        <v>9.1417910447761201E-3</v>
      </c>
      <c r="AT904" s="66">
        <f t="shared" si="162"/>
        <v>1.6333333333333333</v>
      </c>
      <c r="AU904" s="67">
        <f t="shared" si="163"/>
        <v>1.7661691542288558E-2</v>
      </c>
      <c r="AV904" s="68">
        <f t="shared" si="164"/>
        <v>3.1555555555555554</v>
      </c>
    </row>
    <row r="905" spans="1:48" x14ac:dyDescent="0.2">
      <c r="A905" s="1" t="str">
        <f t="shared" si="157"/>
        <v>Pichidegua33</v>
      </c>
      <c r="B905" s="38" t="str">
        <f t="shared" si="158"/>
        <v>PICH1A33</v>
      </c>
      <c r="C905" s="39">
        <v>33</v>
      </c>
      <c r="D905" s="40" t="s">
        <v>52</v>
      </c>
      <c r="E905" s="40"/>
      <c r="F905" s="40" t="s">
        <v>48</v>
      </c>
      <c r="G905" s="41" t="s">
        <v>25</v>
      </c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  <c r="AA905" s="299"/>
      <c r="AB905" s="299"/>
      <c r="AC905" s="299"/>
      <c r="AD905" s="299"/>
      <c r="AE905" s="299"/>
      <c r="AF905" s="299"/>
      <c r="AG905" s="299"/>
      <c r="AH905" s="299"/>
      <c r="AI905" s="299"/>
      <c r="AJ905" s="299"/>
      <c r="AK905" s="299"/>
      <c r="AL905" s="299"/>
      <c r="AM905" s="299"/>
      <c r="AN905" s="299"/>
      <c r="AO905" s="300"/>
      <c r="AP905" s="300"/>
      <c r="AQ905" s="65">
        <v>0</v>
      </c>
      <c r="AR905" s="66">
        <f t="shared" si="160"/>
        <v>0</v>
      </c>
      <c r="AS905" s="67">
        <v>0</v>
      </c>
      <c r="AT905" s="66">
        <f t="shared" si="162"/>
        <v>0</v>
      </c>
      <c r="AU905" s="67">
        <v>0</v>
      </c>
      <c r="AV905" s="68">
        <f t="shared" si="164"/>
        <v>0</v>
      </c>
    </row>
    <row r="906" spans="1:48" x14ac:dyDescent="0.2">
      <c r="A906" s="1" t="str">
        <f t="shared" si="157"/>
        <v>Pichidegua33</v>
      </c>
      <c r="B906" s="38" t="str">
        <f t="shared" si="158"/>
        <v>PICH2A33</v>
      </c>
      <c r="C906" s="39">
        <v>33</v>
      </c>
      <c r="D906" s="40" t="s">
        <v>52</v>
      </c>
      <c r="E906" s="40" t="s">
        <v>56</v>
      </c>
      <c r="F906" s="40" t="s">
        <v>48</v>
      </c>
      <c r="G906" s="41" t="s">
        <v>26</v>
      </c>
      <c r="H906" s="299">
        <v>12720</v>
      </c>
      <c r="I906" s="299">
        <v>4.5999999999999996</v>
      </c>
      <c r="J906" s="299">
        <v>60120</v>
      </c>
      <c r="K906" s="299">
        <v>21.75</v>
      </c>
      <c r="L906" s="299">
        <v>129900</v>
      </c>
      <c r="M906" s="299">
        <v>46.99</v>
      </c>
      <c r="N906" s="299">
        <v>42300</v>
      </c>
      <c r="O906" s="299">
        <v>15.3</v>
      </c>
      <c r="P906" s="299">
        <v>3960</v>
      </c>
      <c r="Q906" s="299">
        <v>1.43</v>
      </c>
      <c r="R906" s="299">
        <v>0</v>
      </c>
      <c r="S906" s="299">
        <v>0</v>
      </c>
      <c r="T906" s="299">
        <v>0</v>
      </c>
      <c r="U906" s="299">
        <v>0</v>
      </c>
      <c r="V906" s="299">
        <v>19980</v>
      </c>
      <c r="W906" s="299">
        <v>7.23</v>
      </c>
      <c r="X906" s="299">
        <v>0</v>
      </c>
      <c r="Y906" s="299">
        <v>0</v>
      </c>
      <c r="Z906" s="299">
        <v>19980</v>
      </c>
      <c r="AA906" s="299">
        <v>7.23</v>
      </c>
      <c r="AB906" s="299">
        <v>7200</v>
      </c>
      <c r="AC906" s="299">
        <v>2.6</v>
      </c>
      <c r="AD906" s="299">
        <v>0</v>
      </c>
      <c r="AE906" s="299">
        <v>0</v>
      </c>
      <c r="AF906" s="299">
        <v>7200</v>
      </c>
      <c r="AG906" s="299">
        <v>2.6</v>
      </c>
      <c r="AH906" s="299">
        <v>240</v>
      </c>
      <c r="AI906" s="299">
        <v>0.09</v>
      </c>
      <c r="AJ906" s="299">
        <v>0</v>
      </c>
      <c r="AK906" s="299">
        <v>0</v>
      </c>
      <c r="AL906" s="299">
        <v>276420</v>
      </c>
      <c r="AM906" s="299">
        <v>100</v>
      </c>
      <c r="AN906" s="299">
        <v>0</v>
      </c>
      <c r="AO906" s="300">
        <v>0</v>
      </c>
      <c r="AP906" s="300">
        <v>276420</v>
      </c>
      <c r="AQ906" s="65">
        <f t="shared" si="159"/>
        <v>7.2281311048404601E-2</v>
      </c>
      <c r="AR906" s="66">
        <f t="shared" si="160"/>
        <v>111</v>
      </c>
      <c r="AS906" s="67">
        <f t="shared" si="161"/>
        <v>2.6047319296722379E-2</v>
      </c>
      <c r="AT906" s="66">
        <f t="shared" si="162"/>
        <v>40</v>
      </c>
      <c r="AU906" s="67">
        <f t="shared" si="163"/>
        <v>8.6824397655741261E-4</v>
      </c>
      <c r="AV906" s="68">
        <f t="shared" si="164"/>
        <v>1.3333333333333333</v>
      </c>
    </row>
    <row r="907" spans="1:48" x14ac:dyDescent="0.2">
      <c r="A907" s="1" t="str">
        <f t="shared" si="157"/>
        <v>Pichidegua33</v>
      </c>
      <c r="B907" s="38" t="str">
        <f t="shared" si="158"/>
        <v>PICH3A33</v>
      </c>
      <c r="C907" s="39">
        <v>33</v>
      </c>
      <c r="D907" s="40" t="s">
        <v>52</v>
      </c>
      <c r="E907" s="40" t="s">
        <v>55</v>
      </c>
      <c r="F907" s="40" t="s">
        <v>49</v>
      </c>
      <c r="G907" s="41" t="s">
        <v>27</v>
      </c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  <c r="AA907" s="299"/>
      <c r="AB907" s="299"/>
      <c r="AC907" s="299"/>
      <c r="AD907" s="299"/>
      <c r="AE907" s="299"/>
      <c r="AF907" s="299"/>
      <c r="AG907" s="299"/>
      <c r="AH907" s="299"/>
      <c r="AI907" s="299"/>
      <c r="AJ907" s="299"/>
      <c r="AK907" s="299"/>
      <c r="AL907" s="299"/>
      <c r="AM907" s="299"/>
      <c r="AN907" s="299"/>
      <c r="AO907" s="300"/>
      <c r="AP907" s="300"/>
      <c r="AQ907" s="65">
        <v>0</v>
      </c>
      <c r="AR907" s="66">
        <f t="shared" si="160"/>
        <v>0</v>
      </c>
      <c r="AS907" s="67">
        <v>0</v>
      </c>
      <c r="AT907" s="66">
        <f t="shared" si="162"/>
        <v>0</v>
      </c>
      <c r="AU907" s="67">
        <v>0</v>
      </c>
      <c r="AV907" s="68">
        <f t="shared" si="164"/>
        <v>0</v>
      </c>
    </row>
    <row r="908" spans="1:48" x14ac:dyDescent="0.2">
      <c r="A908" s="1" t="str">
        <f t="shared" si="157"/>
        <v>Pichidegua33</v>
      </c>
      <c r="B908" s="38" t="str">
        <f t="shared" si="158"/>
        <v>PICH4A33</v>
      </c>
      <c r="C908" s="39">
        <v>33</v>
      </c>
      <c r="D908" s="40" t="s">
        <v>52</v>
      </c>
      <c r="E908" s="40" t="s">
        <v>55</v>
      </c>
      <c r="F908" s="40" t="s">
        <v>50</v>
      </c>
      <c r="G908" s="41" t="s">
        <v>28</v>
      </c>
      <c r="H908" s="299">
        <v>6240</v>
      </c>
      <c r="I908" s="299">
        <v>4.04</v>
      </c>
      <c r="J908" s="299">
        <v>23040</v>
      </c>
      <c r="K908" s="299">
        <v>14.93</v>
      </c>
      <c r="L908" s="299">
        <v>54540</v>
      </c>
      <c r="M908" s="299">
        <v>35.35</v>
      </c>
      <c r="N908" s="299">
        <v>28800</v>
      </c>
      <c r="O908" s="299">
        <v>18.66</v>
      </c>
      <c r="P908" s="299">
        <v>3780</v>
      </c>
      <c r="Q908" s="299">
        <v>2.4500000000000002</v>
      </c>
      <c r="R908" s="299">
        <v>0</v>
      </c>
      <c r="S908" s="299">
        <v>0</v>
      </c>
      <c r="T908" s="299">
        <v>0</v>
      </c>
      <c r="U908" s="299">
        <v>0</v>
      </c>
      <c r="V908" s="299">
        <v>32940</v>
      </c>
      <c r="W908" s="299">
        <v>21.35</v>
      </c>
      <c r="X908" s="299">
        <v>0</v>
      </c>
      <c r="Y908" s="299">
        <v>0</v>
      </c>
      <c r="Z908" s="299">
        <v>32940</v>
      </c>
      <c r="AA908" s="299">
        <v>21.35</v>
      </c>
      <c r="AB908" s="299">
        <v>3960</v>
      </c>
      <c r="AC908" s="299">
        <v>2.57</v>
      </c>
      <c r="AD908" s="299">
        <v>0</v>
      </c>
      <c r="AE908" s="299">
        <v>0</v>
      </c>
      <c r="AF908" s="299">
        <v>3960</v>
      </c>
      <c r="AG908" s="299">
        <v>2.57</v>
      </c>
      <c r="AH908" s="299">
        <v>1000</v>
      </c>
      <c r="AI908" s="299">
        <v>0.65</v>
      </c>
      <c r="AJ908" s="299">
        <v>0</v>
      </c>
      <c r="AK908" s="299">
        <v>0</v>
      </c>
      <c r="AL908" s="299">
        <v>154300</v>
      </c>
      <c r="AM908" s="299">
        <v>100</v>
      </c>
      <c r="AN908" s="299">
        <v>0</v>
      </c>
      <c r="AO908" s="300">
        <v>0</v>
      </c>
      <c r="AP908" s="300">
        <v>154300</v>
      </c>
      <c r="AQ908" s="65">
        <f t="shared" si="159"/>
        <v>0.21348023331173038</v>
      </c>
      <c r="AR908" s="66">
        <f t="shared" si="160"/>
        <v>183</v>
      </c>
      <c r="AS908" s="67">
        <f t="shared" si="161"/>
        <v>2.5664290343486714E-2</v>
      </c>
      <c r="AT908" s="66">
        <f t="shared" si="162"/>
        <v>22</v>
      </c>
      <c r="AU908" s="67">
        <f t="shared" si="163"/>
        <v>6.4808813998703824E-3</v>
      </c>
      <c r="AV908" s="68">
        <f t="shared" si="164"/>
        <v>5.5555555555555554</v>
      </c>
    </row>
    <row r="909" spans="1:48" x14ac:dyDescent="0.2">
      <c r="A909" s="1" t="str">
        <f t="shared" si="157"/>
        <v>Pichidegua33</v>
      </c>
      <c r="B909" s="38" t="str">
        <f t="shared" si="158"/>
        <v>PICH5A33</v>
      </c>
      <c r="C909" s="39">
        <v>33</v>
      </c>
      <c r="D909" s="40" t="s">
        <v>52</v>
      </c>
      <c r="E909" s="40" t="s">
        <v>55</v>
      </c>
      <c r="F909" s="40" t="s">
        <v>51</v>
      </c>
      <c r="G909" s="41" t="s">
        <v>29</v>
      </c>
      <c r="H909" s="299">
        <v>1680</v>
      </c>
      <c r="I909" s="299">
        <v>0.61</v>
      </c>
      <c r="J909" s="299">
        <v>32580</v>
      </c>
      <c r="K909" s="299">
        <v>11.74</v>
      </c>
      <c r="L909" s="299">
        <v>142920</v>
      </c>
      <c r="M909" s="299">
        <v>51.52</v>
      </c>
      <c r="N909" s="299">
        <v>74700</v>
      </c>
      <c r="O909" s="299">
        <v>26.93</v>
      </c>
      <c r="P909" s="299">
        <v>5760</v>
      </c>
      <c r="Q909" s="299">
        <v>2.08</v>
      </c>
      <c r="R909" s="299">
        <v>0</v>
      </c>
      <c r="S909" s="299">
        <v>0</v>
      </c>
      <c r="T909" s="299">
        <v>0</v>
      </c>
      <c r="U909" s="299">
        <v>0</v>
      </c>
      <c r="V909" s="299">
        <v>17100</v>
      </c>
      <c r="W909" s="299">
        <v>6.16</v>
      </c>
      <c r="X909" s="299">
        <v>0</v>
      </c>
      <c r="Y909" s="299">
        <v>0</v>
      </c>
      <c r="Z909" s="299">
        <v>17100</v>
      </c>
      <c r="AA909" s="299">
        <v>6.16</v>
      </c>
      <c r="AB909" s="299">
        <v>1980</v>
      </c>
      <c r="AC909" s="299">
        <v>0.71</v>
      </c>
      <c r="AD909" s="299">
        <v>0</v>
      </c>
      <c r="AE909" s="299">
        <v>0</v>
      </c>
      <c r="AF909" s="299">
        <v>1980</v>
      </c>
      <c r="AG909" s="299">
        <v>0.71</v>
      </c>
      <c r="AH909" s="299">
        <v>700</v>
      </c>
      <c r="AI909" s="299">
        <v>0.25</v>
      </c>
      <c r="AJ909" s="299">
        <v>0</v>
      </c>
      <c r="AK909" s="299">
        <v>0</v>
      </c>
      <c r="AL909" s="299">
        <v>277420</v>
      </c>
      <c r="AM909" s="299">
        <v>100</v>
      </c>
      <c r="AN909" s="299">
        <v>0</v>
      </c>
      <c r="AO909" s="300">
        <v>0</v>
      </c>
      <c r="AP909" s="300">
        <v>277420</v>
      </c>
      <c r="AQ909" s="65">
        <f t="shared" si="159"/>
        <v>6.163939153629875E-2</v>
      </c>
      <c r="AR909" s="66">
        <f t="shared" si="160"/>
        <v>95</v>
      </c>
      <c r="AS909" s="67">
        <f t="shared" si="161"/>
        <v>7.1371927042030133E-3</v>
      </c>
      <c r="AT909" s="66">
        <f t="shared" si="162"/>
        <v>11</v>
      </c>
      <c r="AU909" s="67">
        <f t="shared" si="163"/>
        <v>2.5232499459303583E-3</v>
      </c>
      <c r="AV909" s="68">
        <f t="shared" si="164"/>
        <v>3.8888888888888888</v>
      </c>
    </row>
    <row r="910" spans="1:48" x14ac:dyDescent="0.2">
      <c r="A910" s="1" t="str">
        <f t="shared" si="157"/>
        <v>Pichidegua33</v>
      </c>
      <c r="B910" s="38" t="str">
        <f t="shared" si="158"/>
        <v>PICH1B33</v>
      </c>
      <c r="C910" s="39">
        <v>33</v>
      </c>
      <c r="D910" s="40" t="s">
        <v>52</v>
      </c>
      <c r="E910" s="40"/>
      <c r="F910" s="40" t="s">
        <v>48</v>
      </c>
      <c r="G910" s="41" t="s">
        <v>30</v>
      </c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  <c r="AA910" s="299"/>
      <c r="AB910" s="299"/>
      <c r="AC910" s="299"/>
      <c r="AD910" s="299"/>
      <c r="AE910" s="299"/>
      <c r="AF910" s="299"/>
      <c r="AG910" s="299"/>
      <c r="AH910" s="299"/>
      <c r="AI910" s="299"/>
      <c r="AJ910" s="299"/>
      <c r="AK910" s="299"/>
      <c r="AL910" s="299"/>
      <c r="AM910" s="299"/>
      <c r="AN910" s="299"/>
      <c r="AO910" s="300"/>
      <c r="AP910" s="300"/>
      <c r="AQ910" s="65">
        <v>0</v>
      </c>
      <c r="AR910" s="66">
        <f t="shared" si="160"/>
        <v>0</v>
      </c>
      <c r="AS910" s="67">
        <v>0</v>
      </c>
      <c r="AT910" s="66">
        <f t="shared" si="162"/>
        <v>0</v>
      </c>
      <c r="AU910" s="67">
        <v>0</v>
      </c>
      <c r="AV910" s="68">
        <f t="shared" si="164"/>
        <v>0</v>
      </c>
    </row>
    <row r="911" spans="1:48" x14ac:dyDescent="0.2">
      <c r="A911" s="1" t="str">
        <f t="shared" si="157"/>
        <v>Pichidegua33</v>
      </c>
      <c r="B911" s="38" t="str">
        <f t="shared" si="158"/>
        <v>PICH2B33</v>
      </c>
      <c r="C911" s="39">
        <v>33</v>
      </c>
      <c r="D911" s="40" t="s">
        <v>52</v>
      </c>
      <c r="E911" s="40" t="s">
        <v>55</v>
      </c>
      <c r="F911" s="40" t="s">
        <v>48</v>
      </c>
      <c r="G911" s="41" t="s">
        <v>31</v>
      </c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  <c r="AA911" s="299"/>
      <c r="AB911" s="299"/>
      <c r="AC911" s="299"/>
      <c r="AD911" s="299"/>
      <c r="AE911" s="299"/>
      <c r="AF911" s="299"/>
      <c r="AG911" s="299"/>
      <c r="AH911" s="299"/>
      <c r="AI911" s="299"/>
      <c r="AJ911" s="299"/>
      <c r="AK911" s="299"/>
      <c r="AL911" s="299"/>
      <c r="AM911" s="299"/>
      <c r="AN911" s="299"/>
      <c r="AO911" s="300"/>
      <c r="AP911" s="300"/>
      <c r="AQ911" s="65">
        <v>0</v>
      </c>
      <c r="AR911" s="66">
        <f t="shared" si="160"/>
        <v>0</v>
      </c>
      <c r="AS911" s="67">
        <v>0</v>
      </c>
      <c r="AT911" s="66">
        <f t="shared" si="162"/>
        <v>0</v>
      </c>
      <c r="AU911" s="67">
        <v>0</v>
      </c>
      <c r="AV911" s="68">
        <f t="shared" si="164"/>
        <v>0</v>
      </c>
    </row>
    <row r="912" spans="1:48" x14ac:dyDescent="0.2">
      <c r="A912" s="1" t="str">
        <f t="shared" si="157"/>
        <v>Pichidegua33</v>
      </c>
      <c r="B912" s="38" t="str">
        <f t="shared" si="158"/>
        <v>PICH3B33</v>
      </c>
      <c r="C912" s="39">
        <v>33</v>
      </c>
      <c r="D912" s="40" t="s">
        <v>52</v>
      </c>
      <c r="E912" s="40" t="s">
        <v>55</v>
      </c>
      <c r="F912" s="40" t="s">
        <v>49</v>
      </c>
      <c r="G912" s="41" t="s">
        <v>32</v>
      </c>
      <c r="H912" s="299">
        <v>4920</v>
      </c>
      <c r="I912" s="299">
        <v>1.18</v>
      </c>
      <c r="J912" s="299">
        <v>6120</v>
      </c>
      <c r="K912" s="299">
        <v>1.47</v>
      </c>
      <c r="L912" s="299">
        <v>132000</v>
      </c>
      <c r="M912" s="299">
        <v>31.67</v>
      </c>
      <c r="N912" s="299">
        <v>218700</v>
      </c>
      <c r="O912" s="299">
        <v>52.48</v>
      </c>
      <c r="P912" s="299">
        <v>37260</v>
      </c>
      <c r="Q912" s="299">
        <v>8.94</v>
      </c>
      <c r="R912" s="299">
        <v>0</v>
      </c>
      <c r="S912" s="299">
        <v>0</v>
      </c>
      <c r="T912" s="299">
        <v>0</v>
      </c>
      <c r="U912" s="299">
        <v>0</v>
      </c>
      <c r="V912" s="299">
        <v>16020</v>
      </c>
      <c r="W912" s="299">
        <v>3.84</v>
      </c>
      <c r="X912" s="299">
        <v>0</v>
      </c>
      <c r="Y912" s="299">
        <v>0</v>
      </c>
      <c r="Z912" s="299">
        <v>16020</v>
      </c>
      <c r="AA912" s="299">
        <v>3.84</v>
      </c>
      <c r="AB912" s="299">
        <v>1260</v>
      </c>
      <c r="AC912" s="299">
        <v>0.3</v>
      </c>
      <c r="AD912" s="299">
        <v>0</v>
      </c>
      <c r="AE912" s="299">
        <v>0</v>
      </c>
      <c r="AF912" s="299">
        <v>1260</v>
      </c>
      <c r="AG912" s="299">
        <v>0.3</v>
      </c>
      <c r="AH912" s="299">
        <v>480</v>
      </c>
      <c r="AI912" s="299">
        <v>0.12</v>
      </c>
      <c r="AJ912" s="299">
        <v>0</v>
      </c>
      <c r="AK912" s="299">
        <v>0</v>
      </c>
      <c r="AL912" s="299">
        <v>416760</v>
      </c>
      <c r="AM912" s="299">
        <v>100</v>
      </c>
      <c r="AN912" s="299">
        <v>0</v>
      </c>
      <c r="AO912" s="300">
        <v>0</v>
      </c>
      <c r="AP912" s="300">
        <v>416760</v>
      </c>
      <c r="AQ912" s="65">
        <f t="shared" si="159"/>
        <v>3.843938957673481E-2</v>
      </c>
      <c r="AR912" s="66">
        <f t="shared" si="160"/>
        <v>89</v>
      </c>
      <c r="AS912" s="67">
        <f t="shared" si="161"/>
        <v>3.0233227756982436E-3</v>
      </c>
      <c r="AT912" s="66">
        <f t="shared" si="162"/>
        <v>7</v>
      </c>
      <c r="AU912" s="67">
        <f t="shared" si="163"/>
        <v>1.1517420097898071E-3</v>
      </c>
      <c r="AV912" s="68">
        <f t="shared" si="164"/>
        <v>2.6666666666666665</v>
      </c>
    </row>
    <row r="913" spans="1:48" x14ac:dyDescent="0.2">
      <c r="A913" s="1" t="str">
        <f t="shared" si="157"/>
        <v>Pichidegua33</v>
      </c>
      <c r="B913" s="38" t="str">
        <f t="shared" si="158"/>
        <v>PICH4B33</v>
      </c>
      <c r="C913" s="39">
        <v>33</v>
      </c>
      <c r="D913" s="40" t="s">
        <v>52</v>
      </c>
      <c r="E913" s="40" t="s">
        <v>55</v>
      </c>
      <c r="F913" s="40" t="s">
        <v>50</v>
      </c>
      <c r="G913" s="41" t="s">
        <v>33</v>
      </c>
      <c r="H913" s="299">
        <v>3000</v>
      </c>
      <c r="I913" s="299">
        <v>1.98</v>
      </c>
      <c r="J913" s="299">
        <v>2520</v>
      </c>
      <c r="K913" s="299">
        <v>1.67</v>
      </c>
      <c r="L913" s="299">
        <v>0</v>
      </c>
      <c r="M913" s="299">
        <v>0</v>
      </c>
      <c r="N913" s="299">
        <v>48420</v>
      </c>
      <c r="O913" s="299">
        <v>31.99</v>
      </c>
      <c r="P913" s="299">
        <v>77760</v>
      </c>
      <c r="Q913" s="299">
        <v>51.38</v>
      </c>
      <c r="R913" s="299">
        <v>8460</v>
      </c>
      <c r="S913" s="299">
        <v>5.59</v>
      </c>
      <c r="T913" s="299">
        <v>0</v>
      </c>
      <c r="U913" s="299">
        <v>0</v>
      </c>
      <c r="V913" s="299">
        <v>8100</v>
      </c>
      <c r="W913" s="299">
        <v>5.35</v>
      </c>
      <c r="X913" s="299">
        <v>0</v>
      </c>
      <c r="Y913" s="299">
        <v>0</v>
      </c>
      <c r="Z913" s="299">
        <v>8100</v>
      </c>
      <c r="AA913" s="299">
        <v>5.35</v>
      </c>
      <c r="AB913" s="299">
        <v>2340</v>
      </c>
      <c r="AC913" s="299">
        <v>1.55</v>
      </c>
      <c r="AD913" s="299">
        <v>0</v>
      </c>
      <c r="AE913" s="299">
        <v>0</v>
      </c>
      <c r="AF913" s="299">
        <v>2340</v>
      </c>
      <c r="AG913" s="299">
        <v>1.55</v>
      </c>
      <c r="AH913" s="299">
        <v>740</v>
      </c>
      <c r="AI913" s="299">
        <v>0.49</v>
      </c>
      <c r="AJ913" s="299">
        <v>0</v>
      </c>
      <c r="AK913" s="299">
        <v>0</v>
      </c>
      <c r="AL913" s="299">
        <v>151340</v>
      </c>
      <c r="AM913" s="299">
        <v>100</v>
      </c>
      <c r="AN913" s="299">
        <v>0</v>
      </c>
      <c r="AO913" s="300">
        <v>0</v>
      </c>
      <c r="AP913" s="300">
        <v>151340</v>
      </c>
      <c r="AQ913" s="65">
        <f t="shared" si="159"/>
        <v>5.3521871283203383E-2</v>
      </c>
      <c r="AR913" s="66">
        <f t="shared" si="160"/>
        <v>45</v>
      </c>
      <c r="AS913" s="67">
        <f t="shared" si="161"/>
        <v>1.5461873926258755E-2</v>
      </c>
      <c r="AT913" s="66">
        <f t="shared" si="162"/>
        <v>13</v>
      </c>
      <c r="AU913" s="67">
        <f t="shared" si="163"/>
        <v>4.8896524382185808E-3</v>
      </c>
      <c r="AV913" s="68">
        <f t="shared" si="164"/>
        <v>4.1111111111111107</v>
      </c>
    </row>
    <row r="914" spans="1:48" x14ac:dyDescent="0.2">
      <c r="A914" s="1" t="str">
        <f t="shared" si="157"/>
        <v>Pichidegua33</v>
      </c>
      <c r="B914" s="38" t="str">
        <f t="shared" si="158"/>
        <v>PICH5B33</v>
      </c>
      <c r="C914" s="39">
        <v>33</v>
      </c>
      <c r="D914" s="40" t="s">
        <v>52</v>
      </c>
      <c r="E914" s="40" t="s">
        <v>55</v>
      </c>
      <c r="F914" s="40" t="s">
        <v>51</v>
      </c>
      <c r="G914" s="41" t="s">
        <v>34</v>
      </c>
      <c r="H914" s="299">
        <v>120</v>
      </c>
      <c r="I914" s="299">
        <v>1.07</v>
      </c>
      <c r="J914" s="299">
        <v>1800</v>
      </c>
      <c r="K914" s="299">
        <v>16.010000000000002</v>
      </c>
      <c r="L914" s="299">
        <v>2880</v>
      </c>
      <c r="M914" s="299">
        <v>25.62</v>
      </c>
      <c r="N914" s="299">
        <v>180</v>
      </c>
      <c r="O914" s="299">
        <v>1.6</v>
      </c>
      <c r="P914" s="299">
        <v>0</v>
      </c>
      <c r="Q914" s="299">
        <v>0</v>
      </c>
      <c r="R914" s="299">
        <v>0</v>
      </c>
      <c r="S914" s="299">
        <v>0</v>
      </c>
      <c r="T914" s="299">
        <v>0</v>
      </c>
      <c r="U914" s="299">
        <v>0</v>
      </c>
      <c r="V914" s="299">
        <v>3960</v>
      </c>
      <c r="W914" s="299">
        <v>35.229999999999997</v>
      </c>
      <c r="X914" s="299">
        <v>0</v>
      </c>
      <c r="Y914" s="299">
        <v>0</v>
      </c>
      <c r="Z914" s="299">
        <v>3960</v>
      </c>
      <c r="AA914" s="299">
        <v>35.229999999999997</v>
      </c>
      <c r="AB914" s="299">
        <v>2160</v>
      </c>
      <c r="AC914" s="299">
        <v>19.22</v>
      </c>
      <c r="AD914" s="299">
        <v>0</v>
      </c>
      <c r="AE914" s="299">
        <v>0</v>
      </c>
      <c r="AF914" s="299">
        <v>2160</v>
      </c>
      <c r="AG914" s="299">
        <v>19.22</v>
      </c>
      <c r="AH914" s="299">
        <v>140</v>
      </c>
      <c r="AI914" s="299">
        <v>1.25</v>
      </c>
      <c r="AJ914" s="299">
        <v>0</v>
      </c>
      <c r="AK914" s="299">
        <v>0</v>
      </c>
      <c r="AL914" s="299">
        <v>11240</v>
      </c>
      <c r="AM914" s="299">
        <v>100</v>
      </c>
      <c r="AN914" s="299">
        <v>0</v>
      </c>
      <c r="AO914" s="300">
        <v>0</v>
      </c>
      <c r="AP914" s="300">
        <v>11240</v>
      </c>
      <c r="AQ914" s="65">
        <f t="shared" si="159"/>
        <v>0.35231316725978645</v>
      </c>
      <c r="AR914" s="66">
        <f t="shared" si="160"/>
        <v>22</v>
      </c>
      <c r="AS914" s="67">
        <f t="shared" si="161"/>
        <v>0.19217081850533807</v>
      </c>
      <c r="AT914" s="66">
        <f t="shared" si="162"/>
        <v>12</v>
      </c>
      <c r="AU914" s="67">
        <f t="shared" si="163"/>
        <v>1.2455516014234875E-2</v>
      </c>
      <c r="AV914" s="68">
        <f t="shared" si="164"/>
        <v>0.77777777777777779</v>
      </c>
    </row>
    <row r="915" spans="1:48" x14ac:dyDescent="0.2">
      <c r="A915" s="1" t="str">
        <f t="shared" si="157"/>
        <v>Pichidegua33</v>
      </c>
      <c r="B915" s="38" t="str">
        <f t="shared" si="158"/>
        <v>PICH3C33</v>
      </c>
      <c r="C915" s="39">
        <v>33</v>
      </c>
      <c r="D915" s="40" t="s">
        <v>52</v>
      </c>
      <c r="E915" s="40" t="s">
        <v>55</v>
      </c>
      <c r="F915" s="40" t="s">
        <v>49</v>
      </c>
      <c r="G915" s="41" t="s">
        <v>53</v>
      </c>
      <c r="H915" s="299">
        <v>7920</v>
      </c>
      <c r="I915" s="299">
        <v>2.59</v>
      </c>
      <c r="J915" s="299">
        <v>7020</v>
      </c>
      <c r="K915" s="299">
        <v>2.2999999999999998</v>
      </c>
      <c r="L915" s="299">
        <v>5000</v>
      </c>
      <c r="M915" s="299">
        <v>1.64</v>
      </c>
      <c r="N915" s="299">
        <v>106920</v>
      </c>
      <c r="O915" s="299">
        <v>35.03</v>
      </c>
      <c r="P915" s="299">
        <v>159840</v>
      </c>
      <c r="Q915" s="299">
        <v>52.37</v>
      </c>
      <c r="R915" s="299">
        <v>8640</v>
      </c>
      <c r="S915" s="299">
        <v>2.83</v>
      </c>
      <c r="T915" s="299">
        <v>0</v>
      </c>
      <c r="U915" s="299">
        <v>0</v>
      </c>
      <c r="V915" s="299">
        <v>8100</v>
      </c>
      <c r="W915" s="299">
        <v>2.65</v>
      </c>
      <c r="X915" s="299">
        <v>0</v>
      </c>
      <c r="Y915" s="299">
        <v>0</v>
      </c>
      <c r="Z915" s="299">
        <v>8100</v>
      </c>
      <c r="AA915" s="299">
        <v>2.65</v>
      </c>
      <c r="AB915" s="299">
        <v>1440</v>
      </c>
      <c r="AC915" s="299">
        <v>0.47</v>
      </c>
      <c r="AD915" s="299">
        <v>0</v>
      </c>
      <c r="AE915" s="299">
        <v>0</v>
      </c>
      <c r="AF915" s="299">
        <v>1440</v>
      </c>
      <c r="AG915" s="299">
        <v>0.47</v>
      </c>
      <c r="AH915" s="299">
        <v>340</v>
      </c>
      <c r="AI915" s="299">
        <v>0.11</v>
      </c>
      <c r="AJ915" s="299">
        <v>0</v>
      </c>
      <c r="AK915" s="299">
        <v>0</v>
      </c>
      <c r="AL915" s="299">
        <v>305220</v>
      </c>
      <c r="AM915" s="299">
        <v>100</v>
      </c>
      <c r="AN915" s="299">
        <v>0</v>
      </c>
      <c r="AO915" s="300">
        <v>0</v>
      </c>
      <c r="AP915" s="300">
        <v>305220</v>
      </c>
      <c r="AQ915" s="65">
        <f t="shared" si="159"/>
        <v>2.6538234715942598E-2</v>
      </c>
      <c r="AR915" s="66">
        <f t="shared" si="160"/>
        <v>45</v>
      </c>
      <c r="AS915" s="67">
        <f t="shared" si="161"/>
        <v>4.717908393945351E-3</v>
      </c>
      <c r="AT915" s="66">
        <f t="shared" si="162"/>
        <v>8</v>
      </c>
      <c r="AU915" s="67">
        <f t="shared" si="163"/>
        <v>1.1139505930148745E-3</v>
      </c>
      <c r="AV915" s="68">
        <f t="shared" si="164"/>
        <v>1.8888888888888888</v>
      </c>
    </row>
    <row r="916" spans="1:48" x14ac:dyDescent="0.2">
      <c r="A916" s="1" t="str">
        <f t="shared" si="157"/>
        <v>Pichidegua33</v>
      </c>
      <c r="B916" s="38" t="str">
        <f t="shared" si="158"/>
        <v>PICH5C33</v>
      </c>
      <c r="C916" s="39">
        <v>33</v>
      </c>
      <c r="D916" s="40" t="s">
        <v>52</v>
      </c>
      <c r="E916" s="40" t="s">
        <v>55</v>
      </c>
      <c r="F916" s="40" t="s">
        <v>51</v>
      </c>
      <c r="G916" s="41" t="s">
        <v>35</v>
      </c>
      <c r="H916" s="299">
        <v>1320</v>
      </c>
      <c r="I916" s="299">
        <v>0.46</v>
      </c>
      <c r="J916" s="299">
        <v>10620</v>
      </c>
      <c r="K916" s="299">
        <v>3.68</v>
      </c>
      <c r="L916" s="299">
        <v>84420</v>
      </c>
      <c r="M916" s="299">
        <v>29.25</v>
      </c>
      <c r="N916" s="299">
        <v>153360</v>
      </c>
      <c r="O916" s="299">
        <v>53.14</v>
      </c>
      <c r="P916" s="299">
        <v>15480</v>
      </c>
      <c r="Q916" s="299">
        <v>5.36</v>
      </c>
      <c r="R916" s="299">
        <v>0</v>
      </c>
      <c r="S916" s="299">
        <v>0</v>
      </c>
      <c r="T916" s="299">
        <v>0</v>
      </c>
      <c r="U916" s="299">
        <v>0</v>
      </c>
      <c r="V916" s="299">
        <v>20700</v>
      </c>
      <c r="W916" s="299">
        <v>7.17</v>
      </c>
      <c r="X916" s="299">
        <v>0</v>
      </c>
      <c r="Y916" s="299">
        <v>0</v>
      </c>
      <c r="Z916" s="299">
        <v>20700</v>
      </c>
      <c r="AA916" s="299">
        <v>7.17</v>
      </c>
      <c r="AB916" s="299">
        <v>1980</v>
      </c>
      <c r="AC916" s="299">
        <v>0.69</v>
      </c>
      <c r="AD916" s="299">
        <v>0</v>
      </c>
      <c r="AE916" s="299">
        <v>0</v>
      </c>
      <c r="AF916" s="299">
        <v>1980</v>
      </c>
      <c r="AG916" s="299">
        <v>0.69</v>
      </c>
      <c r="AH916" s="299">
        <v>700</v>
      </c>
      <c r="AI916" s="299">
        <v>0.24</v>
      </c>
      <c r="AJ916" s="299">
        <v>0</v>
      </c>
      <c r="AK916" s="299">
        <v>0</v>
      </c>
      <c r="AL916" s="299">
        <v>288580</v>
      </c>
      <c r="AM916" s="299">
        <v>100</v>
      </c>
      <c r="AN916" s="299">
        <v>0</v>
      </c>
      <c r="AO916" s="300">
        <v>0</v>
      </c>
      <c r="AP916" s="300">
        <v>288580</v>
      </c>
      <c r="AQ916" s="65">
        <f t="shared" si="159"/>
        <v>7.1730542657148802E-2</v>
      </c>
      <c r="AR916" s="66">
        <f t="shared" si="160"/>
        <v>115</v>
      </c>
      <c r="AS916" s="67">
        <f t="shared" si="161"/>
        <v>6.8611823411185808E-3</v>
      </c>
      <c r="AT916" s="66">
        <f t="shared" si="162"/>
        <v>11</v>
      </c>
      <c r="AU916" s="67">
        <f t="shared" si="163"/>
        <v>2.4256705246378822E-3</v>
      </c>
      <c r="AV916" s="68">
        <f t="shared" si="164"/>
        <v>3.8888888888888888</v>
      </c>
    </row>
    <row r="917" spans="1:48" x14ac:dyDescent="0.2">
      <c r="A917" s="1" t="str">
        <f t="shared" si="157"/>
        <v>Pichidegua33</v>
      </c>
      <c r="B917" s="38" t="str">
        <f t="shared" si="158"/>
        <v>PICH5D33</v>
      </c>
      <c r="C917" s="39">
        <v>33</v>
      </c>
      <c r="D917" s="40" t="s">
        <v>52</v>
      </c>
      <c r="E917" s="40" t="s">
        <v>55</v>
      </c>
      <c r="F917" s="40" t="s">
        <v>51</v>
      </c>
      <c r="G917" s="41" t="s">
        <v>36</v>
      </c>
      <c r="H917" s="299">
        <v>1560</v>
      </c>
      <c r="I917" s="299">
        <v>0.54</v>
      </c>
      <c r="J917" s="299">
        <v>26640</v>
      </c>
      <c r="K917" s="299">
        <v>9.18</v>
      </c>
      <c r="L917" s="299">
        <v>85680</v>
      </c>
      <c r="M917" s="299">
        <v>29.54</v>
      </c>
      <c r="N917" s="299">
        <v>138600</v>
      </c>
      <c r="O917" s="299">
        <v>47.78</v>
      </c>
      <c r="P917" s="299">
        <v>8100</v>
      </c>
      <c r="Q917" s="299">
        <v>2.79</v>
      </c>
      <c r="R917" s="299">
        <v>0</v>
      </c>
      <c r="S917" s="299">
        <v>0</v>
      </c>
      <c r="T917" s="299">
        <v>0</v>
      </c>
      <c r="U917" s="299">
        <v>0</v>
      </c>
      <c r="V917" s="299">
        <v>26100</v>
      </c>
      <c r="W917" s="299">
        <v>9</v>
      </c>
      <c r="X917" s="299">
        <v>0</v>
      </c>
      <c r="Y917" s="299">
        <v>0</v>
      </c>
      <c r="Z917" s="299">
        <v>26100</v>
      </c>
      <c r="AA917" s="299">
        <v>9</v>
      </c>
      <c r="AB917" s="299">
        <v>2700</v>
      </c>
      <c r="AC917" s="299">
        <v>0.93</v>
      </c>
      <c r="AD917" s="299">
        <v>0</v>
      </c>
      <c r="AE917" s="299">
        <v>0</v>
      </c>
      <c r="AF917" s="299">
        <v>2700</v>
      </c>
      <c r="AG917" s="299">
        <v>0.93</v>
      </c>
      <c r="AH917" s="299">
        <v>680</v>
      </c>
      <c r="AI917" s="299">
        <v>0.23</v>
      </c>
      <c r="AJ917" s="299">
        <v>0</v>
      </c>
      <c r="AK917" s="299">
        <v>0</v>
      </c>
      <c r="AL917" s="299">
        <v>290060</v>
      </c>
      <c r="AM917" s="299">
        <v>100</v>
      </c>
      <c r="AN917" s="299">
        <v>0</v>
      </c>
      <c r="AO917" s="300">
        <v>0</v>
      </c>
      <c r="AP917" s="300">
        <v>290060</v>
      </c>
      <c r="AQ917" s="65">
        <f t="shared" si="159"/>
        <v>8.9981383162104397E-2</v>
      </c>
      <c r="AR917" s="66">
        <f t="shared" si="160"/>
        <v>145</v>
      </c>
      <c r="AS917" s="67">
        <f t="shared" si="161"/>
        <v>9.3084189478039019E-3</v>
      </c>
      <c r="AT917" s="66">
        <f t="shared" si="162"/>
        <v>15</v>
      </c>
      <c r="AU917" s="67">
        <f t="shared" si="163"/>
        <v>2.3443425498172791E-3</v>
      </c>
      <c r="AV917" s="68">
        <f t="shared" si="164"/>
        <v>3.7777777777777777</v>
      </c>
    </row>
    <row r="918" spans="1:48" x14ac:dyDescent="0.2">
      <c r="A918" s="1" t="str">
        <f t="shared" si="157"/>
        <v>Pichidegua33</v>
      </c>
      <c r="B918" s="38" t="str">
        <f t="shared" si="158"/>
        <v>PICH1Aco33</v>
      </c>
      <c r="C918" s="39">
        <v>33</v>
      </c>
      <c r="D918" s="40" t="s">
        <v>52</v>
      </c>
      <c r="E918" s="40" t="s">
        <v>56</v>
      </c>
      <c r="F918" s="40" t="s">
        <v>47</v>
      </c>
      <c r="G918" s="41" t="s">
        <v>37</v>
      </c>
      <c r="H918" s="299">
        <v>15480</v>
      </c>
      <c r="I918" s="299">
        <v>11.72</v>
      </c>
      <c r="J918" s="299">
        <v>36720</v>
      </c>
      <c r="K918" s="299">
        <v>27.81</v>
      </c>
      <c r="L918" s="299">
        <v>53460</v>
      </c>
      <c r="M918" s="299">
        <v>40.479999999999997</v>
      </c>
      <c r="N918" s="299">
        <v>14760</v>
      </c>
      <c r="O918" s="299">
        <v>11.18</v>
      </c>
      <c r="P918" s="299">
        <v>540</v>
      </c>
      <c r="Q918" s="299">
        <v>0.41</v>
      </c>
      <c r="R918" s="299">
        <v>0</v>
      </c>
      <c r="S918" s="299">
        <v>0</v>
      </c>
      <c r="T918" s="299">
        <v>0</v>
      </c>
      <c r="U918" s="299">
        <v>0</v>
      </c>
      <c r="V918" s="299">
        <v>4398</v>
      </c>
      <c r="W918" s="299">
        <v>3.33</v>
      </c>
      <c r="X918" s="299">
        <v>2310</v>
      </c>
      <c r="Y918" s="299">
        <v>1.75</v>
      </c>
      <c r="Z918" s="299">
        <v>6708</v>
      </c>
      <c r="AA918" s="299">
        <v>5.08</v>
      </c>
      <c r="AB918" s="299">
        <v>1509</v>
      </c>
      <c r="AC918" s="299">
        <v>1.1399999999999999</v>
      </c>
      <c r="AD918" s="299">
        <v>900</v>
      </c>
      <c r="AE918" s="299">
        <v>0.68</v>
      </c>
      <c r="AF918" s="299">
        <v>2409</v>
      </c>
      <c r="AG918" s="299">
        <v>1.82</v>
      </c>
      <c r="AH918" s="299">
        <v>1973</v>
      </c>
      <c r="AI918" s="299">
        <v>1.49</v>
      </c>
      <c r="AJ918" s="299">
        <v>0</v>
      </c>
      <c r="AK918" s="299">
        <v>0</v>
      </c>
      <c r="AL918" s="299">
        <v>128840</v>
      </c>
      <c r="AM918" s="299">
        <v>97.57</v>
      </c>
      <c r="AN918" s="299">
        <v>3210</v>
      </c>
      <c r="AO918" s="300">
        <v>2.4300000000000002</v>
      </c>
      <c r="AP918" s="300">
        <v>132050</v>
      </c>
      <c r="AQ918" s="65">
        <f t="shared" si="159"/>
        <v>5.0798939795531996E-2</v>
      </c>
      <c r="AR918" s="66">
        <f t="shared" si="160"/>
        <v>37.266666666666666</v>
      </c>
      <c r="AS918" s="67">
        <f t="shared" si="161"/>
        <v>1.8243089738735327E-2</v>
      </c>
      <c r="AT918" s="66">
        <f t="shared" si="162"/>
        <v>13.383333333333333</v>
      </c>
      <c r="AU918" s="67">
        <f t="shared" si="163"/>
        <v>1.4941310109806892E-2</v>
      </c>
      <c r="AV918" s="68">
        <f t="shared" si="164"/>
        <v>10.96111111111111</v>
      </c>
    </row>
    <row r="919" spans="1:48" x14ac:dyDescent="0.2">
      <c r="A919" s="1" t="str">
        <f t="shared" si="157"/>
        <v>Pichidegua33</v>
      </c>
      <c r="B919" s="38" t="str">
        <f t="shared" si="158"/>
        <v>PICH1Aco233</v>
      </c>
      <c r="C919" s="39">
        <v>33</v>
      </c>
      <c r="D919" s="40" t="s">
        <v>52</v>
      </c>
      <c r="E919" s="40" t="s">
        <v>56</v>
      </c>
      <c r="F919" s="40" t="s">
        <v>47</v>
      </c>
      <c r="G919" s="41" t="s">
        <v>38</v>
      </c>
      <c r="H919" s="299">
        <v>2040</v>
      </c>
      <c r="I919" s="299">
        <v>1.78</v>
      </c>
      <c r="J919" s="299">
        <v>2520</v>
      </c>
      <c r="K919" s="299">
        <v>2.19</v>
      </c>
      <c r="L919" s="299">
        <v>24420</v>
      </c>
      <c r="M919" s="299">
        <v>21.26</v>
      </c>
      <c r="N919" s="299">
        <v>69480</v>
      </c>
      <c r="O919" s="299">
        <v>60.5</v>
      </c>
      <c r="P919" s="299">
        <v>6930</v>
      </c>
      <c r="Q919" s="299">
        <v>6.03</v>
      </c>
      <c r="R919" s="299">
        <v>360</v>
      </c>
      <c r="S919" s="299">
        <v>0.31</v>
      </c>
      <c r="T919" s="299">
        <v>0</v>
      </c>
      <c r="U919" s="299">
        <v>0</v>
      </c>
      <c r="V919" s="299">
        <v>3228</v>
      </c>
      <c r="W919" s="299">
        <v>2.81</v>
      </c>
      <c r="X919" s="299">
        <v>3060</v>
      </c>
      <c r="Y919" s="299">
        <v>2.66</v>
      </c>
      <c r="Z919" s="299">
        <v>6288</v>
      </c>
      <c r="AA919" s="299">
        <v>5.48</v>
      </c>
      <c r="AB919" s="299">
        <v>747</v>
      </c>
      <c r="AC919" s="299">
        <v>0.65</v>
      </c>
      <c r="AD919" s="299">
        <v>720</v>
      </c>
      <c r="AE919" s="299">
        <v>0.63</v>
      </c>
      <c r="AF919" s="299">
        <v>1467</v>
      </c>
      <c r="AG919" s="299">
        <v>1.28</v>
      </c>
      <c r="AH919" s="299">
        <v>1335</v>
      </c>
      <c r="AI919" s="299">
        <v>1.1599999999999999</v>
      </c>
      <c r="AJ919" s="299">
        <v>0</v>
      </c>
      <c r="AK919" s="299">
        <v>0</v>
      </c>
      <c r="AL919" s="299">
        <v>111060</v>
      </c>
      <c r="AM919" s="299">
        <v>96.71</v>
      </c>
      <c r="AN919" s="299">
        <v>3780</v>
      </c>
      <c r="AO919" s="300">
        <v>3.29</v>
      </c>
      <c r="AP919" s="300">
        <v>114840</v>
      </c>
      <c r="AQ919" s="65">
        <f t="shared" si="159"/>
        <v>5.4754440961337511E-2</v>
      </c>
      <c r="AR919" s="66">
        <f t="shared" si="160"/>
        <v>34.93333333333333</v>
      </c>
      <c r="AS919" s="67">
        <f t="shared" si="161"/>
        <v>1.2774294670846394E-2</v>
      </c>
      <c r="AT919" s="66">
        <f t="shared" si="162"/>
        <v>8.15</v>
      </c>
      <c r="AU919" s="67">
        <f t="shared" si="163"/>
        <v>1.1624869383490073E-2</v>
      </c>
      <c r="AV919" s="68">
        <f t="shared" si="164"/>
        <v>7.416666666666667</v>
      </c>
    </row>
    <row r="920" spans="1:48" x14ac:dyDescent="0.2">
      <c r="A920" s="1" t="str">
        <f t="shared" si="157"/>
        <v>Pichidegua33</v>
      </c>
      <c r="B920" s="38" t="str">
        <f t="shared" si="158"/>
        <v>PICH1Bco33</v>
      </c>
      <c r="C920" s="39">
        <v>33</v>
      </c>
      <c r="D920" s="40" t="s">
        <v>52</v>
      </c>
      <c r="E920" s="40" t="s">
        <v>56</v>
      </c>
      <c r="F920" s="40" t="s">
        <v>47</v>
      </c>
      <c r="G920" s="41" t="s">
        <v>39</v>
      </c>
      <c r="H920" s="299">
        <v>3240</v>
      </c>
      <c r="I920" s="299">
        <v>6.29</v>
      </c>
      <c r="J920" s="299">
        <v>3780</v>
      </c>
      <c r="K920" s="299">
        <v>7.34</v>
      </c>
      <c r="L920" s="299">
        <v>3780</v>
      </c>
      <c r="M920" s="299">
        <v>7.34</v>
      </c>
      <c r="N920" s="299">
        <v>34560</v>
      </c>
      <c r="O920" s="299">
        <v>67.13</v>
      </c>
      <c r="P920" s="299">
        <v>360</v>
      </c>
      <c r="Q920" s="299">
        <v>0.7</v>
      </c>
      <c r="R920" s="299">
        <v>0</v>
      </c>
      <c r="S920" s="299">
        <v>0</v>
      </c>
      <c r="T920" s="299">
        <v>0</v>
      </c>
      <c r="U920" s="299">
        <v>0</v>
      </c>
      <c r="V920" s="299">
        <v>4410</v>
      </c>
      <c r="W920" s="299">
        <v>8.57</v>
      </c>
      <c r="X920" s="299">
        <v>540</v>
      </c>
      <c r="Y920" s="299">
        <v>1.05</v>
      </c>
      <c r="Z920" s="299">
        <v>4950</v>
      </c>
      <c r="AA920" s="299">
        <v>9.6199999999999992</v>
      </c>
      <c r="AB920" s="299">
        <v>183</v>
      </c>
      <c r="AC920" s="299">
        <v>0.36</v>
      </c>
      <c r="AD920" s="299">
        <v>0</v>
      </c>
      <c r="AE920" s="299">
        <v>0</v>
      </c>
      <c r="AF920" s="299">
        <v>183</v>
      </c>
      <c r="AG920" s="299">
        <v>0.36</v>
      </c>
      <c r="AH920" s="299">
        <v>627</v>
      </c>
      <c r="AI920" s="299">
        <v>1.22</v>
      </c>
      <c r="AJ920" s="299">
        <v>0</v>
      </c>
      <c r="AK920" s="299">
        <v>0</v>
      </c>
      <c r="AL920" s="299">
        <v>50940</v>
      </c>
      <c r="AM920" s="299">
        <v>98.95</v>
      </c>
      <c r="AN920" s="299">
        <v>540</v>
      </c>
      <c r="AO920" s="300">
        <v>1.05</v>
      </c>
      <c r="AP920" s="300">
        <v>51480</v>
      </c>
      <c r="AQ920" s="65">
        <f t="shared" si="159"/>
        <v>9.6153846153846159E-2</v>
      </c>
      <c r="AR920" s="66">
        <f t="shared" si="160"/>
        <v>27.5</v>
      </c>
      <c r="AS920" s="67">
        <f t="shared" si="161"/>
        <v>3.5547785547785549E-3</v>
      </c>
      <c r="AT920" s="66">
        <f t="shared" si="162"/>
        <v>1.0166666666666666</v>
      </c>
      <c r="AU920" s="67">
        <f t="shared" si="163"/>
        <v>1.217948717948718E-2</v>
      </c>
      <c r="AV920" s="68">
        <f t="shared" si="164"/>
        <v>3.4833333333333334</v>
      </c>
    </row>
    <row r="921" spans="1:48" x14ac:dyDescent="0.2">
      <c r="A921" s="1" t="str">
        <f t="shared" si="157"/>
        <v>Pichidegua33</v>
      </c>
      <c r="B921" s="38" t="str">
        <f t="shared" si="158"/>
        <v>PICH2BCO33</v>
      </c>
      <c r="C921" s="39">
        <v>33</v>
      </c>
      <c r="D921" s="40" t="s">
        <v>52</v>
      </c>
      <c r="E921" s="42" t="s">
        <v>56</v>
      </c>
      <c r="F921" s="42" t="s">
        <v>47</v>
      </c>
      <c r="G921" s="43" t="s">
        <v>40</v>
      </c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  <c r="AA921" s="299"/>
      <c r="AB921" s="299"/>
      <c r="AC921" s="299"/>
      <c r="AD921" s="299"/>
      <c r="AE921" s="299"/>
      <c r="AF921" s="299"/>
      <c r="AG921" s="299"/>
      <c r="AH921" s="299"/>
      <c r="AI921" s="299"/>
      <c r="AJ921" s="299"/>
      <c r="AK921" s="299"/>
      <c r="AL921" s="299"/>
      <c r="AM921" s="299"/>
      <c r="AN921" s="299"/>
      <c r="AO921" s="300"/>
      <c r="AP921" s="300"/>
      <c r="AQ921" s="65">
        <v>0</v>
      </c>
      <c r="AR921" s="66">
        <f t="shared" si="160"/>
        <v>0</v>
      </c>
      <c r="AS921" s="67">
        <v>0</v>
      </c>
      <c r="AT921" s="66">
        <f t="shared" si="162"/>
        <v>0</v>
      </c>
      <c r="AU921" s="67">
        <v>0</v>
      </c>
      <c r="AV921" s="68">
        <f t="shared" si="164"/>
        <v>0</v>
      </c>
    </row>
    <row r="922" spans="1:48" x14ac:dyDescent="0.2">
      <c r="A922" s="1" t="str">
        <f t="shared" si="157"/>
        <v>Pichidegua33</v>
      </c>
      <c r="B922" s="38" t="str">
        <f t="shared" si="158"/>
        <v>PICH4Bco33</v>
      </c>
      <c r="C922" s="39">
        <v>33</v>
      </c>
      <c r="D922" s="40" t="s">
        <v>52</v>
      </c>
      <c r="E922" s="40" t="s">
        <v>56</v>
      </c>
      <c r="F922" s="40" t="s">
        <v>50</v>
      </c>
      <c r="G922" s="41" t="s">
        <v>41</v>
      </c>
      <c r="H922" s="299">
        <v>1920</v>
      </c>
      <c r="I922" s="299">
        <v>2.5299999999999998</v>
      </c>
      <c r="J922" s="299">
        <v>720</v>
      </c>
      <c r="K922" s="299">
        <v>0.95</v>
      </c>
      <c r="L922" s="299">
        <v>5580</v>
      </c>
      <c r="M922" s="299">
        <v>7.35</v>
      </c>
      <c r="N922" s="299">
        <v>38700</v>
      </c>
      <c r="O922" s="299">
        <v>50.99</v>
      </c>
      <c r="P922" s="299">
        <v>23940</v>
      </c>
      <c r="Q922" s="299">
        <v>31.54</v>
      </c>
      <c r="R922" s="299">
        <v>0</v>
      </c>
      <c r="S922" s="299">
        <v>0</v>
      </c>
      <c r="T922" s="299">
        <v>0</v>
      </c>
      <c r="U922" s="299">
        <v>0</v>
      </c>
      <c r="V922" s="299">
        <v>2160</v>
      </c>
      <c r="W922" s="299">
        <v>2.85</v>
      </c>
      <c r="X922" s="299">
        <v>0</v>
      </c>
      <c r="Y922" s="299">
        <v>0</v>
      </c>
      <c r="Z922" s="299">
        <v>2160</v>
      </c>
      <c r="AA922" s="299">
        <v>2.85</v>
      </c>
      <c r="AB922" s="299">
        <v>2160</v>
      </c>
      <c r="AC922" s="299">
        <v>2.85</v>
      </c>
      <c r="AD922" s="299">
        <v>0</v>
      </c>
      <c r="AE922" s="299">
        <v>0</v>
      </c>
      <c r="AF922" s="299">
        <v>2160</v>
      </c>
      <c r="AG922" s="299">
        <v>2.85</v>
      </c>
      <c r="AH922" s="299">
        <v>720</v>
      </c>
      <c r="AI922" s="299">
        <v>0.95</v>
      </c>
      <c r="AJ922" s="299">
        <v>0</v>
      </c>
      <c r="AK922" s="299">
        <v>0</v>
      </c>
      <c r="AL922" s="299">
        <v>75900</v>
      </c>
      <c r="AM922" s="299">
        <v>100</v>
      </c>
      <c r="AN922" s="299">
        <v>0</v>
      </c>
      <c r="AO922" s="300">
        <v>0</v>
      </c>
      <c r="AP922" s="300">
        <v>75900</v>
      </c>
      <c r="AQ922" s="65">
        <f t="shared" si="159"/>
        <v>2.8458498023715414E-2</v>
      </c>
      <c r="AR922" s="66">
        <f t="shared" si="160"/>
        <v>12</v>
      </c>
      <c r="AS922" s="67">
        <f t="shared" si="161"/>
        <v>2.8458498023715414E-2</v>
      </c>
      <c r="AT922" s="66">
        <f t="shared" si="162"/>
        <v>12</v>
      </c>
      <c r="AU922" s="67">
        <f t="shared" si="163"/>
        <v>9.4861660079051391E-3</v>
      </c>
      <c r="AV922" s="68">
        <f t="shared" si="164"/>
        <v>4</v>
      </c>
    </row>
    <row r="923" spans="1:48" x14ac:dyDescent="0.2">
      <c r="A923" s="1" t="str">
        <f t="shared" si="157"/>
        <v>Pichidegua33</v>
      </c>
      <c r="B923" s="38" t="str">
        <f t="shared" si="158"/>
        <v>PICH5Aco33</v>
      </c>
      <c r="C923" s="39">
        <v>33</v>
      </c>
      <c r="D923" s="40" t="s">
        <v>52</v>
      </c>
      <c r="E923" s="40" t="s">
        <v>56</v>
      </c>
      <c r="F923" s="40" t="s">
        <v>51</v>
      </c>
      <c r="G923" s="41" t="s">
        <v>42</v>
      </c>
      <c r="H923" s="299">
        <v>5760</v>
      </c>
      <c r="I923" s="299">
        <v>3.18</v>
      </c>
      <c r="J923" s="299">
        <v>34020</v>
      </c>
      <c r="K923" s="299">
        <v>18.809999999999999</v>
      </c>
      <c r="L923" s="299">
        <v>37440</v>
      </c>
      <c r="M923" s="299">
        <v>20.7</v>
      </c>
      <c r="N923" s="299">
        <v>91980</v>
      </c>
      <c r="O923" s="299">
        <v>50.86</v>
      </c>
      <c r="P923" s="299">
        <v>1980</v>
      </c>
      <c r="Q923" s="299">
        <v>1.0900000000000001</v>
      </c>
      <c r="R923" s="299">
        <v>0</v>
      </c>
      <c r="S923" s="299">
        <v>0</v>
      </c>
      <c r="T923" s="299">
        <v>0</v>
      </c>
      <c r="U923" s="299">
        <v>0</v>
      </c>
      <c r="V923" s="299">
        <v>4722</v>
      </c>
      <c r="W923" s="299">
        <v>2.61</v>
      </c>
      <c r="X923" s="299">
        <v>0</v>
      </c>
      <c r="Y923" s="299">
        <v>0</v>
      </c>
      <c r="Z923" s="299">
        <v>4722</v>
      </c>
      <c r="AA923" s="299">
        <v>2.61</v>
      </c>
      <c r="AB923" s="299">
        <v>3459</v>
      </c>
      <c r="AC923" s="299">
        <v>1.91</v>
      </c>
      <c r="AD923" s="299">
        <v>0</v>
      </c>
      <c r="AE923" s="299">
        <v>0</v>
      </c>
      <c r="AF923" s="299">
        <v>3459</v>
      </c>
      <c r="AG923" s="299">
        <v>1.91</v>
      </c>
      <c r="AH923" s="299">
        <v>1499</v>
      </c>
      <c r="AI923" s="299">
        <v>0.83</v>
      </c>
      <c r="AJ923" s="299">
        <v>0</v>
      </c>
      <c r="AK923" s="299">
        <v>0</v>
      </c>
      <c r="AL923" s="299">
        <v>180860</v>
      </c>
      <c r="AM923" s="299">
        <v>100</v>
      </c>
      <c r="AN923" s="299">
        <v>0</v>
      </c>
      <c r="AO923" s="300">
        <v>0</v>
      </c>
      <c r="AP923" s="300">
        <v>180860</v>
      </c>
      <c r="AQ923" s="65">
        <f t="shared" si="159"/>
        <v>2.6108592281322569E-2</v>
      </c>
      <c r="AR923" s="66">
        <f t="shared" si="160"/>
        <v>26.233333333333334</v>
      </c>
      <c r="AS923" s="67">
        <f t="shared" si="161"/>
        <v>1.9125290279774412E-2</v>
      </c>
      <c r="AT923" s="66">
        <f t="shared" si="162"/>
        <v>19.216666666666665</v>
      </c>
      <c r="AU923" s="67">
        <f t="shared" si="163"/>
        <v>8.2881787017582663E-3</v>
      </c>
      <c r="AV923" s="68">
        <f t="shared" si="164"/>
        <v>8.3277777777777775</v>
      </c>
    </row>
    <row r="924" spans="1:48" x14ac:dyDescent="0.2">
      <c r="A924" s="1" t="str">
        <f t="shared" si="157"/>
        <v>Pichidegua33</v>
      </c>
      <c r="B924" s="38" t="str">
        <f t="shared" si="158"/>
        <v>PICH5Bco33</v>
      </c>
      <c r="C924" s="39">
        <v>33</v>
      </c>
      <c r="D924" s="40" t="s">
        <v>52</v>
      </c>
      <c r="E924" s="40" t="s">
        <v>56</v>
      </c>
      <c r="F924" s="40" t="s">
        <v>51</v>
      </c>
      <c r="G924" s="41" t="s">
        <v>43</v>
      </c>
      <c r="H924" s="299">
        <v>2880</v>
      </c>
      <c r="I924" s="299">
        <v>4.47</v>
      </c>
      <c r="J924" s="299">
        <v>12060</v>
      </c>
      <c r="K924" s="299">
        <v>18.72</v>
      </c>
      <c r="L924" s="299">
        <v>28080</v>
      </c>
      <c r="M924" s="299">
        <v>43.58</v>
      </c>
      <c r="N924" s="299">
        <v>12960</v>
      </c>
      <c r="O924" s="299">
        <v>20.11</v>
      </c>
      <c r="P924" s="299">
        <v>900</v>
      </c>
      <c r="Q924" s="299">
        <v>1.4</v>
      </c>
      <c r="R924" s="299">
        <v>0</v>
      </c>
      <c r="S924" s="299">
        <v>0</v>
      </c>
      <c r="T924" s="299">
        <v>0</v>
      </c>
      <c r="U924" s="299">
        <v>0</v>
      </c>
      <c r="V924" s="299">
        <v>3918</v>
      </c>
      <c r="W924" s="299">
        <v>6.08</v>
      </c>
      <c r="X924" s="299">
        <v>0</v>
      </c>
      <c r="Y924" s="299">
        <v>0</v>
      </c>
      <c r="Z924" s="299">
        <v>3918</v>
      </c>
      <c r="AA924" s="299">
        <v>6.08</v>
      </c>
      <c r="AB924" s="299">
        <v>1584</v>
      </c>
      <c r="AC924" s="299">
        <v>2.46</v>
      </c>
      <c r="AD924" s="299">
        <v>0</v>
      </c>
      <c r="AE924" s="299">
        <v>0</v>
      </c>
      <c r="AF924" s="299">
        <v>1584</v>
      </c>
      <c r="AG924" s="299">
        <v>2.46</v>
      </c>
      <c r="AH924" s="299">
        <v>2058</v>
      </c>
      <c r="AI924" s="299">
        <v>3.19</v>
      </c>
      <c r="AJ924" s="299">
        <v>0</v>
      </c>
      <c r="AK924" s="299">
        <v>0</v>
      </c>
      <c r="AL924" s="299">
        <v>64440</v>
      </c>
      <c r="AM924" s="299">
        <v>100</v>
      </c>
      <c r="AN924" s="299">
        <v>0</v>
      </c>
      <c r="AO924" s="300">
        <v>0</v>
      </c>
      <c r="AP924" s="300">
        <v>64440</v>
      </c>
      <c r="AQ924" s="65">
        <f t="shared" si="159"/>
        <v>6.0800744878957168E-2</v>
      </c>
      <c r="AR924" s="66">
        <f t="shared" si="160"/>
        <v>21.766666666666666</v>
      </c>
      <c r="AS924" s="67">
        <f t="shared" si="161"/>
        <v>2.4581005586592177E-2</v>
      </c>
      <c r="AT924" s="66">
        <f t="shared" si="162"/>
        <v>8.8000000000000007</v>
      </c>
      <c r="AU924" s="67">
        <f t="shared" si="163"/>
        <v>3.1936685288640597E-2</v>
      </c>
      <c r="AV924" s="68">
        <f t="shared" si="164"/>
        <v>11.433333333333334</v>
      </c>
    </row>
    <row r="925" spans="1:48" x14ac:dyDescent="0.2">
      <c r="A925" s="1" t="str">
        <f t="shared" si="157"/>
        <v>Pichidegua33</v>
      </c>
      <c r="B925" s="38" t="str">
        <f t="shared" si="158"/>
        <v>PICH5Cco33</v>
      </c>
      <c r="C925" s="39">
        <v>33</v>
      </c>
      <c r="D925" s="40" t="s">
        <v>52</v>
      </c>
      <c r="E925" s="40" t="s">
        <v>56</v>
      </c>
      <c r="F925" s="40" t="s">
        <v>51</v>
      </c>
      <c r="G925" s="41" t="s">
        <v>44</v>
      </c>
      <c r="H925" s="299">
        <v>3480</v>
      </c>
      <c r="I925" s="299">
        <v>1.92</v>
      </c>
      <c r="J925" s="299">
        <v>28080</v>
      </c>
      <c r="K925" s="299">
        <v>15.51</v>
      </c>
      <c r="L925" s="299">
        <v>39060</v>
      </c>
      <c r="M925" s="299">
        <v>21.57</v>
      </c>
      <c r="N925" s="299">
        <v>102600</v>
      </c>
      <c r="O925" s="299">
        <v>56.66</v>
      </c>
      <c r="P925" s="299">
        <v>1260</v>
      </c>
      <c r="Q925" s="299">
        <v>0.7</v>
      </c>
      <c r="R925" s="299">
        <v>0</v>
      </c>
      <c r="S925" s="299">
        <v>0</v>
      </c>
      <c r="T925" s="299">
        <v>0</v>
      </c>
      <c r="U925" s="299">
        <v>0</v>
      </c>
      <c r="V925" s="299">
        <v>3240</v>
      </c>
      <c r="W925" s="299">
        <v>1.79</v>
      </c>
      <c r="X925" s="299">
        <v>0</v>
      </c>
      <c r="Y925" s="299">
        <v>0</v>
      </c>
      <c r="Z925" s="299">
        <v>3240</v>
      </c>
      <c r="AA925" s="299">
        <v>1.79</v>
      </c>
      <c r="AB925" s="299">
        <v>2640</v>
      </c>
      <c r="AC925" s="299">
        <v>1.46</v>
      </c>
      <c r="AD925" s="299">
        <v>0</v>
      </c>
      <c r="AE925" s="299">
        <v>0</v>
      </c>
      <c r="AF925" s="299">
        <v>2640</v>
      </c>
      <c r="AG925" s="299">
        <v>1.46</v>
      </c>
      <c r="AH925" s="299">
        <v>720</v>
      </c>
      <c r="AI925" s="299">
        <v>0.4</v>
      </c>
      <c r="AJ925" s="299">
        <v>0</v>
      </c>
      <c r="AK925" s="299">
        <v>0</v>
      </c>
      <c r="AL925" s="299">
        <v>181080</v>
      </c>
      <c r="AM925" s="299">
        <v>100</v>
      </c>
      <c r="AN925" s="299">
        <v>0</v>
      </c>
      <c r="AO925" s="300">
        <v>0</v>
      </c>
      <c r="AP925" s="300">
        <v>181080</v>
      </c>
      <c r="AQ925" s="65">
        <f t="shared" si="159"/>
        <v>1.7892644135188866E-2</v>
      </c>
      <c r="AR925" s="66">
        <f t="shared" si="160"/>
        <v>18</v>
      </c>
      <c r="AS925" s="67">
        <f t="shared" si="161"/>
        <v>1.4579191517561299E-2</v>
      </c>
      <c r="AT925" s="66">
        <f t="shared" si="162"/>
        <v>14.666666666666666</v>
      </c>
      <c r="AU925" s="67">
        <f t="shared" si="163"/>
        <v>3.9761431411530811E-3</v>
      </c>
      <c r="AV925" s="68">
        <f t="shared" si="164"/>
        <v>4</v>
      </c>
    </row>
    <row r="926" spans="1:48" ht="13.5" thickBot="1" x14ac:dyDescent="0.25">
      <c r="A926" s="1" t="str">
        <f t="shared" si="157"/>
        <v>33</v>
      </c>
      <c r="B926" s="44" t="str">
        <f t="shared" si="158"/>
        <v>Lavado33</v>
      </c>
      <c r="C926" s="45">
        <v>33</v>
      </c>
      <c r="D926" s="46"/>
      <c r="E926" s="46"/>
      <c r="F926" s="46"/>
      <c r="G926" s="47" t="s">
        <v>46</v>
      </c>
      <c r="H926" s="301">
        <v>7680</v>
      </c>
      <c r="I926" s="301">
        <v>3.95</v>
      </c>
      <c r="J926" s="301">
        <v>26100</v>
      </c>
      <c r="K926" s="301">
        <v>13.42</v>
      </c>
      <c r="L926" s="301">
        <v>72540</v>
      </c>
      <c r="M926" s="301">
        <v>37.29</v>
      </c>
      <c r="N926" s="301">
        <v>61920</v>
      </c>
      <c r="O926" s="301">
        <v>31.83</v>
      </c>
      <c r="P926" s="301">
        <v>24300</v>
      </c>
      <c r="Q926" s="301">
        <v>12.49</v>
      </c>
      <c r="R926" s="301">
        <v>1980</v>
      </c>
      <c r="S926" s="301">
        <v>1.02</v>
      </c>
      <c r="T926" s="301">
        <v>0</v>
      </c>
      <c r="U926" s="301">
        <v>0</v>
      </c>
      <c r="V926" s="301">
        <v>0</v>
      </c>
      <c r="W926" s="301">
        <v>0</v>
      </c>
      <c r="X926" s="301">
        <v>0</v>
      </c>
      <c r="Y926" s="301">
        <v>0</v>
      </c>
      <c r="Z926" s="301">
        <v>0</v>
      </c>
      <c r="AA926" s="301">
        <v>0</v>
      </c>
      <c r="AB926" s="301">
        <v>0</v>
      </c>
      <c r="AC926" s="301">
        <v>0</v>
      </c>
      <c r="AD926" s="301">
        <v>0</v>
      </c>
      <c r="AE926" s="301">
        <v>0</v>
      </c>
      <c r="AF926" s="301">
        <v>0</v>
      </c>
      <c r="AG926" s="301">
        <v>0</v>
      </c>
      <c r="AH926" s="301">
        <v>0</v>
      </c>
      <c r="AI926" s="301">
        <v>0</v>
      </c>
      <c r="AJ926" s="301">
        <v>0</v>
      </c>
      <c r="AK926" s="301">
        <v>0</v>
      </c>
      <c r="AL926" s="301">
        <v>194520</v>
      </c>
      <c r="AM926" s="301">
        <v>100</v>
      </c>
      <c r="AN926" s="301">
        <v>0</v>
      </c>
      <c r="AO926" s="302">
        <v>0</v>
      </c>
      <c r="AP926" s="302">
        <v>194520</v>
      </c>
      <c r="AQ926" s="69">
        <f t="shared" si="159"/>
        <v>0</v>
      </c>
      <c r="AR926" s="70">
        <f t="shared" si="160"/>
        <v>0</v>
      </c>
      <c r="AS926" s="71">
        <f t="shared" si="161"/>
        <v>0</v>
      </c>
      <c r="AT926" s="70">
        <f t="shared" si="162"/>
        <v>0</v>
      </c>
      <c r="AU926" s="71">
        <f t="shared" si="163"/>
        <v>0</v>
      </c>
      <c r="AV926" s="72">
        <f t="shared" si="164"/>
        <v>0</v>
      </c>
    </row>
    <row r="927" spans="1:48" x14ac:dyDescent="0.2">
      <c r="A927" s="1" t="str">
        <f t="shared" ref="A927:A953" si="165">+CONCATENATE(D927,C927)</f>
        <v>Calera34</v>
      </c>
      <c r="B927" s="34" t="str">
        <f>+CONCATENATE(G927,C927)</f>
        <v>CA3A34</v>
      </c>
      <c r="C927" s="35">
        <v>34</v>
      </c>
      <c r="D927" s="36" t="s">
        <v>59</v>
      </c>
      <c r="E927" s="36" t="s">
        <v>56</v>
      </c>
      <c r="F927" s="36" t="s">
        <v>47</v>
      </c>
      <c r="G927" s="37" t="s">
        <v>20</v>
      </c>
      <c r="H927" s="297">
        <v>2880</v>
      </c>
      <c r="I927" s="297">
        <v>5.96</v>
      </c>
      <c r="J927" s="297">
        <v>11880</v>
      </c>
      <c r="K927" s="297">
        <v>24.6</v>
      </c>
      <c r="L927" s="297">
        <v>0</v>
      </c>
      <c r="M927" s="297">
        <v>0</v>
      </c>
      <c r="N927" s="297">
        <v>30060</v>
      </c>
      <c r="O927" s="297">
        <v>62.24</v>
      </c>
      <c r="P927" s="297">
        <v>0</v>
      </c>
      <c r="Q927" s="297">
        <v>0</v>
      </c>
      <c r="R927" s="297">
        <v>0</v>
      </c>
      <c r="S927" s="297">
        <v>0</v>
      </c>
      <c r="T927" s="297">
        <v>0</v>
      </c>
      <c r="U927" s="297">
        <v>0</v>
      </c>
      <c r="V927" s="297">
        <v>1179</v>
      </c>
      <c r="W927" s="297">
        <v>2.44</v>
      </c>
      <c r="X927" s="297">
        <v>570</v>
      </c>
      <c r="Y927" s="297">
        <v>1.18</v>
      </c>
      <c r="Z927" s="297">
        <v>1749</v>
      </c>
      <c r="AA927" s="297">
        <v>3.62</v>
      </c>
      <c r="AB927" s="297">
        <v>498</v>
      </c>
      <c r="AC927" s="297">
        <v>1.03</v>
      </c>
      <c r="AD927" s="297">
        <v>660</v>
      </c>
      <c r="AE927" s="297">
        <v>1.37</v>
      </c>
      <c r="AF927" s="297">
        <v>1158</v>
      </c>
      <c r="AG927" s="297">
        <v>2.4</v>
      </c>
      <c r="AH927" s="297">
        <v>573</v>
      </c>
      <c r="AI927" s="297">
        <v>1.19</v>
      </c>
      <c r="AJ927" s="297">
        <v>0</v>
      </c>
      <c r="AK927" s="297">
        <v>0</v>
      </c>
      <c r="AL927" s="297">
        <v>47070</v>
      </c>
      <c r="AM927" s="297">
        <v>97.45</v>
      </c>
      <c r="AN927" s="297">
        <v>1230</v>
      </c>
      <c r="AO927" s="298">
        <v>2.5499999999999998</v>
      </c>
      <c r="AP927" s="298">
        <v>48300</v>
      </c>
      <c r="AQ927" s="57">
        <f t="shared" ref="AQ927:AQ953" si="166">+Z927/AP927</f>
        <v>3.6211180124223599E-2</v>
      </c>
      <c r="AR927" s="58">
        <f t="shared" ref="AR927:AR954" si="167">+Z927/180</f>
        <v>9.7166666666666668</v>
      </c>
      <c r="AS927" s="59">
        <f t="shared" ref="AS927:AS954" si="168">+AF927/AP927</f>
        <v>2.3975155279503106E-2</v>
      </c>
      <c r="AT927" s="58">
        <f t="shared" ref="AT927:AT954" si="169">+AF927/180</f>
        <v>6.4333333333333336</v>
      </c>
      <c r="AU927" s="59">
        <f t="shared" ref="AU927:AU954" si="170">+AH927/AP927</f>
        <v>1.1863354037267081E-2</v>
      </c>
      <c r="AV927" s="60">
        <f t="shared" ref="AV927:AV954" si="171">+AH927/180</f>
        <v>3.1833333333333331</v>
      </c>
    </row>
    <row r="928" spans="1:48" x14ac:dyDescent="0.2">
      <c r="A928" s="1" t="str">
        <f t="shared" si="165"/>
        <v>Calera34</v>
      </c>
      <c r="B928" s="38" t="str">
        <f t="shared" ref="B928:B954" si="172">+CONCATENATE(G928,C928)</f>
        <v>CA3B34</v>
      </c>
      <c r="C928" s="39">
        <v>34</v>
      </c>
      <c r="D928" s="40" t="s">
        <v>59</v>
      </c>
      <c r="E928" s="40" t="s">
        <v>56</v>
      </c>
      <c r="F928" s="40" t="s">
        <v>47</v>
      </c>
      <c r="G928" s="41" t="s">
        <v>54</v>
      </c>
      <c r="H928" s="299">
        <v>0</v>
      </c>
      <c r="I928" s="299">
        <v>0</v>
      </c>
      <c r="J928" s="299">
        <v>0</v>
      </c>
      <c r="K928" s="299">
        <v>0</v>
      </c>
      <c r="L928" s="299">
        <v>0</v>
      </c>
      <c r="M928" s="299">
        <v>0</v>
      </c>
      <c r="N928" s="299">
        <v>0</v>
      </c>
      <c r="O928" s="299">
        <v>0</v>
      </c>
      <c r="P928" s="299">
        <v>0</v>
      </c>
      <c r="Q928" s="299">
        <v>0</v>
      </c>
      <c r="R928" s="299">
        <v>0</v>
      </c>
      <c r="S928" s="299">
        <v>0</v>
      </c>
      <c r="T928" s="299">
        <v>0</v>
      </c>
      <c r="U928" s="299">
        <v>0</v>
      </c>
      <c r="V928" s="299">
        <v>0</v>
      </c>
      <c r="W928" s="299">
        <v>0</v>
      </c>
      <c r="X928" s="299">
        <v>150</v>
      </c>
      <c r="Y928" s="299">
        <v>26.32</v>
      </c>
      <c r="Z928" s="299">
        <v>150</v>
      </c>
      <c r="AA928" s="299">
        <v>26.32</v>
      </c>
      <c r="AB928" s="299">
        <v>0</v>
      </c>
      <c r="AC928" s="299">
        <v>0</v>
      </c>
      <c r="AD928" s="299">
        <v>420</v>
      </c>
      <c r="AE928" s="299">
        <v>73.680000000000007</v>
      </c>
      <c r="AF928" s="299">
        <v>420</v>
      </c>
      <c r="AG928" s="299">
        <v>73.680000000000007</v>
      </c>
      <c r="AH928" s="299">
        <v>0</v>
      </c>
      <c r="AI928" s="299">
        <v>0</v>
      </c>
      <c r="AJ928" s="299">
        <v>0</v>
      </c>
      <c r="AK928" s="299">
        <v>0</v>
      </c>
      <c r="AL928" s="299">
        <v>0</v>
      </c>
      <c r="AM928" s="299">
        <v>0</v>
      </c>
      <c r="AN928" s="299">
        <v>570</v>
      </c>
      <c r="AO928" s="300">
        <v>100</v>
      </c>
      <c r="AP928" s="300">
        <v>570</v>
      </c>
      <c r="AQ928" s="61">
        <f t="shared" si="166"/>
        <v>0.26315789473684209</v>
      </c>
      <c r="AR928" s="62">
        <f t="shared" si="167"/>
        <v>0.83333333333333337</v>
      </c>
      <c r="AS928" s="63">
        <f t="shared" si="168"/>
        <v>0.73684210526315785</v>
      </c>
      <c r="AT928" s="62">
        <f t="shared" si="169"/>
        <v>2.3333333333333335</v>
      </c>
      <c r="AU928" s="63">
        <f t="shared" si="170"/>
        <v>0</v>
      </c>
      <c r="AV928" s="64">
        <f t="shared" si="171"/>
        <v>0</v>
      </c>
    </row>
    <row r="929" spans="1:48" x14ac:dyDescent="0.2">
      <c r="A929" s="1" t="str">
        <f t="shared" si="165"/>
        <v>Calera34</v>
      </c>
      <c r="B929" s="38" t="str">
        <f t="shared" si="172"/>
        <v>CA3BB34</v>
      </c>
      <c r="C929" s="39">
        <v>34</v>
      </c>
      <c r="D929" s="40" t="s">
        <v>59</v>
      </c>
      <c r="E929" s="40" t="s">
        <v>55</v>
      </c>
      <c r="F929" s="40" t="s">
        <v>47</v>
      </c>
      <c r="G929" s="41" t="s">
        <v>21</v>
      </c>
      <c r="H929" s="299">
        <v>2160</v>
      </c>
      <c r="I929" s="299">
        <v>4.6399999999999997</v>
      </c>
      <c r="J929" s="299">
        <v>7740</v>
      </c>
      <c r="K929" s="299">
        <v>16.61</v>
      </c>
      <c r="L929" s="299">
        <v>20880</v>
      </c>
      <c r="M929" s="299">
        <v>44.82</v>
      </c>
      <c r="N929" s="299">
        <v>9000</v>
      </c>
      <c r="O929" s="299">
        <v>19.32</v>
      </c>
      <c r="P929" s="299">
        <v>2160</v>
      </c>
      <c r="Q929" s="299">
        <v>4.6399999999999997</v>
      </c>
      <c r="R929" s="299">
        <v>0</v>
      </c>
      <c r="S929" s="299">
        <v>0</v>
      </c>
      <c r="T929" s="299">
        <v>0</v>
      </c>
      <c r="U929" s="299">
        <v>0</v>
      </c>
      <c r="V929" s="299">
        <v>1494</v>
      </c>
      <c r="W929" s="299">
        <v>3.21</v>
      </c>
      <c r="X929" s="299">
        <v>960</v>
      </c>
      <c r="Y929" s="299">
        <v>2.06</v>
      </c>
      <c r="Z929" s="299">
        <v>2454</v>
      </c>
      <c r="AA929" s="299">
        <v>5.27</v>
      </c>
      <c r="AB929" s="299">
        <v>669</v>
      </c>
      <c r="AC929" s="299">
        <v>1.44</v>
      </c>
      <c r="AD929" s="299">
        <v>600</v>
      </c>
      <c r="AE929" s="299">
        <v>1.29</v>
      </c>
      <c r="AF929" s="299">
        <v>1269</v>
      </c>
      <c r="AG929" s="299">
        <v>2.72</v>
      </c>
      <c r="AH929" s="299">
        <v>927</v>
      </c>
      <c r="AI929" s="299">
        <v>1.99</v>
      </c>
      <c r="AJ929" s="299">
        <v>0</v>
      </c>
      <c r="AK929" s="299">
        <v>0</v>
      </c>
      <c r="AL929" s="299">
        <v>45030</v>
      </c>
      <c r="AM929" s="299">
        <v>96.65</v>
      </c>
      <c r="AN929" s="299">
        <v>1560</v>
      </c>
      <c r="AO929" s="300">
        <v>3.35</v>
      </c>
      <c r="AP929" s="300">
        <v>46590</v>
      </c>
      <c r="AQ929" s="61">
        <f>+Z929/AP929</f>
        <v>5.2672247263361234E-2</v>
      </c>
      <c r="AR929" s="62">
        <f>+Z929/180</f>
        <v>13.633333333333333</v>
      </c>
      <c r="AS929" s="63">
        <f>+AF929/AP929</f>
        <v>2.7237604636188024E-2</v>
      </c>
      <c r="AT929" s="62">
        <f>+AF929/180</f>
        <v>7.05</v>
      </c>
      <c r="AU929" s="63">
        <f>+AH929/AP929</f>
        <v>1.9896973599484866E-2</v>
      </c>
      <c r="AV929" s="64">
        <f>+AH929/180</f>
        <v>5.15</v>
      </c>
    </row>
    <row r="930" spans="1:48" x14ac:dyDescent="0.2">
      <c r="A930" s="1" t="str">
        <f t="shared" si="165"/>
        <v>Calera34</v>
      </c>
      <c r="B930" s="38" t="str">
        <f t="shared" si="172"/>
        <v>CAP1A34</v>
      </c>
      <c r="C930" s="39">
        <v>34</v>
      </c>
      <c r="D930" s="40" t="s">
        <v>59</v>
      </c>
      <c r="E930" s="40" t="s">
        <v>56</v>
      </c>
      <c r="F930" s="40" t="s">
        <v>47</v>
      </c>
      <c r="G930" s="41" t="s">
        <v>22</v>
      </c>
      <c r="H930" s="299">
        <v>2880</v>
      </c>
      <c r="I930" s="299">
        <v>11.02</v>
      </c>
      <c r="J930" s="299">
        <v>4860</v>
      </c>
      <c r="K930" s="299">
        <v>18.600000000000001</v>
      </c>
      <c r="L930" s="299">
        <v>6500</v>
      </c>
      <c r="M930" s="299">
        <v>24.88</v>
      </c>
      <c r="N930" s="299">
        <v>10080</v>
      </c>
      <c r="O930" s="299">
        <v>38.58</v>
      </c>
      <c r="P930" s="299">
        <v>0</v>
      </c>
      <c r="Q930" s="299">
        <v>0</v>
      </c>
      <c r="R930" s="299">
        <v>0</v>
      </c>
      <c r="S930" s="299">
        <v>0</v>
      </c>
      <c r="T930" s="299">
        <v>0</v>
      </c>
      <c r="U930" s="299">
        <v>0</v>
      </c>
      <c r="V930" s="299">
        <v>876</v>
      </c>
      <c r="W930" s="299">
        <v>3.35</v>
      </c>
      <c r="X930" s="299">
        <v>630</v>
      </c>
      <c r="Y930" s="299">
        <v>2.41</v>
      </c>
      <c r="Z930" s="299">
        <v>1506</v>
      </c>
      <c r="AA930" s="299">
        <v>5.76</v>
      </c>
      <c r="AB930" s="299">
        <v>99</v>
      </c>
      <c r="AC930" s="299">
        <v>0.38</v>
      </c>
      <c r="AD930" s="299">
        <v>0</v>
      </c>
      <c r="AE930" s="299">
        <v>0</v>
      </c>
      <c r="AF930" s="299">
        <v>99</v>
      </c>
      <c r="AG930" s="299">
        <v>0.38</v>
      </c>
      <c r="AH930" s="299">
        <v>205</v>
      </c>
      <c r="AI930" s="299">
        <v>0.78</v>
      </c>
      <c r="AJ930" s="299">
        <v>0</v>
      </c>
      <c r="AK930" s="299">
        <v>0</v>
      </c>
      <c r="AL930" s="299">
        <v>25500</v>
      </c>
      <c r="AM930" s="299">
        <v>97.59</v>
      </c>
      <c r="AN930" s="299">
        <v>630</v>
      </c>
      <c r="AO930" s="300">
        <v>2.41</v>
      </c>
      <c r="AP930" s="300">
        <v>26130</v>
      </c>
      <c r="AQ930" s="61">
        <f t="shared" si="166"/>
        <v>5.7634902411021816E-2</v>
      </c>
      <c r="AR930" s="62">
        <f t="shared" si="167"/>
        <v>8.3666666666666671</v>
      </c>
      <c r="AS930" s="63">
        <f t="shared" si="168"/>
        <v>3.7887485648679677E-3</v>
      </c>
      <c r="AT930" s="62">
        <f t="shared" si="169"/>
        <v>0.55000000000000004</v>
      </c>
      <c r="AU930" s="63">
        <f t="shared" si="170"/>
        <v>7.8453884424033674E-3</v>
      </c>
      <c r="AV930" s="64">
        <f t="shared" si="171"/>
        <v>1.1388888888888888</v>
      </c>
    </row>
    <row r="931" spans="1:48" x14ac:dyDescent="0.2">
      <c r="A931" s="1" t="str">
        <f t="shared" si="165"/>
        <v>Calera34</v>
      </c>
      <c r="B931" s="38" t="str">
        <f t="shared" si="172"/>
        <v>CAP1B34</v>
      </c>
      <c r="C931" s="39">
        <v>34</v>
      </c>
      <c r="D931" s="40" t="s">
        <v>59</v>
      </c>
      <c r="E931" s="40" t="s">
        <v>56</v>
      </c>
      <c r="F931" s="40" t="s">
        <v>47</v>
      </c>
      <c r="G931" s="41" t="s">
        <v>23</v>
      </c>
      <c r="H931" s="299">
        <v>1200</v>
      </c>
      <c r="I931" s="299">
        <v>8.7100000000000009</v>
      </c>
      <c r="J931" s="299">
        <v>3780</v>
      </c>
      <c r="K931" s="299">
        <v>27.45</v>
      </c>
      <c r="L931" s="299">
        <v>0</v>
      </c>
      <c r="M931" s="299">
        <v>0</v>
      </c>
      <c r="N931" s="299">
        <v>7560</v>
      </c>
      <c r="O931" s="299">
        <v>54.9</v>
      </c>
      <c r="P931" s="299">
        <v>0</v>
      </c>
      <c r="Q931" s="299">
        <v>0</v>
      </c>
      <c r="R931" s="299">
        <v>0</v>
      </c>
      <c r="S931" s="299">
        <v>0</v>
      </c>
      <c r="T931" s="299">
        <v>0</v>
      </c>
      <c r="U931" s="299">
        <v>0</v>
      </c>
      <c r="V931" s="299">
        <v>750</v>
      </c>
      <c r="W931" s="299">
        <v>5.45</v>
      </c>
      <c r="X931" s="299">
        <v>360</v>
      </c>
      <c r="Y931" s="299">
        <v>2.61</v>
      </c>
      <c r="Z931" s="299">
        <v>1110</v>
      </c>
      <c r="AA931" s="299">
        <v>8.06</v>
      </c>
      <c r="AB931" s="299">
        <v>60</v>
      </c>
      <c r="AC931" s="299">
        <v>0.44</v>
      </c>
      <c r="AD931" s="299">
        <v>0</v>
      </c>
      <c r="AE931" s="299">
        <v>0</v>
      </c>
      <c r="AF931" s="299">
        <v>60</v>
      </c>
      <c r="AG931" s="299">
        <v>0.44</v>
      </c>
      <c r="AH931" s="299">
        <v>60</v>
      </c>
      <c r="AI931" s="299">
        <v>0.44</v>
      </c>
      <c r="AJ931" s="299">
        <v>0</v>
      </c>
      <c r="AK931" s="299">
        <v>0</v>
      </c>
      <c r="AL931" s="299">
        <v>13410</v>
      </c>
      <c r="AM931" s="299">
        <v>97.39</v>
      </c>
      <c r="AN931" s="299">
        <v>360</v>
      </c>
      <c r="AO931" s="300">
        <v>2.61</v>
      </c>
      <c r="AP931" s="300">
        <v>13770</v>
      </c>
      <c r="AQ931" s="61">
        <f t="shared" si="166"/>
        <v>8.0610021786492375E-2</v>
      </c>
      <c r="AR931" s="62">
        <f t="shared" si="167"/>
        <v>6.166666666666667</v>
      </c>
      <c r="AS931" s="63">
        <f t="shared" si="168"/>
        <v>4.3572984749455342E-3</v>
      </c>
      <c r="AT931" s="62">
        <f t="shared" si="169"/>
        <v>0.33333333333333331</v>
      </c>
      <c r="AU931" s="63">
        <f t="shared" si="170"/>
        <v>4.3572984749455342E-3</v>
      </c>
      <c r="AV931" s="64">
        <f t="shared" si="171"/>
        <v>0.33333333333333331</v>
      </c>
    </row>
    <row r="932" spans="1:48" x14ac:dyDescent="0.2">
      <c r="A932" s="1" t="str">
        <f t="shared" si="165"/>
        <v>Calera34</v>
      </c>
      <c r="B932" s="38" t="str">
        <f t="shared" si="172"/>
        <v>CAP1c34</v>
      </c>
      <c r="C932" s="39">
        <v>34</v>
      </c>
      <c r="D932" s="40" t="s">
        <v>59</v>
      </c>
      <c r="E932" s="40" t="s">
        <v>56</v>
      </c>
      <c r="F932" s="40" t="s">
        <v>47</v>
      </c>
      <c r="G932" s="41" t="s">
        <v>24</v>
      </c>
      <c r="H932" s="299">
        <v>1560</v>
      </c>
      <c r="I932" s="299">
        <v>5.95</v>
      </c>
      <c r="J932" s="299">
        <v>4860</v>
      </c>
      <c r="K932" s="299">
        <v>18.55</v>
      </c>
      <c r="L932" s="299">
        <v>14160</v>
      </c>
      <c r="M932" s="299">
        <v>54.05</v>
      </c>
      <c r="N932" s="299">
        <v>4140</v>
      </c>
      <c r="O932" s="299">
        <v>15.8</v>
      </c>
      <c r="P932" s="299">
        <v>180</v>
      </c>
      <c r="Q932" s="299">
        <v>0.69</v>
      </c>
      <c r="R932" s="299">
        <v>0</v>
      </c>
      <c r="S932" s="299">
        <v>0</v>
      </c>
      <c r="T932" s="299">
        <v>0</v>
      </c>
      <c r="U932" s="299">
        <v>0</v>
      </c>
      <c r="V932" s="299">
        <v>549</v>
      </c>
      <c r="W932" s="299">
        <v>2.1</v>
      </c>
      <c r="X932" s="299">
        <v>450</v>
      </c>
      <c r="Y932" s="299">
        <v>1.72</v>
      </c>
      <c r="Z932" s="299">
        <v>999</v>
      </c>
      <c r="AA932" s="299">
        <v>3.81</v>
      </c>
      <c r="AB932" s="299">
        <v>90</v>
      </c>
      <c r="AC932" s="299">
        <v>0.34</v>
      </c>
      <c r="AD932" s="299">
        <v>0</v>
      </c>
      <c r="AE932" s="299">
        <v>0</v>
      </c>
      <c r="AF932" s="299">
        <v>90</v>
      </c>
      <c r="AG932" s="299">
        <v>0.34</v>
      </c>
      <c r="AH932" s="299">
        <v>211</v>
      </c>
      <c r="AI932" s="299">
        <v>0.81</v>
      </c>
      <c r="AJ932" s="299">
        <v>0</v>
      </c>
      <c r="AK932" s="299">
        <v>0</v>
      </c>
      <c r="AL932" s="299">
        <v>25750</v>
      </c>
      <c r="AM932" s="299">
        <v>98.28</v>
      </c>
      <c r="AN932" s="299">
        <v>450</v>
      </c>
      <c r="AO932" s="300">
        <v>1.72</v>
      </c>
      <c r="AP932" s="300">
        <v>26200</v>
      </c>
      <c r="AQ932" s="65">
        <f t="shared" si="166"/>
        <v>3.8129770992366412E-2</v>
      </c>
      <c r="AR932" s="66">
        <f t="shared" si="167"/>
        <v>5.55</v>
      </c>
      <c r="AS932" s="67">
        <f t="shared" si="168"/>
        <v>3.4351145038167938E-3</v>
      </c>
      <c r="AT932" s="66">
        <f t="shared" si="169"/>
        <v>0.5</v>
      </c>
      <c r="AU932" s="67">
        <f t="shared" si="170"/>
        <v>8.0534351145038173E-3</v>
      </c>
      <c r="AV932" s="68">
        <f t="shared" si="171"/>
        <v>1.1722222222222223</v>
      </c>
    </row>
    <row r="933" spans="1:48" x14ac:dyDescent="0.2">
      <c r="A933" s="1" t="str">
        <f t="shared" si="165"/>
        <v>Pichidegua34</v>
      </c>
      <c r="B933" s="38" t="str">
        <f t="shared" si="172"/>
        <v>PICH1A34</v>
      </c>
      <c r="C933" s="39">
        <v>34</v>
      </c>
      <c r="D933" s="40" t="s">
        <v>52</v>
      </c>
      <c r="E933" s="40"/>
      <c r="F933" s="40" t="s">
        <v>48</v>
      </c>
      <c r="G933" s="41" t="s">
        <v>25</v>
      </c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  <c r="AA933" s="299"/>
      <c r="AB933" s="299"/>
      <c r="AC933" s="299"/>
      <c r="AD933" s="299"/>
      <c r="AE933" s="299"/>
      <c r="AF933" s="299"/>
      <c r="AG933" s="299"/>
      <c r="AH933" s="299"/>
      <c r="AI933" s="299"/>
      <c r="AJ933" s="299"/>
      <c r="AK933" s="299"/>
      <c r="AL933" s="299"/>
      <c r="AM933" s="299"/>
      <c r="AN933" s="299"/>
      <c r="AO933" s="300"/>
      <c r="AP933" s="300"/>
      <c r="AQ933" s="65">
        <v>0</v>
      </c>
      <c r="AR933" s="66">
        <f t="shared" si="167"/>
        <v>0</v>
      </c>
      <c r="AS933" s="67">
        <v>0</v>
      </c>
      <c r="AT933" s="66">
        <f t="shared" si="169"/>
        <v>0</v>
      </c>
      <c r="AU933" s="67">
        <v>0</v>
      </c>
      <c r="AV933" s="68">
        <f t="shared" si="171"/>
        <v>0</v>
      </c>
    </row>
    <row r="934" spans="1:48" x14ac:dyDescent="0.2">
      <c r="A934" s="1" t="str">
        <f t="shared" si="165"/>
        <v>Pichidegua34</v>
      </c>
      <c r="B934" s="38" t="str">
        <f t="shared" si="172"/>
        <v>PICH2A34</v>
      </c>
      <c r="C934" s="39">
        <v>34</v>
      </c>
      <c r="D934" s="40" t="s">
        <v>52</v>
      </c>
      <c r="E934" s="40" t="s">
        <v>56</v>
      </c>
      <c r="F934" s="40" t="s">
        <v>48</v>
      </c>
      <c r="G934" s="41" t="s">
        <v>26</v>
      </c>
      <c r="H934" s="299">
        <v>18960</v>
      </c>
      <c r="I934" s="299">
        <v>6.41</v>
      </c>
      <c r="J934" s="299">
        <v>59400</v>
      </c>
      <c r="K934" s="299">
        <v>20.100000000000001</v>
      </c>
      <c r="L934" s="299">
        <v>128700</v>
      </c>
      <c r="M934" s="299">
        <v>43.54</v>
      </c>
      <c r="N934" s="299">
        <v>48780</v>
      </c>
      <c r="O934" s="299">
        <v>16.5</v>
      </c>
      <c r="P934" s="299">
        <v>3060</v>
      </c>
      <c r="Q934" s="299">
        <v>1.04</v>
      </c>
      <c r="R934" s="299">
        <v>0</v>
      </c>
      <c r="S934" s="299">
        <v>0</v>
      </c>
      <c r="T934" s="299">
        <v>0</v>
      </c>
      <c r="U934" s="299">
        <v>0</v>
      </c>
      <c r="V934" s="299">
        <v>26100</v>
      </c>
      <c r="W934" s="299">
        <v>8.83</v>
      </c>
      <c r="X934" s="299">
        <v>0</v>
      </c>
      <c r="Y934" s="299">
        <v>0</v>
      </c>
      <c r="Z934" s="299">
        <v>26100</v>
      </c>
      <c r="AA934" s="299">
        <v>8.83</v>
      </c>
      <c r="AB934" s="299">
        <v>10080</v>
      </c>
      <c r="AC934" s="299">
        <v>3.41</v>
      </c>
      <c r="AD934" s="299">
        <v>0</v>
      </c>
      <c r="AE934" s="299">
        <v>0</v>
      </c>
      <c r="AF934" s="299">
        <v>10080</v>
      </c>
      <c r="AG934" s="299">
        <v>3.41</v>
      </c>
      <c r="AH934" s="299">
        <v>480</v>
      </c>
      <c r="AI934" s="299">
        <v>0.16</v>
      </c>
      <c r="AJ934" s="299">
        <v>0</v>
      </c>
      <c r="AK934" s="299">
        <v>0</v>
      </c>
      <c r="AL934" s="299">
        <v>295560</v>
      </c>
      <c r="AM934" s="299">
        <v>100</v>
      </c>
      <c r="AN934" s="299">
        <v>0</v>
      </c>
      <c r="AO934" s="300">
        <v>0</v>
      </c>
      <c r="AP934" s="300">
        <v>295560</v>
      </c>
      <c r="AQ934" s="65">
        <f t="shared" si="166"/>
        <v>8.8306942752740564E-2</v>
      </c>
      <c r="AR934" s="66">
        <f t="shared" si="167"/>
        <v>145</v>
      </c>
      <c r="AS934" s="67">
        <f t="shared" si="168"/>
        <v>3.4104750304506701E-2</v>
      </c>
      <c r="AT934" s="66">
        <f t="shared" si="169"/>
        <v>56</v>
      </c>
      <c r="AU934" s="67">
        <f t="shared" si="170"/>
        <v>1.6240357287860333E-3</v>
      </c>
      <c r="AV934" s="68">
        <f t="shared" si="171"/>
        <v>2.6666666666666665</v>
      </c>
    </row>
    <row r="935" spans="1:48" x14ac:dyDescent="0.2">
      <c r="A935" s="1" t="str">
        <f t="shared" si="165"/>
        <v>Pichidegua34</v>
      </c>
      <c r="B935" s="38" t="str">
        <f t="shared" si="172"/>
        <v>PICH3A34</v>
      </c>
      <c r="C935" s="39">
        <v>34</v>
      </c>
      <c r="D935" s="40" t="s">
        <v>52</v>
      </c>
      <c r="E935" s="40" t="s">
        <v>55</v>
      </c>
      <c r="F935" s="40" t="s">
        <v>49</v>
      </c>
      <c r="G935" s="41" t="s">
        <v>27</v>
      </c>
      <c r="H935" s="299">
        <v>3480</v>
      </c>
      <c r="I935" s="299">
        <v>2.1800000000000002</v>
      </c>
      <c r="J935" s="299">
        <v>19800</v>
      </c>
      <c r="K935" s="299">
        <v>12.4</v>
      </c>
      <c r="L935" s="299">
        <v>62500</v>
      </c>
      <c r="M935" s="299">
        <v>39.14</v>
      </c>
      <c r="N935" s="299">
        <v>44820</v>
      </c>
      <c r="O935" s="299">
        <v>28.07</v>
      </c>
      <c r="P935" s="299">
        <v>10260</v>
      </c>
      <c r="Q935" s="299">
        <v>6.42</v>
      </c>
      <c r="R935" s="299">
        <v>0</v>
      </c>
      <c r="S935" s="299">
        <v>0</v>
      </c>
      <c r="T935" s="299">
        <v>0</v>
      </c>
      <c r="U935" s="299">
        <v>0</v>
      </c>
      <c r="V935" s="299">
        <v>17100</v>
      </c>
      <c r="W935" s="299">
        <v>10.71</v>
      </c>
      <c r="X935" s="299">
        <v>0</v>
      </c>
      <c r="Y935" s="299">
        <v>0</v>
      </c>
      <c r="Z935" s="299">
        <v>17100</v>
      </c>
      <c r="AA935" s="299">
        <v>10.71</v>
      </c>
      <c r="AB935" s="299">
        <v>1620</v>
      </c>
      <c r="AC935" s="299">
        <v>1.01</v>
      </c>
      <c r="AD935" s="299">
        <v>0</v>
      </c>
      <c r="AE935" s="299">
        <v>0</v>
      </c>
      <c r="AF935" s="299">
        <v>1620</v>
      </c>
      <c r="AG935" s="299">
        <v>1.01</v>
      </c>
      <c r="AH935" s="299">
        <v>120</v>
      </c>
      <c r="AI935" s="299">
        <v>0.08</v>
      </c>
      <c r="AJ935" s="299">
        <v>0</v>
      </c>
      <c r="AK935" s="299">
        <v>0</v>
      </c>
      <c r="AL935" s="299">
        <v>159700</v>
      </c>
      <c r="AM935" s="299">
        <v>100</v>
      </c>
      <c r="AN935" s="299">
        <v>0</v>
      </c>
      <c r="AO935" s="300">
        <v>0</v>
      </c>
      <c r="AP935" s="300">
        <v>159700</v>
      </c>
      <c r="AQ935" s="65">
        <f t="shared" si="166"/>
        <v>0.10707576706324358</v>
      </c>
      <c r="AR935" s="66">
        <f t="shared" si="167"/>
        <v>95</v>
      </c>
      <c r="AS935" s="67">
        <f t="shared" si="168"/>
        <v>1.0144020037570445E-2</v>
      </c>
      <c r="AT935" s="66">
        <f t="shared" si="169"/>
        <v>9</v>
      </c>
      <c r="AU935" s="67">
        <f t="shared" si="170"/>
        <v>7.5140889167188483E-4</v>
      </c>
      <c r="AV935" s="68">
        <f t="shared" si="171"/>
        <v>0.66666666666666663</v>
      </c>
    </row>
    <row r="936" spans="1:48" x14ac:dyDescent="0.2">
      <c r="A936" s="1" t="str">
        <f t="shared" si="165"/>
        <v>Pichidegua34</v>
      </c>
      <c r="B936" s="38" t="str">
        <f t="shared" si="172"/>
        <v>PICH4A34</v>
      </c>
      <c r="C936" s="39">
        <v>34</v>
      </c>
      <c r="D936" s="40" t="s">
        <v>52</v>
      </c>
      <c r="E936" s="40" t="s">
        <v>55</v>
      </c>
      <c r="F936" s="40" t="s">
        <v>50</v>
      </c>
      <c r="G936" s="41" t="s">
        <v>28</v>
      </c>
      <c r="H936" s="299">
        <v>7080</v>
      </c>
      <c r="I936" s="299">
        <v>5.21</v>
      </c>
      <c r="J936" s="299">
        <v>21600</v>
      </c>
      <c r="K936" s="299">
        <v>15.91</v>
      </c>
      <c r="L936" s="299">
        <v>50220</v>
      </c>
      <c r="M936" s="299">
        <v>36.99</v>
      </c>
      <c r="N936" s="299">
        <v>22680</v>
      </c>
      <c r="O936" s="299">
        <v>16.7</v>
      </c>
      <c r="P936" s="299">
        <v>2880</v>
      </c>
      <c r="Q936" s="299">
        <v>2.12</v>
      </c>
      <c r="R936" s="299">
        <v>0</v>
      </c>
      <c r="S936" s="299">
        <v>0</v>
      </c>
      <c r="T936" s="299">
        <v>0</v>
      </c>
      <c r="U936" s="299">
        <v>0</v>
      </c>
      <c r="V936" s="299">
        <v>27540</v>
      </c>
      <c r="W936" s="299">
        <v>20.28</v>
      </c>
      <c r="X936" s="299">
        <v>0</v>
      </c>
      <c r="Y936" s="299">
        <v>0</v>
      </c>
      <c r="Z936" s="299">
        <v>27540</v>
      </c>
      <c r="AA936" s="299">
        <v>20.28</v>
      </c>
      <c r="AB936" s="299">
        <v>3000</v>
      </c>
      <c r="AC936" s="299">
        <v>2.21</v>
      </c>
      <c r="AD936" s="299">
        <v>0</v>
      </c>
      <c r="AE936" s="299">
        <v>0</v>
      </c>
      <c r="AF936" s="299">
        <v>3000</v>
      </c>
      <c r="AG936" s="299">
        <v>2.21</v>
      </c>
      <c r="AH936" s="299">
        <v>780</v>
      </c>
      <c r="AI936" s="299">
        <v>0.56999999999999995</v>
      </c>
      <c r="AJ936" s="299">
        <v>0</v>
      </c>
      <c r="AK936" s="299">
        <v>0</v>
      </c>
      <c r="AL936" s="299">
        <v>135780</v>
      </c>
      <c r="AM936" s="299">
        <v>100</v>
      </c>
      <c r="AN936" s="299">
        <v>0</v>
      </c>
      <c r="AO936" s="300">
        <v>0</v>
      </c>
      <c r="AP936" s="300">
        <v>135780</v>
      </c>
      <c r="AQ936" s="65">
        <f t="shared" si="166"/>
        <v>0.20282810428634557</v>
      </c>
      <c r="AR936" s="66">
        <f t="shared" si="167"/>
        <v>153</v>
      </c>
      <c r="AS936" s="67">
        <f t="shared" si="168"/>
        <v>2.209456473707468E-2</v>
      </c>
      <c r="AT936" s="66">
        <f t="shared" si="169"/>
        <v>16.666666666666668</v>
      </c>
      <c r="AU936" s="67">
        <f t="shared" si="170"/>
        <v>5.7445868316394165E-3</v>
      </c>
      <c r="AV936" s="68">
        <f t="shared" si="171"/>
        <v>4.333333333333333</v>
      </c>
    </row>
    <row r="937" spans="1:48" x14ac:dyDescent="0.2">
      <c r="A937" s="1" t="str">
        <f t="shared" si="165"/>
        <v>Pichidegua34</v>
      </c>
      <c r="B937" s="38" t="str">
        <f t="shared" si="172"/>
        <v>PICH5A34</v>
      </c>
      <c r="C937" s="39">
        <v>34</v>
      </c>
      <c r="D937" s="40" t="s">
        <v>52</v>
      </c>
      <c r="E937" s="40" t="s">
        <v>55</v>
      </c>
      <c r="F937" s="40" t="s">
        <v>51</v>
      </c>
      <c r="G937" s="41" t="s">
        <v>29</v>
      </c>
      <c r="H937" s="299">
        <v>1920</v>
      </c>
      <c r="I937" s="299">
        <v>0.69</v>
      </c>
      <c r="J937" s="299">
        <v>35460</v>
      </c>
      <c r="K937" s="299">
        <v>12.68</v>
      </c>
      <c r="L937" s="299">
        <v>146520</v>
      </c>
      <c r="M937" s="299">
        <v>52.4</v>
      </c>
      <c r="N937" s="299">
        <v>71460</v>
      </c>
      <c r="O937" s="299">
        <v>25.56</v>
      </c>
      <c r="P937" s="299">
        <v>4860</v>
      </c>
      <c r="Q937" s="299">
        <v>1.74</v>
      </c>
      <c r="R937" s="299">
        <v>0</v>
      </c>
      <c r="S937" s="299">
        <v>0</v>
      </c>
      <c r="T937" s="299">
        <v>0</v>
      </c>
      <c r="U937" s="299">
        <v>0</v>
      </c>
      <c r="V937" s="299">
        <v>16740</v>
      </c>
      <c r="W937" s="299">
        <v>5.99</v>
      </c>
      <c r="X937" s="299">
        <v>0</v>
      </c>
      <c r="Y937" s="299">
        <v>0</v>
      </c>
      <c r="Z937" s="299">
        <v>16740</v>
      </c>
      <c r="AA937" s="299">
        <v>5.99</v>
      </c>
      <c r="AB937" s="299">
        <v>1980</v>
      </c>
      <c r="AC937" s="299">
        <v>0.71</v>
      </c>
      <c r="AD937" s="299">
        <v>0</v>
      </c>
      <c r="AE937" s="299">
        <v>0</v>
      </c>
      <c r="AF937" s="299">
        <v>1980</v>
      </c>
      <c r="AG937" s="299">
        <v>0.71</v>
      </c>
      <c r="AH937" s="299">
        <v>680</v>
      </c>
      <c r="AI937" s="299">
        <v>0.24</v>
      </c>
      <c r="AJ937" s="299">
        <v>0</v>
      </c>
      <c r="AK937" s="299">
        <v>0</v>
      </c>
      <c r="AL937" s="299">
        <v>279620</v>
      </c>
      <c r="AM937" s="299">
        <v>100</v>
      </c>
      <c r="AN937" s="299">
        <v>0</v>
      </c>
      <c r="AO937" s="300">
        <v>0</v>
      </c>
      <c r="AP937" s="300">
        <v>279620</v>
      </c>
      <c r="AQ937" s="65">
        <f t="shared" si="166"/>
        <v>5.9866962305986697E-2</v>
      </c>
      <c r="AR937" s="66">
        <f t="shared" si="167"/>
        <v>93</v>
      </c>
      <c r="AS937" s="67">
        <f t="shared" si="168"/>
        <v>7.0810385523210071E-3</v>
      </c>
      <c r="AT937" s="66">
        <f t="shared" si="169"/>
        <v>11</v>
      </c>
      <c r="AU937" s="67">
        <f t="shared" si="170"/>
        <v>2.4318718260496388E-3</v>
      </c>
      <c r="AV937" s="68">
        <f t="shared" si="171"/>
        <v>3.7777777777777777</v>
      </c>
    </row>
    <row r="938" spans="1:48" x14ac:dyDescent="0.2">
      <c r="A938" s="1" t="str">
        <f t="shared" si="165"/>
        <v>Pichidegua34</v>
      </c>
      <c r="B938" s="38" t="str">
        <f t="shared" si="172"/>
        <v>PICH1B34</v>
      </c>
      <c r="C938" s="39">
        <v>34</v>
      </c>
      <c r="D938" s="40" t="s">
        <v>52</v>
      </c>
      <c r="E938" s="40"/>
      <c r="F938" s="40" t="s">
        <v>48</v>
      </c>
      <c r="G938" s="41" t="s">
        <v>30</v>
      </c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  <c r="AA938" s="299"/>
      <c r="AB938" s="299"/>
      <c r="AC938" s="299"/>
      <c r="AD938" s="299"/>
      <c r="AE938" s="299"/>
      <c r="AF938" s="299"/>
      <c r="AG938" s="299"/>
      <c r="AH938" s="299"/>
      <c r="AI938" s="299"/>
      <c r="AJ938" s="299"/>
      <c r="AK938" s="299"/>
      <c r="AL938" s="299"/>
      <c r="AM938" s="299"/>
      <c r="AN938" s="299"/>
      <c r="AO938" s="300"/>
      <c r="AP938" s="300"/>
      <c r="AQ938" s="65">
        <v>0</v>
      </c>
      <c r="AR938" s="66">
        <f t="shared" si="167"/>
        <v>0</v>
      </c>
      <c r="AS938" s="67">
        <v>0</v>
      </c>
      <c r="AT938" s="66">
        <f t="shared" si="169"/>
        <v>0</v>
      </c>
      <c r="AU938" s="67">
        <v>0</v>
      </c>
      <c r="AV938" s="68">
        <f t="shared" si="171"/>
        <v>0</v>
      </c>
    </row>
    <row r="939" spans="1:48" x14ac:dyDescent="0.2">
      <c r="A939" s="1" t="str">
        <f t="shared" si="165"/>
        <v>Pichidegua34</v>
      </c>
      <c r="B939" s="38" t="str">
        <f t="shared" si="172"/>
        <v>PICH2B34</v>
      </c>
      <c r="C939" s="39">
        <v>34</v>
      </c>
      <c r="D939" s="40" t="s">
        <v>52</v>
      </c>
      <c r="E939" s="40" t="s">
        <v>55</v>
      </c>
      <c r="F939" s="40" t="s">
        <v>48</v>
      </c>
      <c r="G939" s="41" t="s">
        <v>31</v>
      </c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  <c r="AA939" s="299"/>
      <c r="AB939" s="299"/>
      <c r="AC939" s="299"/>
      <c r="AD939" s="299"/>
      <c r="AE939" s="299"/>
      <c r="AF939" s="299"/>
      <c r="AG939" s="299"/>
      <c r="AH939" s="299"/>
      <c r="AI939" s="299"/>
      <c r="AJ939" s="299"/>
      <c r="AK939" s="299"/>
      <c r="AL939" s="299"/>
      <c r="AM939" s="299"/>
      <c r="AN939" s="299"/>
      <c r="AO939" s="300"/>
      <c r="AP939" s="300"/>
      <c r="AQ939" s="65">
        <v>0</v>
      </c>
      <c r="AR939" s="66">
        <f t="shared" si="167"/>
        <v>0</v>
      </c>
      <c r="AS939" s="67">
        <v>0</v>
      </c>
      <c r="AT939" s="66">
        <f t="shared" si="169"/>
        <v>0</v>
      </c>
      <c r="AU939" s="67">
        <v>0</v>
      </c>
      <c r="AV939" s="68">
        <f t="shared" si="171"/>
        <v>0</v>
      </c>
    </row>
    <row r="940" spans="1:48" x14ac:dyDescent="0.2">
      <c r="A940" s="1" t="str">
        <f t="shared" si="165"/>
        <v>Pichidegua34</v>
      </c>
      <c r="B940" s="38" t="str">
        <f t="shared" si="172"/>
        <v>PICH3B34</v>
      </c>
      <c r="C940" s="39">
        <v>34</v>
      </c>
      <c r="D940" s="40" t="s">
        <v>52</v>
      </c>
      <c r="E940" s="40" t="s">
        <v>55</v>
      </c>
      <c r="F940" s="40" t="s">
        <v>49</v>
      </c>
      <c r="G940" s="41" t="s">
        <v>32</v>
      </c>
      <c r="H940" s="299">
        <v>5160</v>
      </c>
      <c r="I940" s="299">
        <v>1.21</v>
      </c>
      <c r="J940" s="299">
        <v>10620</v>
      </c>
      <c r="K940" s="299">
        <v>2.5</v>
      </c>
      <c r="L940" s="299">
        <v>151360</v>
      </c>
      <c r="M940" s="299">
        <v>35.58</v>
      </c>
      <c r="N940" s="299">
        <v>217620</v>
      </c>
      <c r="O940" s="299">
        <v>51.16</v>
      </c>
      <c r="P940" s="299">
        <v>27000</v>
      </c>
      <c r="Q940" s="299">
        <v>6.35</v>
      </c>
      <c r="R940" s="299">
        <v>0</v>
      </c>
      <c r="S940" s="299">
        <v>0</v>
      </c>
      <c r="T940" s="299">
        <v>0</v>
      </c>
      <c r="U940" s="299">
        <v>0</v>
      </c>
      <c r="V940" s="299">
        <v>11520</v>
      </c>
      <c r="W940" s="299">
        <v>2.71</v>
      </c>
      <c r="X940" s="299">
        <v>0</v>
      </c>
      <c r="Y940" s="299">
        <v>0</v>
      </c>
      <c r="Z940" s="299">
        <v>11520</v>
      </c>
      <c r="AA940" s="299">
        <v>2.71</v>
      </c>
      <c r="AB940" s="299">
        <v>1860</v>
      </c>
      <c r="AC940" s="299">
        <v>0.44</v>
      </c>
      <c r="AD940" s="299">
        <v>0</v>
      </c>
      <c r="AE940" s="299">
        <v>0</v>
      </c>
      <c r="AF940" s="299">
        <v>1860</v>
      </c>
      <c r="AG940" s="299">
        <v>0.44</v>
      </c>
      <c r="AH940" s="299">
        <v>240</v>
      </c>
      <c r="AI940" s="299">
        <v>0.06</v>
      </c>
      <c r="AJ940" s="299">
        <v>0</v>
      </c>
      <c r="AK940" s="299">
        <v>0</v>
      </c>
      <c r="AL940" s="299">
        <v>425380</v>
      </c>
      <c r="AM940" s="299">
        <v>100</v>
      </c>
      <c r="AN940" s="299">
        <v>0</v>
      </c>
      <c r="AO940" s="300">
        <v>0</v>
      </c>
      <c r="AP940" s="300">
        <v>425380</v>
      </c>
      <c r="AQ940" s="65">
        <f t="shared" si="166"/>
        <v>2.7081668155531525E-2</v>
      </c>
      <c r="AR940" s="66">
        <f t="shared" si="167"/>
        <v>64</v>
      </c>
      <c r="AS940" s="67">
        <f t="shared" si="168"/>
        <v>4.3725610042785277E-3</v>
      </c>
      <c r="AT940" s="66">
        <f t="shared" si="169"/>
        <v>10.333333333333334</v>
      </c>
      <c r="AU940" s="67">
        <f t="shared" si="170"/>
        <v>5.6420141990690673E-4</v>
      </c>
      <c r="AV940" s="68">
        <f t="shared" si="171"/>
        <v>1.3333333333333333</v>
      </c>
    </row>
    <row r="941" spans="1:48" x14ac:dyDescent="0.2">
      <c r="A941" s="1" t="str">
        <f t="shared" si="165"/>
        <v>Pichidegua34</v>
      </c>
      <c r="B941" s="38" t="str">
        <f t="shared" si="172"/>
        <v>PICH4B34</v>
      </c>
      <c r="C941" s="39">
        <v>34</v>
      </c>
      <c r="D941" s="40" t="s">
        <v>52</v>
      </c>
      <c r="E941" s="40" t="s">
        <v>55</v>
      </c>
      <c r="F941" s="40" t="s">
        <v>50</v>
      </c>
      <c r="G941" s="41" t="s">
        <v>33</v>
      </c>
      <c r="H941" s="299">
        <v>2160</v>
      </c>
      <c r="I941" s="299">
        <v>1.64</v>
      </c>
      <c r="J941" s="299">
        <v>1800</v>
      </c>
      <c r="K941" s="299">
        <v>1.36</v>
      </c>
      <c r="L941" s="299">
        <v>900</v>
      </c>
      <c r="M941" s="299">
        <v>0.68</v>
      </c>
      <c r="N941" s="299">
        <v>48420</v>
      </c>
      <c r="O941" s="299">
        <v>36.67</v>
      </c>
      <c r="P941" s="299">
        <v>63540</v>
      </c>
      <c r="Q941" s="299">
        <v>48.11</v>
      </c>
      <c r="R941" s="299">
        <v>5400</v>
      </c>
      <c r="S941" s="299">
        <v>4.09</v>
      </c>
      <c r="T941" s="299">
        <v>0</v>
      </c>
      <c r="U941" s="299">
        <v>0</v>
      </c>
      <c r="V941" s="299">
        <v>7200</v>
      </c>
      <c r="W941" s="299">
        <v>5.45</v>
      </c>
      <c r="X941" s="299">
        <v>0</v>
      </c>
      <c r="Y941" s="299">
        <v>0</v>
      </c>
      <c r="Z941" s="299">
        <v>7200</v>
      </c>
      <c r="AA941" s="299">
        <v>5.45</v>
      </c>
      <c r="AB941" s="299">
        <v>1980</v>
      </c>
      <c r="AC941" s="299">
        <v>1.5</v>
      </c>
      <c r="AD941" s="299">
        <v>0</v>
      </c>
      <c r="AE941" s="299">
        <v>0</v>
      </c>
      <c r="AF941" s="299">
        <v>1980</v>
      </c>
      <c r="AG941" s="299">
        <v>1.5</v>
      </c>
      <c r="AH941" s="299">
        <v>660</v>
      </c>
      <c r="AI941" s="299">
        <v>0.5</v>
      </c>
      <c r="AJ941" s="299">
        <v>0</v>
      </c>
      <c r="AK941" s="299">
        <v>0</v>
      </c>
      <c r="AL941" s="299">
        <v>132060</v>
      </c>
      <c r="AM941" s="299">
        <v>100</v>
      </c>
      <c r="AN941" s="299">
        <v>0</v>
      </c>
      <c r="AO941" s="300">
        <v>0</v>
      </c>
      <c r="AP941" s="300">
        <v>132060</v>
      </c>
      <c r="AQ941" s="65">
        <f t="shared" si="166"/>
        <v>5.4520672421626531E-2</v>
      </c>
      <c r="AR941" s="66">
        <f t="shared" si="167"/>
        <v>40</v>
      </c>
      <c r="AS941" s="67">
        <f t="shared" si="168"/>
        <v>1.4993184915947297E-2</v>
      </c>
      <c r="AT941" s="66">
        <f t="shared" si="169"/>
        <v>11</v>
      </c>
      <c r="AU941" s="67">
        <f t="shared" si="170"/>
        <v>4.9977283053157656E-3</v>
      </c>
      <c r="AV941" s="68">
        <f t="shared" si="171"/>
        <v>3.6666666666666665</v>
      </c>
    </row>
    <row r="942" spans="1:48" x14ac:dyDescent="0.2">
      <c r="A942" s="1" t="str">
        <f t="shared" si="165"/>
        <v>Pichidegua34</v>
      </c>
      <c r="B942" s="38" t="str">
        <f t="shared" si="172"/>
        <v>PICH5B34</v>
      </c>
      <c r="C942" s="39">
        <v>34</v>
      </c>
      <c r="D942" s="40" t="s">
        <v>52</v>
      </c>
      <c r="E942" s="40" t="s">
        <v>55</v>
      </c>
      <c r="F942" s="40" t="s">
        <v>51</v>
      </c>
      <c r="G942" s="41" t="s">
        <v>34</v>
      </c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  <c r="AA942" s="299"/>
      <c r="AB942" s="299"/>
      <c r="AC942" s="299"/>
      <c r="AD942" s="299"/>
      <c r="AE942" s="299"/>
      <c r="AF942" s="299"/>
      <c r="AG942" s="299"/>
      <c r="AH942" s="299"/>
      <c r="AI942" s="299"/>
      <c r="AJ942" s="299"/>
      <c r="AK942" s="299"/>
      <c r="AL942" s="299"/>
      <c r="AM942" s="299"/>
      <c r="AN942" s="299"/>
      <c r="AO942" s="300"/>
      <c r="AP942" s="300"/>
      <c r="AQ942" s="65">
        <v>0</v>
      </c>
      <c r="AR942" s="66">
        <f t="shared" si="167"/>
        <v>0</v>
      </c>
      <c r="AS942" s="67">
        <v>0</v>
      </c>
      <c r="AT942" s="66">
        <f t="shared" si="169"/>
        <v>0</v>
      </c>
      <c r="AU942" s="67">
        <v>0</v>
      </c>
      <c r="AV942" s="68">
        <f t="shared" si="171"/>
        <v>0</v>
      </c>
    </row>
    <row r="943" spans="1:48" x14ac:dyDescent="0.2">
      <c r="A943" s="1" t="str">
        <f t="shared" si="165"/>
        <v>Pichidegua34</v>
      </c>
      <c r="B943" s="38" t="str">
        <f t="shared" si="172"/>
        <v>PICH3C34</v>
      </c>
      <c r="C943" s="39">
        <v>34</v>
      </c>
      <c r="D943" s="40" t="s">
        <v>52</v>
      </c>
      <c r="E943" s="40" t="s">
        <v>55</v>
      </c>
      <c r="F943" s="40" t="s">
        <v>49</v>
      </c>
      <c r="G943" s="41" t="s">
        <v>53</v>
      </c>
      <c r="H943" s="299">
        <v>9000</v>
      </c>
      <c r="I943" s="299">
        <v>2.87</v>
      </c>
      <c r="J943" s="299">
        <v>5400</v>
      </c>
      <c r="K943" s="299">
        <v>1.72</v>
      </c>
      <c r="L943" s="299">
        <v>8140</v>
      </c>
      <c r="M943" s="299">
        <v>2.6</v>
      </c>
      <c r="N943" s="299">
        <v>135900</v>
      </c>
      <c r="O943" s="299">
        <v>43.38</v>
      </c>
      <c r="P943" s="299">
        <v>140400</v>
      </c>
      <c r="Q943" s="299">
        <v>44.82</v>
      </c>
      <c r="R943" s="299">
        <v>1080</v>
      </c>
      <c r="S943" s="299">
        <v>0.34</v>
      </c>
      <c r="T943" s="299">
        <v>0</v>
      </c>
      <c r="U943" s="299">
        <v>0</v>
      </c>
      <c r="V943" s="299">
        <v>11160</v>
      </c>
      <c r="W943" s="299">
        <v>3.56</v>
      </c>
      <c r="X943" s="299">
        <v>0</v>
      </c>
      <c r="Y943" s="299">
        <v>0</v>
      </c>
      <c r="Z943" s="299">
        <v>11160</v>
      </c>
      <c r="AA943" s="299">
        <v>3.56</v>
      </c>
      <c r="AB943" s="299">
        <v>1980</v>
      </c>
      <c r="AC943" s="299">
        <v>0.63</v>
      </c>
      <c r="AD943" s="299">
        <v>0</v>
      </c>
      <c r="AE943" s="299">
        <v>0</v>
      </c>
      <c r="AF943" s="299">
        <v>1980</v>
      </c>
      <c r="AG943" s="299">
        <v>0.63</v>
      </c>
      <c r="AH943" s="299">
        <v>200</v>
      </c>
      <c r="AI943" s="299">
        <v>0.06</v>
      </c>
      <c r="AJ943" s="299">
        <v>0</v>
      </c>
      <c r="AK943" s="299">
        <v>0</v>
      </c>
      <c r="AL943" s="299">
        <v>313260</v>
      </c>
      <c r="AM943" s="299">
        <v>100</v>
      </c>
      <c r="AN943" s="299">
        <v>0</v>
      </c>
      <c r="AO943" s="300">
        <v>0</v>
      </c>
      <c r="AP943" s="300">
        <v>313260</v>
      </c>
      <c r="AQ943" s="65">
        <f t="shared" si="166"/>
        <v>3.5625359126604098E-2</v>
      </c>
      <c r="AR943" s="66">
        <f t="shared" si="167"/>
        <v>62</v>
      </c>
      <c r="AS943" s="67">
        <f t="shared" si="168"/>
        <v>6.320628232139437E-3</v>
      </c>
      <c r="AT943" s="66">
        <f t="shared" si="169"/>
        <v>11</v>
      </c>
      <c r="AU943" s="67">
        <f t="shared" si="170"/>
        <v>6.3844729617570071E-4</v>
      </c>
      <c r="AV943" s="68">
        <f t="shared" si="171"/>
        <v>1.1111111111111112</v>
      </c>
    </row>
    <row r="944" spans="1:48" x14ac:dyDescent="0.2">
      <c r="A944" s="1" t="str">
        <f t="shared" si="165"/>
        <v>Pichidegua34</v>
      </c>
      <c r="B944" s="38" t="str">
        <f t="shared" si="172"/>
        <v>PICH5C34</v>
      </c>
      <c r="C944" s="39">
        <v>34</v>
      </c>
      <c r="D944" s="40" t="s">
        <v>52</v>
      </c>
      <c r="E944" s="40" t="s">
        <v>55</v>
      </c>
      <c r="F944" s="40" t="s">
        <v>51</v>
      </c>
      <c r="G944" s="41" t="s">
        <v>35</v>
      </c>
      <c r="H944" s="299">
        <v>1320</v>
      </c>
      <c r="I944" s="299">
        <v>0.45</v>
      </c>
      <c r="J944" s="299">
        <v>12780</v>
      </c>
      <c r="K944" s="299">
        <v>4.38</v>
      </c>
      <c r="L944" s="299">
        <v>92340</v>
      </c>
      <c r="M944" s="299">
        <v>31.64</v>
      </c>
      <c r="N944" s="299">
        <v>149580</v>
      </c>
      <c r="O944" s="299">
        <v>51.25</v>
      </c>
      <c r="P944" s="299">
        <v>14760</v>
      </c>
      <c r="Q944" s="299">
        <v>5.0599999999999996</v>
      </c>
      <c r="R944" s="299">
        <v>0</v>
      </c>
      <c r="S944" s="299">
        <v>0</v>
      </c>
      <c r="T944" s="299">
        <v>0</v>
      </c>
      <c r="U944" s="299">
        <v>0</v>
      </c>
      <c r="V944" s="299">
        <v>18180</v>
      </c>
      <c r="W944" s="299">
        <v>6.23</v>
      </c>
      <c r="X944" s="299">
        <v>0</v>
      </c>
      <c r="Y944" s="299">
        <v>0</v>
      </c>
      <c r="Z944" s="299">
        <v>18180</v>
      </c>
      <c r="AA944" s="299">
        <v>6.23</v>
      </c>
      <c r="AB944" s="299">
        <v>2160</v>
      </c>
      <c r="AC944" s="299">
        <v>0.74</v>
      </c>
      <c r="AD944" s="299">
        <v>0</v>
      </c>
      <c r="AE944" s="299">
        <v>0</v>
      </c>
      <c r="AF944" s="299">
        <v>2160</v>
      </c>
      <c r="AG944" s="299">
        <v>0.74</v>
      </c>
      <c r="AH944" s="299">
        <v>720</v>
      </c>
      <c r="AI944" s="299">
        <v>0.25</v>
      </c>
      <c r="AJ944" s="299">
        <v>0</v>
      </c>
      <c r="AK944" s="299">
        <v>0</v>
      </c>
      <c r="AL944" s="299">
        <v>291840</v>
      </c>
      <c r="AM944" s="299">
        <v>100</v>
      </c>
      <c r="AN944" s="299">
        <v>0</v>
      </c>
      <c r="AO944" s="300">
        <v>0</v>
      </c>
      <c r="AP944" s="300">
        <v>291840</v>
      </c>
      <c r="AQ944" s="65">
        <f t="shared" si="166"/>
        <v>6.2294407894736843E-2</v>
      </c>
      <c r="AR944" s="66">
        <f t="shared" si="167"/>
        <v>101</v>
      </c>
      <c r="AS944" s="67">
        <f t="shared" si="168"/>
        <v>7.4013157894736838E-3</v>
      </c>
      <c r="AT944" s="66">
        <f t="shared" si="169"/>
        <v>12</v>
      </c>
      <c r="AU944" s="67">
        <f t="shared" si="170"/>
        <v>2.4671052631578946E-3</v>
      </c>
      <c r="AV944" s="68">
        <f t="shared" si="171"/>
        <v>4</v>
      </c>
    </row>
    <row r="945" spans="1:48" x14ac:dyDescent="0.2">
      <c r="A945" s="1" t="str">
        <f t="shared" si="165"/>
        <v>Pichidegua34</v>
      </c>
      <c r="B945" s="38" t="str">
        <f t="shared" si="172"/>
        <v>PICH5D34</v>
      </c>
      <c r="C945" s="39">
        <v>34</v>
      </c>
      <c r="D945" s="40" t="s">
        <v>52</v>
      </c>
      <c r="E945" s="40" t="s">
        <v>55</v>
      </c>
      <c r="F945" s="40" t="s">
        <v>51</v>
      </c>
      <c r="G945" s="41" t="s">
        <v>36</v>
      </c>
      <c r="H945" s="299">
        <v>1200</v>
      </c>
      <c r="I945" s="299">
        <v>0.48</v>
      </c>
      <c r="J945" s="299">
        <v>23040</v>
      </c>
      <c r="K945" s="299">
        <v>9.2100000000000009</v>
      </c>
      <c r="L945" s="299">
        <v>78120</v>
      </c>
      <c r="M945" s="299">
        <v>31.23</v>
      </c>
      <c r="N945" s="299">
        <v>113040</v>
      </c>
      <c r="O945" s="299">
        <v>45.18</v>
      </c>
      <c r="P945" s="299">
        <v>6660</v>
      </c>
      <c r="Q945" s="299">
        <v>2.66</v>
      </c>
      <c r="R945" s="299">
        <v>0</v>
      </c>
      <c r="S945" s="299">
        <v>0</v>
      </c>
      <c r="T945" s="299">
        <v>0</v>
      </c>
      <c r="U945" s="299">
        <v>0</v>
      </c>
      <c r="V945" s="299">
        <v>24300</v>
      </c>
      <c r="W945" s="299">
        <v>9.7100000000000009</v>
      </c>
      <c r="X945" s="299">
        <v>0</v>
      </c>
      <c r="Y945" s="299">
        <v>0</v>
      </c>
      <c r="Z945" s="299">
        <v>24300</v>
      </c>
      <c r="AA945" s="299">
        <v>9.7100000000000009</v>
      </c>
      <c r="AB945" s="299">
        <v>3240</v>
      </c>
      <c r="AC945" s="299">
        <v>1.3</v>
      </c>
      <c r="AD945" s="299">
        <v>0</v>
      </c>
      <c r="AE945" s="299">
        <v>0</v>
      </c>
      <c r="AF945" s="299">
        <v>3240</v>
      </c>
      <c r="AG945" s="299">
        <v>1.3</v>
      </c>
      <c r="AH945" s="299">
        <v>580</v>
      </c>
      <c r="AI945" s="299">
        <v>0.23</v>
      </c>
      <c r="AJ945" s="299">
        <v>0</v>
      </c>
      <c r="AK945" s="299">
        <v>0</v>
      </c>
      <c r="AL945" s="299">
        <v>250180</v>
      </c>
      <c r="AM945" s="299">
        <v>100</v>
      </c>
      <c r="AN945" s="299">
        <v>0</v>
      </c>
      <c r="AO945" s="300">
        <v>0</v>
      </c>
      <c r="AP945" s="300">
        <v>250180</v>
      </c>
      <c r="AQ945" s="65">
        <f t="shared" si="166"/>
        <v>9.7130066352226402E-2</v>
      </c>
      <c r="AR945" s="66">
        <f t="shared" si="167"/>
        <v>135</v>
      </c>
      <c r="AS945" s="67">
        <f t="shared" si="168"/>
        <v>1.2950675513630187E-2</v>
      </c>
      <c r="AT945" s="66">
        <f t="shared" si="169"/>
        <v>18</v>
      </c>
      <c r="AU945" s="67">
        <f t="shared" si="170"/>
        <v>2.3183308018226876E-3</v>
      </c>
      <c r="AV945" s="68">
        <f t="shared" si="171"/>
        <v>3.2222222222222223</v>
      </c>
    </row>
    <row r="946" spans="1:48" x14ac:dyDescent="0.2">
      <c r="A946" s="1" t="str">
        <f t="shared" si="165"/>
        <v>Pichidegua34</v>
      </c>
      <c r="B946" s="38" t="str">
        <f t="shared" si="172"/>
        <v>PICH1Aco34</v>
      </c>
      <c r="C946" s="39">
        <v>34</v>
      </c>
      <c r="D946" s="40" t="s">
        <v>52</v>
      </c>
      <c r="E946" s="40" t="s">
        <v>56</v>
      </c>
      <c r="F946" s="40" t="s">
        <v>47</v>
      </c>
      <c r="G946" s="41" t="s">
        <v>37</v>
      </c>
      <c r="H946" s="299">
        <v>2160</v>
      </c>
      <c r="I946" s="299">
        <v>8.3699999999999992</v>
      </c>
      <c r="J946" s="299">
        <v>1800</v>
      </c>
      <c r="K946" s="299">
        <v>6.97</v>
      </c>
      <c r="L946" s="299">
        <v>7200</v>
      </c>
      <c r="M946" s="299">
        <v>27.9</v>
      </c>
      <c r="N946" s="299">
        <v>8820</v>
      </c>
      <c r="O946" s="299">
        <v>34.17</v>
      </c>
      <c r="P946" s="299">
        <v>360</v>
      </c>
      <c r="Q946" s="299">
        <v>1.39</v>
      </c>
      <c r="R946" s="299">
        <v>0</v>
      </c>
      <c r="S946" s="299">
        <v>0</v>
      </c>
      <c r="T946" s="299">
        <v>0</v>
      </c>
      <c r="U946" s="299">
        <v>0</v>
      </c>
      <c r="V946" s="299">
        <v>1221</v>
      </c>
      <c r="W946" s="299">
        <v>4.7300000000000004</v>
      </c>
      <c r="X946" s="299">
        <v>2100</v>
      </c>
      <c r="Y946" s="299">
        <v>8.14</v>
      </c>
      <c r="Z946" s="299">
        <v>3321</v>
      </c>
      <c r="AA946" s="299">
        <v>12.87</v>
      </c>
      <c r="AB946" s="299">
        <v>351</v>
      </c>
      <c r="AC946" s="299">
        <v>1.36</v>
      </c>
      <c r="AD946" s="299">
        <v>810</v>
      </c>
      <c r="AE946" s="299">
        <v>3.14</v>
      </c>
      <c r="AF946" s="299">
        <v>1161</v>
      </c>
      <c r="AG946" s="299">
        <v>4.5</v>
      </c>
      <c r="AH946" s="299">
        <v>988</v>
      </c>
      <c r="AI946" s="299">
        <v>3.83</v>
      </c>
      <c r="AJ946" s="299">
        <v>0</v>
      </c>
      <c r="AK946" s="299">
        <v>0</v>
      </c>
      <c r="AL946" s="299">
        <v>22900</v>
      </c>
      <c r="AM946" s="299">
        <v>88.73</v>
      </c>
      <c r="AN946" s="299">
        <v>2910</v>
      </c>
      <c r="AO946" s="300">
        <v>11.27</v>
      </c>
      <c r="AP946" s="300">
        <v>25810</v>
      </c>
      <c r="AQ946" s="65">
        <f t="shared" si="166"/>
        <v>0.12867105772956219</v>
      </c>
      <c r="AR946" s="66">
        <f t="shared" si="167"/>
        <v>18.45</v>
      </c>
      <c r="AS946" s="67">
        <f t="shared" si="168"/>
        <v>4.4982564897326618E-2</v>
      </c>
      <c r="AT946" s="66">
        <f t="shared" si="169"/>
        <v>6.45</v>
      </c>
      <c r="AU946" s="67">
        <f t="shared" si="170"/>
        <v>3.8279736536226266E-2</v>
      </c>
      <c r="AV946" s="68">
        <f t="shared" si="171"/>
        <v>5.4888888888888889</v>
      </c>
    </row>
    <row r="947" spans="1:48" x14ac:dyDescent="0.2">
      <c r="A947" s="1" t="str">
        <f t="shared" si="165"/>
        <v>Pichidegua34</v>
      </c>
      <c r="B947" s="38" t="str">
        <f t="shared" si="172"/>
        <v>PICH1Aco234</v>
      </c>
      <c r="C947" s="39">
        <v>34</v>
      </c>
      <c r="D947" s="40" t="s">
        <v>52</v>
      </c>
      <c r="E947" s="40" t="s">
        <v>56</v>
      </c>
      <c r="F947" s="40" t="s">
        <v>47</v>
      </c>
      <c r="G947" s="41" t="s">
        <v>38</v>
      </c>
      <c r="H947" s="299">
        <v>1800</v>
      </c>
      <c r="I947" s="299">
        <v>1.69</v>
      </c>
      <c r="J947" s="299">
        <v>1980</v>
      </c>
      <c r="K947" s="299">
        <v>1.86</v>
      </c>
      <c r="L947" s="299">
        <v>38700</v>
      </c>
      <c r="M947" s="299">
        <v>36.42</v>
      </c>
      <c r="N947" s="299">
        <v>48600</v>
      </c>
      <c r="O947" s="299">
        <v>45.74</v>
      </c>
      <c r="P947" s="299">
        <v>6120</v>
      </c>
      <c r="Q947" s="299">
        <v>5.76</v>
      </c>
      <c r="R947" s="299">
        <v>0</v>
      </c>
      <c r="S947" s="299">
        <v>0</v>
      </c>
      <c r="T947" s="299">
        <v>0</v>
      </c>
      <c r="U947" s="299">
        <v>0</v>
      </c>
      <c r="V947" s="299">
        <v>2205</v>
      </c>
      <c r="W947" s="299">
        <v>2.08</v>
      </c>
      <c r="X947" s="299">
        <v>3180</v>
      </c>
      <c r="Y947" s="299">
        <v>2.99</v>
      </c>
      <c r="Z947" s="299">
        <v>5385</v>
      </c>
      <c r="AA947" s="299">
        <v>5.07</v>
      </c>
      <c r="AB947" s="299">
        <v>1785</v>
      </c>
      <c r="AC947" s="299">
        <v>1.68</v>
      </c>
      <c r="AD947" s="299">
        <v>480</v>
      </c>
      <c r="AE947" s="299">
        <v>0.45</v>
      </c>
      <c r="AF947" s="299">
        <v>2265</v>
      </c>
      <c r="AG947" s="299">
        <v>2.13</v>
      </c>
      <c r="AH947" s="299">
        <v>1410</v>
      </c>
      <c r="AI947" s="299">
        <v>1.33</v>
      </c>
      <c r="AJ947" s="299">
        <v>0</v>
      </c>
      <c r="AK947" s="299">
        <v>0</v>
      </c>
      <c r="AL947" s="299">
        <v>102600</v>
      </c>
      <c r="AM947" s="299">
        <v>96.56</v>
      </c>
      <c r="AN947" s="299">
        <v>3660</v>
      </c>
      <c r="AO947" s="300">
        <v>3.44</v>
      </c>
      <c r="AP947" s="300">
        <v>106260</v>
      </c>
      <c r="AQ947" s="65">
        <f t="shared" si="166"/>
        <v>5.0677583286278936E-2</v>
      </c>
      <c r="AR947" s="66">
        <f t="shared" si="167"/>
        <v>29.916666666666668</v>
      </c>
      <c r="AS947" s="67">
        <f t="shared" si="168"/>
        <v>2.1315640880858272E-2</v>
      </c>
      <c r="AT947" s="66">
        <f t="shared" si="169"/>
        <v>12.583333333333334</v>
      </c>
      <c r="AU947" s="67">
        <f t="shared" si="170"/>
        <v>1.3269339356295878E-2</v>
      </c>
      <c r="AV947" s="68">
        <f t="shared" si="171"/>
        <v>7.833333333333333</v>
      </c>
    </row>
    <row r="948" spans="1:48" x14ac:dyDescent="0.2">
      <c r="A948" s="1" t="str">
        <f t="shared" si="165"/>
        <v>Pichidegua34</v>
      </c>
      <c r="B948" s="38" t="str">
        <f t="shared" si="172"/>
        <v>PICH1Bco34</v>
      </c>
      <c r="C948" s="39">
        <v>34</v>
      </c>
      <c r="D948" s="40" t="s">
        <v>52</v>
      </c>
      <c r="E948" s="40" t="s">
        <v>56</v>
      </c>
      <c r="F948" s="40" t="s">
        <v>47</v>
      </c>
      <c r="G948" s="41" t="s">
        <v>39</v>
      </c>
      <c r="H948" s="299">
        <v>1920</v>
      </c>
      <c r="I948" s="299">
        <v>5.0199999999999996</v>
      </c>
      <c r="J948" s="299">
        <v>2880</v>
      </c>
      <c r="K948" s="299">
        <v>7.52</v>
      </c>
      <c r="L948" s="299">
        <v>360</v>
      </c>
      <c r="M948" s="299">
        <v>0.94</v>
      </c>
      <c r="N948" s="299">
        <v>28980</v>
      </c>
      <c r="O948" s="299">
        <v>75.709999999999994</v>
      </c>
      <c r="P948" s="299">
        <v>180</v>
      </c>
      <c r="Q948" s="299">
        <v>0.47</v>
      </c>
      <c r="R948" s="299">
        <v>0</v>
      </c>
      <c r="S948" s="299">
        <v>0</v>
      </c>
      <c r="T948" s="299">
        <v>0</v>
      </c>
      <c r="U948" s="299">
        <v>0</v>
      </c>
      <c r="V948" s="299">
        <v>2778</v>
      </c>
      <c r="W948" s="299">
        <v>7.26</v>
      </c>
      <c r="X948" s="299">
        <v>480</v>
      </c>
      <c r="Y948" s="299">
        <v>1.25</v>
      </c>
      <c r="Z948" s="299">
        <v>3258</v>
      </c>
      <c r="AA948" s="299">
        <v>8.51</v>
      </c>
      <c r="AB948" s="299">
        <v>213</v>
      </c>
      <c r="AC948" s="299">
        <v>0.56000000000000005</v>
      </c>
      <c r="AD948" s="299">
        <v>0</v>
      </c>
      <c r="AE948" s="299">
        <v>0</v>
      </c>
      <c r="AF948" s="299">
        <v>213</v>
      </c>
      <c r="AG948" s="299">
        <v>0.56000000000000005</v>
      </c>
      <c r="AH948" s="299">
        <v>489</v>
      </c>
      <c r="AI948" s="299">
        <v>1.28</v>
      </c>
      <c r="AJ948" s="299">
        <v>0</v>
      </c>
      <c r="AK948" s="299">
        <v>0</v>
      </c>
      <c r="AL948" s="299">
        <v>37800</v>
      </c>
      <c r="AM948" s="299">
        <v>98.75</v>
      </c>
      <c r="AN948" s="299">
        <v>480</v>
      </c>
      <c r="AO948" s="300">
        <v>1.25</v>
      </c>
      <c r="AP948" s="300">
        <v>38280</v>
      </c>
      <c r="AQ948" s="65">
        <f t="shared" si="166"/>
        <v>8.5109717868338555E-2</v>
      </c>
      <c r="AR948" s="66">
        <f t="shared" si="167"/>
        <v>18.100000000000001</v>
      </c>
      <c r="AS948" s="67">
        <f t="shared" si="168"/>
        <v>5.5642633228840128E-3</v>
      </c>
      <c r="AT948" s="66">
        <f t="shared" si="169"/>
        <v>1.1833333333333333</v>
      </c>
      <c r="AU948" s="67">
        <f t="shared" si="170"/>
        <v>1.2774294670846394E-2</v>
      </c>
      <c r="AV948" s="68">
        <f t="shared" si="171"/>
        <v>2.7166666666666668</v>
      </c>
    </row>
    <row r="949" spans="1:48" x14ac:dyDescent="0.2">
      <c r="A949" s="1" t="str">
        <f t="shared" si="165"/>
        <v>Pichidegua34</v>
      </c>
      <c r="B949" s="38" t="str">
        <f t="shared" si="172"/>
        <v>PICH2BCO34</v>
      </c>
      <c r="C949" s="39">
        <v>34</v>
      </c>
      <c r="D949" s="40" t="s">
        <v>52</v>
      </c>
      <c r="E949" s="42" t="s">
        <v>56</v>
      </c>
      <c r="F949" s="42" t="s">
        <v>47</v>
      </c>
      <c r="G949" s="43" t="s">
        <v>40</v>
      </c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  <c r="AA949" s="299"/>
      <c r="AB949" s="299"/>
      <c r="AC949" s="299"/>
      <c r="AD949" s="299"/>
      <c r="AE949" s="299"/>
      <c r="AF949" s="299"/>
      <c r="AG949" s="299"/>
      <c r="AH949" s="299"/>
      <c r="AI949" s="299"/>
      <c r="AJ949" s="299"/>
      <c r="AK949" s="299"/>
      <c r="AL949" s="299"/>
      <c r="AM949" s="299"/>
      <c r="AN949" s="299"/>
      <c r="AO949" s="300"/>
      <c r="AP949" s="300"/>
      <c r="AQ949" s="65">
        <v>0</v>
      </c>
      <c r="AR949" s="66">
        <f t="shared" si="167"/>
        <v>0</v>
      </c>
      <c r="AS949" s="67">
        <v>0</v>
      </c>
      <c r="AT949" s="66">
        <f t="shared" si="169"/>
        <v>0</v>
      </c>
      <c r="AU949" s="67">
        <v>0</v>
      </c>
      <c r="AV949" s="68">
        <f t="shared" si="171"/>
        <v>0</v>
      </c>
    </row>
    <row r="950" spans="1:48" x14ac:dyDescent="0.2">
      <c r="A950" s="1" t="str">
        <f t="shared" si="165"/>
        <v>Pichidegua34</v>
      </c>
      <c r="B950" s="38" t="str">
        <f t="shared" si="172"/>
        <v>PICH4Bco34</v>
      </c>
      <c r="C950" s="39">
        <v>34</v>
      </c>
      <c r="D950" s="40" t="s">
        <v>52</v>
      </c>
      <c r="E950" s="40" t="s">
        <v>56</v>
      </c>
      <c r="F950" s="40" t="s">
        <v>50</v>
      </c>
      <c r="G950" s="41" t="s">
        <v>41</v>
      </c>
      <c r="H950" s="299">
        <v>1440</v>
      </c>
      <c r="I950" s="299">
        <v>3.28</v>
      </c>
      <c r="J950" s="299">
        <v>360</v>
      </c>
      <c r="K950" s="299">
        <v>0.82</v>
      </c>
      <c r="L950" s="299">
        <v>3420</v>
      </c>
      <c r="M950" s="299">
        <v>7.79</v>
      </c>
      <c r="N950" s="299">
        <v>7560</v>
      </c>
      <c r="O950" s="299">
        <v>17.22</v>
      </c>
      <c r="P950" s="299">
        <v>26460</v>
      </c>
      <c r="Q950" s="299">
        <v>60.27</v>
      </c>
      <c r="R950" s="299">
        <v>0</v>
      </c>
      <c r="S950" s="299">
        <v>0</v>
      </c>
      <c r="T950" s="299">
        <v>0</v>
      </c>
      <c r="U950" s="299">
        <v>0</v>
      </c>
      <c r="V950" s="299">
        <v>2160</v>
      </c>
      <c r="W950" s="299">
        <v>4.92</v>
      </c>
      <c r="X950" s="299">
        <v>0</v>
      </c>
      <c r="Y950" s="299">
        <v>0</v>
      </c>
      <c r="Z950" s="299">
        <v>2160</v>
      </c>
      <c r="AA950" s="299">
        <v>4.92</v>
      </c>
      <c r="AB950" s="299">
        <v>1800</v>
      </c>
      <c r="AC950" s="299">
        <v>4.0999999999999996</v>
      </c>
      <c r="AD950" s="299">
        <v>0</v>
      </c>
      <c r="AE950" s="299">
        <v>0</v>
      </c>
      <c r="AF950" s="299">
        <v>1800</v>
      </c>
      <c r="AG950" s="299">
        <v>4.0999999999999996</v>
      </c>
      <c r="AH950" s="299">
        <v>700</v>
      </c>
      <c r="AI950" s="299">
        <v>1.59</v>
      </c>
      <c r="AJ950" s="299">
        <v>0</v>
      </c>
      <c r="AK950" s="299">
        <v>0</v>
      </c>
      <c r="AL950" s="299">
        <v>43900</v>
      </c>
      <c r="AM950" s="299">
        <v>100</v>
      </c>
      <c r="AN950" s="299">
        <v>0</v>
      </c>
      <c r="AO950" s="300">
        <v>0</v>
      </c>
      <c r="AP950" s="300">
        <v>43900</v>
      </c>
      <c r="AQ950" s="65">
        <f t="shared" si="166"/>
        <v>4.920273348519362E-2</v>
      </c>
      <c r="AR950" s="66">
        <f t="shared" si="167"/>
        <v>12</v>
      </c>
      <c r="AS950" s="67">
        <f t="shared" si="168"/>
        <v>4.1002277904328019E-2</v>
      </c>
      <c r="AT950" s="66">
        <f t="shared" si="169"/>
        <v>10</v>
      </c>
      <c r="AU950" s="67">
        <f t="shared" si="170"/>
        <v>1.5945330296127564E-2</v>
      </c>
      <c r="AV950" s="68">
        <f t="shared" si="171"/>
        <v>3.8888888888888888</v>
      </c>
    </row>
    <row r="951" spans="1:48" x14ac:dyDescent="0.2">
      <c r="A951" s="1" t="str">
        <f t="shared" si="165"/>
        <v>Pichidegua34</v>
      </c>
      <c r="B951" s="38" t="str">
        <f t="shared" si="172"/>
        <v>PICH5Aco34</v>
      </c>
      <c r="C951" s="39">
        <v>34</v>
      </c>
      <c r="D951" s="40" t="s">
        <v>52</v>
      </c>
      <c r="E951" s="40" t="s">
        <v>56</v>
      </c>
      <c r="F951" s="40" t="s">
        <v>51</v>
      </c>
      <c r="G951" s="41" t="s">
        <v>42</v>
      </c>
      <c r="H951" s="299">
        <v>2880</v>
      </c>
      <c r="I951" s="299">
        <v>1.92</v>
      </c>
      <c r="J951" s="299">
        <v>27900</v>
      </c>
      <c r="K951" s="299">
        <v>18.600000000000001</v>
      </c>
      <c r="L951" s="299">
        <v>63360</v>
      </c>
      <c r="M951" s="299">
        <v>42.24</v>
      </c>
      <c r="N951" s="299">
        <v>47520</v>
      </c>
      <c r="O951" s="299">
        <v>31.68</v>
      </c>
      <c r="P951" s="299">
        <v>360</v>
      </c>
      <c r="Q951" s="299">
        <v>0.24</v>
      </c>
      <c r="R951" s="299">
        <v>0</v>
      </c>
      <c r="S951" s="299">
        <v>0</v>
      </c>
      <c r="T951" s="299">
        <v>0</v>
      </c>
      <c r="U951" s="299">
        <v>0</v>
      </c>
      <c r="V951" s="299">
        <v>4860</v>
      </c>
      <c r="W951" s="299">
        <v>3.24</v>
      </c>
      <c r="X951" s="299">
        <v>0</v>
      </c>
      <c r="Y951" s="299">
        <v>0</v>
      </c>
      <c r="Z951" s="299">
        <v>4860</v>
      </c>
      <c r="AA951" s="299">
        <v>3.24</v>
      </c>
      <c r="AB951" s="299">
        <v>2640</v>
      </c>
      <c r="AC951" s="299">
        <v>1.76</v>
      </c>
      <c r="AD951" s="299">
        <v>0</v>
      </c>
      <c r="AE951" s="299">
        <v>0</v>
      </c>
      <c r="AF951" s="299">
        <v>2640</v>
      </c>
      <c r="AG951" s="299">
        <v>1.76</v>
      </c>
      <c r="AH951" s="299">
        <v>480</v>
      </c>
      <c r="AI951" s="299">
        <v>0.32</v>
      </c>
      <c r="AJ951" s="299">
        <v>0</v>
      </c>
      <c r="AK951" s="299">
        <v>0</v>
      </c>
      <c r="AL951" s="299">
        <v>150000</v>
      </c>
      <c r="AM951" s="299">
        <v>100</v>
      </c>
      <c r="AN951" s="299">
        <v>0</v>
      </c>
      <c r="AO951" s="300">
        <v>0</v>
      </c>
      <c r="AP951" s="300">
        <v>150000</v>
      </c>
      <c r="AQ951" s="65">
        <f t="shared" si="166"/>
        <v>3.2399999999999998E-2</v>
      </c>
      <c r="AR951" s="66">
        <f t="shared" si="167"/>
        <v>27</v>
      </c>
      <c r="AS951" s="67">
        <f t="shared" si="168"/>
        <v>1.7600000000000001E-2</v>
      </c>
      <c r="AT951" s="66">
        <f t="shared" si="169"/>
        <v>14.666666666666666</v>
      </c>
      <c r="AU951" s="67">
        <f t="shared" si="170"/>
        <v>3.2000000000000002E-3</v>
      </c>
      <c r="AV951" s="68">
        <f t="shared" si="171"/>
        <v>2.6666666666666665</v>
      </c>
    </row>
    <row r="952" spans="1:48" x14ac:dyDescent="0.2">
      <c r="A952" s="1" t="str">
        <f t="shared" si="165"/>
        <v>Pichidegua34</v>
      </c>
      <c r="B952" s="38" t="str">
        <f t="shared" si="172"/>
        <v>PICH5Bco34</v>
      </c>
      <c r="C952" s="39">
        <v>34</v>
      </c>
      <c r="D952" s="40" t="s">
        <v>52</v>
      </c>
      <c r="E952" s="40" t="s">
        <v>56</v>
      </c>
      <c r="F952" s="40" t="s">
        <v>51</v>
      </c>
      <c r="G952" s="41" t="s">
        <v>43</v>
      </c>
      <c r="H952" s="299">
        <v>480</v>
      </c>
      <c r="I952" s="299">
        <v>4.4400000000000004</v>
      </c>
      <c r="J952" s="299">
        <v>1980</v>
      </c>
      <c r="K952" s="299">
        <v>18.329999999999998</v>
      </c>
      <c r="L952" s="299">
        <v>4140</v>
      </c>
      <c r="M952" s="299">
        <v>38.33</v>
      </c>
      <c r="N952" s="299">
        <v>3060</v>
      </c>
      <c r="O952" s="299">
        <v>28.33</v>
      </c>
      <c r="P952" s="299">
        <v>180</v>
      </c>
      <c r="Q952" s="299">
        <v>1.67</v>
      </c>
      <c r="R952" s="299">
        <v>0</v>
      </c>
      <c r="S952" s="299">
        <v>0</v>
      </c>
      <c r="T952" s="299">
        <v>0</v>
      </c>
      <c r="U952" s="299">
        <v>0</v>
      </c>
      <c r="V952" s="299">
        <v>219</v>
      </c>
      <c r="W952" s="299">
        <v>2.0299999999999998</v>
      </c>
      <c r="X952" s="299">
        <v>0</v>
      </c>
      <c r="Y952" s="299">
        <v>0</v>
      </c>
      <c r="Z952" s="299">
        <v>219</v>
      </c>
      <c r="AA952" s="299">
        <v>2.0299999999999998</v>
      </c>
      <c r="AB952" s="299">
        <v>285</v>
      </c>
      <c r="AC952" s="299">
        <v>2.64</v>
      </c>
      <c r="AD952" s="299">
        <v>0</v>
      </c>
      <c r="AE952" s="299">
        <v>0</v>
      </c>
      <c r="AF952" s="299">
        <v>285</v>
      </c>
      <c r="AG952" s="299">
        <v>2.64</v>
      </c>
      <c r="AH952" s="299">
        <v>456</v>
      </c>
      <c r="AI952" s="299">
        <v>4.22</v>
      </c>
      <c r="AJ952" s="299">
        <v>0</v>
      </c>
      <c r="AK952" s="299">
        <v>0</v>
      </c>
      <c r="AL952" s="299">
        <v>10800</v>
      </c>
      <c r="AM952" s="299">
        <v>100</v>
      </c>
      <c r="AN952" s="299">
        <v>0</v>
      </c>
      <c r="AO952" s="300">
        <v>0</v>
      </c>
      <c r="AP952" s="300">
        <v>10800</v>
      </c>
      <c r="AQ952" s="65">
        <f t="shared" si="166"/>
        <v>2.0277777777777777E-2</v>
      </c>
      <c r="AR952" s="66">
        <f t="shared" si="167"/>
        <v>1.2166666666666666</v>
      </c>
      <c r="AS952" s="67">
        <f t="shared" si="168"/>
        <v>2.6388888888888889E-2</v>
      </c>
      <c r="AT952" s="66">
        <f t="shared" si="169"/>
        <v>1.5833333333333333</v>
      </c>
      <c r="AU952" s="67">
        <f t="shared" si="170"/>
        <v>4.2222222222222223E-2</v>
      </c>
      <c r="AV952" s="68">
        <f t="shared" si="171"/>
        <v>2.5333333333333332</v>
      </c>
    </row>
    <row r="953" spans="1:48" x14ac:dyDescent="0.2">
      <c r="A953" s="1" t="str">
        <f t="shared" si="165"/>
        <v>Pichidegua34</v>
      </c>
      <c r="B953" s="38" t="str">
        <f t="shared" si="172"/>
        <v>PICH5Cco34</v>
      </c>
      <c r="C953" s="39">
        <v>34</v>
      </c>
      <c r="D953" s="40" t="s">
        <v>52</v>
      </c>
      <c r="E953" s="40" t="s">
        <v>56</v>
      </c>
      <c r="F953" s="40" t="s">
        <v>51</v>
      </c>
      <c r="G953" s="41" t="s">
        <v>44</v>
      </c>
      <c r="H953" s="299">
        <v>2400</v>
      </c>
      <c r="I953" s="299">
        <v>2.13</v>
      </c>
      <c r="J953" s="299">
        <v>14940</v>
      </c>
      <c r="K953" s="299">
        <v>13.28</v>
      </c>
      <c r="L953" s="299">
        <v>32940</v>
      </c>
      <c r="M953" s="299">
        <v>29.29</v>
      </c>
      <c r="N953" s="299">
        <v>53280</v>
      </c>
      <c r="O953" s="299">
        <v>47.37</v>
      </c>
      <c r="P953" s="299">
        <v>2700</v>
      </c>
      <c r="Q953" s="299">
        <v>2.4</v>
      </c>
      <c r="R953" s="299">
        <v>0</v>
      </c>
      <c r="S953" s="299">
        <v>0</v>
      </c>
      <c r="T953" s="299">
        <v>0</v>
      </c>
      <c r="U953" s="299">
        <v>0</v>
      </c>
      <c r="V953" s="299">
        <v>4320</v>
      </c>
      <c r="W953" s="299">
        <v>3.84</v>
      </c>
      <c r="X953" s="299">
        <v>0</v>
      </c>
      <c r="Y953" s="299">
        <v>0</v>
      </c>
      <c r="Z953" s="299">
        <v>4320</v>
      </c>
      <c r="AA953" s="299">
        <v>3.84</v>
      </c>
      <c r="AB953" s="299">
        <v>1620</v>
      </c>
      <c r="AC953" s="299">
        <v>1.44</v>
      </c>
      <c r="AD953" s="299">
        <v>0</v>
      </c>
      <c r="AE953" s="299">
        <v>0</v>
      </c>
      <c r="AF953" s="299">
        <v>1620</v>
      </c>
      <c r="AG953" s="299">
        <v>1.44</v>
      </c>
      <c r="AH953" s="299">
        <v>280</v>
      </c>
      <c r="AI953" s="299">
        <v>0.25</v>
      </c>
      <c r="AJ953" s="299">
        <v>0</v>
      </c>
      <c r="AK953" s="299">
        <v>0</v>
      </c>
      <c r="AL953" s="299">
        <v>112480</v>
      </c>
      <c r="AM953" s="299">
        <v>100</v>
      </c>
      <c r="AN953" s="299">
        <v>0</v>
      </c>
      <c r="AO953" s="300">
        <v>0</v>
      </c>
      <c r="AP953" s="300">
        <v>112480</v>
      </c>
      <c r="AQ953" s="65">
        <f t="shared" si="166"/>
        <v>3.8406827880512091E-2</v>
      </c>
      <c r="AR953" s="66">
        <f t="shared" si="167"/>
        <v>24</v>
      </c>
      <c r="AS953" s="67">
        <f t="shared" si="168"/>
        <v>1.4402560455192033E-2</v>
      </c>
      <c r="AT953" s="66">
        <f t="shared" si="169"/>
        <v>9</v>
      </c>
      <c r="AU953" s="67">
        <f t="shared" si="170"/>
        <v>2.4893314366998577E-3</v>
      </c>
      <c r="AV953" s="68">
        <f t="shared" si="171"/>
        <v>1.5555555555555556</v>
      </c>
    </row>
    <row r="954" spans="1:48" ht="13.5" thickBot="1" x14ac:dyDescent="0.25">
      <c r="A954" s="1">
        <v>34</v>
      </c>
      <c r="B954" s="44" t="str">
        <f t="shared" si="172"/>
        <v>Lavado34</v>
      </c>
      <c r="C954" s="45">
        <v>34</v>
      </c>
      <c r="D954" s="46"/>
      <c r="E954" s="46"/>
      <c r="F954" s="46"/>
      <c r="G954" s="47" t="s">
        <v>46</v>
      </c>
      <c r="H954" s="301">
        <v>6600</v>
      </c>
      <c r="I954" s="301">
        <v>3.54</v>
      </c>
      <c r="J954" s="301">
        <v>24660</v>
      </c>
      <c r="K954" s="301">
        <v>13.24</v>
      </c>
      <c r="L954" s="301">
        <v>76860</v>
      </c>
      <c r="M954" s="301">
        <v>41.27</v>
      </c>
      <c r="N954" s="301">
        <v>58860</v>
      </c>
      <c r="O954" s="301">
        <v>31.6</v>
      </c>
      <c r="P954" s="301">
        <v>18000</v>
      </c>
      <c r="Q954" s="301">
        <v>9.66</v>
      </c>
      <c r="R954" s="301">
        <v>1260</v>
      </c>
      <c r="S954" s="301">
        <v>0.68</v>
      </c>
      <c r="T954" s="301">
        <v>0</v>
      </c>
      <c r="U954" s="301">
        <v>0</v>
      </c>
      <c r="V954" s="301">
        <v>0</v>
      </c>
      <c r="W954" s="301">
        <v>0</v>
      </c>
      <c r="X954" s="301">
        <v>0</v>
      </c>
      <c r="Y954" s="301">
        <v>0</v>
      </c>
      <c r="Z954" s="301">
        <v>0</v>
      </c>
      <c r="AA954" s="301">
        <v>0</v>
      </c>
      <c r="AB954" s="301">
        <v>0</v>
      </c>
      <c r="AC954" s="301">
        <v>0</v>
      </c>
      <c r="AD954" s="301">
        <v>0</v>
      </c>
      <c r="AE954" s="301">
        <v>0</v>
      </c>
      <c r="AF954" s="301">
        <v>0</v>
      </c>
      <c r="AG954" s="301">
        <v>0</v>
      </c>
      <c r="AH954" s="301">
        <v>0</v>
      </c>
      <c r="AI954" s="301">
        <v>0</v>
      </c>
      <c r="AJ954" s="301">
        <v>0</v>
      </c>
      <c r="AK954" s="301">
        <v>0</v>
      </c>
      <c r="AL954" s="301">
        <v>186240</v>
      </c>
      <c r="AM954" s="301">
        <v>100</v>
      </c>
      <c r="AN954" s="301">
        <v>0</v>
      </c>
      <c r="AO954" s="302">
        <v>0</v>
      </c>
      <c r="AP954" s="302">
        <v>186240</v>
      </c>
      <c r="AQ954" s="69">
        <f>+Z954/AP954</f>
        <v>0</v>
      </c>
      <c r="AR954" s="70">
        <f t="shared" si="167"/>
        <v>0</v>
      </c>
      <c r="AS954" s="71">
        <f t="shared" si="168"/>
        <v>0</v>
      </c>
      <c r="AT954" s="70">
        <f t="shared" si="169"/>
        <v>0</v>
      </c>
      <c r="AU954" s="71">
        <f t="shared" si="170"/>
        <v>0</v>
      </c>
      <c r="AV954" s="72">
        <f t="shared" si="171"/>
        <v>0</v>
      </c>
    </row>
    <row r="955" spans="1:48" x14ac:dyDescent="0.2">
      <c r="A955" s="1" t="str">
        <f t="shared" ref="A955:A981" si="173">+CONCATENATE(D955,C955)</f>
        <v>Calera35</v>
      </c>
      <c r="B955" s="34" t="str">
        <f>+CONCATENATE(G955,C955)</f>
        <v>CA3A35</v>
      </c>
      <c r="C955" s="35">
        <v>35</v>
      </c>
      <c r="D955" s="36" t="s">
        <v>59</v>
      </c>
      <c r="E955" s="36" t="s">
        <v>56</v>
      </c>
      <c r="F955" s="36" t="s">
        <v>47</v>
      </c>
      <c r="G955" s="37" t="s">
        <v>20</v>
      </c>
      <c r="H955" s="297">
        <v>5160</v>
      </c>
      <c r="I955" s="297"/>
      <c r="J955" s="297">
        <v>17280</v>
      </c>
      <c r="K955" s="297"/>
      <c r="L955" s="297">
        <v>0</v>
      </c>
      <c r="M955" s="297"/>
      <c r="N955" s="297">
        <v>39420</v>
      </c>
      <c r="O955" s="297"/>
      <c r="P955" s="297">
        <v>0</v>
      </c>
      <c r="Q955" s="297"/>
      <c r="R955" s="297">
        <v>0</v>
      </c>
      <c r="S955" s="297"/>
      <c r="T955" s="297">
        <v>0</v>
      </c>
      <c r="U955" s="297"/>
      <c r="V955" s="297">
        <v>1392</v>
      </c>
      <c r="W955" s="297"/>
      <c r="X955" s="297">
        <v>570</v>
      </c>
      <c r="Y955" s="297"/>
      <c r="Z955" s="297">
        <v>1962</v>
      </c>
      <c r="AA955" s="297"/>
      <c r="AB955" s="297">
        <v>909</v>
      </c>
      <c r="AC955" s="297"/>
      <c r="AD955" s="297">
        <v>630</v>
      </c>
      <c r="AE955" s="297"/>
      <c r="AF955" s="297">
        <v>1539</v>
      </c>
      <c r="AG955" s="297"/>
      <c r="AH955" s="297">
        <v>1869</v>
      </c>
      <c r="AI955" s="297"/>
      <c r="AJ955" s="297"/>
      <c r="AK955" s="297"/>
      <c r="AL955" s="297">
        <v>66030</v>
      </c>
      <c r="AM955" s="297"/>
      <c r="AN955" s="297">
        <v>1200</v>
      </c>
      <c r="AO955" s="298"/>
      <c r="AP955" s="298">
        <v>67230</v>
      </c>
      <c r="AQ955" s="57">
        <f t="shared" ref="AQ955:AQ981" si="174">+Z955/AP955</f>
        <v>2.9183400267737618E-2</v>
      </c>
      <c r="AR955" s="58">
        <f t="shared" ref="AR955:AR982" si="175">+Z955/180</f>
        <v>10.9</v>
      </c>
      <c r="AS955" s="59">
        <f t="shared" ref="AS955:AS982" si="176">+AF955/AP955</f>
        <v>2.289156626506024E-2</v>
      </c>
      <c r="AT955" s="58">
        <f t="shared" ref="AT955:AT982" si="177">+AF955/180</f>
        <v>8.5500000000000007</v>
      </c>
      <c r="AU955" s="59">
        <f t="shared" ref="AU955:AU982" si="178">+AH955/AP955</f>
        <v>2.7800089245872378E-2</v>
      </c>
      <c r="AV955" s="60">
        <f t="shared" ref="AV955:AV982" si="179">+AH955/180</f>
        <v>10.383333333333333</v>
      </c>
    </row>
    <row r="956" spans="1:48" x14ac:dyDescent="0.2">
      <c r="A956" s="1" t="str">
        <f t="shared" si="173"/>
        <v>Calera35</v>
      </c>
      <c r="B956" s="38" t="str">
        <f t="shared" ref="B956:B982" si="180">+CONCATENATE(G956,C956)</f>
        <v>CA3B35</v>
      </c>
      <c r="C956" s="39">
        <v>35</v>
      </c>
      <c r="D956" s="40" t="s">
        <v>59</v>
      </c>
      <c r="E956" s="40" t="s">
        <v>56</v>
      </c>
      <c r="F956" s="40" t="s">
        <v>47</v>
      </c>
      <c r="G956" s="41" t="s">
        <v>54</v>
      </c>
      <c r="H956" s="299">
        <v>600</v>
      </c>
      <c r="I956" s="299"/>
      <c r="J956" s="299">
        <v>1980</v>
      </c>
      <c r="K956" s="299"/>
      <c r="L956" s="299">
        <v>1440</v>
      </c>
      <c r="M956" s="299"/>
      <c r="N956" s="299">
        <v>3420</v>
      </c>
      <c r="O956" s="299"/>
      <c r="P956" s="299">
        <v>180</v>
      </c>
      <c r="Q956" s="299"/>
      <c r="R956" s="299">
        <v>0</v>
      </c>
      <c r="S956" s="299"/>
      <c r="T956" s="299">
        <v>0</v>
      </c>
      <c r="U956" s="299"/>
      <c r="V956" s="299">
        <v>270</v>
      </c>
      <c r="W956" s="299"/>
      <c r="X956" s="299">
        <v>240</v>
      </c>
      <c r="Y956" s="299"/>
      <c r="Z956" s="299">
        <v>510</v>
      </c>
      <c r="AA956" s="299"/>
      <c r="AB956" s="299">
        <v>120</v>
      </c>
      <c r="AC956" s="299"/>
      <c r="AD956" s="299">
        <v>540</v>
      </c>
      <c r="AE956" s="299"/>
      <c r="AF956" s="299">
        <v>660</v>
      </c>
      <c r="AG956" s="299"/>
      <c r="AH956" s="299">
        <v>960</v>
      </c>
      <c r="AI956" s="299"/>
      <c r="AJ956" s="299"/>
      <c r="AK956" s="299"/>
      <c r="AL956" s="299">
        <v>8970</v>
      </c>
      <c r="AM956" s="299"/>
      <c r="AN956" s="299">
        <v>780</v>
      </c>
      <c r="AO956" s="300"/>
      <c r="AP956" s="300">
        <v>9750</v>
      </c>
      <c r="AQ956" s="61">
        <f t="shared" si="174"/>
        <v>5.2307692307692305E-2</v>
      </c>
      <c r="AR956" s="62">
        <f t="shared" si="175"/>
        <v>2.8333333333333335</v>
      </c>
      <c r="AS956" s="63">
        <f t="shared" si="176"/>
        <v>6.7692307692307691E-2</v>
      </c>
      <c r="AT956" s="62">
        <f t="shared" si="177"/>
        <v>3.6666666666666665</v>
      </c>
      <c r="AU956" s="63">
        <f t="shared" si="178"/>
        <v>9.8461538461538461E-2</v>
      </c>
      <c r="AV956" s="64">
        <f t="shared" si="179"/>
        <v>5.333333333333333</v>
      </c>
    </row>
    <row r="957" spans="1:48" x14ac:dyDescent="0.2">
      <c r="A957" s="1" t="str">
        <f t="shared" si="173"/>
        <v>Calera35</v>
      </c>
      <c r="B957" s="38" t="str">
        <f t="shared" si="180"/>
        <v>CA3BB35</v>
      </c>
      <c r="C957" s="39">
        <v>35</v>
      </c>
      <c r="D957" s="40" t="s">
        <v>59</v>
      </c>
      <c r="E957" s="40" t="s">
        <v>55</v>
      </c>
      <c r="F957" s="40" t="s">
        <v>47</v>
      </c>
      <c r="G957" s="41" t="s">
        <v>21</v>
      </c>
      <c r="H957" s="299">
        <v>2160</v>
      </c>
      <c r="I957" s="299"/>
      <c r="J957" s="299">
        <v>9720</v>
      </c>
      <c r="K957" s="299"/>
      <c r="L957" s="299">
        <v>0</v>
      </c>
      <c r="M957" s="299"/>
      <c r="N957" s="299">
        <v>18360</v>
      </c>
      <c r="O957" s="299"/>
      <c r="P957" s="299">
        <v>6120</v>
      </c>
      <c r="Q957" s="299"/>
      <c r="R957" s="299">
        <v>0</v>
      </c>
      <c r="S957" s="299"/>
      <c r="T957" s="299">
        <v>0</v>
      </c>
      <c r="U957" s="299"/>
      <c r="V957" s="299">
        <v>1428</v>
      </c>
      <c r="W957" s="299"/>
      <c r="X957" s="299">
        <v>1080</v>
      </c>
      <c r="Y957" s="299"/>
      <c r="Z957" s="299">
        <v>2508</v>
      </c>
      <c r="AA957" s="299"/>
      <c r="AB957" s="299">
        <v>483</v>
      </c>
      <c r="AC957" s="299"/>
      <c r="AD957" s="299">
        <v>720</v>
      </c>
      <c r="AE957" s="299"/>
      <c r="AF957" s="299">
        <v>1203</v>
      </c>
      <c r="AG957" s="299"/>
      <c r="AH957" s="299">
        <v>609</v>
      </c>
      <c r="AI957" s="299"/>
      <c r="AJ957" s="299"/>
      <c r="AK957" s="299"/>
      <c r="AL957" s="299">
        <v>38880</v>
      </c>
      <c r="AM957" s="299"/>
      <c r="AN957" s="299">
        <v>1800</v>
      </c>
      <c r="AO957" s="300"/>
      <c r="AP957" s="300">
        <v>40680</v>
      </c>
      <c r="AQ957" s="61">
        <f t="shared" si="174"/>
        <v>6.1651917404129793E-2</v>
      </c>
      <c r="AR957" s="62">
        <f t="shared" si="175"/>
        <v>13.933333333333334</v>
      </c>
      <c r="AS957" s="63">
        <f t="shared" si="176"/>
        <v>2.957227138643068E-2</v>
      </c>
      <c r="AT957" s="62">
        <f t="shared" si="177"/>
        <v>6.6833333333333336</v>
      </c>
      <c r="AU957" s="63">
        <f t="shared" si="178"/>
        <v>1.4970501474926253E-2</v>
      </c>
      <c r="AV957" s="64">
        <f t="shared" si="179"/>
        <v>3.3833333333333333</v>
      </c>
    </row>
    <row r="958" spans="1:48" x14ac:dyDescent="0.2">
      <c r="A958" s="1" t="str">
        <f t="shared" si="173"/>
        <v>Calera35</v>
      </c>
      <c r="B958" s="38" t="str">
        <f t="shared" si="180"/>
        <v>CAP1A35</v>
      </c>
      <c r="C958" s="39">
        <v>35</v>
      </c>
      <c r="D958" s="40" t="s">
        <v>59</v>
      </c>
      <c r="E958" s="40" t="s">
        <v>56</v>
      </c>
      <c r="F958" s="40" t="s">
        <v>47</v>
      </c>
      <c r="G958" s="41" t="s">
        <v>22</v>
      </c>
      <c r="H958" s="299">
        <v>2160</v>
      </c>
      <c r="I958" s="299"/>
      <c r="J958" s="299">
        <v>0</v>
      </c>
      <c r="K958" s="299"/>
      <c r="L958" s="299">
        <v>0</v>
      </c>
      <c r="M958" s="299"/>
      <c r="N958" s="299">
        <v>18900</v>
      </c>
      <c r="O958" s="299"/>
      <c r="P958" s="299">
        <v>0</v>
      </c>
      <c r="Q958" s="299"/>
      <c r="R958" s="299">
        <v>0</v>
      </c>
      <c r="S958" s="299"/>
      <c r="T958" s="299">
        <v>0</v>
      </c>
      <c r="U958" s="299"/>
      <c r="V958" s="299">
        <v>1005</v>
      </c>
      <c r="W958" s="299"/>
      <c r="X958" s="299">
        <v>630</v>
      </c>
      <c r="Y958" s="299"/>
      <c r="Z958" s="299">
        <v>1635</v>
      </c>
      <c r="AA958" s="299"/>
      <c r="AB958" s="299">
        <v>186</v>
      </c>
      <c r="AC958" s="299"/>
      <c r="AD958" s="299">
        <v>0</v>
      </c>
      <c r="AE958" s="299"/>
      <c r="AF958" s="299">
        <v>186</v>
      </c>
      <c r="AG958" s="299"/>
      <c r="AH958" s="299">
        <v>319</v>
      </c>
      <c r="AI958" s="299"/>
      <c r="AJ958" s="299"/>
      <c r="AK958" s="299"/>
      <c r="AL958" s="299">
        <v>22570</v>
      </c>
      <c r="AM958" s="299"/>
      <c r="AN958" s="299">
        <v>630</v>
      </c>
      <c r="AO958" s="300"/>
      <c r="AP958" s="300">
        <v>23200</v>
      </c>
      <c r="AQ958" s="61">
        <f t="shared" si="174"/>
        <v>7.0474137931034478E-2</v>
      </c>
      <c r="AR958" s="62">
        <f t="shared" si="175"/>
        <v>9.0833333333333339</v>
      </c>
      <c r="AS958" s="63">
        <f t="shared" si="176"/>
        <v>8.0172413793103449E-3</v>
      </c>
      <c r="AT958" s="62">
        <f t="shared" si="177"/>
        <v>1.0333333333333334</v>
      </c>
      <c r="AU958" s="63">
        <f t="shared" si="178"/>
        <v>1.375E-2</v>
      </c>
      <c r="AV958" s="64">
        <f t="shared" si="179"/>
        <v>1.7722222222222221</v>
      </c>
    </row>
    <row r="959" spans="1:48" x14ac:dyDescent="0.2">
      <c r="A959" s="1" t="str">
        <f t="shared" si="173"/>
        <v>Calera35</v>
      </c>
      <c r="B959" s="38" t="str">
        <f t="shared" si="180"/>
        <v>CAP1B35</v>
      </c>
      <c r="C959" s="39">
        <v>35</v>
      </c>
      <c r="D959" s="40" t="s">
        <v>59</v>
      </c>
      <c r="E959" s="40" t="s">
        <v>56</v>
      </c>
      <c r="F959" s="40" t="s">
        <v>47</v>
      </c>
      <c r="G959" s="41" t="s">
        <v>23</v>
      </c>
      <c r="H959" s="299">
        <v>0</v>
      </c>
      <c r="I959" s="299"/>
      <c r="J959" s="299">
        <v>0</v>
      </c>
      <c r="K959" s="299"/>
      <c r="L959" s="299">
        <v>0</v>
      </c>
      <c r="M959" s="299"/>
      <c r="N959" s="299">
        <v>0</v>
      </c>
      <c r="O959" s="299"/>
      <c r="P959" s="299">
        <v>0</v>
      </c>
      <c r="Q959" s="299"/>
      <c r="R959" s="299">
        <v>0</v>
      </c>
      <c r="S959" s="299"/>
      <c r="T959" s="299">
        <v>0</v>
      </c>
      <c r="U959" s="299"/>
      <c r="V959" s="299">
        <v>60</v>
      </c>
      <c r="W959" s="299"/>
      <c r="X959" s="299">
        <v>0</v>
      </c>
      <c r="Y959" s="299"/>
      <c r="Z959" s="299">
        <v>60</v>
      </c>
      <c r="AA959" s="299"/>
      <c r="AB959" s="299">
        <v>240</v>
      </c>
      <c r="AC959" s="299"/>
      <c r="AD959" s="299">
        <v>0</v>
      </c>
      <c r="AE959" s="299"/>
      <c r="AF959" s="299">
        <v>240</v>
      </c>
      <c r="AG959" s="299"/>
      <c r="AH959" s="299">
        <v>0</v>
      </c>
      <c r="AI959" s="299"/>
      <c r="AJ959" s="299"/>
      <c r="AK959" s="299"/>
      <c r="AL959" s="299">
        <v>300</v>
      </c>
      <c r="AM959" s="299"/>
      <c r="AN959" s="299">
        <v>0</v>
      </c>
      <c r="AO959" s="300"/>
      <c r="AP959" s="300">
        <v>300</v>
      </c>
      <c r="AQ959" s="61">
        <f t="shared" si="174"/>
        <v>0.2</v>
      </c>
      <c r="AR959" s="62">
        <f t="shared" si="175"/>
        <v>0.33333333333333331</v>
      </c>
      <c r="AS959" s="63">
        <f t="shared" si="176"/>
        <v>0.8</v>
      </c>
      <c r="AT959" s="62">
        <f t="shared" si="177"/>
        <v>1.3333333333333333</v>
      </c>
      <c r="AU959" s="63">
        <f t="shared" si="178"/>
        <v>0</v>
      </c>
      <c r="AV959" s="64">
        <f t="shared" si="179"/>
        <v>0</v>
      </c>
    </row>
    <row r="960" spans="1:48" x14ac:dyDescent="0.2">
      <c r="A960" s="1" t="str">
        <f t="shared" si="173"/>
        <v>Calera35</v>
      </c>
      <c r="B960" s="38" t="str">
        <f t="shared" si="180"/>
        <v>CAP1c35</v>
      </c>
      <c r="C960" s="39">
        <v>35</v>
      </c>
      <c r="D960" s="40" t="s">
        <v>59</v>
      </c>
      <c r="E960" s="40" t="s">
        <v>56</v>
      </c>
      <c r="F960" s="40" t="s">
        <v>47</v>
      </c>
      <c r="G960" s="41" t="s">
        <v>24</v>
      </c>
      <c r="H960" s="299">
        <v>2280</v>
      </c>
      <c r="I960" s="299"/>
      <c r="J960" s="299">
        <v>0</v>
      </c>
      <c r="K960" s="299"/>
      <c r="L960" s="299">
        <v>0</v>
      </c>
      <c r="M960" s="299"/>
      <c r="N960" s="299">
        <v>21780</v>
      </c>
      <c r="O960" s="299"/>
      <c r="P960" s="299">
        <v>0</v>
      </c>
      <c r="Q960" s="299"/>
      <c r="R960" s="299">
        <v>0</v>
      </c>
      <c r="S960" s="299"/>
      <c r="T960" s="299">
        <v>0</v>
      </c>
      <c r="U960" s="299"/>
      <c r="V960" s="299">
        <v>957</v>
      </c>
      <c r="W960" s="299"/>
      <c r="X960" s="299">
        <v>330</v>
      </c>
      <c r="Y960" s="299"/>
      <c r="Z960" s="299">
        <v>1287</v>
      </c>
      <c r="AA960" s="299"/>
      <c r="AB960" s="299">
        <v>141</v>
      </c>
      <c r="AC960" s="299"/>
      <c r="AD960" s="299">
        <v>0</v>
      </c>
      <c r="AE960" s="299"/>
      <c r="AF960" s="299">
        <v>141</v>
      </c>
      <c r="AG960" s="299"/>
      <c r="AH960" s="299">
        <v>372</v>
      </c>
      <c r="AI960" s="299"/>
      <c r="AJ960" s="299"/>
      <c r="AK960" s="299"/>
      <c r="AL960" s="299">
        <v>25530</v>
      </c>
      <c r="AM960" s="299"/>
      <c r="AN960" s="299">
        <v>330</v>
      </c>
      <c r="AO960" s="300"/>
      <c r="AP960" s="300">
        <v>25860</v>
      </c>
      <c r="AQ960" s="65">
        <f t="shared" si="174"/>
        <v>4.9767981438515081E-2</v>
      </c>
      <c r="AR960" s="66">
        <f t="shared" si="175"/>
        <v>7.15</v>
      </c>
      <c r="AS960" s="67">
        <f t="shared" si="176"/>
        <v>5.4524361948955916E-3</v>
      </c>
      <c r="AT960" s="66">
        <f t="shared" si="177"/>
        <v>0.78333333333333333</v>
      </c>
      <c r="AU960" s="67">
        <f t="shared" si="178"/>
        <v>1.4385150812064965E-2</v>
      </c>
      <c r="AV960" s="68">
        <f t="shared" si="179"/>
        <v>2.0666666666666669</v>
      </c>
    </row>
    <row r="961" spans="1:48" x14ac:dyDescent="0.2">
      <c r="A961" s="1" t="str">
        <f t="shared" si="173"/>
        <v>Pichidegua35</v>
      </c>
      <c r="B961" s="38" t="str">
        <f t="shared" si="180"/>
        <v>PICH1A35</v>
      </c>
      <c r="C961" s="39">
        <v>35</v>
      </c>
      <c r="D961" s="40" t="s">
        <v>52</v>
      </c>
      <c r="E961" s="40"/>
      <c r="F961" s="40" t="s">
        <v>48</v>
      </c>
      <c r="G961" s="41" t="s">
        <v>25</v>
      </c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  <c r="AA961" s="299"/>
      <c r="AB961" s="299"/>
      <c r="AC961" s="299"/>
      <c r="AD961" s="299"/>
      <c r="AE961" s="299"/>
      <c r="AF961" s="299"/>
      <c r="AG961" s="299"/>
      <c r="AH961" s="299"/>
      <c r="AI961" s="299"/>
      <c r="AJ961" s="299"/>
      <c r="AK961" s="299"/>
      <c r="AL961" s="299"/>
      <c r="AM961" s="299"/>
      <c r="AN961" s="299"/>
      <c r="AO961" s="300"/>
      <c r="AP961" s="300"/>
      <c r="AQ961" s="65">
        <v>0</v>
      </c>
      <c r="AR961" s="66">
        <f t="shared" si="175"/>
        <v>0</v>
      </c>
      <c r="AS961" s="67">
        <v>0</v>
      </c>
      <c r="AT961" s="66">
        <f t="shared" si="177"/>
        <v>0</v>
      </c>
      <c r="AU961" s="67">
        <v>0</v>
      </c>
      <c r="AV961" s="68">
        <f t="shared" si="179"/>
        <v>0</v>
      </c>
    </row>
    <row r="962" spans="1:48" x14ac:dyDescent="0.2">
      <c r="A962" s="1" t="str">
        <f t="shared" si="173"/>
        <v>Pichidegua35</v>
      </c>
      <c r="B962" s="38" t="str">
        <f t="shared" si="180"/>
        <v>PICH2A35</v>
      </c>
      <c r="C962" s="39">
        <v>35</v>
      </c>
      <c r="D962" s="40" t="s">
        <v>52</v>
      </c>
      <c r="E962" s="40" t="s">
        <v>56</v>
      </c>
      <c r="F962" s="40" t="s">
        <v>48</v>
      </c>
      <c r="G962" s="41" t="s">
        <v>26</v>
      </c>
      <c r="H962" s="299">
        <v>7440</v>
      </c>
      <c r="I962" s="299"/>
      <c r="J962" s="299">
        <v>79020</v>
      </c>
      <c r="K962" s="299"/>
      <c r="L962" s="299">
        <v>119700</v>
      </c>
      <c r="M962" s="299"/>
      <c r="N962" s="299">
        <v>32220</v>
      </c>
      <c r="O962" s="299"/>
      <c r="P962" s="299">
        <v>3600</v>
      </c>
      <c r="Q962" s="299"/>
      <c r="R962" s="299">
        <v>0</v>
      </c>
      <c r="S962" s="299"/>
      <c r="T962" s="299">
        <v>0</v>
      </c>
      <c r="U962" s="299"/>
      <c r="V962" s="299">
        <v>14760</v>
      </c>
      <c r="W962" s="299"/>
      <c r="X962" s="299">
        <v>0</v>
      </c>
      <c r="Y962" s="299"/>
      <c r="Z962" s="299">
        <v>14760</v>
      </c>
      <c r="AA962" s="299"/>
      <c r="AB962" s="299">
        <v>8280</v>
      </c>
      <c r="AC962" s="299"/>
      <c r="AD962" s="299">
        <v>0</v>
      </c>
      <c r="AE962" s="299"/>
      <c r="AF962" s="299">
        <v>8280</v>
      </c>
      <c r="AG962" s="299"/>
      <c r="AH962" s="299">
        <v>580</v>
      </c>
      <c r="AI962" s="299"/>
      <c r="AJ962" s="299"/>
      <c r="AK962" s="299"/>
      <c r="AL962" s="299">
        <v>265600</v>
      </c>
      <c r="AM962" s="299"/>
      <c r="AN962" s="299">
        <v>0</v>
      </c>
      <c r="AO962" s="300"/>
      <c r="AP962" s="300">
        <v>265600</v>
      </c>
      <c r="AQ962" s="65">
        <f t="shared" si="174"/>
        <v>5.5572289156626507E-2</v>
      </c>
      <c r="AR962" s="66">
        <f t="shared" si="175"/>
        <v>82</v>
      </c>
      <c r="AS962" s="67">
        <f t="shared" si="176"/>
        <v>3.1174698795180724E-2</v>
      </c>
      <c r="AT962" s="66">
        <f t="shared" si="177"/>
        <v>46</v>
      </c>
      <c r="AU962" s="67">
        <f t="shared" si="178"/>
        <v>2.1837349397590363E-3</v>
      </c>
      <c r="AV962" s="68">
        <f t="shared" si="179"/>
        <v>3.2222222222222223</v>
      </c>
    </row>
    <row r="963" spans="1:48" x14ac:dyDescent="0.2">
      <c r="A963" s="1" t="str">
        <f t="shared" si="173"/>
        <v>Pichidegua35</v>
      </c>
      <c r="B963" s="38" t="str">
        <f t="shared" si="180"/>
        <v>PICH3A35</v>
      </c>
      <c r="C963" s="39">
        <v>35</v>
      </c>
      <c r="D963" s="40" t="s">
        <v>52</v>
      </c>
      <c r="E963" s="40" t="s">
        <v>55</v>
      </c>
      <c r="F963" s="40" t="s">
        <v>49</v>
      </c>
      <c r="G963" s="41" t="s">
        <v>27</v>
      </c>
      <c r="H963" s="299">
        <v>18360</v>
      </c>
      <c r="I963" s="299"/>
      <c r="J963" s="299">
        <v>46080</v>
      </c>
      <c r="K963" s="299"/>
      <c r="L963" s="299">
        <v>118520</v>
      </c>
      <c r="M963" s="299"/>
      <c r="N963" s="299">
        <v>35100</v>
      </c>
      <c r="O963" s="299"/>
      <c r="P963" s="299">
        <v>9720</v>
      </c>
      <c r="Q963" s="299"/>
      <c r="R963" s="299">
        <v>0</v>
      </c>
      <c r="S963" s="299"/>
      <c r="T963" s="299">
        <v>0</v>
      </c>
      <c r="U963" s="299"/>
      <c r="V963" s="299">
        <v>19800</v>
      </c>
      <c r="W963" s="299"/>
      <c r="X963" s="299">
        <v>0</v>
      </c>
      <c r="Y963" s="299"/>
      <c r="Z963" s="299">
        <v>19800</v>
      </c>
      <c r="AA963" s="299"/>
      <c r="AB963" s="299">
        <v>2340</v>
      </c>
      <c r="AC963" s="299"/>
      <c r="AD963" s="299">
        <v>0</v>
      </c>
      <c r="AE963" s="299"/>
      <c r="AF963" s="299">
        <v>2340</v>
      </c>
      <c r="AG963" s="299"/>
      <c r="AH963" s="299">
        <v>500</v>
      </c>
      <c r="AI963" s="299"/>
      <c r="AJ963" s="299"/>
      <c r="AK963" s="299"/>
      <c r="AL963" s="299">
        <v>250420</v>
      </c>
      <c r="AM963" s="299"/>
      <c r="AN963" s="299">
        <v>0</v>
      </c>
      <c r="AO963" s="300"/>
      <c r="AP963" s="300">
        <v>250420</v>
      </c>
      <c r="AQ963" s="65">
        <f t="shared" si="174"/>
        <v>7.9067167159172586E-2</v>
      </c>
      <c r="AR963" s="66">
        <f t="shared" si="175"/>
        <v>110</v>
      </c>
      <c r="AS963" s="67">
        <f t="shared" si="176"/>
        <v>9.3443015733567607E-3</v>
      </c>
      <c r="AT963" s="66">
        <f t="shared" si="177"/>
        <v>13</v>
      </c>
      <c r="AU963" s="67">
        <f t="shared" si="178"/>
        <v>1.9966456353326411E-3</v>
      </c>
      <c r="AV963" s="68">
        <f t="shared" si="179"/>
        <v>2.7777777777777777</v>
      </c>
    </row>
    <row r="964" spans="1:48" x14ac:dyDescent="0.2">
      <c r="A964" s="1" t="str">
        <f t="shared" si="173"/>
        <v>Pichidegua35</v>
      </c>
      <c r="B964" s="38" t="str">
        <f t="shared" si="180"/>
        <v>PICH4A35</v>
      </c>
      <c r="C964" s="39">
        <v>35</v>
      </c>
      <c r="D964" s="40" t="s">
        <v>52</v>
      </c>
      <c r="E964" s="40" t="s">
        <v>55</v>
      </c>
      <c r="F964" s="40" t="s">
        <v>50</v>
      </c>
      <c r="G964" s="41" t="s">
        <v>28</v>
      </c>
      <c r="H964" s="299">
        <v>7920</v>
      </c>
      <c r="I964" s="299"/>
      <c r="J964" s="299">
        <v>26100</v>
      </c>
      <c r="K964" s="299"/>
      <c r="L964" s="299">
        <v>57600</v>
      </c>
      <c r="M964" s="299"/>
      <c r="N964" s="299">
        <v>25920</v>
      </c>
      <c r="O964" s="299"/>
      <c r="P964" s="299">
        <v>2880</v>
      </c>
      <c r="Q964" s="299"/>
      <c r="R964" s="299">
        <v>0</v>
      </c>
      <c r="S964" s="299"/>
      <c r="T964" s="299">
        <v>0</v>
      </c>
      <c r="U964" s="299"/>
      <c r="V964" s="299">
        <v>28440</v>
      </c>
      <c r="W964" s="299"/>
      <c r="X964" s="299">
        <v>0</v>
      </c>
      <c r="Y964" s="299"/>
      <c r="Z964" s="299">
        <v>28440</v>
      </c>
      <c r="AA964" s="299"/>
      <c r="AB964" s="299">
        <v>3240</v>
      </c>
      <c r="AC964" s="299"/>
      <c r="AD964" s="299">
        <v>0</v>
      </c>
      <c r="AE964" s="299"/>
      <c r="AF964" s="299">
        <v>3240</v>
      </c>
      <c r="AG964" s="299"/>
      <c r="AH964" s="299">
        <v>1080</v>
      </c>
      <c r="AI964" s="299"/>
      <c r="AJ964" s="299"/>
      <c r="AK964" s="299"/>
      <c r="AL964" s="299">
        <v>153180</v>
      </c>
      <c r="AM964" s="299"/>
      <c r="AN964" s="299">
        <v>0</v>
      </c>
      <c r="AO964" s="300"/>
      <c r="AP964" s="300">
        <v>153180</v>
      </c>
      <c r="AQ964" s="65">
        <f t="shared" si="174"/>
        <v>0.18566392479435959</v>
      </c>
      <c r="AR964" s="66">
        <f t="shared" si="175"/>
        <v>158</v>
      </c>
      <c r="AS964" s="67">
        <f t="shared" si="176"/>
        <v>2.1151586368977675E-2</v>
      </c>
      <c r="AT964" s="66">
        <f t="shared" si="177"/>
        <v>18</v>
      </c>
      <c r="AU964" s="67">
        <f t="shared" si="178"/>
        <v>7.0505287896592246E-3</v>
      </c>
      <c r="AV964" s="68">
        <f t="shared" si="179"/>
        <v>6</v>
      </c>
    </row>
    <row r="965" spans="1:48" x14ac:dyDescent="0.2">
      <c r="A965" s="1" t="str">
        <f t="shared" si="173"/>
        <v>Pichidegua35</v>
      </c>
      <c r="B965" s="38" t="str">
        <f t="shared" si="180"/>
        <v>PICH5A35</v>
      </c>
      <c r="C965" s="39">
        <v>35</v>
      </c>
      <c r="D965" s="40" t="s">
        <v>52</v>
      </c>
      <c r="E965" s="40" t="s">
        <v>55</v>
      </c>
      <c r="F965" s="40" t="s">
        <v>51</v>
      </c>
      <c r="G965" s="41" t="s">
        <v>29</v>
      </c>
      <c r="H965" s="299">
        <v>1680</v>
      </c>
      <c r="I965" s="299"/>
      <c r="J965" s="299">
        <v>34740</v>
      </c>
      <c r="K965" s="299"/>
      <c r="L965" s="299">
        <v>142020</v>
      </c>
      <c r="M965" s="299"/>
      <c r="N965" s="299">
        <v>68760</v>
      </c>
      <c r="O965" s="299"/>
      <c r="P965" s="299">
        <v>5040</v>
      </c>
      <c r="Q965" s="299"/>
      <c r="R965" s="299">
        <v>0</v>
      </c>
      <c r="S965" s="299"/>
      <c r="T965" s="299">
        <v>0</v>
      </c>
      <c r="U965" s="299"/>
      <c r="V965" s="299">
        <v>17640</v>
      </c>
      <c r="W965" s="299"/>
      <c r="X965" s="299">
        <v>0</v>
      </c>
      <c r="Y965" s="299"/>
      <c r="Z965" s="299">
        <v>17640</v>
      </c>
      <c r="AA965" s="299"/>
      <c r="AB965" s="299">
        <v>1620</v>
      </c>
      <c r="AC965" s="299"/>
      <c r="AD965" s="299">
        <v>0</v>
      </c>
      <c r="AE965" s="299"/>
      <c r="AF965" s="299">
        <v>1620</v>
      </c>
      <c r="AG965" s="299"/>
      <c r="AH965" s="299">
        <v>600</v>
      </c>
      <c r="AI965" s="299"/>
      <c r="AJ965" s="299"/>
      <c r="AK965" s="299"/>
      <c r="AL965" s="299">
        <v>272100</v>
      </c>
      <c r="AM965" s="299"/>
      <c r="AN965" s="299">
        <v>0</v>
      </c>
      <c r="AO965" s="300"/>
      <c r="AP965" s="300">
        <v>272100</v>
      </c>
      <c r="AQ965" s="65">
        <f t="shared" si="174"/>
        <v>6.482910694597574E-2</v>
      </c>
      <c r="AR965" s="66">
        <f t="shared" si="175"/>
        <v>98</v>
      </c>
      <c r="AS965" s="67">
        <f t="shared" si="176"/>
        <v>5.9536934950385886E-3</v>
      </c>
      <c r="AT965" s="66">
        <f t="shared" si="177"/>
        <v>9</v>
      </c>
      <c r="AU965" s="67">
        <f t="shared" si="178"/>
        <v>2.205071664829107E-3</v>
      </c>
      <c r="AV965" s="68">
        <f t="shared" si="179"/>
        <v>3.3333333333333335</v>
      </c>
    </row>
    <row r="966" spans="1:48" x14ac:dyDescent="0.2">
      <c r="A966" s="1" t="str">
        <f t="shared" si="173"/>
        <v>Pichidegua35</v>
      </c>
      <c r="B966" s="38" t="str">
        <f t="shared" si="180"/>
        <v>PICH1B35</v>
      </c>
      <c r="C966" s="39">
        <v>35</v>
      </c>
      <c r="D966" s="40" t="s">
        <v>52</v>
      </c>
      <c r="E966" s="40"/>
      <c r="F966" s="40" t="s">
        <v>48</v>
      </c>
      <c r="G966" s="41" t="s">
        <v>30</v>
      </c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  <c r="AA966" s="299"/>
      <c r="AB966" s="299"/>
      <c r="AC966" s="299"/>
      <c r="AD966" s="299"/>
      <c r="AE966" s="299"/>
      <c r="AF966" s="299"/>
      <c r="AG966" s="299"/>
      <c r="AH966" s="299"/>
      <c r="AI966" s="299"/>
      <c r="AJ966" s="299"/>
      <c r="AK966" s="299"/>
      <c r="AL966" s="299"/>
      <c r="AM966" s="299"/>
      <c r="AN966" s="299"/>
      <c r="AO966" s="300"/>
      <c r="AP966" s="300"/>
      <c r="AQ966" s="65">
        <v>0</v>
      </c>
      <c r="AR966" s="66">
        <f t="shared" si="175"/>
        <v>0</v>
      </c>
      <c r="AS966" s="67">
        <v>0</v>
      </c>
      <c r="AT966" s="66">
        <f t="shared" si="177"/>
        <v>0</v>
      </c>
      <c r="AU966" s="67">
        <v>0</v>
      </c>
      <c r="AV966" s="68">
        <f t="shared" si="179"/>
        <v>0</v>
      </c>
    </row>
    <row r="967" spans="1:48" x14ac:dyDescent="0.2">
      <c r="A967" s="1" t="str">
        <f t="shared" si="173"/>
        <v>Pichidegua35</v>
      </c>
      <c r="B967" s="38" t="str">
        <f t="shared" si="180"/>
        <v>PICH2B35</v>
      </c>
      <c r="C967" s="39">
        <v>35</v>
      </c>
      <c r="D967" s="40" t="s">
        <v>52</v>
      </c>
      <c r="E967" s="40" t="s">
        <v>55</v>
      </c>
      <c r="F967" s="40" t="s">
        <v>48</v>
      </c>
      <c r="G967" s="41" t="s">
        <v>31</v>
      </c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  <c r="AA967" s="299"/>
      <c r="AB967" s="299"/>
      <c r="AC967" s="299"/>
      <c r="AD967" s="299"/>
      <c r="AE967" s="299"/>
      <c r="AF967" s="299"/>
      <c r="AG967" s="299"/>
      <c r="AH967" s="299"/>
      <c r="AI967" s="299"/>
      <c r="AJ967" s="299"/>
      <c r="AK967" s="299"/>
      <c r="AL967" s="299"/>
      <c r="AM967" s="299"/>
      <c r="AN967" s="299"/>
      <c r="AO967" s="300"/>
      <c r="AP967" s="300"/>
      <c r="AQ967" s="65">
        <v>0</v>
      </c>
      <c r="AR967" s="66">
        <f t="shared" si="175"/>
        <v>0</v>
      </c>
      <c r="AS967" s="67">
        <v>0</v>
      </c>
      <c r="AT967" s="66">
        <f t="shared" si="177"/>
        <v>0</v>
      </c>
      <c r="AU967" s="67">
        <v>0</v>
      </c>
      <c r="AV967" s="68">
        <f t="shared" si="179"/>
        <v>0</v>
      </c>
    </row>
    <row r="968" spans="1:48" x14ac:dyDescent="0.2">
      <c r="A968" s="1" t="str">
        <f t="shared" si="173"/>
        <v>Pichidegua35</v>
      </c>
      <c r="B968" s="38" t="str">
        <f t="shared" si="180"/>
        <v>PICH3B35</v>
      </c>
      <c r="C968" s="39">
        <v>35</v>
      </c>
      <c r="D968" s="40" t="s">
        <v>52</v>
      </c>
      <c r="E968" s="40" t="s">
        <v>55</v>
      </c>
      <c r="F968" s="40" t="s">
        <v>49</v>
      </c>
      <c r="G968" s="41" t="s">
        <v>32</v>
      </c>
      <c r="H968" s="299">
        <v>5280</v>
      </c>
      <c r="I968" s="299"/>
      <c r="J968" s="299">
        <v>10800</v>
      </c>
      <c r="K968" s="299"/>
      <c r="L968" s="299">
        <v>152300</v>
      </c>
      <c r="M968" s="299"/>
      <c r="N968" s="299">
        <v>220140</v>
      </c>
      <c r="O968" s="299"/>
      <c r="P968" s="299">
        <v>24300</v>
      </c>
      <c r="Q968" s="299"/>
      <c r="R968" s="299">
        <v>0</v>
      </c>
      <c r="S968" s="299"/>
      <c r="T968" s="299">
        <v>0</v>
      </c>
      <c r="U968" s="299"/>
      <c r="V968" s="299">
        <v>11520</v>
      </c>
      <c r="W968" s="299"/>
      <c r="X968" s="299">
        <v>0</v>
      </c>
      <c r="Y968" s="299"/>
      <c r="Z968" s="299">
        <v>11520</v>
      </c>
      <c r="AA968" s="299"/>
      <c r="AB968" s="299">
        <v>1980</v>
      </c>
      <c r="AC968" s="299"/>
      <c r="AD968" s="299">
        <v>0</v>
      </c>
      <c r="AE968" s="299"/>
      <c r="AF968" s="299">
        <v>1980</v>
      </c>
      <c r="AG968" s="299"/>
      <c r="AH968" s="299">
        <v>500</v>
      </c>
      <c r="AI968" s="299"/>
      <c r="AJ968" s="299"/>
      <c r="AK968" s="299"/>
      <c r="AL968" s="299">
        <v>426820</v>
      </c>
      <c r="AM968" s="299"/>
      <c r="AN968" s="299">
        <v>0</v>
      </c>
      <c r="AO968" s="300"/>
      <c r="AP968" s="300">
        <v>426820</v>
      </c>
      <c r="AQ968" s="65">
        <f t="shared" si="174"/>
        <v>2.6990300360807833E-2</v>
      </c>
      <c r="AR968" s="66">
        <f t="shared" si="175"/>
        <v>64</v>
      </c>
      <c r="AS968" s="67">
        <f t="shared" si="176"/>
        <v>4.6389578745138467E-3</v>
      </c>
      <c r="AT968" s="66">
        <f t="shared" si="177"/>
        <v>11</v>
      </c>
      <c r="AU968" s="67">
        <f t="shared" si="178"/>
        <v>1.1714540087156178E-3</v>
      </c>
      <c r="AV968" s="68">
        <f t="shared" si="179"/>
        <v>2.7777777777777777</v>
      </c>
    </row>
    <row r="969" spans="1:48" x14ac:dyDescent="0.2">
      <c r="A969" s="1" t="str">
        <f t="shared" si="173"/>
        <v>Pichidegua35</v>
      </c>
      <c r="B969" s="38" t="str">
        <f t="shared" si="180"/>
        <v>PICH4B35</v>
      </c>
      <c r="C969" s="39">
        <v>35</v>
      </c>
      <c r="D969" s="40" t="s">
        <v>52</v>
      </c>
      <c r="E969" s="40" t="s">
        <v>55</v>
      </c>
      <c r="F969" s="40" t="s">
        <v>50</v>
      </c>
      <c r="G969" s="41" t="s">
        <v>33</v>
      </c>
      <c r="H969" s="299">
        <v>1800</v>
      </c>
      <c r="I969" s="299"/>
      <c r="J969" s="299">
        <v>0</v>
      </c>
      <c r="K969" s="299"/>
      <c r="L969" s="299">
        <v>1300</v>
      </c>
      <c r="M969" s="299"/>
      <c r="N969" s="299">
        <v>82260</v>
      </c>
      <c r="O969" s="299"/>
      <c r="P969" s="299">
        <v>73800</v>
      </c>
      <c r="Q969" s="299"/>
      <c r="R969" s="299">
        <v>4680</v>
      </c>
      <c r="S969" s="299"/>
      <c r="T969" s="299">
        <v>0</v>
      </c>
      <c r="U969" s="299"/>
      <c r="V969" s="299">
        <v>10290</v>
      </c>
      <c r="W969" s="299"/>
      <c r="X969" s="299">
        <v>0</v>
      </c>
      <c r="Y969" s="299"/>
      <c r="Z969" s="299">
        <v>10290</v>
      </c>
      <c r="AA969" s="299"/>
      <c r="AB969" s="299">
        <v>2070</v>
      </c>
      <c r="AC969" s="299"/>
      <c r="AD969" s="299">
        <v>0</v>
      </c>
      <c r="AE969" s="299"/>
      <c r="AF969" s="299">
        <v>2070</v>
      </c>
      <c r="AG969" s="299"/>
      <c r="AH969" s="299">
        <v>880</v>
      </c>
      <c r="AI969" s="299"/>
      <c r="AJ969" s="299"/>
      <c r="AK969" s="299"/>
      <c r="AL969" s="299">
        <v>177080</v>
      </c>
      <c r="AM969" s="299"/>
      <c r="AN969" s="299">
        <v>0</v>
      </c>
      <c r="AO969" s="300"/>
      <c r="AP969" s="300">
        <v>177080</v>
      </c>
      <c r="AQ969" s="65">
        <f t="shared" si="174"/>
        <v>5.8109329116783376E-2</v>
      </c>
      <c r="AR969" s="66">
        <f t="shared" si="175"/>
        <v>57.166666666666664</v>
      </c>
      <c r="AS969" s="67">
        <f t="shared" si="176"/>
        <v>1.1689631804833973E-2</v>
      </c>
      <c r="AT969" s="66">
        <f t="shared" si="177"/>
        <v>11.5</v>
      </c>
      <c r="AU969" s="67">
        <f t="shared" si="178"/>
        <v>4.9695053083352158E-3</v>
      </c>
      <c r="AV969" s="68">
        <f t="shared" si="179"/>
        <v>4.8888888888888893</v>
      </c>
    </row>
    <row r="970" spans="1:48" x14ac:dyDescent="0.2">
      <c r="A970" s="1" t="str">
        <f t="shared" si="173"/>
        <v>Pichidegua35</v>
      </c>
      <c r="B970" s="38" t="str">
        <f t="shared" si="180"/>
        <v>PICH5B35</v>
      </c>
      <c r="C970" s="39">
        <v>35</v>
      </c>
      <c r="D970" s="40" t="s">
        <v>52</v>
      </c>
      <c r="E970" s="40" t="s">
        <v>55</v>
      </c>
      <c r="F970" s="40" t="s">
        <v>51</v>
      </c>
      <c r="G970" s="41" t="s">
        <v>34</v>
      </c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  <c r="AA970" s="299"/>
      <c r="AB970" s="299"/>
      <c r="AC970" s="299"/>
      <c r="AD970" s="299"/>
      <c r="AE970" s="299"/>
      <c r="AF970" s="299"/>
      <c r="AG970" s="299"/>
      <c r="AH970" s="299"/>
      <c r="AI970" s="299"/>
      <c r="AJ970" s="299"/>
      <c r="AK970" s="299"/>
      <c r="AL970" s="299"/>
      <c r="AM970" s="299"/>
      <c r="AN970" s="299"/>
      <c r="AO970" s="300"/>
      <c r="AP970" s="300"/>
      <c r="AQ970" s="65">
        <v>0</v>
      </c>
      <c r="AR970" s="66">
        <f t="shared" si="175"/>
        <v>0</v>
      </c>
      <c r="AS970" s="67">
        <v>0</v>
      </c>
      <c r="AT970" s="66">
        <f t="shared" si="177"/>
        <v>0</v>
      </c>
      <c r="AU970" s="67">
        <v>0</v>
      </c>
      <c r="AV970" s="68">
        <f t="shared" si="179"/>
        <v>0</v>
      </c>
    </row>
    <row r="971" spans="1:48" x14ac:dyDescent="0.2">
      <c r="A971" s="1" t="str">
        <f t="shared" si="173"/>
        <v>Pichidegua35</v>
      </c>
      <c r="B971" s="38" t="str">
        <f t="shared" si="180"/>
        <v>PICH3C35</v>
      </c>
      <c r="C971" s="39">
        <v>35</v>
      </c>
      <c r="D971" s="40" t="s">
        <v>52</v>
      </c>
      <c r="E971" s="40" t="s">
        <v>55</v>
      </c>
      <c r="F971" s="40" t="s">
        <v>49</v>
      </c>
      <c r="G971" s="41" t="s">
        <v>53</v>
      </c>
      <c r="H971" s="299">
        <v>9720</v>
      </c>
      <c r="I971" s="299"/>
      <c r="J971" s="299">
        <v>2880</v>
      </c>
      <c r="K971" s="299"/>
      <c r="L971" s="299">
        <v>15100</v>
      </c>
      <c r="M971" s="299"/>
      <c r="N971" s="299">
        <v>171720</v>
      </c>
      <c r="O971" s="299"/>
      <c r="P971" s="299">
        <v>101160</v>
      </c>
      <c r="Q971" s="299"/>
      <c r="R971" s="299">
        <v>0</v>
      </c>
      <c r="S971" s="299"/>
      <c r="T971" s="299">
        <v>0</v>
      </c>
      <c r="U971" s="299"/>
      <c r="V971" s="299">
        <v>7380</v>
      </c>
      <c r="W971" s="299"/>
      <c r="X971" s="299">
        <v>0</v>
      </c>
      <c r="Y971" s="299"/>
      <c r="Z971" s="299">
        <v>7380</v>
      </c>
      <c r="AA971" s="299"/>
      <c r="AB971" s="299">
        <v>1440</v>
      </c>
      <c r="AC971" s="299"/>
      <c r="AD971" s="299">
        <v>0</v>
      </c>
      <c r="AE971" s="299"/>
      <c r="AF971" s="299">
        <v>1440</v>
      </c>
      <c r="AG971" s="299"/>
      <c r="AH971" s="299">
        <v>360</v>
      </c>
      <c r="AI971" s="299"/>
      <c r="AJ971" s="299"/>
      <c r="AK971" s="299"/>
      <c r="AL971" s="299">
        <v>309760</v>
      </c>
      <c r="AM971" s="299"/>
      <c r="AN971" s="299">
        <v>0</v>
      </c>
      <c r="AO971" s="300"/>
      <c r="AP971" s="300">
        <v>309760</v>
      </c>
      <c r="AQ971" s="65">
        <f t="shared" si="174"/>
        <v>2.3824896694214875E-2</v>
      </c>
      <c r="AR971" s="66">
        <f t="shared" si="175"/>
        <v>41</v>
      </c>
      <c r="AS971" s="67">
        <f t="shared" si="176"/>
        <v>4.6487603305785125E-3</v>
      </c>
      <c r="AT971" s="66">
        <f t="shared" si="177"/>
        <v>8</v>
      </c>
      <c r="AU971" s="67">
        <f t="shared" si="178"/>
        <v>1.1621900826446281E-3</v>
      </c>
      <c r="AV971" s="68">
        <f t="shared" si="179"/>
        <v>2</v>
      </c>
    </row>
    <row r="972" spans="1:48" x14ac:dyDescent="0.2">
      <c r="A972" s="1" t="str">
        <f t="shared" si="173"/>
        <v>Pichidegua35</v>
      </c>
      <c r="B972" s="38" t="str">
        <f t="shared" si="180"/>
        <v>PICH5C35</v>
      </c>
      <c r="C972" s="39">
        <v>35</v>
      </c>
      <c r="D972" s="40" t="s">
        <v>52</v>
      </c>
      <c r="E972" s="40" t="s">
        <v>55</v>
      </c>
      <c r="F972" s="40" t="s">
        <v>51</v>
      </c>
      <c r="G972" s="41" t="s">
        <v>35</v>
      </c>
      <c r="H972" s="299">
        <v>1440</v>
      </c>
      <c r="I972" s="299"/>
      <c r="J972" s="299">
        <v>12600</v>
      </c>
      <c r="K972" s="299"/>
      <c r="L972" s="299">
        <v>93240</v>
      </c>
      <c r="M972" s="299"/>
      <c r="N972" s="299">
        <v>144540</v>
      </c>
      <c r="O972" s="299"/>
      <c r="P972" s="299">
        <v>14220</v>
      </c>
      <c r="Q972" s="299"/>
      <c r="R972" s="299">
        <v>0</v>
      </c>
      <c r="S972" s="299"/>
      <c r="T972" s="299">
        <v>0</v>
      </c>
      <c r="U972" s="299"/>
      <c r="V972" s="299">
        <v>14400</v>
      </c>
      <c r="W972" s="299"/>
      <c r="X972" s="299">
        <v>0</v>
      </c>
      <c r="Y972" s="299"/>
      <c r="Z972" s="299">
        <v>14400</v>
      </c>
      <c r="AA972" s="299"/>
      <c r="AB972" s="299">
        <v>1980</v>
      </c>
      <c r="AC972" s="299"/>
      <c r="AD972" s="299">
        <v>0</v>
      </c>
      <c r="AE972" s="299"/>
      <c r="AF972" s="299">
        <v>1980</v>
      </c>
      <c r="AG972" s="299"/>
      <c r="AH972" s="299">
        <v>560</v>
      </c>
      <c r="AI972" s="299"/>
      <c r="AJ972" s="299"/>
      <c r="AK972" s="299"/>
      <c r="AL972" s="299">
        <v>282980</v>
      </c>
      <c r="AM972" s="299"/>
      <c r="AN972" s="299">
        <v>0</v>
      </c>
      <c r="AO972" s="300"/>
      <c r="AP972" s="300">
        <v>282980</v>
      </c>
      <c r="AQ972" s="65">
        <f t="shared" si="174"/>
        <v>5.0886988479751219E-2</v>
      </c>
      <c r="AR972" s="66">
        <f t="shared" si="175"/>
        <v>80</v>
      </c>
      <c r="AS972" s="67">
        <f t="shared" si="176"/>
        <v>6.9969609159657928E-3</v>
      </c>
      <c r="AT972" s="66">
        <f t="shared" si="177"/>
        <v>11</v>
      </c>
      <c r="AU972" s="67">
        <f t="shared" si="178"/>
        <v>1.9789384408792142E-3</v>
      </c>
      <c r="AV972" s="68">
        <f t="shared" si="179"/>
        <v>3.1111111111111112</v>
      </c>
    </row>
    <row r="973" spans="1:48" x14ac:dyDescent="0.2">
      <c r="A973" s="1" t="str">
        <f t="shared" si="173"/>
        <v>Pichidegua35</v>
      </c>
      <c r="B973" s="38" t="str">
        <f t="shared" si="180"/>
        <v>PICH5D35</v>
      </c>
      <c r="C973" s="39">
        <v>35</v>
      </c>
      <c r="D973" s="40" t="s">
        <v>52</v>
      </c>
      <c r="E973" s="40" t="s">
        <v>55</v>
      </c>
      <c r="F973" s="40" t="s">
        <v>51</v>
      </c>
      <c r="G973" s="41" t="s">
        <v>36</v>
      </c>
      <c r="H973" s="299">
        <v>1800</v>
      </c>
      <c r="I973" s="299"/>
      <c r="J973" s="299">
        <v>31860</v>
      </c>
      <c r="K973" s="299"/>
      <c r="L973" s="299">
        <v>97380</v>
      </c>
      <c r="M973" s="299"/>
      <c r="N973" s="299">
        <v>124560</v>
      </c>
      <c r="O973" s="299"/>
      <c r="P973" s="299">
        <v>5220</v>
      </c>
      <c r="Q973" s="299"/>
      <c r="R973" s="299">
        <v>0</v>
      </c>
      <c r="S973" s="299"/>
      <c r="T973" s="299">
        <v>0</v>
      </c>
      <c r="U973" s="299"/>
      <c r="V973" s="299">
        <v>23760</v>
      </c>
      <c r="W973" s="299"/>
      <c r="X973" s="299">
        <v>0</v>
      </c>
      <c r="Y973" s="299"/>
      <c r="Z973" s="299">
        <v>23760</v>
      </c>
      <c r="AA973" s="299"/>
      <c r="AB973" s="299">
        <v>2880</v>
      </c>
      <c r="AC973" s="299"/>
      <c r="AD973" s="299">
        <v>0</v>
      </c>
      <c r="AE973" s="299"/>
      <c r="AF973" s="299">
        <v>2880</v>
      </c>
      <c r="AG973" s="299"/>
      <c r="AH973" s="299">
        <v>620</v>
      </c>
      <c r="AI973" s="299"/>
      <c r="AJ973" s="299"/>
      <c r="AK973" s="299"/>
      <c r="AL973" s="299">
        <v>288080</v>
      </c>
      <c r="AM973" s="299"/>
      <c r="AN973" s="299">
        <v>0</v>
      </c>
      <c r="AO973" s="300"/>
      <c r="AP973" s="300">
        <v>288080</v>
      </c>
      <c r="AQ973" s="65">
        <f t="shared" si="174"/>
        <v>8.2477089697306299E-2</v>
      </c>
      <c r="AR973" s="66">
        <f t="shared" si="175"/>
        <v>132</v>
      </c>
      <c r="AS973" s="67">
        <f t="shared" si="176"/>
        <v>9.9972229936128847E-3</v>
      </c>
      <c r="AT973" s="66">
        <f t="shared" si="177"/>
        <v>16</v>
      </c>
      <c r="AU973" s="67">
        <f t="shared" si="178"/>
        <v>2.152179950013885E-3</v>
      </c>
      <c r="AV973" s="68">
        <f t="shared" si="179"/>
        <v>3.4444444444444446</v>
      </c>
    </row>
    <row r="974" spans="1:48" x14ac:dyDescent="0.2">
      <c r="A974" s="1" t="str">
        <f t="shared" si="173"/>
        <v>Pichidegua35</v>
      </c>
      <c r="B974" s="38" t="str">
        <f t="shared" si="180"/>
        <v>PICH1Aco35</v>
      </c>
      <c r="C974" s="39">
        <v>35</v>
      </c>
      <c r="D974" s="40" t="s">
        <v>52</v>
      </c>
      <c r="E974" s="40" t="s">
        <v>56</v>
      </c>
      <c r="F974" s="40" t="s">
        <v>47</v>
      </c>
      <c r="G974" s="41" t="s">
        <v>37</v>
      </c>
      <c r="H974" s="299">
        <v>11640</v>
      </c>
      <c r="I974" s="299"/>
      <c r="J974" s="299">
        <v>33300</v>
      </c>
      <c r="K974" s="299"/>
      <c r="L974" s="299">
        <v>45900</v>
      </c>
      <c r="M974" s="299"/>
      <c r="N974" s="299">
        <v>21960</v>
      </c>
      <c r="O974" s="299"/>
      <c r="P974" s="299">
        <v>540</v>
      </c>
      <c r="Q974" s="299"/>
      <c r="R974" s="299">
        <v>0</v>
      </c>
      <c r="S974" s="299"/>
      <c r="T974" s="299">
        <v>0</v>
      </c>
      <c r="U974" s="299"/>
      <c r="V974" s="299">
        <v>4908</v>
      </c>
      <c r="W974" s="299"/>
      <c r="X974" s="299">
        <v>2490</v>
      </c>
      <c r="Y974" s="299"/>
      <c r="Z974" s="299">
        <v>7398</v>
      </c>
      <c r="AA974" s="299"/>
      <c r="AB974" s="299">
        <v>1596</v>
      </c>
      <c r="AC974" s="299"/>
      <c r="AD974" s="299">
        <v>1050</v>
      </c>
      <c r="AE974" s="299"/>
      <c r="AF974" s="299">
        <v>2646</v>
      </c>
      <c r="AG974" s="299"/>
      <c r="AH974" s="299">
        <v>3516</v>
      </c>
      <c r="AI974" s="299"/>
      <c r="AJ974" s="299"/>
      <c r="AK974" s="299"/>
      <c r="AL974" s="299">
        <v>123360</v>
      </c>
      <c r="AM974" s="299"/>
      <c r="AN974" s="299">
        <v>3540</v>
      </c>
      <c r="AO974" s="300"/>
      <c r="AP974" s="300">
        <v>126900</v>
      </c>
      <c r="AQ974" s="65">
        <f t="shared" si="174"/>
        <v>5.8297872340425529E-2</v>
      </c>
      <c r="AR974" s="66">
        <f t="shared" si="175"/>
        <v>41.1</v>
      </c>
      <c r="AS974" s="67">
        <f t="shared" si="176"/>
        <v>2.0851063829787235E-2</v>
      </c>
      <c r="AT974" s="66">
        <f t="shared" si="177"/>
        <v>14.7</v>
      </c>
      <c r="AU974" s="67">
        <f t="shared" si="178"/>
        <v>2.7706855791962175E-2</v>
      </c>
      <c r="AV974" s="68">
        <f t="shared" si="179"/>
        <v>19.533333333333335</v>
      </c>
    </row>
    <row r="975" spans="1:48" x14ac:dyDescent="0.2">
      <c r="A975" s="1" t="str">
        <f t="shared" si="173"/>
        <v>Pichidegua35</v>
      </c>
      <c r="B975" s="38" t="str">
        <f t="shared" si="180"/>
        <v>PICH1Aco235</v>
      </c>
      <c r="C975" s="39">
        <v>35</v>
      </c>
      <c r="D975" s="40" t="s">
        <v>52</v>
      </c>
      <c r="E975" s="40" t="s">
        <v>56</v>
      </c>
      <c r="F975" s="40" t="s">
        <v>47</v>
      </c>
      <c r="G975" s="41" t="s">
        <v>38</v>
      </c>
      <c r="H975" s="299">
        <v>1560</v>
      </c>
      <c r="I975" s="299"/>
      <c r="J975" s="299">
        <v>180</v>
      </c>
      <c r="K975" s="299"/>
      <c r="L975" s="299">
        <v>2340</v>
      </c>
      <c r="M975" s="299"/>
      <c r="N975" s="299">
        <v>69990</v>
      </c>
      <c r="O975" s="299"/>
      <c r="P975" s="299">
        <v>3240</v>
      </c>
      <c r="Q975" s="299"/>
      <c r="R975" s="299">
        <v>0</v>
      </c>
      <c r="S975" s="299"/>
      <c r="T975" s="299">
        <v>0</v>
      </c>
      <c r="U975" s="299"/>
      <c r="V975" s="299">
        <v>4617</v>
      </c>
      <c r="W975" s="299"/>
      <c r="X975" s="299">
        <v>3900</v>
      </c>
      <c r="Y975" s="299"/>
      <c r="Z975" s="299">
        <v>8517</v>
      </c>
      <c r="AA975" s="299"/>
      <c r="AB975" s="299">
        <v>612</v>
      </c>
      <c r="AC975" s="299"/>
      <c r="AD975" s="299">
        <v>990</v>
      </c>
      <c r="AE975" s="299"/>
      <c r="AF975" s="299">
        <v>1602</v>
      </c>
      <c r="AG975" s="299"/>
      <c r="AH975" s="299">
        <v>1161</v>
      </c>
      <c r="AI975" s="299"/>
      <c r="AJ975" s="299"/>
      <c r="AK975" s="299"/>
      <c r="AL975" s="299">
        <v>83700</v>
      </c>
      <c r="AM975" s="299"/>
      <c r="AN975" s="299">
        <v>4890</v>
      </c>
      <c r="AO975" s="300"/>
      <c r="AP975" s="300">
        <v>88590</v>
      </c>
      <c r="AQ975" s="65">
        <f t="shared" si="174"/>
        <v>9.6139519133084994E-2</v>
      </c>
      <c r="AR975" s="66">
        <f t="shared" si="175"/>
        <v>47.31666666666667</v>
      </c>
      <c r="AS975" s="67">
        <f t="shared" si="176"/>
        <v>1.8083305113443957E-2</v>
      </c>
      <c r="AT975" s="66">
        <f t="shared" si="177"/>
        <v>8.9</v>
      </c>
      <c r="AU975" s="67">
        <f t="shared" si="178"/>
        <v>1.3105316627158822E-2</v>
      </c>
      <c r="AV975" s="68">
        <f t="shared" si="179"/>
        <v>6.45</v>
      </c>
    </row>
    <row r="976" spans="1:48" x14ac:dyDescent="0.2">
      <c r="A976" s="1" t="str">
        <f t="shared" si="173"/>
        <v>Pichidegua35</v>
      </c>
      <c r="B976" s="38" t="str">
        <f t="shared" si="180"/>
        <v>PICH1Bco35</v>
      </c>
      <c r="C976" s="39">
        <v>35</v>
      </c>
      <c r="D976" s="40" t="s">
        <v>52</v>
      </c>
      <c r="E976" s="40" t="s">
        <v>56</v>
      </c>
      <c r="F976" s="40" t="s">
        <v>47</v>
      </c>
      <c r="G976" s="41" t="s">
        <v>39</v>
      </c>
      <c r="H976" s="299">
        <v>1800</v>
      </c>
      <c r="I976" s="299"/>
      <c r="J976" s="299">
        <v>0</v>
      </c>
      <c r="K976" s="299"/>
      <c r="L976" s="299">
        <v>0</v>
      </c>
      <c r="M976" s="299"/>
      <c r="N976" s="299">
        <v>28080</v>
      </c>
      <c r="O976" s="299"/>
      <c r="P976" s="299">
        <v>180</v>
      </c>
      <c r="Q976" s="299"/>
      <c r="R976" s="299">
        <v>180</v>
      </c>
      <c r="S976" s="299"/>
      <c r="T976" s="299">
        <v>0</v>
      </c>
      <c r="U976" s="299"/>
      <c r="V976" s="299">
        <v>1566</v>
      </c>
      <c r="W976" s="299"/>
      <c r="X976" s="299">
        <v>540</v>
      </c>
      <c r="Y976" s="299"/>
      <c r="Z976" s="299">
        <v>2106</v>
      </c>
      <c r="AA976" s="299"/>
      <c r="AB976" s="299">
        <v>114</v>
      </c>
      <c r="AC976" s="299"/>
      <c r="AD976" s="299">
        <v>0</v>
      </c>
      <c r="AE976" s="299"/>
      <c r="AF976" s="299">
        <v>114</v>
      </c>
      <c r="AG976" s="299"/>
      <c r="AH976" s="299">
        <v>480</v>
      </c>
      <c r="AI976" s="299"/>
      <c r="AJ976" s="299"/>
      <c r="AK976" s="299"/>
      <c r="AL976" s="299">
        <v>32400</v>
      </c>
      <c r="AM976" s="299"/>
      <c r="AN976" s="299">
        <v>540</v>
      </c>
      <c r="AO976" s="300"/>
      <c r="AP976" s="300">
        <v>32940</v>
      </c>
      <c r="AQ976" s="65">
        <f t="shared" si="174"/>
        <v>6.3934426229508193E-2</v>
      </c>
      <c r="AR976" s="66">
        <f t="shared" si="175"/>
        <v>11.7</v>
      </c>
      <c r="AS976" s="67">
        <f t="shared" si="176"/>
        <v>3.4608378870673953E-3</v>
      </c>
      <c r="AT976" s="66">
        <f t="shared" si="177"/>
        <v>0.6333333333333333</v>
      </c>
      <c r="AU976" s="67">
        <f t="shared" si="178"/>
        <v>1.4571948998178506E-2</v>
      </c>
      <c r="AV976" s="68">
        <f t="shared" si="179"/>
        <v>2.6666666666666665</v>
      </c>
    </row>
    <row r="977" spans="1:48" x14ac:dyDescent="0.2">
      <c r="A977" s="1" t="str">
        <f t="shared" si="173"/>
        <v>Pichidegua35</v>
      </c>
      <c r="B977" s="38" t="str">
        <f t="shared" si="180"/>
        <v>PICH2BCO35</v>
      </c>
      <c r="C977" s="39">
        <v>35</v>
      </c>
      <c r="D977" s="40" t="s">
        <v>52</v>
      </c>
      <c r="E977" s="42" t="s">
        <v>56</v>
      </c>
      <c r="F977" s="42" t="s">
        <v>47</v>
      </c>
      <c r="G977" s="43" t="s">
        <v>40</v>
      </c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  <c r="AA977" s="299"/>
      <c r="AB977" s="299"/>
      <c r="AC977" s="299"/>
      <c r="AD977" s="299"/>
      <c r="AE977" s="299"/>
      <c r="AF977" s="299"/>
      <c r="AG977" s="299"/>
      <c r="AH977" s="299"/>
      <c r="AI977" s="299"/>
      <c r="AJ977" s="299"/>
      <c r="AK977" s="299"/>
      <c r="AL977" s="299"/>
      <c r="AM977" s="299"/>
      <c r="AN977" s="299"/>
      <c r="AO977" s="300"/>
      <c r="AP977" s="300"/>
      <c r="AQ977" s="65">
        <v>0</v>
      </c>
      <c r="AR977" s="66">
        <f t="shared" si="175"/>
        <v>0</v>
      </c>
      <c r="AS977" s="67">
        <v>0</v>
      </c>
      <c r="AT977" s="66">
        <f t="shared" si="177"/>
        <v>0</v>
      </c>
      <c r="AU977" s="67">
        <v>0</v>
      </c>
      <c r="AV977" s="68">
        <f t="shared" si="179"/>
        <v>0</v>
      </c>
    </row>
    <row r="978" spans="1:48" x14ac:dyDescent="0.2">
      <c r="A978" s="1" t="str">
        <f t="shared" si="173"/>
        <v>Pichidegua35</v>
      </c>
      <c r="B978" s="38" t="str">
        <f t="shared" si="180"/>
        <v>PICH4Bco35</v>
      </c>
      <c r="C978" s="39">
        <v>35</v>
      </c>
      <c r="D978" s="40" t="s">
        <v>52</v>
      </c>
      <c r="E978" s="40" t="s">
        <v>56</v>
      </c>
      <c r="F978" s="40" t="s">
        <v>50</v>
      </c>
      <c r="G978" s="41" t="s">
        <v>41</v>
      </c>
      <c r="H978" s="299">
        <v>840</v>
      </c>
      <c r="I978" s="299"/>
      <c r="J978" s="299">
        <v>0</v>
      </c>
      <c r="K978" s="299"/>
      <c r="L978" s="299">
        <v>3420</v>
      </c>
      <c r="M978" s="299"/>
      <c r="N978" s="299">
        <v>14940</v>
      </c>
      <c r="O978" s="299"/>
      <c r="P978" s="299">
        <v>20700</v>
      </c>
      <c r="Q978" s="299"/>
      <c r="R978" s="299">
        <v>0</v>
      </c>
      <c r="S978" s="299"/>
      <c r="T978" s="299">
        <v>0</v>
      </c>
      <c r="U978" s="299"/>
      <c r="V978" s="299">
        <v>2340</v>
      </c>
      <c r="W978" s="299"/>
      <c r="X978" s="299">
        <v>0</v>
      </c>
      <c r="Y978" s="299"/>
      <c r="Z978" s="299">
        <v>2340</v>
      </c>
      <c r="AA978" s="299"/>
      <c r="AB978" s="299">
        <v>1980</v>
      </c>
      <c r="AC978" s="299"/>
      <c r="AD978" s="299">
        <v>0</v>
      </c>
      <c r="AE978" s="299"/>
      <c r="AF978" s="299">
        <v>1980</v>
      </c>
      <c r="AG978" s="299"/>
      <c r="AH978" s="299">
        <v>720</v>
      </c>
      <c r="AI978" s="299"/>
      <c r="AJ978" s="299"/>
      <c r="AK978" s="299"/>
      <c r="AL978" s="299">
        <v>44940</v>
      </c>
      <c r="AM978" s="299"/>
      <c r="AN978" s="299">
        <v>0</v>
      </c>
      <c r="AO978" s="300"/>
      <c r="AP978" s="300">
        <v>44940</v>
      </c>
      <c r="AQ978" s="65">
        <f t="shared" si="174"/>
        <v>5.2069425901201602E-2</v>
      </c>
      <c r="AR978" s="66">
        <f t="shared" si="175"/>
        <v>13</v>
      </c>
      <c r="AS978" s="67">
        <f t="shared" si="176"/>
        <v>4.4058744993324434E-2</v>
      </c>
      <c r="AT978" s="66">
        <f t="shared" si="177"/>
        <v>11</v>
      </c>
      <c r="AU978" s="67">
        <f t="shared" si="178"/>
        <v>1.602136181575434E-2</v>
      </c>
      <c r="AV978" s="68">
        <f t="shared" si="179"/>
        <v>4</v>
      </c>
    </row>
    <row r="979" spans="1:48" x14ac:dyDescent="0.2">
      <c r="A979" s="1" t="str">
        <f t="shared" si="173"/>
        <v>Pichidegua35</v>
      </c>
      <c r="B979" s="38" t="str">
        <f t="shared" si="180"/>
        <v>PICH5Aco35</v>
      </c>
      <c r="C979" s="39">
        <v>35</v>
      </c>
      <c r="D979" s="40" t="s">
        <v>52</v>
      </c>
      <c r="E979" s="40" t="s">
        <v>56</v>
      </c>
      <c r="F979" s="40" t="s">
        <v>51</v>
      </c>
      <c r="G979" s="41" t="s">
        <v>42</v>
      </c>
      <c r="H979" s="299">
        <v>2760</v>
      </c>
      <c r="I979" s="299"/>
      <c r="J979" s="299">
        <v>24480</v>
      </c>
      <c r="K979" s="299"/>
      <c r="L979" s="299">
        <v>45180</v>
      </c>
      <c r="M979" s="299"/>
      <c r="N979" s="299">
        <v>46980</v>
      </c>
      <c r="O979" s="299"/>
      <c r="P979" s="299">
        <v>720</v>
      </c>
      <c r="Q979" s="299"/>
      <c r="R979" s="299">
        <v>0</v>
      </c>
      <c r="S979" s="299"/>
      <c r="T979" s="299">
        <v>0</v>
      </c>
      <c r="U979" s="299"/>
      <c r="V979" s="299">
        <v>4950</v>
      </c>
      <c r="W979" s="299"/>
      <c r="X979" s="299">
        <v>0</v>
      </c>
      <c r="Y979" s="299"/>
      <c r="Z979" s="299">
        <v>4950</v>
      </c>
      <c r="AA979" s="299"/>
      <c r="AB979" s="299">
        <v>2340</v>
      </c>
      <c r="AC979" s="299"/>
      <c r="AD979" s="299">
        <v>0</v>
      </c>
      <c r="AE979" s="299"/>
      <c r="AF979" s="299">
        <v>2340</v>
      </c>
      <c r="AG979" s="299"/>
      <c r="AH979" s="299">
        <v>460</v>
      </c>
      <c r="AI979" s="299"/>
      <c r="AJ979" s="299"/>
      <c r="AK979" s="299"/>
      <c r="AL979" s="299">
        <v>127870</v>
      </c>
      <c r="AM979" s="299"/>
      <c r="AN979" s="299">
        <v>0</v>
      </c>
      <c r="AO979" s="300"/>
      <c r="AP979" s="300">
        <v>127870</v>
      </c>
      <c r="AQ979" s="65">
        <f t="shared" si="174"/>
        <v>3.8711191053413627E-2</v>
      </c>
      <c r="AR979" s="66">
        <f t="shared" si="175"/>
        <v>27.5</v>
      </c>
      <c r="AS979" s="67">
        <f t="shared" si="176"/>
        <v>1.8299835770704622E-2</v>
      </c>
      <c r="AT979" s="66">
        <f t="shared" si="177"/>
        <v>13</v>
      </c>
      <c r="AU979" s="67">
        <f t="shared" si="178"/>
        <v>3.5974036130444983E-3</v>
      </c>
      <c r="AV979" s="68">
        <f t="shared" si="179"/>
        <v>2.5555555555555554</v>
      </c>
    </row>
    <row r="980" spans="1:48" x14ac:dyDescent="0.2">
      <c r="A980" s="1" t="str">
        <f t="shared" si="173"/>
        <v>Pichidegua35</v>
      </c>
      <c r="B980" s="38" t="str">
        <f t="shared" si="180"/>
        <v>PICH5Bco35</v>
      </c>
      <c r="C980" s="39">
        <v>35</v>
      </c>
      <c r="D980" s="40" t="s">
        <v>52</v>
      </c>
      <c r="E980" s="40" t="s">
        <v>56</v>
      </c>
      <c r="F980" s="40" t="s">
        <v>51</v>
      </c>
      <c r="G980" s="41" t="s">
        <v>43</v>
      </c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  <c r="AA980" s="299"/>
      <c r="AB980" s="299"/>
      <c r="AC980" s="299"/>
      <c r="AD980" s="299"/>
      <c r="AE980" s="299"/>
      <c r="AF980" s="299"/>
      <c r="AG980" s="299"/>
      <c r="AH980" s="299"/>
      <c r="AI980" s="299"/>
      <c r="AJ980" s="299"/>
      <c r="AK980" s="299"/>
      <c r="AL980" s="299"/>
      <c r="AM980" s="299"/>
      <c r="AN980" s="299"/>
      <c r="AO980" s="300"/>
      <c r="AP980" s="300"/>
      <c r="AQ980" s="65">
        <v>0</v>
      </c>
      <c r="AR980" s="66">
        <f t="shared" si="175"/>
        <v>0</v>
      </c>
      <c r="AS980" s="67">
        <v>0</v>
      </c>
      <c r="AT980" s="66">
        <f t="shared" si="177"/>
        <v>0</v>
      </c>
      <c r="AU980" s="67">
        <v>0</v>
      </c>
      <c r="AV980" s="68">
        <f t="shared" si="179"/>
        <v>0</v>
      </c>
    </row>
    <row r="981" spans="1:48" x14ac:dyDescent="0.2">
      <c r="A981" s="1" t="str">
        <f t="shared" si="173"/>
        <v>Pichidegua35</v>
      </c>
      <c r="B981" s="38" t="str">
        <f t="shared" si="180"/>
        <v>PICH5Cco35</v>
      </c>
      <c r="C981" s="39">
        <v>35</v>
      </c>
      <c r="D981" s="40" t="s">
        <v>52</v>
      </c>
      <c r="E981" s="40" t="s">
        <v>56</v>
      </c>
      <c r="F981" s="40" t="s">
        <v>51</v>
      </c>
      <c r="G981" s="41" t="s">
        <v>44</v>
      </c>
      <c r="H981" s="299">
        <v>2400</v>
      </c>
      <c r="I981" s="299"/>
      <c r="J981" s="299">
        <v>19080</v>
      </c>
      <c r="K981" s="299"/>
      <c r="L981" s="299">
        <v>22140</v>
      </c>
      <c r="M981" s="299"/>
      <c r="N981" s="299">
        <v>82080</v>
      </c>
      <c r="O981" s="299"/>
      <c r="P981" s="299">
        <v>4140</v>
      </c>
      <c r="Q981" s="299"/>
      <c r="R981" s="299">
        <v>0</v>
      </c>
      <c r="S981" s="299"/>
      <c r="T981" s="299">
        <v>0</v>
      </c>
      <c r="U981" s="299"/>
      <c r="V981" s="299">
        <v>4590</v>
      </c>
      <c r="W981" s="299"/>
      <c r="X981" s="299">
        <v>0</v>
      </c>
      <c r="Y981" s="299"/>
      <c r="Z981" s="299">
        <v>4590</v>
      </c>
      <c r="AA981" s="299"/>
      <c r="AB981" s="299">
        <v>1440</v>
      </c>
      <c r="AC981" s="299"/>
      <c r="AD981" s="299">
        <v>0</v>
      </c>
      <c r="AE981" s="299"/>
      <c r="AF981" s="299">
        <v>1440</v>
      </c>
      <c r="AG981" s="299"/>
      <c r="AH981" s="299">
        <v>440</v>
      </c>
      <c r="AI981" s="299"/>
      <c r="AJ981" s="299"/>
      <c r="AK981" s="299"/>
      <c r="AL981" s="299">
        <v>136310</v>
      </c>
      <c r="AM981" s="299"/>
      <c r="AN981" s="299">
        <v>0</v>
      </c>
      <c r="AO981" s="300"/>
      <c r="AP981" s="300">
        <v>136310</v>
      </c>
      <c r="AQ981" s="65">
        <f t="shared" si="174"/>
        <v>3.3673244809625122E-2</v>
      </c>
      <c r="AR981" s="66">
        <f t="shared" si="175"/>
        <v>25.5</v>
      </c>
      <c r="AS981" s="67">
        <f t="shared" si="176"/>
        <v>1.0564155234392194E-2</v>
      </c>
      <c r="AT981" s="66">
        <f t="shared" si="177"/>
        <v>8</v>
      </c>
      <c r="AU981" s="67">
        <f t="shared" si="178"/>
        <v>3.2279363216198369E-3</v>
      </c>
      <c r="AV981" s="68">
        <f t="shared" si="179"/>
        <v>2.4444444444444446</v>
      </c>
    </row>
    <row r="982" spans="1:48" ht="13.5" thickBot="1" x14ac:dyDescent="0.25">
      <c r="A982" s="1">
        <v>35</v>
      </c>
      <c r="B982" s="44" t="str">
        <f t="shared" si="180"/>
        <v>Lavado35</v>
      </c>
      <c r="C982" s="45">
        <v>35</v>
      </c>
      <c r="D982" s="46"/>
      <c r="E982" s="46"/>
      <c r="F982" s="46"/>
      <c r="G982" s="47" t="s">
        <v>46</v>
      </c>
      <c r="H982" s="301">
        <v>5640</v>
      </c>
      <c r="I982" s="301"/>
      <c r="J982" s="301">
        <v>23040</v>
      </c>
      <c r="K982" s="301"/>
      <c r="L982" s="301">
        <v>68580</v>
      </c>
      <c r="M982" s="301"/>
      <c r="N982" s="301">
        <v>50760</v>
      </c>
      <c r="O982" s="301"/>
      <c r="P982" s="301">
        <v>15480</v>
      </c>
      <c r="Q982" s="301"/>
      <c r="R982" s="301">
        <v>1440</v>
      </c>
      <c r="S982" s="301"/>
      <c r="T982" s="301">
        <v>0</v>
      </c>
      <c r="U982" s="301"/>
      <c r="V982" s="301">
        <v>0</v>
      </c>
      <c r="W982" s="301"/>
      <c r="X982" s="301">
        <v>0</v>
      </c>
      <c r="Y982" s="301"/>
      <c r="Z982" s="301">
        <v>0</v>
      </c>
      <c r="AA982" s="301"/>
      <c r="AB982" s="301">
        <v>0</v>
      </c>
      <c r="AC982" s="301"/>
      <c r="AD982" s="301">
        <v>0</v>
      </c>
      <c r="AE982" s="301"/>
      <c r="AF982" s="301">
        <v>0</v>
      </c>
      <c r="AG982" s="301"/>
      <c r="AH982" s="301">
        <v>0</v>
      </c>
      <c r="AI982" s="301"/>
      <c r="AJ982" s="301"/>
      <c r="AK982" s="301"/>
      <c r="AL982" s="301">
        <v>164940</v>
      </c>
      <c r="AM982" s="301"/>
      <c r="AN982" s="301">
        <v>0</v>
      </c>
      <c r="AO982" s="302"/>
      <c r="AP982" s="302">
        <v>164940</v>
      </c>
      <c r="AQ982" s="69">
        <f>+Z982/AP982</f>
        <v>0</v>
      </c>
      <c r="AR982" s="70">
        <f t="shared" si="175"/>
        <v>0</v>
      </c>
      <c r="AS982" s="71">
        <f t="shared" si="176"/>
        <v>0</v>
      </c>
      <c r="AT982" s="70">
        <f t="shared" si="177"/>
        <v>0</v>
      </c>
      <c r="AU982" s="71">
        <f t="shared" si="178"/>
        <v>0</v>
      </c>
      <c r="AV982" s="72">
        <f t="shared" si="179"/>
        <v>0</v>
      </c>
    </row>
    <row r="983" spans="1:48" x14ac:dyDescent="0.2">
      <c r="A983" s="1" t="str">
        <f t="shared" ref="A983:A1009" si="181">+CONCATENATE(D983,C983)</f>
        <v>Calera36</v>
      </c>
      <c r="B983" s="34" t="str">
        <f>+CONCATENATE(G983,C983)</f>
        <v>CA3A36</v>
      </c>
      <c r="C983" s="35">
        <v>36</v>
      </c>
      <c r="D983" s="36" t="s">
        <v>59</v>
      </c>
      <c r="E983" s="36" t="s">
        <v>56</v>
      </c>
      <c r="F983" s="36" t="s">
        <v>47</v>
      </c>
      <c r="G983" s="37" t="s">
        <v>20</v>
      </c>
      <c r="H983" s="297">
        <v>3240</v>
      </c>
      <c r="I983" s="297"/>
      <c r="J983" s="297">
        <v>11880</v>
      </c>
      <c r="K983" s="297"/>
      <c r="L983" s="297">
        <v>0</v>
      </c>
      <c r="M983" s="297"/>
      <c r="N983" s="297">
        <v>25920</v>
      </c>
      <c r="O983" s="297"/>
      <c r="P983" s="297">
        <v>540</v>
      </c>
      <c r="Q983" s="297"/>
      <c r="R983" s="297">
        <v>180</v>
      </c>
      <c r="S983" s="297"/>
      <c r="T983" s="297">
        <v>0</v>
      </c>
      <c r="U983" s="297"/>
      <c r="V983" s="297">
        <v>1047</v>
      </c>
      <c r="W983" s="297"/>
      <c r="X983" s="297">
        <v>570</v>
      </c>
      <c r="Y983" s="297"/>
      <c r="Z983" s="297">
        <v>1617</v>
      </c>
      <c r="AA983" s="297"/>
      <c r="AB983" s="297">
        <v>480</v>
      </c>
      <c r="AC983" s="297"/>
      <c r="AD983" s="297">
        <v>720</v>
      </c>
      <c r="AE983" s="297"/>
      <c r="AF983" s="297">
        <v>1200</v>
      </c>
      <c r="AG983" s="297"/>
      <c r="AH983" s="297">
        <v>303</v>
      </c>
      <c r="AI983" s="297"/>
      <c r="AJ983" s="297"/>
      <c r="AK983" s="297"/>
      <c r="AL983" s="297">
        <v>43590</v>
      </c>
      <c r="AM983" s="297"/>
      <c r="AN983" s="297">
        <v>1290</v>
      </c>
      <c r="AO983" s="298"/>
      <c r="AP983" s="298">
        <v>44880</v>
      </c>
      <c r="AQ983" s="57">
        <f t="shared" ref="AQ983:AQ1009" si="182">+Z983/AP983</f>
        <v>3.6029411764705879E-2</v>
      </c>
      <c r="AR983" s="58">
        <f t="shared" ref="AR983:AR1010" si="183">+Z983/180</f>
        <v>8.9833333333333325</v>
      </c>
      <c r="AS983" s="59">
        <f t="shared" ref="AS983:AS1010" si="184">+AF983/AP983</f>
        <v>2.6737967914438502E-2</v>
      </c>
      <c r="AT983" s="58">
        <f t="shared" ref="AT983:AT1010" si="185">+AF983/180</f>
        <v>6.666666666666667</v>
      </c>
      <c r="AU983" s="59">
        <f t="shared" ref="AU983:AU1010" si="186">+AH983/AP983</f>
        <v>6.7513368983957217E-3</v>
      </c>
      <c r="AV983" s="60">
        <f t="shared" ref="AV983:AV1010" si="187">+AH983/180</f>
        <v>1.6833333333333333</v>
      </c>
    </row>
    <row r="984" spans="1:48" x14ac:dyDescent="0.2">
      <c r="A984" s="1" t="str">
        <f t="shared" si="181"/>
        <v>Calera36</v>
      </c>
      <c r="B984" s="38" t="str">
        <f t="shared" ref="B984:B1010" si="188">+CONCATENATE(G984,C984)</f>
        <v>CA3B36</v>
      </c>
      <c r="C984" s="39">
        <v>36</v>
      </c>
      <c r="D984" s="40" t="s">
        <v>59</v>
      </c>
      <c r="E984" s="40" t="s">
        <v>56</v>
      </c>
      <c r="F984" s="40" t="s">
        <v>47</v>
      </c>
      <c r="G984" s="41" t="s">
        <v>54</v>
      </c>
      <c r="H984" s="299">
        <v>1680</v>
      </c>
      <c r="I984" s="299"/>
      <c r="J984" s="299">
        <v>5580</v>
      </c>
      <c r="K984" s="299"/>
      <c r="L984" s="299">
        <v>2880</v>
      </c>
      <c r="M984" s="299"/>
      <c r="N984" s="299">
        <v>10980</v>
      </c>
      <c r="O984" s="299"/>
      <c r="P984" s="299">
        <v>180</v>
      </c>
      <c r="Q984" s="299"/>
      <c r="R984" s="299">
        <v>0</v>
      </c>
      <c r="S984" s="299"/>
      <c r="T984" s="299">
        <v>0</v>
      </c>
      <c r="U984" s="299"/>
      <c r="V984" s="299">
        <v>588</v>
      </c>
      <c r="W984" s="299"/>
      <c r="X984" s="299">
        <v>240</v>
      </c>
      <c r="Y984" s="299"/>
      <c r="Z984" s="299">
        <v>828</v>
      </c>
      <c r="AA984" s="299"/>
      <c r="AB984" s="299">
        <v>375</v>
      </c>
      <c r="AC984" s="299"/>
      <c r="AD984" s="299">
        <v>480</v>
      </c>
      <c r="AE984" s="299"/>
      <c r="AF984" s="299">
        <v>855</v>
      </c>
      <c r="AG984" s="299"/>
      <c r="AH984" s="299">
        <v>237</v>
      </c>
      <c r="AI984" s="299"/>
      <c r="AJ984" s="299"/>
      <c r="AK984" s="299"/>
      <c r="AL984" s="299">
        <v>22500</v>
      </c>
      <c r="AM984" s="299"/>
      <c r="AN984" s="299">
        <v>720</v>
      </c>
      <c r="AO984" s="300"/>
      <c r="AP984" s="300">
        <v>23220</v>
      </c>
      <c r="AQ984" s="61">
        <f t="shared" si="182"/>
        <v>3.565891472868217E-2</v>
      </c>
      <c r="AR984" s="62">
        <f t="shared" si="183"/>
        <v>4.5999999999999996</v>
      </c>
      <c r="AS984" s="63">
        <f t="shared" si="184"/>
        <v>3.6821705426356592E-2</v>
      </c>
      <c r="AT984" s="62">
        <f t="shared" si="185"/>
        <v>4.75</v>
      </c>
      <c r="AU984" s="63">
        <f t="shared" si="186"/>
        <v>1.0206718346253229E-2</v>
      </c>
      <c r="AV984" s="64">
        <f t="shared" si="187"/>
        <v>1.3166666666666667</v>
      </c>
    </row>
    <row r="985" spans="1:48" x14ac:dyDescent="0.2">
      <c r="A985" s="1" t="str">
        <f t="shared" si="181"/>
        <v>Calera36</v>
      </c>
      <c r="B985" s="38" t="str">
        <f t="shared" si="188"/>
        <v>CA3BB36</v>
      </c>
      <c r="C985" s="39">
        <v>36</v>
      </c>
      <c r="D985" s="40" t="s">
        <v>59</v>
      </c>
      <c r="E985" s="40" t="s">
        <v>55</v>
      </c>
      <c r="F985" s="40" t="s">
        <v>47</v>
      </c>
      <c r="G985" s="41" t="s">
        <v>21</v>
      </c>
      <c r="H985" s="299">
        <v>2520</v>
      </c>
      <c r="I985" s="299"/>
      <c r="J985" s="299">
        <v>11520</v>
      </c>
      <c r="K985" s="299"/>
      <c r="L985" s="299">
        <v>4500</v>
      </c>
      <c r="M985" s="299"/>
      <c r="N985" s="299">
        <v>27180</v>
      </c>
      <c r="O985" s="299"/>
      <c r="P985" s="299">
        <v>180</v>
      </c>
      <c r="Q985" s="299"/>
      <c r="R985" s="299">
        <v>0</v>
      </c>
      <c r="S985" s="299"/>
      <c r="T985" s="299">
        <v>0</v>
      </c>
      <c r="U985" s="299"/>
      <c r="V985" s="299">
        <v>1890</v>
      </c>
      <c r="W985" s="299"/>
      <c r="X985" s="299">
        <v>900</v>
      </c>
      <c r="Y985" s="299"/>
      <c r="Z985" s="299">
        <v>2790</v>
      </c>
      <c r="AA985" s="299"/>
      <c r="AB985" s="299">
        <v>534</v>
      </c>
      <c r="AC985" s="299"/>
      <c r="AD985" s="299">
        <v>750</v>
      </c>
      <c r="AE985" s="299"/>
      <c r="AF985" s="299">
        <v>1284</v>
      </c>
      <c r="AG985" s="299"/>
      <c r="AH985" s="299">
        <v>216</v>
      </c>
      <c r="AI985" s="299"/>
      <c r="AJ985" s="299"/>
      <c r="AK985" s="299"/>
      <c r="AL985" s="299">
        <v>48540</v>
      </c>
      <c r="AM985" s="299"/>
      <c r="AN985" s="299">
        <v>1650</v>
      </c>
      <c r="AO985" s="300"/>
      <c r="AP985" s="300">
        <v>50190</v>
      </c>
      <c r="AQ985" s="61">
        <f t="shared" si="182"/>
        <v>5.5588762701733414E-2</v>
      </c>
      <c r="AR985" s="62">
        <f t="shared" si="183"/>
        <v>15.5</v>
      </c>
      <c r="AS985" s="63">
        <f t="shared" si="184"/>
        <v>2.5582785415421399E-2</v>
      </c>
      <c r="AT985" s="62">
        <f t="shared" si="185"/>
        <v>7.1333333333333337</v>
      </c>
      <c r="AU985" s="63">
        <f t="shared" si="186"/>
        <v>4.3036461446503286E-3</v>
      </c>
      <c r="AV985" s="64">
        <f t="shared" si="187"/>
        <v>1.2</v>
      </c>
    </row>
    <row r="986" spans="1:48" x14ac:dyDescent="0.2">
      <c r="A986" s="1" t="str">
        <f t="shared" si="181"/>
        <v>Calera36</v>
      </c>
      <c r="B986" s="38" t="str">
        <f t="shared" si="188"/>
        <v>CAP1A36</v>
      </c>
      <c r="C986" s="39">
        <v>36</v>
      </c>
      <c r="D986" s="40" t="s">
        <v>59</v>
      </c>
      <c r="E986" s="40" t="s">
        <v>56</v>
      </c>
      <c r="F986" s="40" t="s">
        <v>47</v>
      </c>
      <c r="G986" s="41" t="s">
        <v>22</v>
      </c>
      <c r="H986" s="299">
        <v>1920</v>
      </c>
      <c r="I986" s="299"/>
      <c r="J986" s="299">
        <v>0</v>
      </c>
      <c r="K986" s="299"/>
      <c r="L986" s="299">
        <v>360</v>
      </c>
      <c r="M986" s="299"/>
      <c r="N986" s="299">
        <v>19440</v>
      </c>
      <c r="O986" s="299"/>
      <c r="P986" s="299">
        <v>180</v>
      </c>
      <c r="Q986" s="299"/>
      <c r="R986" s="299">
        <v>0</v>
      </c>
      <c r="S986" s="299"/>
      <c r="T986" s="299">
        <v>0</v>
      </c>
      <c r="U986" s="299"/>
      <c r="V986" s="299">
        <v>759</v>
      </c>
      <c r="W986" s="299"/>
      <c r="X986" s="299">
        <v>570</v>
      </c>
      <c r="Y986" s="299"/>
      <c r="Z986" s="299">
        <v>1329</v>
      </c>
      <c r="AA986" s="299"/>
      <c r="AB986" s="299">
        <v>132</v>
      </c>
      <c r="AC986" s="299"/>
      <c r="AD986" s="299">
        <v>0</v>
      </c>
      <c r="AE986" s="299"/>
      <c r="AF986" s="299">
        <v>132</v>
      </c>
      <c r="AG986" s="299"/>
      <c r="AH986" s="299">
        <v>339</v>
      </c>
      <c r="AI986" s="299"/>
      <c r="AJ986" s="299"/>
      <c r="AK986" s="299"/>
      <c r="AL986" s="299">
        <v>23130</v>
      </c>
      <c r="AM986" s="299"/>
      <c r="AN986" s="299">
        <v>570</v>
      </c>
      <c r="AO986" s="300"/>
      <c r="AP986" s="300">
        <v>23700</v>
      </c>
      <c r="AQ986" s="61">
        <f t="shared" si="182"/>
        <v>5.6075949367088609E-2</v>
      </c>
      <c r="AR986" s="62">
        <f t="shared" si="183"/>
        <v>7.3833333333333337</v>
      </c>
      <c r="AS986" s="63">
        <f t="shared" si="184"/>
        <v>5.569620253164557E-3</v>
      </c>
      <c r="AT986" s="62">
        <f t="shared" si="185"/>
        <v>0.73333333333333328</v>
      </c>
      <c r="AU986" s="63">
        <f t="shared" si="186"/>
        <v>1.430379746835443E-2</v>
      </c>
      <c r="AV986" s="64">
        <f t="shared" si="187"/>
        <v>1.8833333333333333</v>
      </c>
    </row>
    <row r="987" spans="1:48" x14ac:dyDescent="0.2">
      <c r="A987" s="1" t="str">
        <f t="shared" si="181"/>
        <v>Calera36</v>
      </c>
      <c r="B987" s="38" t="str">
        <f t="shared" si="188"/>
        <v>CAP1B36</v>
      </c>
      <c r="C987" s="39">
        <v>36</v>
      </c>
      <c r="D987" s="40" t="s">
        <v>59</v>
      </c>
      <c r="E987" s="40" t="s">
        <v>56</v>
      </c>
      <c r="F987" s="40" t="s">
        <v>47</v>
      </c>
      <c r="G987" s="41" t="s">
        <v>23</v>
      </c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  <c r="AA987" s="299"/>
      <c r="AB987" s="299"/>
      <c r="AC987" s="299"/>
      <c r="AD987" s="299"/>
      <c r="AE987" s="299"/>
      <c r="AF987" s="299"/>
      <c r="AG987" s="299"/>
      <c r="AH987" s="299"/>
      <c r="AI987" s="299"/>
      <c r="AJ987" s="299"/>
      <c r="AK987" s="299"/>
      <c r="AL987" s="299"/>
      <c r="AM987" s="299"/>
      <c r="AN987" s="299"/>
      <c r="AO987" s="300"/>
      <c r="AP987" s="300"/>
      <c r="AQ987" s="65">
        <v>0</v>
      </c>
      <c r="AR987" s="62">
        <f t="shared" si="183"/>
        <v>0</v>
      </c>
      <c r="AS987" s="67">
        <v>0</v>
      </c>
      <c r="AT987" s="62">
        <f t="shared" si="185"/>
        <v>0</v>
      </c>
      <c r="AU987" s="67">
        <v>0</v>
      </c>
      <c r="AV987" s="64">
        <f t="shared" si="187"/>
        <v>0</v>
      </c>
    </row>
    <row r="988" spans="1:48" x14ac:dyDescent="0.2">
      <c r="A988" s="1" t="str">
        <f t="shared" si="181"/>
        <v>Calera36</v>
      </c>
      <c r="B988" s="38" t="str">
        <f t="shared" si="188"/>
        <v>CAP1c36</v>
      </c>
      <c r="C988" s="39">
        <v>36</v>
      </c>
      <c r="D988" s="40" t="s">
        <v>59</v>
      </c>
      <c r="E988" s="40" t="s">
        <v>56</v>
      </c>
      <c r="F988" s="40" t="s">
        <v>47</v>
      </c>
      <c r="G988" s="41" t="s">
        <v>24</v>
      </c>
      <c r="H988" s="299">
        <v>1680</v>
      </c>
      <c r="I988" s="299"/>
      <c r="J988" s="299">
        <v>0</v>
      </c>
      <c r="K988" s="299"/>
      <c r="L988" s="299">
        <v>0</v>
      </c>
      <c r="M988" s="299"/>
      <c r="N988" s="299">
        <v>20340</v>
      </c>
      <c r="O988" s="299"/>
      <c r="P988" s="299">
        <v>0</v>
      </c>
      <c r="Q988" s="299"/>
      <c r="R988" s="299">
        <v>0</v>
      </c>
      <c r="S988" s="299"/>
      <c r="T988" s="299">
        <v>0</v>
      </c>
      <c r="U988" s="299"/>
      <c r="V988" s="299">
        <v>753</v>
      </c>
      <c r="W988" s="299"/>
      <c r="X988" s="299">
        <v>450</v>
      </c>
      <c r="Y988" s="299"/>
      <c r="Z988" s="299">
        <v>1203</v>
      </c>
      <c r="AA988" s="299"/>
      <c r="AB988" s="299">
        <v>126</v>
      </c>
      <c r="AC988" s="299"/>
      <c r="AD988" s="299">
        <v>0</v>
      </c>
      <c r="AE988" s="299"/>
      <c r="AF988" s="299">
        <v>126</v>
      </c>
      <c r="AG988" s="299"/>
      <c r="AH988" s="299">
        <v>201</v>
      </c>
      <c r="AI988" s="299"/>
      <c r="AJ988" s="299"/>
      <c r="AK988" s="299"/>
      <c r="AL988" s="299">
        <v>23100</v>
      </c>
      <c r="AM988" s="299"/>
      <c r="AN988" s="299">
        <v>450</v>
      </c>
      <c r="AO988" s="300"/>
      <c r="AP988" s="300">
        <v>23550</v>
      </c>
      <c r="AQ988" s="65">
        <f t="shared" si="182"/>
        <v>5.10828025477707E-2</v>
      </c>
      <c r="AR988" s="66">
        <f t="shared" si="183"/>
        <v>6.6833333333333336</v>
      </c>
      <c r="AS988" s="67">
        <f t="shared" si="184"/>
        <v>5.3503184713375798E-3</v>
      </c>
      <c r="AT988" s="66">
        <f t="shared" si="185"/>
        <v>0.7</v>
      </c>
      <c r="AU988" s="67">
        <f t="shared" si="186"/>
        <v>8.5350318471337575E-3</v>
      </c>
      <c r="AV988" s="68">
        <f t="shared" si="187"/>
        <v>1.1166666666666667</v>
      </c>
    </row>
    <row r="989" spans="1:48" x14ac:dyDescent="0.2">
      <c r="A989" s="1" t="str">
        <f t="shared" si="181"/>
        <v>Pichidegua36</v>
      </c>
      <c r="B989" s="38" t="str">
        <f t="shared" si="188"/>
        <v>PICH1A36</v>
      </c>
      <c r="C989" s="39">
        <v>36</v>
      </c>
      <c r="D989" s="40" t="s">
        <v>52</v>
      </c>
      <c r="E989" s="40"/>
      <c r="F989" s="40" t="s">
        <v>48</v>
      </c>
      <c r="G989" s="41" t="s">
        <v>25</v>
      </c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  <c r="AA989" s="299"/>
      <c r="AB989" s="299"/>
      <c r="AC989" s="299"/>
      <c r="AD989" s="299"/>
      <c r="AE989" s="299"/>
      <c r="AF989" s="299"/>
      <c r="AG989" s="299"/>
      <c r="AH989" s="299"/>
      <c r="AI989" s="299"/>
      <c r="AJ989" s="299"/>
      <c r="AK989" s="299"/>
      <c r="AL989" s="299"/>
      <c r="AM989" s="299"/>
      <c r="AN989" s="299"/>
      <c r="AO989" s="300"/>
      <c r="AP989" s="300"/>
      <c r="AQ989" s="65">
        <v>0</v>
      </c>
      <c r="AR989" s="66">
        <f t="shared" si="183"/>
        <v>0</v>
      </c>
      <c r="AS989" s="67">
        <v>0</v>
      </c>
      <c r="AT989" s="66">
        <f t="shared" si="185"/>
        <v>0</v>
      </c>
      <c r="AU989" s="67">
        <v>0</v>
      </c>
      <c r="AV989" s="68">
        <f t="shared" si="187"/>
        <v>0</v>
      </c>
    </row>
    <row r="990" spans="1:48" x14ac:dyDescent="0.2">
      <c r="A990" s="1" t="str">
        <f t="shared" si="181"/>
        <v>Pichidegua36</v>
      </c>
      <c r="B990" s="38" t="str">
        <f t="shared" si="188"/>
        <v>PICH2A36</v>
      </c>
      <c r="C990" s="39">
        <v>36</v>
      </c>
      <c r="D990" s="40" t="s">
        <v>52</v>
      </c>
      <c r="E990" s="40" t="s">
        <v>56</v>
      </c>
      <c r="F990" s="40" t="s">
        <v>48</v>
      </c>
      <c r="G990" s="41" t="s">
        <v>26</v>
      </c>
      <c r="H990" s="299">
        <v>3600</v>
      </c>
      <c r="I990" s="299"/>
      <c r="J990" s="299">
        <v>55620</v>
      </c>
      <c r="K990" s="299"/>
      <c r="L990" s="299">
        <v>119700</v>
      </c>
      <c r="M990" s="299"/>
      <c r="N990" s="299">
        <v>39600</v>
      </c>
      <c r="O990" s="299"/>
      <c r="P990" s="299">
        <v>4680</v>
      </c>
      <c r="Q990" s="299"/>
      <c r="R990" s="299">
        <v>0</v>
      </c>
      <c r="S990" s="299"/>
      <c r="T990" s="299">
        <v>0</v>
      </c>
      <c r="U990" s="299"/>
      <c r="V990" s="299">
        <v>15840</v>
      </c>
      <c r="W990" s="299"/>
      <c r="X990" s="299">
        <v>0</v>
      </c>
      <c r="Y990" s="299"/>
      <c r="Z990" s="299">
        <v>15840</v>
      </c>
      <c r="AA990" s="299"/>
      <c r="AB990" s="299">
        <v>9360</v>
      </c>
      <c r="AC990" s="299"/>
      <c r="AD990" s="299">
        <v>0</v>
      </c>
      <c r="AE990" s="299"/>
      <c r="AF990" s="299">
        <v>9360</v>
      </c>
      <c r="AG990" s="299"/>
      <c r="AH990" s="299">
        <v>560</v>
      </c>
      <c r="AI990" s="299"/>
      <c r="AJ990" s="299"/>
      <c r="AK990" s="299"/>
      <c r="AL990" s="299">
        <v>248960</v>
      </c>
      <c r="AM990" s="299"/>
      <c r="AN990" s="299">
        <v>0</v>
      </c>
      <c r="AO990" s="300"/>
      <c r="AP990" s="300">
        <v>248960</v>
      </c>
      <c r="AQ990" s="65">
        <f t="shared" si="182"/>
        <v>6.3624678663239079E-2</v>
      </c>
      <c r="AR990" s="66">
        <f t="shared" si="183"/>
        <v>88</v>
      </c>
      <c r="AS990" s="67">
        <f t="shared" si="184"/>
        <v>3.7596401028277632E-2</v>
      </c>
      <c r="AT990" s="66">
        <f t="shared" si="185"/>
        <v>52</v>
      </c>
      <c r="AU990" s="67">
        <f t="shared" si="186"/>
        <v>2.2493573264781492E-3</v>
      </c>
      <c r="AV990" s="68">
        <f t="shared" si="187"/>
        <v>3.1111111111111112</v>
      </c>
    </row>
    <row r="991" spans="1:48" x14ac:dyDescent="0.2">
      <c r="A991" s="1" t="str">
        <f t="shared" si="181"/>
        <v>Pichidegua36</v>
      </c>
      <c r="B991" s="38" t="str">
        <f t="shared" si="188"/>
        <v>PICH3A36</v>
      </c>
      <c r="C991" s="39">
        <v>36</v>
      </c>
      <c r="D991" s="40" t="s">
        <v>52</v>
      </c>
      <c r="E991" s="40" t="s">
        <v>55</v>
      </c>
      <c r="F991" s="40" t="s">
        <v>49</v>
      </c>
      <c r="G991" s="41" t="s">
        <v>27</v>
      </c>
      <c r="H991" s="299">
        <v>23520</v>
      </c>
      <c r="I991" s="299"/>
      <c r="J991" s="299">
        <v>52740</v>
      </c>
      <c r="K991" s="299"/>
      <c r="L991" s="299">
        <v>119300</v>
      </c>
      <c r="M991" s="299"/>
      <c r="N991" s="299">
        <v>28080</v>
      </c>
      <c r="O991" s="299"/>
      <c r="P991" s="299">
        <v>4320</v>
      </c>
      <c r="Q991" s="299"/>
      <c r="R991" s="299">
        <v>0</v>
      </c>
      <c r="S991" s="299"/>
      <c r="T991" s="299">
        <v>0</v>
      </c>
      <c r="U991" s="299"/>
      <c r="V991" s="299">
        <v>18540</v>
      </c>
      <c r="W991" s="299"/>
      <c r="X991" s="299">
        <v>0</v>
      </c>
      <c r="Y991" s="299"/>
      <c r="Z991" s="299">
        <v>18540</v>
      </c>
      <c r="AA991" s="299"/>
      <c r="AB991" s="299">
        <v>2160</v>
      </c>
      <c r="AC991" s="299"/>
      <c r="AD991" s="299">
        <v>0</v>
      </c>
      <c r="AE991" s="299"/>
      <c r="AF991" s="299">
        <v>2160</v>
      </c>
      <c r="AG991" s="299"/>
      <c r="AH991" s="299">
        <v>1100</v>
      </c>
      <c r="AI991" s="299"/>
      <c r="AJ991" s="299"/>
      <c r="AK991" s="299"/>
      <c r="AL991" s="299">
        <v>249760</v>
      </c>
      <c r="AM991" s="299"/>
      <c r="AN991" s="299">
        <v>0</v>
      </c>
      <c r="AO991" s="300"/>
      <c r="AP991" s="300">
        <v>249760</v>
      </c>
      <c r="AQ991" s="65">
        <f t="shared" si="182"/>
        <v>7.4231262011531074E-2</v>
      </c>
      <c r="AR991" s="66">
        <f t="shared" si="183"/>
        <v>103</v>
      </c>
      <c r="AS991" s="67">
        <f t="shared" si="184"/>
        <v>8.6483023702754649E-3</v>
      </c>
      <c r="AT991" s="66">
        <f t="shared" si="185"/>
        <v>12</v>
      </c>
      <c r="AU991" s="67">
        <f t="shared" si="186"/>
        <v>4.4042280589365792E-3</v>
      </c>
      <c r="AV991" s="68">
        <f t="shared" si="187"/>
        <v>6.1111111111111107</v>
      </c>
    </row>
    <row r="992" spans="1:48" x14ac:dyDescent="0.2">
      <c r="A992" s="1" t="str">
        <f t="shared" si="181"/>
        <v>Pichidegua36</v>
      </c>
      <c r="B992" s="38" t="str">
        <f t="shared" si="188"/>
        <v>PICH4A36</v>
      </c>
      <c r="C992" s="39">
        <v>36</v>
      </c>
      <c r="D992" s="40" t="s">
        <v>52</v>
      </c>
      <c r="E992" s="40" t="s">
        <v>55</v>
      </c>
      <c r="F992" s="40" t="s">
        <v>50</v>
      </c>
      <c r="G992" s="41" t="s">
        <v>28</v>
      </c>
      <c r="H992" s="299">
        <v>7920</v>
      </c>
      <c r="I992" s="299"/>
      <c r="J992" s="299">
        <v>26100</v>
      </c>
      <c r="K992" s="299"/>
      <c r="L992" s="299">
        <v>57600</v>
      </c>
      <c r="M992" s="299"/>
      <c r="N992" s="299">
        <v>28440</v>
      </c>
      <c r="O992" s="299"/>
      <c r="P992" s="299">
        <v>3960</v>
      </c>
      <c r="Q992" s="299"/>
      <c r="R992" s="299">
        <v>0</v>
      </c>
      <c r="S992" s="299"/>
      <c r="T992" s="299">
        <v>0</v>
      </c>
      <c r="U992" s="299"/>
      <c r="V992" s="299">
        <v>29880</v>
      </c>
      <c r="W992" s="299"/>
      <c r="X992" s="299">
        <v>0</v>
      </c>
      <c r="Y992" s="299"/>
      <c r="Z992" s="299">
        <v>29880</v>
      </c>
      <c r="AA992" s="299"/>
      <c r="AB992" s="299">
        <v>4680</v>
      </c>
      <c r="AC992" s="299"/>
      <c r="AD992" s="299">
        <v>0</v>
      </c>
      <c r="AE992" s="299"/>
      <c r="AF992" s="299">
        <v>4680</v>
      </c>
      <c r="AG992" s="299"/>
      <c r="AH992" s="299">
        <v>1120</v>
      </c>
      <c r="AI992" s="299"/>
      <c r="AJ992" s="299"/>
      <c r="AK992" s="299"/>
      <c r="AL992" s="299">
        <v>159700</v>
      </c>
      <c r="AM992" s="299"/>
      <c r="AN992" s="299">
        <v>0</v>
      </c>
      <c r="AO992" s="300"/>
      <c r="AP992" s="300">
        <v>159700</v>
      </c>
      <c r="AQ992" s="65">
        <f t="shared" si="182"/>
        <v>0.1871008140262993</v>
      </c>
      <c r="AR992" s="66">
        <f t="shared" si="183"/>
        <v>166</v>
      </c>
      <c r="AS992" s="67">
        <f t="shared" si="184"/>
        <v>2.9304946775203507E-2</v>
      </c>
      <c r="AT992" s="66">
        <f t="shared" si="185"/>
        <v>26</v>
      </c>
      <c r="AU992" s="67">
        <f t="shared" si="186"/>
        <v>7.0131496556042582E-3</v>
      </c>
      <c r="AV992" s="68">
        <f t="shared" si="187"/>
        <v>6.2222222222222223</v>
      </c>
    </row>
    <row r="993" spans="1:48" x14ac:dyDescent="0.2">
      <c r="A993" s="1" t="str">
        <f t="shared" si="181"/>
        <v>Pichidegua36</v>
      </c>
      <c r="B993" s="38" t="str">
        <f t="shared" si="188"/>
        <v>PICH5A36</v>
      </c>
      <c r="C993" s="39">
        <v>36</v>
      </c>
      <c r="D993" s="40" t="s">
        <v>52</v>
      </c>
      <c r="E993" s="40" t="s">
        <v>55</v>
      </c>
      <c r="F993" s="40" t="s">
        <v>51</v>
      </c>
      <c r="G993" s="41" t="s">
        <v>29</v>
      </c>
      <c r="H993" s="299">
        <v>1680</v>
      </c>
      <c r="I993" s="299"/>
      <c r="J993" s="299">
        <v>39600</v>
      </c>
      <c r="K993" s="299"/>
      <c r="L993" s="299">
        <v>151200</v>
      </c>
      <c r="M993" s="299"/>
      <c r="N993" s="299">
        <v>76680</v>
      </c>
      <c r="O993" s="299"/>
      <c r="P993" s="299">
        <v>2700</v>
      </c>
      <c r="Q993" s="299"/>
      <c r="R993" s="299">
        <v>0</v>
      </c>
      <c r="S993" s="299"/>
      <c r="T993" s="299">
        <v>0</v>
      </c>
      <c r="U993" s="299"/>
      <c r="V993" s="299">
        <v>16380</v>
      </c>
      <c r="W993" s="299"/>
      <c r="X993" s="299">
        <v>0</v>
      </c>
      <c r="Y993" s="299"/>
      <c r="Z993" s="299">
        <v>16380</v>
      </c>
      <c r="AA993" s="299"/>
      <c r="AB993" s="299">
        <v>1800</v>
      </c>
      <c r="AC993" s="299"/>
      <c r="AD993" s="299">
        <v>0</v>
      </c>
      <c r="AE993" s="299"/>
      <c r="AF993" s="299">
        <v>1800</v>
      </c>
      <c r="AG993" s="299"/>
      <c r="AH993" s="299">
        <v>640</v>
      </c>
      <c r="AI993" s="299"/>
      <c r="AJ993" s="299"/>
      <c r="AK993" s="299"/>
      <c r="AL993" s="299">
        <v>290680</v>
      </c>
      <c r="AM993" s="299"/>
      <c r="AN993" s="299">
        <v>0</v>
      </c>
      <c r="AO993" s="300"/>
      <c r="AP993" s="300">
        <v>290680</v>
      </c>
      <c r="AQ993" s="65">
        <f t="shared" si="182"/>
        <v>5.635062611806798E-2</v>
      </c>
      <c r="AR993" s="66">
        <f t="shared" si="183"/>
        <v>91</v>
      </c>
      <c r="AS993" s="67">
        <f t="shared" si="184"/>
        <v>6.1923764964909866E-3</v>
      </c>
      <c r="AT993" s="66">
        <f t="shared" si="185"/>
        <v>10</v>
      </c>
      <c r="AU993" s="67">
        <f t="shared" si="186"/>
        <v>2.2017338654190177E-3</v>
      </c>
      <c r="AV993" s="68">
        <f t="shared" si="187"/>
        <v>3.5555555555555554</v>
      </c>
    </row>
    <row r="994" spans="1:48" x14ac:dyDescent="0.2">
      <c r="A994" s="1" t="str">
        <f t="shared" si="181"/>
        <v>Pichidegua36</v>
      </c>
      <c r="B994" s="38" t="str">
        <f t="shared" si="188"/>
        <v>PICH1B36</v>
      </c>
      <c r="C994" s="39">
        <v>36</v>
      </c>
      <c r="D994" s="40" t="s">
        <v>52</v>
      </c>
      <c r="E994" s="40"/>
      <c r="F994" s="40" t="s">
        <v>48</v>
      </c>
      <c r="G994" s="41" t="s">
        <v>30</v>
      </c>
      <c r="H994" s="299">
        <v>0</v>
      </c>
      <c r="I994" s="299"/>
      <c r="J994" s="299">
        <v>0</v>
      </c>
      <c r="K994" s="299"/>
      <c r="L994" s="299">
        <v>0</v>
      </c>
      <c r="M994" s="299"/>
      <c r="N994" s="299">
        <v>0</v>
      </c>
      <c r="O994" s="299"/>
      <c r="P994" s="299">
        <v>0</v>
      </c>
      <c r="Q994" s="299"/>
      <c r="R994" s="299">
        <v>0</v>
      </c>
      <c r="S994" s="299"/>
      <c r="T994" s="299">
        <v>0</v>
      </c>
      <c r="U994" s="299"/>
      <c r="V994" s="299">
        <v>0</v>
      </c>
      <c r="W994" s="299"/>
      <c r="X994" s="299">
        <v>420</v>
      </c>
      <c r="Y994" s="299"/>
      <c r="Z994" s="299">
        <v>420</v>
      </c>
      <c r="AA994" s="299"/>
      <c r="AB994" s="299">
        <v>0</v>
      </c>
      <c r="AC994" s="299"/>
      <c r="AD994" s="299">
        <v>0</v>
      </c>
      <c r="AE994" s="299"/>
      <c r="AF994" s="299">
        <v>0</v>
      </c>
      <c r="AG994" s="299"/>
      <c r="AH994" s="299">
        <v>0</v>
      </c>
      <c r="AI994" s="299"/>
      <c r="AJ994" s="299"/>
      <c r="AK994" s="299"/>
      <c r="AL994" s="299">
        <v>0</v>
      </c>
      <c r="AM994" s="299"/>
      <c r="AN994" s="299">
        <v>420</v>
      </c>
      <c r="AO994" s="300"/>
      <c r="AP994" s="300">
        <v>420</v>
      </c>
      <c r="AQ994" s="65">
        <f t="shared" si="182"/>
        <v>1</v>
      </c>
      <c r="AR994" s="66">
        <f t="shared" si="183"/>
        <v>2.3333333333333335</v>
      </c>
      <c r="AS994" s="67">
        <f t="shared" si="184"/>
        <v>0</v>
      </c>
      <c r="AT994" s="66">
        <f t="shared" si="185"/>
        <v>0</v>
      </c>
      <c r="AU994" s="67">
        <f t="shared" si="186"/>
        <v>0</v>
      </c>
      <c r="AV994" s="68">
        <f t="shared" si="187"/>
        <v>0</v>
      </c>
    </row>
    <row r="995" spans="1:48" x14ac:dyDescent="0.2">
      <c r="A995" s="1" t="str">
        <f t="shared" si="181"/>
        <v>Pichidegua36</v>
      </c>
      <c r="B995" s="38" t="str">
        <f t="shared" si="188"/>
        <v>PICH2B36</v>
      </c>
      <c r="C995" s="39">
        <v>36</v>
      </c>
      <c r="D995" s="40" t="s">
        <v>52</v>
      </c>
      <c r="E995" s="40" t="s">
        <v>55</v>
      </c>
      <c r="F995" s="40" t="s">
        <v>48</v>
      </c>
      <c r="G995" s="41" t="s">
        <v>31</v>
      </c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  <c r="AA995" s="299"/>
      <c r="AB995" s="299"/>
      <c r="AC995" s="299"/>
      <c r="AD995" s="299"/>
      <c r="AE995" s="299"/>
      <c r="AF995" s="299"/>
      <c r="AG995" s="299"/>
      <c r="AH995" s="299"/>
      <c r="AI995" s="299"/>
      <c r="AJ995" s="299"/>
      <c r="AK995" s="299"/>
      <c r="AL995" s="299"/>
      <c r="AM995" s="299"/>
      <c r="AN995" s="299"/>
      <c r="AO995" s="300"/>
      <c r="AP995" s="300"/>
      <c r="AQ995" s="65">
        <v>0</v>
      </c>
      <c r="AR995" s="66">
        <f t="shared" si="183"/>
        <v>0</v>
      </c>
      <c r="AS995" s="67">
        <v>0</v>
      </c>
      <c r="AT995" s="66">
        <f t="shared" si="185"/>
        <v>0</v>
      </c>
      <c r="AU995" s="67">
        <v>0</v>
      </c>
      <c r="AV995" s="68">
        <f t="shared" si="187"/>
        <v>0</v>
      </c>
    </row>
    <row r="996" spans="1:48" x14ac:dyDescent="0.2">
      <c r="A996" s="1" t="str">
        <f t="shared" si="181"/>
        <v>Pichidegua36</v>
      </c>
      <c r="B996" s="38" t="str">
        <f t="shared" si="188"/>
        <v>PICH3B36</v>
      </c>
      <c r="C996" s="39">
        <v>36</v>
      </c>
      <c r="D996" s="40" t="s">
        <v>52</v>
      </c>
      <c r="E996" s="40" t="s">
        <v>55</v>
      </c>
      <c r="F996" s="40" t="s">
        <v>49</v>
      </c>
      <c r="G996" s="41" t="s">
        <v>32</v>
      </c>
      <c r="H996" s="299">
        <v>4560</v>
      </c>
      <c r="I996" s="299"/>
      <c r="J996" s="299">
        <v>14400</v>
      </c>
      <c r="K996" s="299"/>
      <c r="L996" s="299">
        <v>173300</v>
      </c>
      <c r="M996" s="299"/>
      <c r="N996" s="299">
        <v>201240</v>
      </c>
      <c r="O996" s="299"/>
      <c r="P996" s="299">
        <v>20520</v>
      </c>
      <c r="Q996" s="299"/>
      <c r="R996" s="299">
        <v>0</v>
      </c>
      <c r="S996" s="299"/>
      <c r="T996" s="299">
        <v>0</v>
      </c>
      <c r="U996" s="299"/>
      <c r="V996" s="299">
        <v>10440</v>
      </c>
      <c r="W996" s="299"/>
      <c r="X996" s="299">
        <v>0</v>
      </c>
      <c r="Y996" s="299"/>
      <c r="Z996" s="299">
        <v>10440</v>
      </c>
      <c r="AA996" s="299"/>
      <c r="AB996" s="299">
        <v>1260</v>
      </c>
      <c r="AC996" s="299"/>
      <c r="AD996" s="299">
        <v>0</v>
      </c>
      <c r="AE996" s="299"/>
      <c r="AF996" s="299">
        <v>1260</v>
      </c>
      <c r="AG996" s="299"/>
      <c r="AH996" s="299">
        <v>540</v>
      </c>
      <c r="AI996" s="299"/>
      <c r="AJ996" s="299"/>
      <c r="AK996" s="299"/>
      <c r="AL996" s="299">
        <v>426260</v>
      </c>
      <c r="AM996" s="299"/>
      <c r="AN996" s="299">
        <v>0</v>
      </c>
      <c r="AO996" s="300"/>
      <c r="AP996" s="300">
        <v>426260</v>
      </c>
      <c r="AQ996" s="65">
        <f t="shared" si="182"/>
        <v>2.4492094027119597E-2</v>
      </c>
      <c r="AR996" s="66">
        <f t="shared" si="183"/>
        <v>58</v>
      </c>
      <c r="AS996" s="67">
        <f t="shared" si="184"/>
        <v>2.9559423825833999E-3</v>
      </c>
      <c r="AT996" s="66">
        <f t="shared" si="185"/>
        <v>7</v>
      </c>
      <c r="AU996" s="67">
        <f t="shared" si="186"/>
        <v>1.2668324496786E-3</v>
      </c>
      <c r="AV996" s="68">
        <f t="shared" si="187"/>
        <v>3</v>
      </c>
    </row>
    <row r="997" spans="1:48" x14ac:dyDescent="0.2">
      <c r="A997" s="1" t="str">
        <f t="shared" si="181"/>
        <v>Pichidegua36</v>
      </c>
      <c r="B997" s="38" t="str">
        <f t="shared" si="188"/>
        <v>PICH4B36</v>
      </c>
      <c r="C997" s="39">
        <v>36</v>
      </c>
      <c r="D997" s="40" t="s">
        <v>52</v>
      </c>
      <c r="E997" s="40" t="s">
        <v>55</v>
      </c>
      <c r="F997" s="40" t="s">
        <v>50</v>
      </c>
      <c r="G997" s="41" t="s">
        <v>33</v>
      </c>
      <c r="H997" s="299">
        <v>2880</v>
      </c>
      <c r="I997" s="299"/>
      <c r="J997" s="299">
        <v>0</v>
      </c>
      <c r="K997" s="299"/>
      <c r="L997" s="299">
        <v>0</v>
      </c>
      <c r="M997" s="299"/>
      <c r="N997" s="299">
        <v>87660</v>
      </c>
      <c r="O997" s="299"/>
      <c r="P997" s="299">
        <v>52020</v>
      </c>
      <c r="Q997" s="299"/>
      <c r="R997" s="299">
        <v>1980</v>
      </c>
      <c r="S997" s="299"/>
      <c r="T997" s="299">
        <v>0</v>
      </c>
      <c r="U997" s="299"/>
      <c r="V997" s="299">
        <v>9720</v>
      </c>
      <c r="W997" s="299"/>
      <c r="X997" s="299">
        <v>0</v>
      </c>
      <c r="Y997" s="299"/>
      <c r="Z997" s="299">
        <v>9720</v>
      </c>
      <c r="AA997" s="299"/>
      <c r="AB997" s="299">
        <v>1980</v>
      </c>
      <c r="AC997" s="299"/>
      <c r="AD997" s="299">
        <v>0</v>
      </c>
      <c r="AE997" s="299"/>
      <c r="AF997" s="299">
        <v>1980</v>
      </c>
      <c r="AG997" s="299"/>
      <c r="AH997" s="299">
        <v>920</v>
      </c>
      <c r="AI997" s="299"/>
      <c r="AJ997" s="299"/>
      <c r="AK997" s="299"/>
      <c r="AL997" s="299">
        <v>157160</v>
      </c>
      <c r="AM997" s="299"/>
      <c r="AN997" s="299">
        <v>0</v>
      </c>
      <c r="AO997" s="300"/>
      <c r="AP997" s="300">
        <v>157160</v>
      </c>
      <c r="AQ997" s="65">
        <f t="shared" si="182"/>
        <v>6.1847798421990327E-2</v>
      </c>
      <c r="AR997" s="66">
        <f t="shared" si="183"/>
        <v>54</v>
      </c>
      <c r="AS997" s="67">
        <f t="shared" si="184"/>
        <v>1.2598625604479512E-2</v>
      </c>
      <c r="AT997" s="66">
        <f t="shared" si="185"/>
        <v>11</v>
      </c>
      <c r="AU997" s="67">
        <f t="shared" si="186"/>
        <v>5.8539068465258337E-3</v>
      </c>
      <c r="AV997" s="68">
        <f t="shared" si="187"/>
        <v>5.1111111111111107</v>
      </c>
    </row>
    <row r="998" spans="1:48" x14ac:dyDescent="0.2">
      <c r="A998" s="1" t="str">
        <f t="shared" si="181"/>
        <v>Pichidegua36</v>
      </c>
      <c r="B998" s="38" t="str">
        <f t="shared" si="188"/>
        <v>PICH5B36</v>
      </c>
      <c r="C998" s="39">
        <v>36</v>
      </c>
      <c r="D998" s="40" t="s">
        <v>52</v>
      </c>
      <c r="E998" s="40" t="s">
        <v>55</v>
      </c>
      <c r="F998" s="40" t="s">
        <v>51</v>
      </c>
      <c r="G998" s="41" t="s">
        <v>34</v>
      </c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  <c r="AA998" s="299"/>
      <c r="AB998" s="299"/>
      <c r="AC998" s="299"/>
      <c r="AD998" s="299"/>
      <c r="AE998" s="299"/>
      <c r="AF998" s="299"/>
      <c r="AG998" s="299"/>
      <c r="AH998" s="299"/>
      <c r="AI998" s="299"/>
      <c r="AJ998" s="299"/>
      <c r="AK998" s="299"/>
      <c r="AL998" s="299"/>
      <c r="AM998" s="299"/>
      <c r="AN998" s="299"/>
      <c r="AO998" s="300"/>
      <c r="AP998" s="300"/>
      <c r="AQ998" s="65">
        <v>0</v>
      </c>
      <c r="AR998" s="66">
        <f t="shared" si="183"/>
        <v>0</v>
      </c>
      <c r="AS998" s="67">
        <v>0</v>
      </c>
      <c r="AT998" s="66">
        <f t="shared" si="185"/>
        <v>0</v>
      </c>
      <c r="AU998" s="67">
        <v>0</v>
      </c>
      <c r="AV998" s="68">
        <f t="shared" si="187"/>
        <v>0</v>
      </c>
    </row>
    <row r="999" spans="1:48" x14ac:dyDescent="0.2">
      <c r="A999" s="1" t="str">
        <f t="shared" si="181"/>
        <v>Pichidegua36</v>
      </c>
      <c r="B999" s="38" t="str">
        <f t="shared" si="188"/>
        <v>PICH3C36</v>
      </c>
      <c r="C999" s="39">
        <v>36</v>
      </c>
      <c r="D999" s="40" t="s">
        <v>52</v>
      </c>
      <c r="E999" s="40" t="s">
        <v>55</v>
      </c>
      <c r="F999" s="40" t="s">
        <v>49</v>
      </c>
      <c r="G999" s="41" t="s">
        <v>53</v>
      </c>
      <c r="H999" s="299">
        <v>10440</v>
      </c>
      <c r="I999" s="299"/>
      <c r="J999" s="299">
        <v>2340</v>
      </c>
      <c r="K999" s="299"/>
      <c r="L999" s="299">
        <v>29400</v>
      </c>
      <c r="M999" s="299"/>
      <c r="N999" s="299">
        <v>202140</v>
      </c>
      <c r="O999" s="299"/>
      <c r="P999" s="299">
        <v>70380</v>
      </c>
      <c r="Q999" s="299"/>
      <c r="R999" s="299">
        <v>0</v>
      </c>
      <c r="S999" s="299"/>
      <c r="T999" s="299">
        <v>0</v>
      </c>
      <c r="U999" s="299"/>
      <c r="V999" s="299">
        <v>9540</v>
      </c>
      <c r="W999" s="299"/>
      <c r="X999" s="299">
        <v>0</v>
      </c>
      <c r="Y999" s="299"/>
      <c r="Z999" s="299">
        <v>9540</v>
      </c>
      <c r="AA999" s="299"/>
      <c r="AB999" s="299">
        <v>1620</v>
      </c>
      <c r="AC999" s="299"/>
      <c r="AD999" s="299">
        <v>0</v>
      </c>
      <c r="AE999" s="299"/>
      <c r="AF999" s="299">
        <v>1620</v>
      </c>
      <c r="AG999" s="299"/>
      <c r="AH999" s="299">
        <v>500</v>
      </c>
      <c r="AI999" s="299"/>
      <c r="AJ999" s="299"/>
      <c r="AK999" s="299"/>
      <c r="AL999" s="299">
        <v>326360</v>
      </c>
      <c r="AM999" s="299"/>
      <c r="AN999" s="299">
        <v>0</v>
      </c>
      <c r="AO999" s="300"/>
      <c r="AP999" s="300">
        <v>326360</v>
      </c>
      <c r="AQ999" s="65">
        <f t="shared" si="182"/>
        <v>2.9231523471013605E-2</v>
      </c>
      <c r="AR999" s="66">
        <f t="shared" si="183"/>
        <v>53</v>
      </c>
      <c r="AS999" s="67">
        <f t="shared" si="184"/>
        <v>4.9638436082853291E-3</v>
      </c>
      <c r="AT999" s="66">
        <f t="shared" si="185"/>
        <v>9</v>
      </c>
      <c r="AU999" s="67">
        <f t="shared" si="186"/>
        <v>1.5320504963843608E-3</v>
      </c>
      <c r="AV999" s="68">
        <f t="shared" si="187"/>
        <v>2.7777777777777777</v>
      </c>
    </row>
    <row r="1000" spans="1:48" x14ac:dyDescent="0.2">
      <c r="A1000" s="1" t="str">
        <f t="shared" si="181"/>
        <v>Pichidegua36</v>
      </c>
      <c r="B1000" s="38" t="str">
        <f t="shared" si="188"/>
        <v>PICH5C36</v>
      </c>
      <c r="C1000" s="39">
        <v>36</v>
      </c>
      <c r="D1000" s="40" t="s">
        <v>52</v>
      </c>
      <c r="E1000" s="40" t="s">
        <v>55</v>
      </c>
      <c r="F1000" s="40" t="s">
        <v>51</v>
      </c>
      <c r="G1000" s="41" t="s">
        <v>35</v>
      </c>
      <c r="H1000" s="299">
        <v>1440</v>
      </c>
      <c r="I1000" s="299"/>
      <c r="J1000" s="299">
        <v>11340</v>
      </c>
      <c r="K1000" s="299"/>
      <c r="L1000" s="299">
        <v>91440</v>
      </c>
      <c r="M1000" s="299"/>
      <c r="N1000" s="299">
        <v>145980</v>
      </c>
      <c r="O1000" s="299"/>
      <c r="P1000" s="299">
        <v>15120</v>
      </c>
      <c r="Q1000" s="299"/>
      <c r="R1000" s="299">
        <v>0</v>
      </c>
      <c r="S1000" s="299"/>
      <c r="T1000" s="299">
        <v>0</v>
      </c>
      <c r="U1000" s="299"/>
      <c r="V1000" s="299">
        <v>16200</v>
      </c>
      <c r="W1000" s="299"/>
      <c r="X1000" s="299">
        <v>0</v>
      </c>
      <c r="Y1000" s="299"/>
      <c r="Z1000" s="299">
        <v>16200</v>
      </c>
      <c r="AA1000" s="299"/>
      <c r="AB1000" s="299">
        <v>2340</v>
      </c>
      <c r="AC1000" s="299"/>
      <c r="AD1000" s="299">
        <v>0</v>
      </c>
      <c r="AE1000" s="299"/>
      <c r="AF1000" s="299">
        <v>2340</v>
      </c>
      <c r="AG1000" s="299"/>
      <c r="AH1000" s="299">
        <v>600</v>
      </c>
      <c r="AI1000" s="299"/>
      <c r="AJ1000" s="299"/>
      <c r="AK1000" s="299"/>
      <c r="AL1000" s="299">
        <v>284460</v>
      </c>
      <c r="AM1000" s="299"/>
      <c r="AN1000" s="299">
        <v>0</v>
      </c>
      <c r="AO1000" s="300"/>
      <c r="AP1000" s="300">
        <v>284460</v>
      </c>
      <c r="AQ1000" s="65">
        <f t="shared" si="182"/>
        <v>5.6950010546298252E-2</v>
      </c>
      <c r="AR1000" s="66">
        <f t="shared" si="183"/>
        <v>90</v>
      </c>
      <c r="AS1000" s="67">
        <f t="shared" si="184"/>
        <v>8.2261126344653022E-3</v>
      </c>
      <c r="AT1000" s="66">
        <f t="shared" si="185"/>
        <v>13</v>
      </c>
      <c r="AU1000" s="67">
        <f t="shared" si="186"/>
        <v>2.1092596498628979E-3</v>
      </c>
      <c r="AV1000" s="68">
        <f t="shared" si="187"/>
        <v>3.3333333333333335</v>
      </c>
    </row>
    <row r="1001" spans="1:48" x14ac:dyDescent="0.2">
      <c r="A1001" s="1" t="str">
        <f t="shared" si="181"/>
        <v>Pichidegua36</v>
      </c>
      <c r="B1001" s="38" t="str">
        <f t="shared" si="188"/>
        <v>PICH5D36</v>
      </c>
      <c r="C1001" s="39">
        <v>36</v>
      </c>
      <c r="D1001" s="40" t="s">
        <v>52</v>
      </c>
      <c r="E1001" s="40" t="s">
        <v>55</v>
      </c>
      <c r="F1001" s="40" t="s">
        <v>51</v>
      </c>
      <c r="G1001" s="41" t="s">
        <v>36</v>
      </c>
      <c r="H1001" s="299">
        <v>2280</v>
      </c>
      <c r="I1001" s="299"/>
      <c r="J1001" s="299">
        <v>38880</v>
      </c>
      <c r="K1001" s="299"/>
      <c r="L1001" s="299">
        <v>142920</v>
      </c>
      <c r="M1001" s="299"/>
      <c r="N1001" s="299">
        <v>109260</v>
      </c>
      <c r="O1001" s="299"/>
      <c r="P1001" s="299">
        <v>5400</v>
      </c>
      <c r="Q1001" s="299"/>
      <c r="R1001" s="299">
        <v>0</v>
      </c>
      <c r="S1001" s="299"/>
      <c r="T1001" s="299">
        <v>0</v>
      </c>
      <c r="U1001" s="299"/>
      <c r="V1001" s="299">
        <v>27540</v>
      </c>
      <c r="W1001" s="299"/>
      <c r="X1001" s="299">
        <v>0</v>
      </c>
      <c r="Y1001" s="299"/>
      <c r="Z1001" s="299">
        <v>27540</v>
      </c>
      <c r="AA1001" s="299"/>
      <c r="AB1001" s="299">
        <v>3600</v>
      </c>
      <c r="AC1001" s="299"/>
      <c r="AD1001" s="299">
        <v>0</v>
      </c>
      <c r="AE1001" s="299"/>
      <c r="AF1001" s="299">
        <v>3600</v>
      </c>
      <c r="AG1001" s="299"/>
      <c r="AH1001" s="299">
        <v>720</v>
      </c>
      <c r="AI1001" s="299"/>
      <c r="AJ1001" s="299"/>
      <c r="AK1001" s="299"/>
      <c r="AL1001" s="299">
        <v>330600</v>
      </c>
      <c r="AM1001" s="299"/>
      <c r="AN1001" s="299">
        <v>0</v>
      </c>
      <c r="AO1001" s="300"/>
      <c r="AP1001" s="300">
        <v>330600</v>
      </c>
      <c r="AQ1001" s="65">
        <f t="shared" si="182"/>
        <v>8.3303085299455529E-2</v>
      </c>
      <c r="AR1001" s="66">
        <f t="shared" si="183"/>
        <v>153</v>
      </c>
      <c r="AS1001" s="67">
        <f t="shared" si="184"/>
        <v>1.0889292196007259E-2</v>
      </c>
      <c r="AT1001" s="66">
        <f t="shared" si="185"/>
        <v>20</v>
      </c>
      <c r="AU1001" s="67">
        <f t="shared" si="186"/>
        <v>2.1778584392014521E-3</v>
      </c>
      <c r="AV1001" s="68">
        <f t="shared" si="187"/>
        <v>4</v>
      </c>
    </row>
    <row r="1002" spans="1:48" x14ac:dyDescent="0.2">
      <c r="A1002" s="1" t="str">
        <f t="shared" si="181"/>
        <v>Pichidegua36</v>
      </c>
      <c r="B1002" s="38" t="str">
        <f t="shared" si="188"/>
        <v>PICH1Aco36</v>
      </c>
      <c r="C1002" s="39">
        <v>36</v>
      </c>
      <c r="D1002" s="40" t="s">
        <v>52</v>
      </c>
      <c r="E1002" s="40" t="s">
        <v>56</v>
      </c>
      <c r="F1002" s="40" t="s">
        <v>47</v>
      </c>
      <c r="G1002" s="41" t="s">
        <v>37</v>
      </c>
      <c r="H1002" s="299">
        <v>3960</v>
      </c>
      <c r="I1002" s="299"/>
      <c r="J1002" s="299">
        <v>8640</v>
      </c>
      <c r="K1002" s="299"/>
      <c r="L1002" s="299">
        <v>6840</v>
      </c>
      <c r="M1002" s="299"/>
      <c r="N1002" s="299">
        <v>24840</v>
      </c>
      <c r="O1002" s="299"/>
      <c r="P1002" s="299">
        <v>180</v>
      </c>
      <c r="Q1002" s="299"/>
      <c r="R1002" s="299">
        <v>0</v>
      </c>
      <c r="S1002" s="299"/>
      <c r="T1002" s="299">
        <v>0</v>
      </c>
      <c r="U1002" s="299"/>
      <c r="V1002" s="299">
        <v>2313</v>
      </c>
      <c r="W1002" s="299"/>
      <c r="X1002" s="299">
        <v>1620</v>
      </c>
      <c r="Y1002" s="299"/>
      <c r="Z1002" s="299">
        <v>3933</v>
      </c>
      <c r="AA1002" s="299"/>
      <c r="AB1002" s="299">
        <v>561</v>
      </c>
      <c r="AC1002" s="299"/>
      <c r="AD1002" s="299">
        <v>540</v>
      </c>
      <c r="AE1002" s="299"/>
      <c r="AF1002" s="299">
        <v>1101</v>
      </c>
      <c r="AG1002" s="299"/>
      <c r="AH1002" s="299">
        <v>1256</v>
      </c>
      <c r="AI1002" s="299"/>
      <c r="AJ1002" s="299"/>
      <c r="AK1002" s="299"/>
      <c r="AL1002" s="299">
        <v>48590</v>
      </c>
      <c r="AM1002" s="299"/>
      <c r="AN1002" s="299">
        <v>2160</v>
      </c>
      <c r="AO1002" s="300"/>
      <c r="AP1002" s="300">
        <v>50750</v>
      </c>
      <c r="AQ1002" s="65">
        <f t="shared" si="182"/>
        <v>7.7497536945812809E-2</v>
      </c>
      <c r="AR1002" s="66">
        <f t="shared" si="183"/>
        <v>21.85</v>
      </c>
      <c r="AS1002" s="67">
        <f t="shared" si="184"/>
        <v>2.1694581280788178E-2</v>
      </c>
      <c r="AT1002" s="66">
        <f t="shared" si="185"/>
        <v>6.1166666666666663</v>
      </c>
      <c r="AU1002" s="67">
        <f t="shared" si="186"/>
        <v>2.4748768472906402E-2</v>
      </c>
      <c r="AV1002" s="68">
        <f t="shared" si="187"/>
        <v>6.9777777777777779</v>
      </c>
    </row>
    <row r="1003" spans="1:48" x14ac:dyDescent="0.2">
      <c r="A1003" s="1" t="str">
        <f t="shared" si="181"/>
        <v>Pichidegua36</v>
      </c>
      <c r="B1003" s="38" t="str">
        <f t="shared" si="188"/>
        <v>PICH1Aco236</v>
      </c>
      <c r="C1003" s="39">
        <v>36</v>
      </c>
      <c r="D1003" s="40" t="s">
        <v>52</v>
      </c>
      <c r="E1003" s="40" t="s">
        <v>56</v>
      </c>
      <c r="F1003" s="40" t="s">
        <v>47</v>
      </c>
      <c r="G1003" s="41" t="s">
        <v>38</v>
      </c>
      <c r="H1003" s="299">
        <v>3240</v>
      </c>
      <c r="I1003" s="299"/>
      <c r="J1003" s="299">
        <v>540</v>
      </c>
      <c r="K1003" s="299"/>
      <c r="L1003" s="299">
        <v>32480</v>
      </c>
      <c r="M1003" s="299"/>
      <c r="N1003" s="299">
        <v>44460</v>
      </c>
      <c r="O1003" s="299"/>
      <c r="P1003" s="299">
        <v>2700</v>
      </c>
      <c r="Q1003" s="299"/>
      <c r="R1003" s="299">
        <v>0</v>
      </c>
      <c r="S1003" s="299"/>
      <c r="T1003" s="299">
        <v>0</v>
      </c>
      <c r="U1003" s="299"/>
      <c r="V1003" s="299">
        <v>4029</v>
      </c>
      <c r="W1003" s="299"/>
      <c r="X1003" s="299">
        <v>5460</v>
      </c>
      <c r="Y1003" s="299"/>
      <c r="Z1003" s="299">
        <v>9489</v>
      </c>
      <c r="AA1003" s="299"/>
      <c r="AB1003" s="299">
        <v>807</v>
      </c>
      <c r="AC1003" s="299"/>
      <c r="AD1003" s="299">
        <v>450</v>
      </c>
      <c r="AE1003" s="299"/>
      <c r="AF1003" s="299">
        <v>1257</v>
      </c>
      <c r="AG1003" s="299"/>
      <c r="AH1003" s="299">
        <v>1024</v>
      </c>
      <c r="AI1003" s="299"/>
      <c r="AJ1003" s="299"/>
      <c r="AK1003" s="299"/>
      <c r="AL1003" s="299">
        <v>89280</v>
      </c>
      <c r="AM1003" s="299"/>
      <c r="AN1003" s="299">
        <v>5910</v>
      </c>
      <c r="AO1003" s="300"/>
      <c r="AP1003" s="300">
        <v>95190</v>
      </c>
      <c r="AQ1003" s="65">
        <f t="shared" si="182"/>
        <v>9.9684840844626532E-2</v>
      </c>
      <c r="AR1003" s="66">
        <f t="shared" si="183"/>
        <v>52.716666666666669</v>
      </c>
      <c r="AS1003" s="67">
        <f t="shared" si="184"/>
        <v>1.3205168610148125E-2</v>
      </c>
      <c r="AT1003" s="66">
        <f t="shared" si="185"/>
        <v>6.9833333333333334</v>
      </c>
      <c r="AU1003" s="67">
        <f t="shared" si="186"/>
        <v>1.0757432503414224E-2</v>
      </c>
      <c r="AV1003" s="68">
        <f t="shared" si="187"/>
        <v>5.6888888888888891</v>
      </c>
    </row>
    <row r="1004" spans="1:48" x14ac:dyDescent="0.2">
      <c r="A1004" s="1" t="str">
        <f t="shared" si="181"/>
        <v>Pichidegua36</v>
      </c>
      <c r="B1004" s="38" t="str">
        <f t="shared" si="188"/>
        <v>PICH1Bco36</v>
      </c>
      <c r="C1004" s="39">
        <v>36</v>
      </c>
      <c r="D1004" s="40" t="s">
        <v>52</v>
      </c>
      <c r="E1004" s="40" t="s">
        <v>56</v>
      </c>
      <c r="F1004" s="40" t="s">
        <v>47</v>
      </c>
      <c r="G1004" s="41" t="s">
        <v>39</v>
      </c>
      <c r="H1004" s="299">
        <v>600</v>
      </c>
      <c r="I1004" s="299"/>
      <c r="J1004" s="299">
        <v>0</v>
      </c>
      <c r="K1004" s="299"/>
      <c r="L1004" s="299">
        <v>7800</v>
      </c>
      <c r="M1004" s="299"/>
      <c r="N1004" s="299">
        <v>9360</v>
      </c>
      <c r="O1004" s="299"/>
      <c r="P1004" s="299">
        <v>180</v>
      </c>
      <c r="Q1004" s="299"/>
      <c r="R1004" s="299">
        <v>0</v>
      </c>
      <c r="S1004" s="299"/>
      <c r="T1004" s="299">
        <v>0</v>
      </c>
      <c r="U1004" s="299"/>
      <c r="V1004" s="299">
        <v>957</v>
      </c>
      <c r="W1004" s="299"/>
      <c r="X1004" s="299">
        <v>690</v>
      </c>
      <c r="Y1004" s="299"/>
      <c r="Z1004" s="299">
        <v>1647</v>
      </c>
      <c r="AA1004" s="299"/>
      <c r="AB1004" s="299">
        <v>69</v>
      </c>
      <c r="AC1004" s="299"/>
      <c r="AD1004" s="299">
        <v>0</v>
      </c>
      <c r="AE1004" s="299"/>
      <c r="AF1004" s="299">
        <v>69</v>
      </c>
      <c r="AG1004" s="299"/>
      <c r="AH1004" s="299">
        <v>224</v>
      </c>
      <c r="AI1004" s="299"/>
      <c r="AJ1004" s="299"/>
      <c r="AK1004" s="299"/>
      <c r="AL1004" s="299">
        <v>19190</v>
      </c>
      <c r="AM1004" s="299"/>
      <c r="AN1004" s="299">
        <v>690</v>
      </c>
      <c r="AO1004" s="300"/>
      <c r="AP1004" s="300">
        <v>19880</v>
      </c>
      <c r="AQ1004" s="65">
        <f t="shared" si="182"/>
        <v>8.2847082494969818E-2</v>
      </c>
      <c r="AR1004" s="66">
        <f t="shared" si="183"/>
        <v>9.15</v>
      </c>
      <c r="AS1004" s="67">
        <f t="shared" si="184"/>
        <v>3.470824949698189E-3</v>
      </c>
      <c r="AT1004" s="66">
        <f t="shared" si="185"/>
        <v>0.38333333333333336</v>
      </c>
      <c r="AU1004" s="67">
        <f t="shared" si="186"/>
        <v>1.1267605633802818E-2</v>
      </c>
      <c r="AV1004" s="68">
        <f t="shared" si="187"/>
        <v>1.2444444444444445</v>
      </c>
    </row>
    <row r="1005" spans="1:48" x14ac:dyDescent="0.2">
      <c r="A1005" s="1" t="str">
        <f t="shared" si="181"/>
        <v>Pichidegua36</v>
      </c>
      <c r="B1005" s="38" t="str">
        <f t="shared" si="188"/>
        <v>PICH2BCO36</v>
      </c>
      <c r="C1005" s="39">
        <v>36</v>
      </c>
      <c r="D1005" s="40" t="s">
        <v>52</v>
      </c>
      <c r="E1005" s="42" t="s">
        <v>56</v>
      </c>
      <c r="F1005" s="42" t="s">
        <v>47</v>
      </c>
      <c r="G1005" s="43" t="s">
        <v>40</v>
      </c>
      <c r="H1005" s="299"/>
      <c r="I1005" s="299"/>
      <c r="J1005" s="299"/>
      <c r="K1005" s="299"/>
      <c r="L1005" s="299"/>
      <c r="M1005" s="299"/>
      <c r="N1005" s="299"/>
      <c r="O1005" s="299"/>
      <c r="P1005" s="299"/>
      <c r="Q1005" s="299"/>
      <c r="R1005" s="299"/>
      <c r="S1005" s="299"/>
      <c r="T1005" s="299"/>
      <c r="U1005" s="299"/>
      <c r="V1005" s="299"/>
      <c r="W1005" s="299"/>
      <c r="X1005" s="299"/>
      <c r="Y1005" s="299"/>
      <c r="Z1005" s="299"/>
      <c r="AA1005" s="299"/>
      <c r="AB1005" s="299"/>
      <c r="AC1005" s="299"/>
      <c r="AD1005" s="299"/>
      <c r="AE1005" s="299"/>
      <c r="AF1005" s="299"/>
      <c r="AG1005" s="299"/>
      <c r="AH1005" s="299"/>
      <c r="AI1005" s="299"/>
      <c r="AJ1005" s="299"/>
      <c r="AK1005" s="299"/>
      <c r="AL1005" s="299"/>
      <c r="AM1005" s="299"/>
      <c r="AN1005" s="299"/>
      <c r="AO1005" s="300"/>
      <c r="AP1005" s="300"/>
      <c r="AQ1005" s="65">
        <v>0</v>
      </c>
      <c r="AR1005" s="66">
        <f t="shared" si="183"/>
        <v>0</v>
      </c>
      <c r="AS1005" s="67">
        <v>0</v>
      </c>
      <c r="AT1005" s="66">
        <f t="shared" si="185"/>
        <v>0</v>
      </c>
      <c r="AU1005" s="67">
        <v>0</v>
      </c>
      <c r="AV1005" s="68">
        <f t="shared" si="187"/>
        <v>0</v>
      </c>
    </row>
    <row r="1006" spans="1:48" x14ac:dyDescent="0.2">
      <c r="A1006" s="1" t="str">
        <f t="shared" si="181"/>
        <v>Pichidegua36</v>
      </c>
      <c r="B1006" s="38" t="str">
        <f t="shared" si="188"/>
        <v>PICH4Bco36</v>
      </c>
      <c r="C1006" s="39">
        <v>36</v>
      </c>
      <c r="D1006" s="40" t="s">
        <v>52</v>
      </c>
      <c r="E1006" s="40" t="s">
        <v>56</v>
      </c>
      <c r="F1006" s="40" t="s">
        <v>50</v>
      </c>
      <c r="G1006" s="41" t="s">
        <v>41</v>
      </c>
      <c r="H1006" s="299">
        <v>1200</v>
      </c>
      <c r="I1006" s="299"/>
      <c r="J1006" s="299">
        <v>0</v>
      </c>
      <c r="K1006" s="299"/>
      <c r="L1006" s="299">
        <v>5760</v>
      </c>
      <c r="M1006" s="299"/>
      <c r="N1006" s="299">
        <v>17100</v>
      </c>
      <c r="O1006" s="299"/>
      <c r="P1006" s="299">
        <v>17280</v>
      </c>
      <c r="Q1006" s="299"/>
      <c r="R1006" s="299">
        <v>0</v>
      </c>
      <c r="S1006" s="299"/>
      <c r="T1006" s="299">
        <v>0</v>
      </c>
      <c r="U1006" s="299"/>
      <c r="V1006" s="299">
        <v>3240</v>
      </c>
      <c r="W1006" s="299"/>
      <c r="X1006" s="299">
        <v>0</v>
      </c>
      <c r="Y1006" s="299"/>
      <c r="Z1006" s="299">
        <v>3240</v>
      </c>
      <c r="AA1006" s="299"/>
      <c r="AB1006" s="299">
        <v>1800</v>
      </c>
      <c r="AC1006" s="299"/>
      <c r="AD1006" s="299">
        <v>0</v>
      </c>
      <c r="AE1006" s="299"/>
      <c r="AF1006" s="299">
        <v>1800</v>
      </c>
      <c r="AG1006" s="299"/>
      <c r="AH1006" s="299">
        <v>720</v>
      </c>
      <c r="AI1006" s="299"/>
      <c r="AJ1006" s="299"/>
      <c r="AK1006" s="299"/>
      <c r="AL1006" s="299">
        <v>47100</v>
      </c>
      <c r="AM1006" s="299"/>
      <c r="AN1006" s="299">
        <v>0</v>
      </c>
      <c r="AO1006" s="300"/>
      <c r="AP1006" s="300">
        <v>47100</v>
      </c>
      <c r="AQ1006" s="65">
        <f t="shared" si="182"/>
        <v>6.8789808917197451E-2</v>
      </c>
      <c r="AR1006" s="66">
        <f t="shared" si="183"/>
        <v>18</v>
      </c>
      <c r="AS1006" s="67">
        <f t="shared" si="184"/>
        <v>3.8216560509554139E-2</v>
      </c>
      <c r="AT1006" s="66">
        <f t="shared" si="185"/>
        <v>10</v>
      </c>
      <c r="AU1006" s="67">
        <f t="shared" si="186"/>
        <v>1.5286624203821656E-2</v>
      </c>
      <c r="AV1006" s="68">
        <f t="shared" si="187"/>
        <v>4</v>
      </c>
    </row>
    <row r="1007" spans="1:48" x14ac:dyDescent="0.2">
      <c r="A1007" s="1" t="str">
        <f t="shared" si="181"/>
        <v>Pichidegua36</v>
      </c>
      <c r="B1007" s="38" t="str">
        <f t="shared" si="188"/>
        <v>PICH5Aco36</v>
      </c>
      <c r="C1007" s="39">
        <v>36</v>
      </c>
      <c r="D1007" s="40" t="s">
        <v>52</v>
      </c>
      <c r="E1007" s="40" t="s">
        <v>56</v>
      </c>
      <c r="F1007" s="40" t="s">
        <v>51</v>
      </c>
      <c r="G1007" s="41" t="s">
        <v>42</v>
      </c>
      <c r="H1007" s="299">
        <v>2760</v>
      </c>
      <c r="I1007" s="299"/>
      <c r="J1007" s="299">
        <v>22140</v>
      </c>
      <c r="K1007" s="299"/>
      <c r="L1007" s="299">
        <v>28800</v>
      </c>
      <c r="M1007" s="299"/>
      <c r="N1007" s="299">
        <v>46800</v>
      </c>
      <c r="O1007" s="299"/>
      <c r="P1007" s="299">
        <v>360</v>
      </c>
      <c r="Q1007" s="299"/>
      <c r="R1007" s="299">
        <v>0</v>
      </c>
      <c r="S1007" s="299"/>
      <c r="T1007" s="299">
        <v>0</v>
      </c>
      <c r="U1007" s="299"/>
      <c r="V1007" s="299">
        <v>5040</v>
      </c>
      <c r="W1007" s="299"/>
      <c r="X1007" s="299">
        <v>0</v>
      </c>
      <c r="Y1007" s="299"/>
      <c r="Z1007" s="299">
        <v>5040</v>
      </c>
      <c r="AA1007" s="299"/>
      <c r="AB1007" s="299">
        <v>1980</v>
      </c>
      <c r="AC1007" s="299"/>
      <c r="AD1007" s="299">
        <v>0</v>
      </c>
      <c r="AE1007" s="299"/>
      <c r="AF1007" s="299">
        <v>1980</v>
      </c>
      <c r="AG1007" s="299"/>
      <c r="AH1007" s="299">
        <v>300</v>
      </c>
      <c r="AI1007" s="299"/>
      <c r="AJ1007" s="299"/>
      <c r="AK1007" s="299"/>
      <c r="AL1007" s="299">
        <v>108180</v>
      </c>
      <c r="AM1007" s="299"/>
      <c r="AN1007" s="299">
        <v>0</v>
      </c>
      <c r="AO1007" s="300"/>
      <c r="AP1007" s="300">
        <v>108180</v>
      </c>
      <c r="AQ1007" s="65">
        <f t="shared" si="182"/>
        <v>4.6589018302828619E-2</v>
      </c>
      <c r="AR1007" s="66">
        <f t="shared" si="183"/>
        <v>28</v>
      </c>
      <c r="AS1007" s="67">
        <f t="shared" si="184"/>
        <v>1.8302828618968387E-2</v>
      </c>
      <c r="AT1007" s="66">
        <f t="shared" si="185"/>
        <v>11</v>
      </c>
      <c r="AU1007" s="67">
        <f t="shared" si="186"/>
        <v>2.7731558513588465E-3</v>
      </c>
      <c r="AV1007" s="68">
        <f t="shared" si="187"/>
        <v>1.6666666666666667</v>
      </c>
    </row>
    <row r="1008" spans="1:48" x14ac:dyDescent="0.2">
      <c r="A1008" s="1" t="str">
        <f t="shared" si="181"/>
        <v>Pichidegua36</v>
      </c>
      <c r="B1008" s="38" t="str">
        <f t="shared" si="188"/>
        <v>PICH5Bco36</v>
      </c>
      <c r="C1008" s="39">
        <v>36</v>
      </c>
      <c r="D1008" s="40" t="s">
        <v>52</v>
      </c>
      <c r="E1008" s="40" t="s">
        <v>56</v>
      </c>
      <c r="F1008" s="40" t="s">
        <v>51</v>
      </c>
      <c r="G1008" s="41" t="s">
        <v>43</v>
      </c>
      <c r="H1008" s="299"/>
      <c r="I1008" s="299"/>
      <c r="J1008" s="299"/>
      <c r="K1008" s="299"/>
      <c r="L1008" s="299"/>
      <c r="M1008" s="299"/>
      <c r="N1008" s="299"/>
      <c r="O1008" s="299"/>
      <c r="P1008" s="299"/>
      <c r="Q1008" s="299"/>
      <c r="R1008" s="299"/>
      <c r="S1008" s="299"/>
      <c r="T1008" s="299"/>
      <c r="U1008" s="299"/>
      <c r="V1008" s="299"/>
      <c r="W1008" s="299"/>
      <c r="X1008" s="299"/>
      <c r="Y1008" s="299"/>
      <c r="Z1008" s="299"/>
      <c r="AA1008" s="299"/>
      <c r="AB1008" s="299"/>
      <c r="AC1008" s="299"/>
      <c r="AD1008" s="299"/>
      <c r="AE1008" s="299"/>
      <c r="AF1008" s="299"/>
      <c r="AG1008" s="299"/>
      <c r="AH1008" s="299"/>
      <c r="AI1008" s="299"/>
      <c r="AJ1008" s="299"/>
      <c r="AK1008" s="299"/>
      <c r="AL1008" s="299"/>
      <c r="AM1008" s="299"/>
      <c r="AN1008" s="299"/>
      <c r="AO1008" s="300"/>
      <c r="AP1008" s="300"/>
      <c r="AQ1008" s="65">
        <v>0</v>
      </c>
      <c r="AR1008" s="66">
        <f t="shared" si="183"/>
        <v>0</v>
      </c>
      <c r="AS1008" s="67">
        <v>0</v>
      </c>
      <c r="AT1008" s="66">
        <f t="shared" si="185"/>
        <v>0</v>
      </c>
      <c r="AU1008" s="67">
        <v>0</v>
      </c>
      <c r="AV1008" s="68">
        <f t="shared" si="187"/>
        <v>0</v>
      </c>
    </row>
    <row r="1009" spans="1:48" x14ac:dyDescent="0.2">
      <c r="A1009" s="1" t="str">
        <f t="shared" si="181"/>
        <v>Pichidegua36</v>
      </c>
      <c r="B1009" s="38" t="str">
        <f t="shared" si="188"/>
        <v>PICH5Cco36</v>
      </c>
      <c r="C1009" s="39">
        <v>36</v>
      </c>
      <c r="D1009" s="40" t="s">
        <v>52</v>
      </c>
      <c r="E1009" s="40" t="s">
        <v>56</v>
      </c>
      <c r="F1009" s="40" t="s">
        <v>51</v>
      </c>
      <c r="G1009" s="41" t="s">
        <v>44</v>
      </c>
      <c r="H1009" s="299">
        <v>2640</v>
      </c>
      <c r="I1009" s="299"/>
      <c r="J1009" s="299">
        <v>20520</v>
      </c>
      <c r="K1009" s="299"/>
      <c r="L1009" s="299">
        <v>15840</v>
      </c>
      <c r="M1009" s="299"/>
      <c r="N1009" s="299">
        <v>72540</v>
      </c>
      <c r="O1009" s="299"/>
      <c r="P1009" s="299">
        <v>2340</v>
      </c>
      <c r="Q1009" s="299"/>
      <c r="R1009" s="299">
        <v>0</v>
      </c>
      <c r="S1009" s="299"/>
      <c r="T1009" s="299">
        <v>0</v>
      </c>
      <c r="U1009" s="299"/>
      <c r="V1009" s="299">
        <v>5220</v>
      </c>
      <c r="W1009" s="299"/>
      <c r="X1009" s="299">
        <v>0</v>
      </c>
      <c r="Y1009" s="299"/>
      <c r="Z1009" s="299">
        <v>5220</v>
      </c>
      <c r="AA1009" s="299"/>
      <c r="AB1009" s="299">
        <v>1980</v>
      </c>
      <c r="AC1009" s="299"/>
      <c r="AD1009" s="299">
        <v>0</v>
      </c>
      <c r="AE1009" s="299"/>
      <c r="AF1009" s="299">
        <v>1980</v>
      </c>
      <c r="AG1009" s="299"/>
      <c r="AH1009" s="299">
        <v>360</v>
      </c>
      <c r="AI1009" s="299"/>
      <c r="AJ1009" s="299"/>
      <c r="AK1009" s="299"/>
      <c r="AL1009" s="299">
        <v>121440</v>
      </c>
      <c r="AM1009" s="299"/>
      <c r="AN1009" s="299">
        <v>0</v>
      </c>
      <c r="AO1009" s="300"/>
      <c r="AP1009" s="300">
        <v>121440</v>
      </c>
      <c r="AQ1009" s="65">
        <f t="shared" si="182"/>
        <v>4.298418972332016E-2</v>
      </c>
      <c r="AR1009" s="66">
        <f t="shared" si="183"/>
        <v>29</v>
      </c>
      <c r="AS1009" s="67">
        <f t="shared" si="184"/>
        <v>1.6304347826086956E-2</v>
      </c>
      <c r="AT1009" s="66">
        <f t="shared" si="185"/>
        <v>11</v>
      </c>
      <c r="AU1009" s="67">
        <f t="shared" si="186"/>
        <v>2.9644268774703555E-3</v>
      </c>
      <c r="AV1009" s="68">
        <f t="shared" si="187"/>
        <v>2</v>
      </c>
    </row>
    <row r="1010" spans="1:48" ht="13.5" thickBot="1" x14ac:dyDescent="0.25">
      <c r="A1010" s="1">
        <v>36</v>
      </c>
      <c r="B1010" s="44" t="str">
        <f t="shared" si="188"/>
        <v>Lavado36</v>
      </c>
      <c r="C1010" s="45">
        <v>36</v>
      </c>
      <c r="D1010" s="46"/>
      <c r="E1010" s="46"/>
      <c r="F1010" s="46"/>
      <c r="G1010" s="47" t="s">
        <v>46</v>
      </c>
      <c r="H1010" s="301">
        <v>5520</v>
      </c>
      <c r="I1010" s="301"/>
      <c r="J1010" s="301">
        <v>18180</v>
      </c>
      <c r="K1010" s="301"/>
      <c r="L1010" s="301">
        <v>49860</v>
      </c>
      <c r="M1010" s="301"/>
      <c r="N1010" s="301">
        <v>39420</v>
      </c>
      <c r="O1010" s="301"/>
      <c r="P1010" s="301">
        <v>9180</v>
      </c>
      <c r="Q1010" s="301"/>
      <c r="R1010" s="301">
        <v>720</v>
      </c>
      <c r="S1010" s="301"/>
      <c r="T1010" s="301">
        <v>0</v>
      </c>
      <c r="U1010" s="301"/>
      <c r="V1010" s="301">
        <v>0</v>
      </c>
      <c r="W1010" s="301"/>
      <c r="X1010" s="301">
        <v>0</v>
      </c>
      <c r="Y1010" s="301"/>
      <c r="Z1010" s="301">
        <v>0</v>
      </c>
      <c r="AA1010" s="301"/>
      <c r="AB1010" s="301">
        <v>0</v>
      </c>
      <c r="AC1010" s="301"/>
      <c r="AD1010" s="301">
        <v>0</v>
      </c>
      <c r="AE1010" s="301"/>
      <c r="AF1010" s="301">
        <v>0</v>
      </c>
      <c r="AG1010" s="301"/>
      <c r="AH1010" s="301">
        <v>0</v>
      </c>
      <c r="AI1010" s="301"/>
      <c r="AJ1010" s="301"/>
      <c r="AK1010" s="301"/>
      <c r="AL1010" s="301">
        <v>122880</v>
      </c>
      <c r="AM1010" s="301"/>
      <c r="AN1010" s="301">
        <v>0</v>
      </c>
      <c r="AO1010" s="302"/>
      <c r="AP1010" s="302">
        <v>122880</v>
      </c>
      <c r="AQ1010" s="69">
        <f>+Z1010/AP1010</f>
        <v>0</v>
      </c>
      <c r="AR1010" s="70">
        <f t="shared" si="183"/>
        <v>0</v>
      </c>
      <c r="AS1010" s="71">
        <f t="shared" si="184"/>
        <v>0</v>
      </c>
      <c r="AT1010" s="70">
        <f t="shared" si="185"/>
        <v>0</v>
      </c>
      <c r="AU1010" s="71">
        <f t="shared" si="186"/>
        <v>0</v>
      </c>
      <c r="AV1010" s="72">
        <f t="shared" si="187"/>
        <v>0</v>
      </c>
    </row>
    <row r="1011" spans="1:48" x14ac:dyDescent="0.2">
      <c r="A1011" s="1" t="str">
        <f t="shared" ref="A1011:A1074" si="189">+CONCATENATE(D1011,C1011)</f>
        <v>Calera37</v>
      </c>
      <c r="B1011" s="34" t="str">
        <f>+CONCATENATE(G1011,C1011)</f>
        <v>CA3A37</v>
      </c>
      <c r="C1011" s="35">
        <v>37</v>
      </c>
      <c r="D1011" s="36" t="s">
        <v>59</v>
      </c>
      <c r="E1011" s="36" t="s">
        <v>56</v>
      </c>
      <c r="F1011" s="36" t="s">
        <v>47</v>
      </c>
      <c r="G1011" s="37" t="s">
        <v>20</v>
      </c>
      <c r="H1011" s="297">
        <v>5280</v>
      </c>
      <c r="I1011" s="297"/>
      <c r="J1011" s="297">
        <v>18000</v>
      </c>
      <c r="K1011" s="297"/>
      <c r="L1011" s="297">
        <v>9180</v>
      </c>
      <c r="M1011" s="297"/>
      <c r="N1011" s="297">
        <v>32940</v>
      </c>
      <c r="O1011" s="297"/>
      <c r="P1011" s="297">
        <v>360</v>
      </c>
      <c r="Q1011" s="297"/>
      <c r="R1011" s="297">
        <v>0</v>
      </c>
      <c r="S1011" s="297"/>
      <c r="T1011" s="297">
        <v>0</v>
      </c>
      <c r="U1011" s="297"/>
      <c r="V1011" s="297">
        <v>1482</v>
      </c>
      <c r="W1011" s="297"/>
      <c r="X1011" s="297">
        <v>750</v>
      </c>
      <c r="Y1011" s="297"/>
      <c r="Z1011" s="297">
        <v>2232</v>
      </c>
      <c r="AA1011" s="297"/>
      <c r="AB1011" s="297">
        <v>600</v>
      </c>
      <c r="AC1011" s="297"/>
      <c r="AD1011" s="297">
        <v>810</v>
      </c>
      <c r="AE1011" s="297"/>
      <c r="AF1011" s="297">
        <v>1410</v>
      </c>
      <c r="AG1011" s="297"/>
      <c r="AH1011" s="297">
        <v>1368</v>
      </c>
      <c r="AI1011" s="297"/>
      <c r="AJ1011" s="297"/>
      <c r="AK1011" s="297"/>
      <c r="AL1011" s="297">
        <v>69210</v>
      </c>
      <c r="AM1011" s="297"/>
      <c r="AN1011" s="297">
        <v>1560</v>
      </c>
      <c r="AO1011" s="298"/>
      <c r="AP1011" s="298">
        <v>70770</v>
      </c>
      <c r="AQ1011" s="57">
        <f>+Z1011/AP1011</f>
        <v>3.1538787621873676E-2</v>
      </c>
      <c r="AR1011" s="58">
        <f>+Z1011/180</f>
        <v>12.4</v>
      </c>
      <c r="AS1011" s="59">
        <f>+AF1011/AP1011</f>
        <v>1.9923696481559984E-2</v>
      </c>
      <c r="AT1011" s="58">
        <f>+AF1011/180</f>
        <v>7.833333333333333</v>
      </c>
      <c r="AU1011" s="59">
        <f t="shared" ref="AU1011:AU1035" si="190">+AH1011/AP1011</f>
        <v>1.9330224671470962E-2</v>
      </c>
      <c r="AV1011" s="60">
        <f t="shared" ref="AV1011:AV1036" si="191">+AH1011/180</f>
        <v>7.6</v>
      </c>
    </row>
    <row r="1012" spans="1:48" x14ac:dyDescent="0.2">
      <c r="A1012" s="1" t="str">
        <f t="shared" si="189"/>
        <v>Calera37</v>
      </c>
      <c r="B1012" s="38" t="str">
        <f t="shared" ref="B1012:B1075" si="192">+CONCATENATE(G1012,C1012)</f>
        <v>CA3B37</v>
      </c>
      <c r="C1012" s="39">
        <v>37</v>
      </c>
      <c r="D1012" s="40" t="s">
        <v>59</v>
      </c>
      <c r="E1012" s="40" t="s">
        <v>56</v>
      </c>
      <c r="F1012" s="40" t="s">
        <v>47</v>
      </c>
      <c r="G1012" s="41" t="s">
        <v>54</v>
      </c>
      <c r="H1012" s="299">
        <v>0</v>
      </c>
      <c r="I1012" s="299"/>
      <c r="J1012" s="299">
        <v>0</v>
      </c>
      <c r="K1012" s="299"/>
      <c r="L1012" s="299">
        <v>0</v>
      </c>
      <c r="M1012" s="299"/>
      <c r="N1012" s="299">
        <v>0</v>
      </c>
      <c r="O1012" s="299"/>
      <c r="P1012" s="299">
        <v>0</v>
      </c>
      <c r="Q1012" s="299"/>
      <c r="R1012" s="299">
        <v>0</v>
      </c>
      <c r="S1012" s="299"/>
      <c r="T1012" s="299">
        <v>0</v>
      </c>
      <c r="U1012" s="299"/>
      <c r="V1012" s="299">
        <v>0</v>
      </c>
      <c r="W1012" s="299"/>
      <c r="X1012" s="299">
        <v>360</v>
      </c>
      <c r="Y1012" s="299"/>
      <c r="Z1012" s="299">
        <v>360</v>
      </c>
      <c r="AA1012" s="299"/>
      <c r="AB1012" s="299">
        <v>0</v>
      </c>
      <c r="AC1012" s="299"/>
      <c r="AD1012" s="299">
        <v>690</v>
      </c>
      <c r="AE1012" s="299"/>
      <c r="AF1012" s="299">
        <v>690</v>
      </c>
      <c r="AG1012" s="299"/>
      <c r="AH1012" s="299">
        <v>0</v>
      </c>
      <c r="AI1012" s="299"/>
      <c r="AJ1012" s="299"/>
      <c r="AK1012" s="299"/>
      <c r="AL1012" s="299">
        <v>0</v>
      </c>
      <c r="AM1012" s="299"/>
      <c r="AN1012" s="299">
        <v>1050</v>
      </c>
      <c r="AO1012" s="300"/>
      <c r="AP1012" s="300">
        <v>1050</v>
      </c>
      <c r="AQ1012" s="61">
        <f t="shared" ref="AQ1012:AQ1050" si="193">+Z1012/AP1012</f>
        <v>0.34285714285714286</v>
      </c>
      <c r="AR1012" s="62">
        <f t="shared" ref="AR1012:AR1036" si="194">+Z1012/180</f>
        <v>2</v>
      </c>
      <c r="AS1012" s="63">
        <f t="shared" ref="AS1012:AS1035" si="195">+AF1012/AP1012</f>
        <v>0.65714285714285714</v>
      </c>
      <c r="AT1012" s="62">
        <f t="shared" ref="AT1012:AT1036" si="196">+AF1012/180</f>
        <v>3.8333333333333335</v>
      </c>
      <c r="AU1012" s="63">
        <f t="shared" si="190"/>
        <v>0</v>
      </c>
      <c r="AV1012" s="64">
        <f t="shared" si="191"/>
        <v>0</v>
      </c>
    </row>
    <row r="1013" spans="1:48" x14ac:dyDescent="0.2">
      <c r="A1013" s="1" t="str">
        <f t="shared" si="189"/>
        <v>Calera37</v>
      </c>
      <c r="B1013" s="38" t="str">
        <f t="shared" si="192"/>
        <v>CA3BB37</v>
      </c>
      <c r="C1013" s="39">
        <v>37</v>
      </c>
      <c r="D1013" s="40" t="s">
        <v>59</v>
      </c>
      <c r="E1013" s="40" t="s">
        <v>55</v>
      </c>
      <c r="F1013" s="40" t="s">
        <v>47</v>
      </c>
      <c r="G1013" s="41" t="s">
        <v>21</v>
      </c>
      <c r="H1013" s="299">
        <v>3840</v>
      </c>
      <c r="I1013" s="299"/>
      <c r="J1013" s="299">
        <v>19620</v>
      </c>
      <c r="K1013" s="299"/>
      <c r="L1013" s="299">
        <v>18720</v>
      </c>
      <c r="M1013" s="299"/>
      <c r="N1013" s="299">
        <v>34920</v>
      </c>
      <c r="O1013" s="299"/>
      <c r="P1013" s="299">
        <v>540</v>
      </c>
      <c r="Q1013" s="299"/>
      <c r="R1013" s="299">
        <v>0</v>
      </c>
      <c r="S1013" s="299"/>
      <c r="T1013" s="299">
        <v>0</v>
      </c>
      <c r="U1013" s="299"/>
      <c r="V1013" s="299">
        <v>2886</v>
      </c>
      <c r="W1013" s="299"/>
      <c r="X1013" s="299">
        <v>1380</v>
      </c>
      <c r="Y1013" s="299"/>
      <c r="Z1013" s="299">
        <v>4266</v>
      </c>
      <c r="AA1013" s="299"/>
      <c r="AB1013" s="299">
        <v>1374</v>
      </c>
      <c r="AC1013" s="299"/>
      <c r="AD1013" s="299">
        <v>1080</v>
      </c>
      <c r="AE1013" s="299"/>
      <c r="AF1013" s="299">
        <v>2454</v>
      </c>
      <c r="AG1013" s="299"/>
      <c r="AH1013" s="299">
        <v>390</v>
      </c>
      <c r="AI1013" s="299"/>
      <c r="AJ1013" s="299"/>
      <c r="AK1013" s="299"/>
      <c r="AL1013" s="299">
        <v>82290</v>
      </c>
      <c r="AM1013" s="299"/>
      <c r="AN1013" s="299">
        <v>2460</v>
      </c>
      <c r="AO1013" s="300"/>
      <c r="AP1013" s="300">
        <v>84750</v>
      </c>
      <c r="AQ1013" s="61">
        <f t="shared" si="193"/>
        <v>5.0336283185840706E-2</v>
      </c>
      <c r="AR1013" s="62">
        <f t="shared" si="194"/>
        <v>23.7</v>
      </c>
      <c r="AS1013" s="63">
        <f t="shared" si="195"/>
        <v>2.8955752212389382E-2</v>
      </c>
      <c r="AT1013" s="62">
        <f t="shared" si="196"/>
        <v>13.633333333333333</v>
      </c>
      <c r="AU1013" s="63">
        <f t="shared" si="190"/>
        <v>4.6017699115044244E-3</v>
      </c>
      <c r="AV1013" s="64">
        <f t="shared" si="191"/>
        <v>2.1666666666666665</v>
      </c>
    </row>
    <row r="1014" spans="1:48" x14ac:dyDescent="0.2">
      <c r="A1014" s="1" t="str">
        <f t="shared" si="189"/>
        <v>Calera37</v>
      </c>
      <c r="B1014" s="38" t="str">
        <f t="shared" si="192"/>
        <v>CAP1A37</v>
      </c>
      <c r="C1014" s="39">
        <v>37</v>
      </c>
      <c r="D1014" s="40" t="s">
        <v>59</v>
      </c>
      <c r="E1014" s="40" t="s">
        <v>56</v>
      </c>
      <c r="F1014" s="40" t="s">
        <v>47</v>
      </c>
      <c r="G1014" s="41" t="s">
        <v>22</v>
      </c>
      <c r="H1014" s="299">
        <v>2400</v>
      </c>
      <c r="I1014" s="299"/>
      <c r="J1014" s="299">
        <v>540</v>
      </c>
      <c r="K1014" s="299"/>
      <c r="L1014" s="299">
        <v>3420</v>
      </c>
      <c r="M1014" s="299"/>
      <c r="N1014" s="299">
        <v>22860</v>
      </c>
      <c r="O1014" s="299"/>
      <c r="P1014" s="299">
        <v>360</v>
      </c>
      <c r="Q1014" s="299"/>
      <c r="R1014" s="299">
        <v>0</v>
      </c>
      <c r="S1014" s="299"/>
      <c r="T1014" s="299">
        <v>0</v>
      </c>
      <c r="U1014" s="299"/>
      <c r="V1014" s="299">
        <v>195</v>
      </c>
      <c r="W1014" s="299"/>
      <c r="X1014" s="299">
        <v>870</v>
      </c>
      <c r="Y1014" s="299"/>
      <c r="Z1014" s="299">
        <v>1065</v>
      </c>
      <c r="AA1014" s="299"/>
      <c r="AB1014" s="299">
        <v>210</v>
      </c>
      <c r="AC1014" s="299"/>
      <c r="AD1014" s="299">
        <v>0</v>
      </c>
      <c r="AE1014" s="299"/>
      <c r="AF1014" s="299">
        <v>210</v>
      </c>
      <c r="AG1014" s="299"/>
      <c r="AH1014" s="299">
        <v>315</v>
      </c>
      <c r="AI1014" s="299"/>
      <c r="AJ1014" s="299"/>
      <c r="AK1014" s="299"/>
      <c r="AL1014" s="299">
        <v>30300</v>
      </c>
      <c r="AM1014" s="299"/>
      <c r="AN1014" s="299">
        <v>870</v>
      </c>
      <c r="AO1014" s="300"/>
      <c r="AP1014" s="300">
        <v>31170</v>
      </c>
      <c r="AQ1014" s="61">
        <f t="shared" si="193"/>
        <v>3.4167468719923003E-2</v>
      </c>
      <c r="AR1014" s="62">
        <f t="shared" si="194"/>
        <v>5.916666666666667</v>
      </c>
      <c r="AS1014" s="63">
        <f t="shared" si="195"/>
        <v>6.7372473532242537E-3</v>
      </c>
      <c r="AT1014" s="62">
        <f t="shared" si="196"/>
        <v>1.1666666666666667</v>
      </c>
      <c r="AU1014" s="63">
        <f t="shared" si="190"/>
        <v>1.0105871029836381E-2</v>
      </c>
      <c r="AV1014" s="64">
        <f t="shared" si="191"/>
        <v>1.75</v>
      </c>
    </row>
    <row r="1015" spans="1:48" x14ac:dyDescent="0.2">
      <c r="A1015" s="1" t="str">
        <f t="shared" si="189"/>
        <v>Calera37</v>
      </c>
      <c r="B1015" s="38" t="str">
        <f t="shared" si="192"/>
        <v>CAP1B37</v>
      </c>
      <c r="C1015" s="39">
        <v>37</v>
      </c>
      <c r="D1015" s="40" t="s">
        <v>59</v>
      </c>
      <c r="E1015" s="40" t="s">
        <v>56</v>
      </c>
      <c r="F1015" s="40" t="s">
        <v>47</v>
      </c>
      <c r="G1015" s="41" t="s">
        <v>23</v>
      </c>
      <c r="H1015" s="299">
        <v>0</v>
      </c>
      <c r="I1015" s="299"/>
      <c r="J1015" s="299">
        <v>0</v>
      </c>
      <c r="K1015" s="299"/>
      <c r="L1015" s="299">
        <v>0</v>
      </c>
      <c r="M1015" s="299"/>
      <c r="N1015" s="299">
        <v>0</v>
      </c>
      <c r="O1015" s="299"/>
      <c r="P1015" s="299">
        <v>90</v>
      </c>
      <c r="Q1015" s="299"/>
      <c r="R1015" s="299">
        <v>0</v>
      </c>
      <c r="S1015" s="299"/>
      <c r="T1015" s="299">
        <v>0</v>
      </c>
      <c r="U1015" s="299"/>
      <c r="V1015" s="299">
        <v>0</v>
      </c>
      <c r="W1015" s="299"/>
      <c r="X1015" s="299">
        <v>0</v>
      </c>
      <c r="Y1015" s="299"/>
      <c r="Z1015" s="299">
        <v>0</v>
      </c>
      <c r="AA1015" s="299"/>
      <c r="AB1015" s="299">
        <v>0</v>
      </c>
      <c r="AC1015" s="299"/>
      <c r="AD1015" s="299">
        <v>0</v>
      </c>
      <c r="AE1015" s="299"/>
      <c r="AF1015" s="299">
        <v>0</v>
      </c>
      <c r="AG1015" s="299"/>
      <c r="AH1015" s="299">
        <v>0</v>
      </c>
      <c r="AI1015" s="299"/>
      <c r="AJ1015" s="299"/>
      <c r="AK1015" s="299"/>
      <c r="AL1015" s="299">
        <v>90</v>
      </c>
      <c r="AM1015" s="299"/>
      <c r="AN1015" s="299">
        <v>0</v>
      </c>
      <c r="AO1015" s="300"/>
      <c r="AP1015" s="300">
        <v>90</v>
      </c>
      <c r="AQ1015" s="61">
        <f t="shared" si="193"/>
        <v>0</v>
      </c>
      <c r="AR1015" s="62">
        <f t="shared" si="194"/>
        <v>0</v>
      </c>
      <c r="AS1015" s="63">
        <f t="shared" si="195"/>
        <v>0</v>
      </c>
      <c r="AT1015" s="62">
        <f t="shared" si="196"/>
        <v>0</v>
      </c>
      <c r="AU1015" s="63">
        <f t="shared" si="190"/>
        <v>0</v>
      </c>
      <c r="AV1015" s="64">
        <f t="shared" si="191"/>
        <v>0</v>
      </c>
    </row>
    <row r="1016" spans="1:48" x14ac:dyDescent="0.2">
      <c r="A1016" s="1" t="str">
        <f t="shared" si="189"/>
        <v>Calera37</v>
      </c>
      <c r="B1016" s="38" t="str">
        <f t="shared" si="192"/>
        <v>CAP1c37</v>
      </c>
      <c r="C1016" s="39">
        <v>37</v>
      </c>
      <c r="D1016" s="40" t="s">
        <v>59</v>
      </c>
      <c r="E1016" s="40" t="s">
        <v>56</v>
      </c>
      <c r="F1016" s="40" t="s">
        <v>47</v>
      </c>
      <c r="G1016" s="41" t="s">
        <v>24</v>
      </c>
      <c r="H1016" s="299">
        <v>2280</v>
      </c>
      <c r="I1016" s="299"/>
      <c r="J1016" s="299">
        <v>0</v>
      </c>
      <c r="K1016" s="299"/>
      <c r="L1016" s="299">
        <v>1980</v>
      </c>
      <c r="M1016" s="299"/>
      <c r="N1016" s="299">
        <v>18900</v>
      </c>
      <c r="O1016" s="299"/>
      <c r="P1016" s="299">
        <v>270</v>
      </c>
      <c r="Q1016" s="299"/>
      <c r="R1016" s="299">
        <v>0</v>
      </c>
      <c r="S1016" s="299"/>
      <c r="T1016" s="299">
        <v>0</v>
      </c>
      <c r="U1016" s="299"/>
      <c r="V1016" s="299">
        <v>1914</v>
      </c>
      <c r="W1016" s="299"/>
      <c r="X1016" s="299">
        <v>270</v>
      </c>
      <c r="Y1016" s="299"/>
      <c r="Z1016" s="299">
        <v>2184</v>
      </c>
      <c r="AA1016" s="299"/>
      <c r="AB1016" s="299">
        <v>354</v>
      </c>
      <c r="AC1016" s="299"/>
      <c r="AD1016" s="299">
        <v>0</v>
      </c>
      <c r="AE1016" s="299"/>
      <c r="AF1016" s="299">
        <v>354</v>
      </c>
      <c r="AG1016" s="299"/>
      <c r="AH1016" s="299">
        <v>442</v>
      </c>
      <c r="AI1016" s="299"/>
      <c r="AJ1016" s="299"/>
      <c r="AK1016" s="299"/>
      <c r="AL1016" s="299">
        <v>26140</v>
      </c>
      <c r="AM1016" s="299"/>
      <c r="AN1016" s="299">
        <v>270</v>
      </c>
      <c r="AO1016" s="300"/>
      <c r="AP1016" s="300">
        <v>26410</v>
      </c>
      <c r="AQ1016" s="65">
        <f t="shared" si="193"/>
        <v>8.2695948504354411E-2</v>
      </c>
      <c r="AR1016" s="66">
        <f t="shared" si="194"/>
        <v>12.133333333333333</v>
      </c>
      <c r="AS1016" s="67">
        <f t="shared" si="195"/>
        <v>1.3404013631200303E-2</v>
      </c>
      <c r="AT1016" s="66">
        <f t="shared" si="196"/>
        <v>1.9666666666666666</v>
      </c>
      <c r="AU1016" s="67">
        <f t="shared" si="190"/>
        <v>1.6736084816357442E-2</v>
      </c>
      <c r="AV1016" s="68">
        <f t="shared" si="191"/>
        <v>2.4555555555555557</v>
      </c>
    </row>
    <row r="1017" spans="1:48" x14ac:dyDescent="0.2">
      <c r="A1017" s="1" t="str">
        <f t="shared" si="189"/>
        <v>Pichidegua37</v>
      </c>
      <c r="B1017" s="38" t="str">
        <f t="shared" si="192"/>
        <v>PICH1A37</v>
      </c>
      <c r="C1017" s="39">
        <v>37</v>
      </c>
      <c r="D1017" s="40" t="s">
        <v>52</v>
      </c>
      <c r="E1017" s="40"/>
      <c r="F1017" s="40" t="s">
        <v>48</v>
      </c>
      <c r="G1017" s="41" t="s">
        <v>25</v>
      </c>
      <c r="H1017" s="299"/>
      <c r="I1017" s="299"/>
      <c r="J1017" s="299"/>
      <c r="K1017" s="299"/>
      <c r="L1017" s="299"/>
      <c r="M1017" s="299"/>
      <c r="N1017" s="299"/>
      <c r="O1017" s="299"/>
      <c r="P1017" s="299"/>
      <c r="Q1017" s="299"/>
      <c r="R1017" s="299"/>
      <c r="S1017" s="299"/>
      <c r="T1017" s="299"/>
      <c r="U1017" s="299"/>
      <c r="V1017" s="299"/>
      <c r="W1017" s="299"/>
      <c r="X1017" s="299"/>
      <c r="Y1017" s="299"/>
      <c r="Z1017" s="299"/>
      <c r="AA1017" s="299"/>
      <c r="AB1017" s="299"/>
      <c r="AC1017" s="299"/>
      <c r="AD1017" s="299"/>
      <c r="AE1017" s="299"/>
      <c r="AF1017" s="299"/>
      <c r="AG1017" s="299"/>
      <c r="AH1017" s="299"/>
      <c r="AI1017" s="299"/>
      <c r="AJ1017" s="299"/>
      <c r="AK1017" s="299"/>
      <c r="AL1017" s="299"/>
      <c r="AM1017" s="299"/>
      <c r="AN1017" s="299"/>
      <c r="AO1017" s="300"/>
      <c r="AP1017" s="300"/>
      <c r="AQ1017" s="65">
        <v>0</v>
      </c>
      <c r="AR1017" s="66">
        <f t="shared" si="194"/>
        <v>0</v>
      </c>
      <c r="AS1017" s="67">
        <v>0</v>
      </c>
      <c r="AT1017" s="66">
        <f t="shared" si="196"/>
        <v>0</v>
      </c>
      <c r="AU1017" s="67">
        <v>0</v>
      </c>
      <c r="AV1017" s="68">
        <f t="shared" si="191"/>
        <v>0</v>
      </c>
    </row>
    <row r="1018" spans="1:48" x14ac:dyDescent="0.2">
      <c r="A1018" s="1" t="str">
        <f t="shared" si="189"/>
        <v>Pichidegua37</v>
      </c>
      <c r="B1018" s="38" t="str">
        <f t="shared" si="192"/>
        <v>PICH2A37</v>
      </c>
      <c r="C1018" s="39">
        <v>37</v>
      </c>
      <c r="D1018" s="40" t="s">
        <v>52</v>
      </c>
      <c r="E1018" s="40" t="s">
        <v>56</v>
      </c>
      <c r="F1018" s="40" t="s">
        <v>48</v>
      </c>
      <c r="G1018" s="41" t="s">
        <v>26</v>
      </c>
      <c r="H1018" s="299">
        <v>960</v>
      </c>
      <c r="I1018" s="299"/>
      <c r="J1018" s="299">
        <v>22320</v>
      </c>
      <c r="K1018" s="299"/>
      <c r="L1018" s="299">
        <v>57240</v>
      </c>
      <c r="M1018" s="299"/>
      <c r="N1018" s="299">
        <v>27360</v>
      </c>
      <c r="O1018" s="299"/>
      <c r="P1018" s="299">
        <v>4320</v>
      </c>
      <c r="Q1018" s="299"/>
      <c r="R1018" s="299">
        <v>0</v>
      </c>
      <c r="S1018" s="299"/>
      <c r="T1018" s="299">
        <v>0</v>
      </c>
      <c r="U1018" s="299"/>
      <c r="V1018" s="299">
        <v>12420</v>
      </c>
      <c r="W1018" s="299"/>
      <c r="X1018" s="299">
        <v>0</v>
      </c>
      <c r="Y1018" s="299"/>
      <c r="Z1018" s="299">
        <v>12420</v>
      </c>
      <c r="AA1018" s="299"/>
      <c r="AB1018" s="299">
        <v>11520</v>
      </c>
      <c r="AC1018" s="299"/>
      <c r="AD1018" s="299">
        <v>0</v>
      </c>
      <c r="AE1018" s="299"/>
      <c r="AF1018" s="299">
        <v>11520</v>
      </c>
      <c r="AG1018" s="299"/>
      <c r="AH1018" s="299">
        <v>890</v>
      </c>
      <c r="AI1018" s="299"/>
      <c r="AJ1018" s="299"/>
      <c r="AK1018" s="299"/>
      <c r="AL1018" s="299">
        <v>137030</v>
      </c>
      <c r="AM1018" s="299"/>
      <c r="AN1018" s="299">
        <v>0</v>
      </c>
      <c r="AO1018" s="300"/>
      <c r="AP1018" s="300">
        <v>137030</v>
      </c>
      <c r="AQ1018" s="65">
        <f t="shared" si="193"/>
        <v>9.0637086769320585E-2</v>
      </c>
      <c r="AR1018" s="66">
        <f t="shared" si="194"/>
        <v>69</v>
      </c>
      <c r="AS1018" s="67">
        <f t="shared" si="195"/>
        <v>8.4069181930964021E-2</v>
      </c>
      <c r="AT1018" s="66">
        <f t="shared" si="196"/>
        <v>64</v>
      </c>
      <c r="AU1018" s="67">
        <f t="shared" si="190"/>
        <v>6.4949281179303804E-3</v>
      </c>
      <c r="AV1018" s="68">
        <f t="shared" si="191"/>
        <v>4.9444444444444446</v>
      </c>
    </row>
    <row r="1019" spans="1:48" x14ac:dyDescent="0.2">
      <c r="A1019" s="1" t="str">
        <f t="shared" si="189"/>
        <v>Pichidegua37</v>
      </c>
      <c r="B1019" s="38" t="str">
        <f t="shared" si="192"/>
        <v>PICH3A37</v>
      </c>
      <c r="C1019" s="39">
        <v>37</v>
      </c>
      <c r="D1019" s="40" t="s">
        <v>52</v>
      </c>
      <c r="E1019" s="40" t="s">
        <v>55</v>
      </c>
      <c r="F1019" s="40" t="s">
        <v>49</v>
      </c>
      <c r="G1019" s="41" t="s">
        <v>27</v>
      </c>
      <c r="H1019" s="299">
        <v>27000</v>
      </c>
      <c r="I1019" s="299"/>
      <c r="J1019" s="299">
        <v>63000</v>
      </c>
      <c r="K1019" s="299"/>
      <c r="L1019" s="299">
        <v>120880</v>
      </c>
      <c r="M1019" s="299"/>
      <c r="N1019" s="299">
        <v>26100</v>
      </c>
      <c r="O1019" s="299"/>
      <c r="P1019" s="299">
        <v>0</v>
      </c>
      <c r="Q1019" s="299"/>
      <c r="R1019" s="299">
        <v>0</v>
      </c>
      <c r="S1019" s="299"/>
      <c r="T1019" s="299">
        <v>0</v>
      </c>
      <c r="U1019" s="299"/>
      <c r="V1019" s="299">
        <v>19800</v>
      </c>
      <c r="W1019" s="299"/>
      <c r="X1019" s="299">
        <v>0</v>
      </c>
      <c r="Y1019" s="299"/>
      <c r="Z1019" s="299">
        <v>19800</v>
      </c>
      <c r="AA1019" s="299"/>
      <c r="AB1019" s="299">
        <v>2340</v>
      </c>
      <c r="AC1019" s="299"/>
      <c r="AD1019" s="299">
        <v>0</v>
      </c>
      <c r="AE1019" s="299"/>
      <c r="AF1019" s="299">
        <v>2340</v>
      </c>
      <c r="AG1019" s="299"/>
      <c r="AH1019" s="299">
        <v>1580</v>
      </c>
      <c r="AI1019" s="299"/>
      <c r="AJ1019" s="299"/>
      <c r="AK1019" s="299"/>
      <c r="AL1019" s="299">
        <v>260700</v>
      </c>
      <c r="AM1019" s="299"/>
      <c r="AN1019" s="299">
        <v>0</v>
      </c>
      <c r="AO1019" s="300"/>
      <c r="AP1019" s="300">
        <v>260700</v>
      </c>
      <c r="AQ1019" s="65">
        <f t="shared" si="193"/>
        <v>7.5949367088607597E-2</v>
      </c>
      <c r="AR1019" s="66">
        <f t="shared" si="194"/>
        <v>110</v>
      </c>
      <c r="AS1019" s="67">
        <f t="shared" si="195"/>
        <v>8.9758342922899893E-3</v>
      </c>
      <c r="AT1019" s="66">
        <f t="shared" si="196"/>
        <v>13</v>
      </c>
      <c r="AU1019" s="67">
        <f t="shared" si="190"/>
        <v>6.0606060606060606E-3</v>
      </c>
      <c r="AV1019" s="68">
        <f t="shared" si="191"/>
        <v>8.7777777777777786</v>
      </c>
    </row>
    <row r="1020" spans="1:48" x14ac:dyDescent="0.2">
      <c r="A1020" s="1" t="str">
        <f t="shared" si="189"/>
        <v>Pichidegua37</v>
      </c>
      <c r="B1020" s="38" t="str">
        <f t="shared" si="192"/>
        <v>PICH4A37</v>
      </c>
      <c r="C1020" s="39">
        <v>37</v>
      </c>
      <c r="D1020" s="40" t="s">
        <v>52</v>
      </c>
      <c r="E1020" s="40" t="s">
        <v>55</v>
      </c>
      <c r="F1020" s="40" t="s">
        <v>50</v>
      </c>
      <c r="G1020" s="41" t="s">
        <v>28</v>
      </c>
      <c r="H1020" s="299">
        <v>7920</v>
      </c>
      <c r="I1020" s="299"/>
      <c r="J1020" s="299">
        <v>26100</v>
      </c>
      <c r="K1020" s="299"/>
      <c r="L1020" s="299">
        <v>53640</v>
      </c>
      <c r="M1020" s="299"/>
      <c r="N1020" s="299">
        <v>27000</v>
      </c>
      <c r="O1020" s="299"/>
      <c r="P1020" s="299">
        <v>3960</v>
      </c>
      <c r="Q1020" s="299"/>
      <c r="R1020" s="299">
        <v>0</v>
      </c>
      <c r="S1020" s="299"/>
      <c r="T1020" s="299">
        <v>0</v>
      </c>
      <c r="U1020" s="299"/>
      <c r="V1020" s="299">
        <v>32220</v>
      </c>
      <c r="W1020" s="299"/>
      <c r="X1020" s="299">
        <v>0</v>
      </c>
      <c r="Y1020" s="299"/>
      <c r="Z1020" s="299">
        <v>32220</v>
      </c>
      <c r="AA1020" s="299"/>
      <c r="AB1020" s="299">
        <v>3780</v>
      </c>
      <c r="AC1020" s="299"/>
      <c r="AD1020" s="299">
        <v>0</v>
      </c>
      <c r="AE1020" s="299"/>
      <c r="AF1020" s="299">
        <v>3780</v>
      </c>
      <c r="AG1020" s="299"/>
      <c r="AH1020" s="299">
        <v>2060</v>
      </c>
      <c r="AI1020" s="299"/>
      <c r="AJ1020" s="299"/>
      <c r="AK1020" s="299"/>
      <c r="AL1020" s="299">
        <v>156680</v>
      </c>
      <c r="AM1020" s="299"/>
      <c r="AN1020" s="299">
        <v>0</v>
      </c>
      <c r="AO1020" s="300"/>
      <c r="AP1020" s="300">
        <v>156680</v>
      </c>
      <c r="AQ1020" s="65">
        <f t="shared" si="193"/>
        <v>0.20564207301506254</v>
      </c>
      <c r="AR1020" s="66">
        <f t="shared" si="194"/>
        <v>179</v>
      </c>
      <c r="AS1020" s="67">
        <f t="shared" si="195"/>
        <v>2.4125606331376052E-2</v>
      </c>
      <c r="AT1020" s="66">
        <f t="shared" si="196"/>
        <v>21</v>
      </c>
      <c r="AU1020" s="67">
        <f t="shared" si="190"/>
        <v>1.3147817207046209E-2</v>
      </c>
      <c r="AV1020" s="68">
        <f t="shared" si="191"/>
        <v>11.444444444444445</v>
      </c>
    </row>
    <row r="1021" spans="1:48" x14ac:dyDescent="0.2">
      <c r="A1021" s="1" t="str">
        <f t="shared" si="189"/>
        <v>Pichidegua37</v>
      </c>
      <c r="B1021" s="38" t="str">
        <f t="shared" si="192"/>
        <v>PICH5A37</v>
      </c>
      <c r="C1021" s="39">
        <v>37</v>
      </c>
      <c r="D1021" s="40" t="s">
        <v>52</v>
      </c>
      <c r="E1021" s="40" t="s">
        <v>55</v>
      </c>
      <c r="F1021" s="40" t="s">
        <v>51</v>
      </c>
      <c r="G1021" s="41" t="s">
        <v>29</v>
      </c>
      <c r="H1021" s="299">
        <v>2040</v>
      </c>
      <c r="I1021" s="299"/>
      <c r="J1021" s="299">
        <v>35280</v>
      </c>
      <c r="K1021" s="299"/>
      <c r="L1021" s="299">
        <v>130860</v>
      </c>
      <c r="M1021" s="299"/>
      <c r="N1021" s="299">
        <v>61200</v>
      </c>
      <c r="O1021" s="299"/>
      <c r="P1021" s="299">
        <v>3960</v>
      </c>
      <c r="Q1021" s="299"/>
      <c r="R1021" s="299">
        <v>0</v>
      </c>
      <c r="S1021" s="299"/>
      <c r="T1021" s="299">
        <v>0</v>
      </c>
      <c r="U1021" s="299"/>
      <c r="V1021" s="299">
        <v>12960</v>
      </c>
      <c r="W1021" s="299"/>
      <c r="X1021" s="299">
        <v>0</v>
      </c>
      <c r="Y1021" s="299"/>
      <c r="Z1021" s="299">
        <v>12960</v>
      </c>
      <c r="AA1021" s="299"/>
      <c r="AB1021" s="299">
        <v>2340</v>
      </c>
      <c r="AC1021" s="299"/>
      <c r="AD1021" s="299">
        <v>0</v>
      </c>
      <c r="AE1021" s="299"/>
      <c r="AF1021" s="299">
        <v>2340</v>
      </c>
      <c r="AG1021" s="299"/>
      <c r="AH1021" s="299">
        <v>1480</v>
      </c>
      <c r="AI1021" s="299"/>
      <c r="AJ1021" s="299"/>
      <c r="AK1021" s="299"/>
      <c r="AL1021" s="299">
        <v>250120</v>
      </c>
      <c r="AM1021" s="299"/>
      <c r="AN1021" s="299">
        <v>0</v>
      </c>
      <c r="AO1021" s="300"/>
      <c r="AP1021" s="300">
        <v>250120</v>
      </c>
      <c r="AQ1021" s="65">
        <f t="shared" si="193"/>
        <v>5.1815128738205658E-2</v>
      </c>
      <c r="AR1021" s="66">
        <f t="shared" si="194"/>
        <v>72</v>
      </c>
      <c r="AS1021" s="67">
        <f t="shared" si="195"/>
        <v>9.355509355509356E-3</v>
      </c>
      <c r="AT1021" s="66">
        <f t="shared" si="196"/>
        <v>13</v>
      </c>
      <c r="AU1021" s="67">
        <f t="shared" si="190"/>
        <v>5.9171597633136093E-3</v>
      </c>
      <c r="AV1021" s="68">
        <f t="shared" si="191"/>
        <v>8.2222222222222214</v>
      </c>
    </row>
    <row r="1022" spans="1:48" x14ac:dyDescent="0.2">
      <c r="A1022" s="1" t="str">
        <f t="shared" si="189"/>
        <v>Pichidegua37</v>
      </c>
      <c r="B1022" s="38" t="str">
        <f t="shared" si="192"/>
        <v>PICH1B37</v>
      </c>
      <c r="C1022" s="39">
        <v>37</v>
      </c>
      <c r="D1022" s="40" t="s">
        <v>52</v>
      </c>
      <c r="E1022" s="40"/>
      <c r="F1022" s="40" t="s">
        <v>48</v>
      </c>
      <c r="G1022" s="41" t="s">
        <v>30</v>
      </c>
      <c r="H1022" s="299">
        <v>0</v>
      </c>
      <c r="I1022" s="299"/>
      <c r="J1022" s="299">
        <v>0</v>
      </c>
      <c r="K1022" s="299"/>
      <c r="L1022" s="299">
        <v>0</v>
      </c>
      <c r="M1022" s="299"/>
      <c r="N1022" s="299">
        <v>0</v>
      </c>
      <c r="O1022" s="299"/>
      <c r="P1022" s="299">
        <v>0</v>
      </c>
      <c r="Q1022" s="299"/>
      <c r="R1022" s="299">
        <v>0</v>
      </c>
      <c r="S1022" s="299"/>
      <c r="T1022" s="299">
        <v>0</v>
      </c>
      <c r="U1022" s="299"/>
      <c r="V1022" s="299">
        <v>0</v>
      </c>
      <c r="W1022" s="299"/>
      <c r="X1022" s="299">
        <v>3240</v>
      </c>
      <c r="Y1022" s="299"/>
      <c r="Z1022" s="299">
        <v>3240</v>
      </c>
      <c r="AA1022" s="299"/>
      <c r="AB1022" s="299">
        <v>0</v>
      </c>
      <c r="AC1022" s="299"/>
      <c r="AD1022" s="299">
        <v>240</v>
      </c>
      <c r="AE1022" s="299"/>
      <c r="AF1022" s="299">
        <v>240</v>
      </c>
      <c r="AG1022" s="299"/>
      <c r="AH1022" s="299">
        <v>0</v>
      </c>
      <c r="AI1022" s="299"/>
      <c r="AJ1022" s="299"/>
      <c r="AK1022" s="299"/>
      <c r="AL1022" s="299">
        <v>0</v>
      </c>
      <c r="AM1022" s="299"/>
      <c r="AN1022" s="299">
        <v>3480</v>
      </c>
      <c r="AO1022" s="300"/>
      <c r="AP1022" s="300">
        <v>3480</v>
      </c>
      <c r="AQ1022" s="65">
        <f t="shared" si="193"/>
        <v>0.93103448275862066</v>
      </c>
      <c r="AR1022" s="66">
        <f t="shared" si="194"/>
        <v>18</v>
      </c>
      <c r="AS1022" s="67">
        <f t="shared" si="195"/>
        <v>6.8965517241379309E-2</v>
      </c>
      <c r="AT1022" s="66">
        <f t="shared" si="196"/>
        <v>1.3333333333333333</v>
      </c>
      <c r="AU1022" s="67">
        <f t="shared" si="190"/>
        <v>0</v>
      </c>
      <c r="AV1022" s="68">
        <f t="shared" si="191"/>
        <v>0</v>
      </c>
    </row>
    <row r="1023" spans="1:48" x14ac:dyDescent="0.2">
      <c r="A1023" s="1" t="str">
        <f t="shared" si="189"/>
        <v>Pichidegua37</v>
      </c>
      <c r="B1023" s="38" t="str">
        <f t="shared" si="192"/>
        <v>PICH2B37</v>
      </c>
      <c r="C1023" s="39">
        <v>37</v>
      </c>
      <c r="D1023" s="40" t="s">
        <v>52</v>
      </c>
      <c r="E1023" s="40" t="s">
        <v>55</v>
      </c>
      <c r="F1023" s="40" t="s">
        <v>48</v>
      </c>
      <c r="G1023" s="41" t="s">
        <v>31</v>
      </c>
      <c r="H1023" s="299"/>
      <c r="I1023" s="299"/>
      <c r="J1023" s="299"/>
      <c r="K1023" s="299"/>
      <c r="L1023" s="299"/>
      <c r="M1023" s="299"/>
      <c r="N1023" s="299"/>
      <c r="O1023" s="299"/>
      <c r="P1023" s="299"/>
      <c r="Q1023" s="299"/>
      <c r="R1023" s="299"/>
      <c r="S1023" s="299"/>
      <c r="T1023" s="299"/>
      <c r="U1023" s="299"/>
      <c r="V1023" s="299"/>
      <c r="W1023" s="299"/>
      <c r="X1023" s="299"/>
      <c r="Y1023" s="299"/>
      <c r="Z1023" s="299"/>
      <c r="AA1023" s="299"/>
      <c r="AB1023" s="299"/>
      <c r="AC1023" s="299"/>
      <c r="AD1023" s="299"/>
      <c r="AE1023" s="299"/>
      <c r="AF1023" s="299"/>
      <c r="AG1023" s="299"/>
      <c r="AH1023" s="299"/>
      <c r="AI1023" s="299"/>
      <c r="AJ1023" s="299"/>
      <c r="AK1023" s="299"/>
      <c r="AL1023" s="299"/>
      <c r="AM1023" s="299"/>
      <c r="AN1023" s="299"/>
      <c r="AO1023" s="300"/>
      <c r="AP1023" s="300"/>
      <c r="AQ1023" s="65">
        <v>0</v>
      </c>
      <c r="AR1023" s="66">
        <f t="shared" si="194"/>
        <v>0</v>
      </c>
      <c r="AS1023" s="67">
        <v>0</v>
      </c>
      <c r="AT1023" s="66">
        <f t="shared" si="196"/>
        <v>0</v>
      </c>
      <c r="AU1023" s="67">
        <v>0</v>
      </c>
      <c r="AV1023" s="68">
        <f t="shared" si="191"/>
        <v>0</v>
      </c>
    </row>
    <row r="1024" spans="1:48" x14ac:dyDescent="0.2">
      <c r="A1024" s="1" t="str">
        <f t="shared" si="189"/>
        <v>Pichidegua37</v>
      </c>
      <c r="B1024" s="38" t="str">
        <f t="shared" si="192"/>
        <v>PICH3B37</v>
      </c>
      <c r="C1024" s="39">
        <v>37</v>
      </c>
      <c r="D1024" s="40" t="s">
        <v>52</v>
      </c>
      <c r="E1024" s="40" t="s">
        <v>55</v>
      </c>
      <c r="F1024" s="40" t="s">
        <v>49</v>
      </c>
      <c r="G1024" s="41" t="s">
        <v>32</v>
      </c>
      <c r="H1024" s="299">
        <v>3960</v>
      </c>
      <c r="I1024" s="299"/>
      <c r="J1024" s="299">
        <v>21600</v>
      </c>
      <c r="K1024" s="299"/>
      <c r="L1024" s="299">
        <v>188620</v>
      </c>
      <c r="M1024" s="299"/>
      <c r="N1024" s="299">
        <v>170100</v>
      </c>
      <c r="O1024" s="299"/>
      <c r="P1024" s="299">
        <v>13680</v>
      </c>
      <c r="Q1024" s="299"/>
      <c r="R1024" s="299">
        <v>0</v>
      </c>
      <c r="S1024" s="299"/>
      <c r="T1024" s="299">
        <v>0</v>
      </c>
      <c r="U1024" s="299"/>
      <c r="V1024" s="299">
        <v>11340</v>
      </c>
      <c r="W1024" s="299"/>
      <c r="X1024" s="299">
        <v>0</v>
      </c>
      <c r="Y1024" s="299"/>
      <c r="Z1024" s="299">
        <v>11340</v>
      </c>
      <c r="AA1024" s="299"/>
      <c r="AB1024" s="299">
        <v>1440</v>
      </c>
      <c r="AC1024" s="299"/>
      <c r="AD1024" s="299">
        <v>0</v>
      </c>
      <c r="AE1024" s="299"/>
      <c r="AF1024" s="299">
        <v>1440</v>
      </c>
      <c r="AG1024" s="299"/>
      <c r="AH1024" s="299">
        <v>1040</v>
      </c>
      <c r="AI1024" s="299"/>
      <c r="AJ1024" s="299"/>
      <c r="AK1024" s="299"/>
      <c r="AL1024" s="299">
        <v>411780</v>
      </c>
      <c r="AM1024" s="299"/>
      <c r="AN1024" s="299">
        <v>0</v>
      </c>
      <c r="AO1024" s="300"/>
      <c r="AP1024" s="300">
        <v>411780</v>
      </c>
      <c r="AQ1024" s="65">
        <f t="shared" si="193"/>
        <v>2.7538977123706832E-2</v>
      </c>
      <c r="AR1024" s="66">
        <f t="shared" si="194"/>
        <v>63</v>
      </c>
      <c r="AS1024" s="67">
        <f t="shared" si="195"/>
        <v>3.4970129680897567E-3</v>
      </c>
      <c r="AT1024" s="66">
        <f t="shared" si="196"/>
        <v>8</v>
      </c>
      <c r="AU1024" s="67">
        <f t="shared" si="190"/>
        <v>2.5256204769537132E-3</v>
      </c>
      <c r="AV1024" s="68">
        <f t="shared" si="191"/>
        <v>5.7777777777777777</v>
      </c>
    </row>
    <row r="1025" spans="1:48" x14ac:dyDescent="0.2">
      <c r="A1025" s="1" t="str">
        <f t="shared" si="189"/>
        <v>Pichidegua37</v>
      </c>
      <c r="B1025" s="38" t="str">
        <f t="shared" si="192"/>
        <v>PICH4B37</v>
      </c>
      <c r="C1025" s="39">
        <v>37</v>
      </c>
      <c r="D1025" s="40" t="s">
        <v>52</v>
      </c>
      <c r="E1025" s="40" t="s">
        <v>55</v>
      </c>
      <c r="F1025" s="40" t="s">
        <v>50</v>
      </c>
      <c r="G1025" s="41" t="s">
        <v>33</v>
      </c>
      <c r="H1025" s="299">
        <v>2160</v>
      </c>
      <c r="I1025" s="299"/>
      <c r="J1025" s="299">
        <v>0</v>
      </c>
      <c r="K1025" s="299"/>
      <c r="L1025" s="299">
        <v>1260</v>
      </c>
      <c r="M1025" s="299"/>
      <c r="N1025" s="299">
        <v>81540</v>
      </c>
      <c r="O1025" s="299"/>
      <c r="P1025" s="299">
        <v>48240</v>
      </c>
      <c r="Q1025" s="299"/>
      <c r="R1025" s="299">
        <v>3600</v>
      </c>
      <c r="S1025" s="299"/>
      <c r="T1025" s="299">
        <v>0</v>
      </c>
      <c r="U1025" s="299"/>
      <c r="V1025" s="299">
        <v>8280</v>
      </c>
      <c r="W1025" s="299"/>
      <c r="X1025" s="299">
        <v>0</v>
      </c>
      <c r="Y1025" s="299"/>
      <c r="Z1025" s="299">
        <v>8280</v>
      </c>
      <c r="AA1025" s="299"/>
      <c r="AB1025" s="299">
        <v>1440</v>
      </c>
      <c r="AC1025" s="299"/>
      <c r="AD1025" s="299">
        <v>0</v>
      </c>
      <c r="AE1025" s="299"/>
      <c r="AF1025" s="299">
        <v>1440</v>
      </c>
      <c r="AG1025" s="299"/>
      <c r="AH1025" s="299">
        <v>1140</v>
      </c>
      <c r="AI1025" s="299"/>
      <c r="AJ1025" s="299"/>
      <c r="AK1025" s="299"/>
      <c r="AL1025" s="299">
        <v>147660</v>
      </c>
      <c r="AM1025" s="299"/>
      <c r="AN1025" s="299">
        <v>0</v>
      </c>
      <c r="AO1025" s="300"/>
      <c r="AP1025" s="300">
        <v>147660</v>
      </c>
      <c r="AQ1025" s="65">
        <f t="shared" si="193"/>
        <v>5.6074766355140186E-2</v>
      </c>
      <c r="AR1025" s="66">
        <f t="shared" si="194"/>
        <v>46</v>
      </c>
      <c r="AS1025" s="67">
        <f t="shared" si="195"/>
        <v>9.7521332791548152E-3</v>
      </c>
      <c r="AT1025" s="66">
        <f t="shared" si="196"/>
        <v>8</v>
      </c>
      <c r="AU1025" s="67">
        <f t="shared" si="190"/>
        <v>7.7204388459975615E-3</v>
      </c>
      <c r="AV1025" s="68">
        <f t="shared" si="191"/>
        <v>6.333333333333333</v>
      </c>
    </row>
    <row r="1026" spans="1:48" x14ac:dyDescent="0.2">
      <c r="A1026" s="1" t="str">
        <f t="shared" si="189"/>
        <v>Pichidegua37</v>
      </c>
      <c r="B1026" s="38" t="str">
        <f t="shared" si="192"/>
        <v>PICH5B37</v>
      </c>
      <c r="C1026" s="39">
        <v>37</v>
      </c>
      <c r="D1026" s="40" t="s">
        <v>52</v>
      </c>
      <c r="E1026" s="40" t="s">
        <v>55</v>
      </c>
      <c r="F1026" s="40" t="s">
        <v>51</v>
      </c>
      <c r="G1026" s="41" t="s">
        <v>34</v>
      </c>
      <c r="H1026" s="299"/>
      <c r="I1026" s="299"/>
      <c r="J1026" s="299"/>
      <c r="K1026" s="299"/>
      <c r="L1026" s="299"/>
      <c r="M1026" s="299"/>
      <c r="N1026" s="299"/>
      <c r="O1026" s="299"/>
      <c r="P1026" s="299"/>
      <c r="Q1026" s="299"/>
      <c r="R1026" s="299"/>
      <c r="S1026" s="299"/>
      <c r="T1026" s="299"/>
      <c r="U1026" s="299"/>
      <c r="V1026" s="299"/>
      <c r="W1026" s="299"/>
      <c r="X1026" s="299"/>
      <c r="Y1026" s="299"/>
      <c r="Z1026" s="299"/>
      <c r="AA1026" s="299"/>
      <c r="AB1026" s="299"/>
      <c r="AC1026" s="299"/>
      <c r="AD1026" s="299"/>
      <c r="AE1026" s="299"/>
      <c r="AF1026" s="299"/>
      <c r="AG1026" s="299"/>
      <c r="AH1026" s="299"/>
      <c r="AI1026" s="299"/>
      <c r="AJ1026" s="299"/>
      <c r="AK1026" s="299"/>
      <c r="AL1026" s="299"/>
      <c r="AM1026" s="299"/>
      <c r="AN1026" s="299"/>
      <c r="AO1026" s="300"/>
      <c r="AP1026" s="300"/>
      <c r="AQ1026" s="65">
        <v>0</v>
      </c>
      <c r="AR1026" s="66">
        <f t="shared" si="194"/>
        <v>0</v>
      </c>
      <c r="AS1026" s="67">
        <v>0</v>
      </c>
      <c r="AT1026" s="66">
        <f t="shared" si="196"/>
        <v>0</v>
      </c>
      <c r="AU1026" s="67">
        <v>0</v>
      </c>
      <c r="AV1026" s="68">
        <f t="shared" si="191"/>
        <v>0</v>
      </c>
    </row>
    <row r="1027" spans="1:48" x14ac:dyDescent="0.2">
      <c r="A1027" s="1" t="str">
        <f t="shared" si="189"/>
        <v>Pichidegua37</v>
      </c>
      <c r="B1027" s="38" t="str">
        <f t="shared" si="192"/>
        <v>PICH3C37</v>
      </c>
      <c r="C1027" s="39">
        <v>37</v>
      </c>
      <c r="D1027" s="40" t="s">
        <v>52</v>
      </c>
      <c r="E1027" s="40" t="s">
        <v>55</v>
      </c>
      <c r="F1027" s="40" t="s">
        <v>49</v>
      </c>
      <c r="G1027" s="41" t="s">
        <v>53</v>
      </c>
      <c r="H1027" s="299">
        <v>8760</v>
      </c>
      <c r="I1027" s="299"/>
      <c r="J1027" s="299">
        <v>3600</v>
      </c>
      <c r="K1027" s="299"/>
      <c r="L1027" s="299">
        <v>41000</v>
      </c>
      <c r="M1027" s="299"/>
      <c r="N1027" s="299">
        <v>194760</v>
      </c>
      <c r="O1027" s="299"/>
      <c r="P1027" s="299">
        <v>53820</v>
      </c>
      <c r="Q1027" s="299"/>
      <c r="R1027" s="299">
        <v>0</v>
      </c>
      <c r="S1027" s="299"/>
      <c r="T1027" s="299">
        <v>0</v>
      </c>
      <c r="U1027" s="299"/>
      <c r="V1027" s="299">
        <v>7920</v>
      </c>
      <c r="W1027" s="299"/>
      <c r="X1027" s="299">
        <v>0</v>
      </c>
      <c r="Y1027" s="299"/>
      <c r="Z1027" s="299">
        <v>7920</v>
      </c>
      <c r="AA1027" s="299"/>
      <c r="AB1027" s="299">
        <v>1440</v>
      </c>
      <c r="AC1027" s="299"/>
      <c r="AD1027" s="299">
        <v>0</v>
      </c>
      <c r="AE1027" s="299"/>
      <c r="AF1027" s="299">
        <v>1440</v>
      </c>
      <c r="AG1027" s="299"/>
      <c r="AH1027" s="299">
        <v>1040</v>
      </c>
      <c r="AI1027" s="299"/>
      <c r="AJ1027" s="299"/>
      <c r="AK1027" s="299"/>
      <c r="AL1027" s="299">
        <v>312340</v>
      </c>
      <c r="AM1027" s="299"/>
      <c r="AN1027" s="299">
        <v>0</v>
      </c>
      <c r="AO1027" s="300"/>
      <c r="AP1027" s="300">
        <v>312340</v>
      </c>
      <c r="AQ1027" s="65">
        <f t="shared" si="193"/>
        <v>2.5356982775180892E-2</v>
      </c>
      <c r="AR1027" s="66">
        <f t="shared" si="194"/>
        <v>44</v>
      </c>
      <c r="AS1027" s="67">
        <f t="shared" si="195"/>
        <v>4.6103605045783444E-3</v>
      </c>
      <c r="AT1027" s="66">
        <f t="shared" si="196"/>
        <v>8</v>
      </c>
      <c r="AU1027" s="67">
        <f t="shared" si="190"/>
        <v>3.3297048088621376E-3</v>
      </c>
      <c r="AV1027" s="68">
        <f t="shared" si="191"/>
        <v>5.7777777777777777</v>
      </c>
    </row>
    <row r="1028" spans="1:48" x14ac:dyDescent="0.2">
      <c r="A1028" s="1" t="str">
        <f t="shared" si="189"/>
        <v>Pichidegua37</v>
      </c>
      <c r="B1028" s="38" t="str">
        <f t="shared" si="192"/>
        <v>PICH5C37</v>
      </c>
      <c r="C1028" s="39">
        <v>37</v>
      </c>
      <c r="D1028" s="40" t="s">
        <v>52</v>
      </c>
      <c r="E1028" s="40" t="s">
        <v>55</v>
      </c>
      <c r="F1028" s="40" t="s">
        <v>51</v>
      </c>
      <c r="G1028" s="41" t="s">
        <v>35</v>
      </c>
      <c r="H1028" s="299">
        <v>1440</v>
      </c>
      <c r="I1028" s="299"/>
      <c r="J1028" s="299">
        <v>14580</v>
      </c>
      <c r="K1028" s="299"/>
      <c r="L1028" s="299">
        <v>91800</v>
      </c>
      <c r="M1028" s="299"/>
      <c r="N1028" s="299">
        <v>147420</v>
      </c>
      <c r="O1028" s="299"/>
      <c r="P1028" s="299">
        <v>11880</v>
      </c>
      <c r="Q1028" s="299"/>
      <c r="R1028" s="299">
        <v>0</v>
      </c>
      <c r="S1028" s="299"/>
      <c r="T1028" s="299">
        <v>0</v>
      </c>
      <c r="U1028" s="299"/>
      <c r="V1028" s="299">
        <v>14040</v>
      </c>
      <c r="W1028" s="299"/>
      <c r="X1028" s="299">
        <v>0</v>
      </c>
      <c r="Y1028" s="299"/>
      <c r="Z1028" s="299">
        <v>14040</v>
      </c>
      <c r="AA1028" s="299"/>
      <c r="AB1028" s="299">
        <v>1980</v>
      </c>
      <c r="AC1028" s="299"/>
      <c r="AD1028" s="299">
        <v>0</v>
      </c>
      <c r="AE1028" s="299"/>
      <c r="AF1028" s="299">
        <v>1980</v>
      </c>
      <c r="AG1028" s="299"/>
      <c r="AH1028" s="299">
        <v>1260</v>
      </c>
      <c r="AI1028" s="299"/>
      <c r="AJ1028" s="299"/>
      <c r="AK1028" s="299"/>
      <c r="AL1028" s="299">
        <v>284400</v>
      </c>
      <c r="AM1028" s="299"/>
      <c r="AN1028" s="299">
        <v>0</v>
      </c>
      <c r="AO1028" s="300"/>
      <c r="AP1028" s="300">
        <v>284400</v>
      </c>
      <c r="AQ1028" s="65">
        <f t="shared" si="193"/>
        <v>4.9367088607594936E-2</v>
      </c>
      <c r="AR1028" s="66">
        <f t="shared" si="194"/>
        <v>78</v>
      </c>
      <c r="AS1028" s="67">
        <f t="shared" si="195"/>
        <v>6.962025316455696E-3</v>
      </c>
      <c r="AT1028" s="66">
        <f t="shared" si="196"/>
        <v>11</v>
      </c>
      <c r="AU1028" s="67">
        <f t="shared" si="190"/>
        <v>4.4303797468354432E-3</v>
      </c>
      <c r="AV1028" s="68">
        <f t="shared" si="191"/>
        <v>7</v>
      </c>
    </row>
    <row r="1029" spans="1:48" x14ac:dyDescent="0.2">
      <c r="A1029" s="1" t="str">
        <f t="shared" si="189"/>
        <v>Pichidegua37</v>
      </c>
      <c r="B1029" s="38" t="str">
        <f t="shared" si="192"/>
        <v>PICH5D37</v>
      </c>
      <c r="C1029" s="39">
        <v>37</v>
      </c>
      <c r="D1029" s="40" t="s">
        <v>52</v>
      </c>
      <c r="E1029" s="40" t="s">
        <v>55</v>
      </c>
      <c r="F1029" s="40" t="s">
        <v>51</v>
      </c>
      <c r="G1029" s="41" t="s">
        <v>36</v>
      </c>
      <c r="H1029" s="299">
        <v>2040</v>
      </c>
      <c r="I1029" s="299"/>
      <c r="J1029" s="299">
        <v>37260</v>
      </c>
      <c r="K1029" s="299"/>
      <c r="L1029" s="299">
        <v>119160</v>
      </c>
      <c r="M1029" s="299"/>
      <c r="N1029" s="299">
        <v>93960</v>
      </c>
      <c r="O1029" s="299"/>
      <c r="P1029" s="299">
        <v>3780</v>
      </c>
      <c r="Q1029" s="299"/>
      <c r="R1029" s="299">
        <v>0</v>
      </c>
      <c r="S1029" s="299"/>
      <c r="T1029" s="299">
        <v>0</v>
      </c>
      <c r="U1029" s="299"/>
      <c r="V1029" s="299">
        <v>21060</v>
      </c>
      <c r="W1029" s="299"/>
      <c r="X1029" s="299">
        <v>0</v>
      </c>
      <c r="Y1029" s="299"/>
      <c r="Z1029" s="299">
        <v>21060</v>
      </c>
      <c r="AA1029" s="299"/>
      <c r="AB1029" s="299">
        <v>3240</v>
      </c>
      <c r="AC1029" s="299"/>
      <c r="AD1029" s="299">
        <v>0</v>
      </c>
      <c r="AE1029" s="299"/>
      <c r="AF1029" s="299">
        <v>3240</v>
      </c>
      <c r="AG1029" s="299"/>
      <c r="AH1029" s="299">
        <v>1360</v>
      </c>
      <c r="AI1029" s="299"/>
      <c r="AJ1029" s="299"/>
      <c r="AK1029" s="299"/>
      <c r="AL1029" s="299">
        <v>281860</v>
      </c>
      <c r="AM1029" s="299"/>
      <c r="AN1029" s="299">
        <v>0</v>
      </c>
      <c r="AO1029" s="300"/>
      <c r="AP1029" s="300">
        <v>281860</v>
      </c>
      <c r="AQ1029" s="65">
        <f t="shared" si="193"/>
        <v>7.471794507911729E-2</v>
      </c>
      <c r="AR1029" s="66">
        <f t="shared" si="194"/>
        <v>117</v>
      </c>
      <c r="AS1029" s="67">
        <f t="shared" si="195"/>
        <v>1.1495068473710353E-2</v>
      </c>
      <c r="AT1029" s="66">
        <f t="shared" si="196"/>
        <v>18</v>
      </c>
      <c r="AU1029" s="67">
        <f t="shared" si="190"/>
        <v>4.8250904704463205E-3</v>
      </c>
      <c r="AV1029" s="68">
        <f t="shared" si="191"/>
        <v>7.5555555555555554</v>
      </c>
    </row>
    <row r="1030" spans="1:48" x14ac:dyDescent="0.2">
      <c r="A1030" s="1" t="str">
        <f t="shared" si="189"/>
        <v>Pichidegua37</v>
      </c>
      <c r="B1030" s="38" t="str">
        <f t="shared" si="192"/>
        <v>PICH1Aco37</v>
      </c>
      <c r="C1030" s="39">
        <v>37</v>
      </c>
      <c r="D1030" s="40" t="s">
        <v>52</v>
      </c>
      <c r="E1030" s="40" t="s">
        <v>56</v>
      </c>
      <c r="F1030" s="40" t="s">
        <v>47</v>
      </c>
      <c r="G1030" s="41" t="s">
        <v>37</v>
      </c>
      <c r="H1030" s="299">
        <v>2400</v>
      </c>
      <c r="I1030" s="299"/>
      <c r="J1030" s="299">
        <v>7920</v>
      </c>
      <c r="K1030" s="299"/>
      <c r="L1030" s="299">
        <v>11520</v>
      </c>
      <c r="M1030" s="299"/>
      <c r="N1030" s="299">
        <v>3780</v>
      </c>
      <c r="O1030" s="299"/>
      <c r="P1030" s="299">
        <v>0</v>
      </c>
      <c r="Q1030" s="299"/>
      <c r="R1030" s="299">
        <v>0</v>
      </c>
      <c r="S1030" s="299"/>
      <c r="T1030" s="299">
        <v>0</v>
      </c>
      <c r="U1030" s="299"/>
      <c r="V1030" s="299">
        <v>1317</v>
      </c>
      <c r="W1030" s="299"/>
      <c r="X1030" s="299">
        <v>0</v>
      </c>
      <c r="Y1030" s="299"/>
      <c r="Z1030" s="299">
        <v>1317</v>
      </c>
      <c r="AA1030" s="299"/>
      <c r="AB1030" s="299">
        <v>357</v>
      </c>
      <c r="AC1030" s="299"/>
      <c r="AD1030" s="299">
        <v>0</v>
      </c>
      <c r="AE1030" s="299"/>
      <c r="AF1030" s="299">
        <v>357</v>
      </c>
      <c r="AG1030" s="299"/>
      <c r="AH1030" s="299">
        <v>726</v>
      </c>
      <c r="AI1030" s="299"/>
      <c r="AJ1030" s="299"/>
      <c r="AK1030" s="299"/>
      <c r="AL1030" s="299">
        <v>28020</v>
      </c>
      <c r="AM1030" s="299"/>
      <c r="AN1030" s="299">
        <v>0</v>
      </c>
      <c r="AO1030" s="300"/>
      <c r="AP1030" s="300">
        <v>28020</v>
      </c>
      <c r="AQ1030" s="65">
        <f t="shared" si="193"/>
        <v>4.7002141327623127E-2</v>
      </c>
      <c r="AR1030" s="66">
        <f t="shared" si="194"/>
        <v>7.3166666666666664</v>
      </c>
      <c r="AS1030" s="67">
        <f t="shared" si="195"/>
        <v>1.2740899357601714E-2</v>
      </c>
      <c r="AT1030" s="66">
        <f t="shared" si="196"/>
        <v>1.9833333333333334</v>
      </c>
      <c r="AU1030" s="67">
        <f t="shared" si="190"/>
        <v>2.5910064239828695E-2</v>
      </c>
      <c r="AV1030" s="68">
        <f t="shared" si="191"/>
        <v>4.0333333333333332</v>
      </c>
    </row>
    <row r="1031" spans="1:48" x14ac:dyDescent="0.2">
      <c r="A1031" s="1" t="str">
        <f t="shared" si="189"/>
        <v>Pichidegua37</v>
      </c>
      <c r="B1031" s="38" t="str">
        <f t="shared" si="192"/>
        <v>PICH1Aco237</v>
      </c>
      <c r="C1031" s="39">
        <v>37</v>
      </c>
      <c r="D1031" s="40" t="s">
        <v>52</v>
      </c>
      <c r="E1031" s="40" t="s">
        <v>56</v>
      </c>
      <c r="F1031" s="40" t="s">
        <v>47</v>
      </c>
      <c r="G1031" s="41" t="s">
        <v>38</v>
      </c>
      <c r="H1031" s="299">
        <v>2520</v>
      </c>
      <c r="I1031" s="299"/>
      <c r="J1031" s="299">
        <v>720</v>
      </c>
      <c r="K1031" s="299"/>
      <c r="L1031" s="299">
        <v>25700</v>
      </c>
      <c r="M1031" s="299"/>
      <c r="N1031" s="299">
        <v>69300</v>
      </c>
      <c r="O1031" s="299"/>
      <c r="P1031" s="299">
        <v>3060</v>
      </c>
      <c r="Q1031" s="299"/>
      <c r="R1031" s="299">
        <v>0</v>
      </c>
      <c r="S1031" s="299"/>
      <c r="T1031" s="299">
        <v>0</v>
      </c>
      <c r="U1031" s="299"/>
      <c r="V1031" s="299">
        <v>6867</v>
      </c>
      <c r="W1031" s="299"/>
      <c r="X1031" s="299">
        <v>4320</v>
      </c>
      <c r="Y1031" s="299"/>
      <c r="Z1031" s="299">
        <v>11187</v>
      </c>
      <c r="AA1031" s="299"/>
      <c r="AB1031" s="299">
        <v>1053</v>
      </c>
      <c r="AC1031" s="299"/>
      <c r="AD1031" s="299">
        <v>810</v>
      </c>
      <c r="AE1031" s="299"/>
      <c r="AF1031" s="299">
        <v>1863</v>
      </c>
      <c r="AG1031" s="299"/>
      <c r="AH1031" s="299">
        <v>1220</v>
      </c>
      <c r="AI1031" s="299"/>
      <c r="AJ1031" s="299"/>
      <c r="AK1031" s="299"/>
      <c r="AL1031" s="299">
        <v>110440</v>
      </c>
      <c r="AM1031" s="299"/>
      <c r="AN1031" s="299">
        <v>5130</v>
      </c>
      <c r="AO1031" s="300"/>
      <c r="AP1031" s="300">
        <v>115570</v>
      </c>
      <c r="AQ1031" s="65">
        <f t="shared" si="193"/>
        <v>9.6798477113437739E-2</v>
      </c>
      <c r="AR1031" s="66">
        <f t="shared" si="194"/>
        <v>62.15</v>
      </c>
      <c r="AS1031" s="67">
        <f t="shared" si="195"/>
        <v>1.6120100372068877E-2</v>
      </c>
      <c r="AT1031" s="66">
        <f t="shared" si="196"/>
        <v>10.35</v>
      </c>
      <c r="AU1031" s="67">
        <f t="shared" si="190"/>
        <v>1.0556372761097171E-2</v>
      </c>
      <c r="AV1031" s="68">
        <f t="shared" si="191"/>
        <v>6.7777777777777777</v>
      </c>
    </row>
    <row r="1032" spans="1:48" x14ac:dyDescent="0.2">
      <c r="A1032" s="1" t="str">
        <f t="shared" si="189"/>
        <v>Pichidegua37</v>
      </c>
      <c r="B1032" s="38" t="str">
        <f t="shared" si="192"/>
        <v>PICH1Bco37</v>
      </c>
      <c r="C1032" s="39">
        <v>37</v>
      </c>
      <c r="D1032" s="40" t="s">
        <v>52</v>
      </c>
      <c r="E1032" s="40" t="s">
        <v>56</v>
      </c>
      <c r="F1032" s="40" t="s">
        <v>47</v>
      </c>
      <c r="G1032" s="41" t="s">
        <v>39</v>
      </c>
      <c r="H1032" s="299">
        <v>1320</v>
      </c>
      <c r="I1032" s="299"/>
      <c r="J1032" s="299">
        <v>5400</v>
      </c>
      <c r="K1032" s="299"/>
      <c r="L1032" s="299">
        <v>0</v>
      </c>
      <c r="M1032" s="299"/>
      <c r="N1032" s="299">
        <v>12600</v>
      </c>
      <c r="O1032" s="299"/>
      <c r="P1032" s="299">
        <v>180</v>
      </c>
      <c r="Q1032" s="299"/>
      <c r="R1032" s="299">
        <v>0</v>
      </c>
      <c r="S1032" s="299"/>
      <c r="T1032" s="299">
        <v>0</v>
      </c>
      <c r="U1032" s="299"/>
      <c r="V1032" s="299">
        <v>1884</v>
      </c>
      <c r="W1032" s="299"/>
      <c r="X1032" s="299">
        <v>690</v>
      </c>
      <c r="Y1032" s="299"/>
      <c r="Z1032" s="299">
        <v>2574</v>
      </c>
      <c r="AA1032" s="299"/>
      <c r="AB1032" s="299">
        <v>144</v>
      </c>
      <c r="AC1032" s="299"/>
      <c r="AD1032" s="299">
        <v>0</v>
      </c>
      <c r="AE1032" s="299"/>
      <c r="AF1032" s="299">
        <v>144</v>
      </c>
      <c r="AG1032" s="299"/>
      <c r="AH1032" s="299">
        <v>232</v>
      </c>
      <c r="AI1032" s="299"/>
      <c r="AJ1032" s="299"/>
      <c r="AK1032" s="299"/>
      <c r="AL1032" s="299">
        <v>21760</v>
      </c>
      <c r="AM1032" s="299"/>
      <c r="AN1032" s="299">
        <v>690</v>
      </c>
      <c r="AO1032" s="300"/>
      <c r="AP1032" s="300">
        <v>22450</v>
      </c>
      <c r="AQ1032" s="65">
        <f t="shared" si="193"/>
        <v>0.11465478841870824</v>
      </c>
      <c r="AR1032" s="66">
        <f t="shared" si="194"/>
        <v>14.3</v>
      </c>
      <c r="AS1032" s="67">
        <f t="shared" si="195"/>
        <v>6.4142538975501115E-3</v>
      </c>
      <c r="AT1032" s="66">
        <f t="shared" si="196"/>
        <v>0.8</v>
      </c>
      <c r="AU1032" s="67">
        <f t="shared" si="190"/>
        <v>1.0334075723830735E-2</v>
      </c>
      <c r="AV1032" s="68">
        <f t="shared" si="191"/>
        <v>1.288888888888889</v>
      </c>
    </row>
    <row r="1033" spans="1:48" x14ac:dyDescent="0.2">
      <c r="A1033" s="1" t="str">
        <f t="shared" si="189"/>
        <v>Pichidegua37</v>
      </c>
      <c r="B1033" s="38" t="str">
        <f t="shared" si="192"/>
        <v>PICH2BCO37</v>
      </c>
      <c r="C1033" s="39">
        <v>37</v>
      </c>
      <c r="D1033" s="40" t="s">
        <v>52</v>
      </c>
      <c r="E1033" s="42" t="s">
        <v>56</v>
      </c>
      <c r="F1033" s="42" t="s">
        <v>47</v>
      </c>
      <c r="G1033" s="43" t="s">
        <v>40</v>
      </c>
      <c r="H1033" s="299"/>
      <c r="I1033" s="299"/>
      <c r="J1033" s="299"/>
      <c r="K1033" s="299"/>
      <c r="L1033" s="299"/>
      <c r="M1033" s="299"/>
      <c r="N1033" s="299"/>
      <c r="O1033" s="299"/>
      <c r="P1033" s="299"/>
      <c r="Q1033" s="299"/>
      <c r="R1033" s="299"/>
      <c r="S1033" s="299"/>
      <c r="T1033" s="299"/>
      <c r="U1033" s="299"/>
      <c r="V1033" s="299"/>
      <c r="W1033" s="299"/>
      <c r="X1033" s="299"/>
      <c r="Y1033" s="299"/>
      <c r="Z1033" s="299"/>
      <c r="AA1033" s="299"/>
      <c r="AB1033" s="299"/>
      <c r="AC1033" s="299"/>
      <c r="AD1033" s="299"/>
      <c r="AE1033" s="299"/>
      <c r="AF1033" s="299"/>
      <c r="AG1033" s="299"/>
      <c r="AH1033" s="299"/>
      <c r="AI1033" s="299"/>
      <c r="AJ1033" s="299"/>
      <c r="AK1033" s="299"/>
      <c r="AL1033" s="299"/>
      <c r="AM1033" s="299"/>
      <c r="AN1033" s="299"/>
      <c r="AO1033" s="300"/>
      <c r="AP1033" s="300"/>
      <c r="AQ1033" s="65">
        <v>0</v>
      </c>
      <c r="AR1033" s="66">
        <f t="shared" si="194"/>
        <v>0</v>
      </c>
      <c r="AS1033" s="67">
        <v>0</v>
      </c>
      <c r="AT1033" s="66">
        <f t="shared" si="196"/>
        <v>0</v>
      </c>
      <c r="AU1033" s="67">
        <v>0</v>
      </c>
      <c r="AV1033" s="68">
        <f t="shared" si="191"/>
        <v>0</v>
      </c>
    </row>
    <row r="1034" spans="1:48" x14ac:dyDescent="0.2">
      <c r="A1034" s="1" t="str">
        <f t="shared" si="189"/>
        <v>Pichidegua37</v>
      </c>
      <c r="B1034" s="38" t="str">
        <f t="shared" si="192"/>
        <v>PICH4Bco37</v>
      </c>
      <c r="C1034" s="39">
        <v>37</v>
      </c>
      <c r="D1034" s="40" t="s">
        <v>52</v>
      </c>
      <c r="E1034" s="40" t="s">
        <v>56</v>
      </c>
      <c r="F1034" s="40" t="s">
        <v>50</v>
      </c>
      <c r="G1034" s="41" t="s">
        <v>41</v>
      </c>
      <c r="H1034" s="299">
        <v>840</v>
      </c>
      <c r="I1034" s="299"/>
      <c r="J1034" s="299">
        <v>0</v>
      </c>
      <c r="K1034" s="299"/>
      <c r="L1034" s="299">
        <v>6480</v>
      </c>
      <c r="M1034" s="299"/>
      <c r="N1034" s="299">
        <v>13860</v>
      </c>
      <c r="O1034" s="299"/>
      <c r="P1034" s="299">
        <v>11520</v>
      </c>
      <c r="Q1034" s="299"/>
      <c r="R1034" s="299">
        <v>0</v>
      </c>
      <c r="S1034" s="299"/>
      <c r="T1034" s="299">
        <v>0</v>
      </c>
      <c r="U1034" s="299"/>
      <c r="V1034" s="299">
        <v>2700</v>
      </c>
      <c r="W1034" s="299"/>
      <c r="X1034" s="299">
        <v>0</v>
      </c>
      <c r="Y1034" s="299"/>
      <c r="Z1034" s="299">
        <v>2700</v>
      </c>
      <c r="AA1034" s="299"/>
      <c r="AB1034" s="299">
        <v>1260</v>
      </c>
      <c r="AC1034" s="299"/>
      <c r="AD1034" s="299">
        <v>0</v>
      </c>
      <c r="AE1034" s="299"/>
      <c r="AF1034" s="299">
        <v>1260</v>
      </c>
      <c r="AG1034" s="299"/>
      <c r="AH1034" s="299">
        <v>720</v>
      </c>
      <c r="AI1034" s="299"/>
      <c r="AJ1034" s="299"/>
      <c r="AK1034" s="299"/>
      <c r="AL1034" s="299">
        <v>37380</v>
      </c>
      <c r="AM1034" s="299"/>
      <c r="AN1034" s="299">
        <v>0</v>
      </c>
      <c r="AO1034" s="300"/>
      <c r="AP1034" s="300">
        <v>37380</v>
      </c>
      <c r="AQ1034" s="65">
        <f t="shared" si="193"/>
        <v>7.2231139646869988E-2</v>
      </c>
      <c r="AR1034" s="66">
        <f t="shared" si="194"/>
        <v>15</v>
      </c>
      <c r="AS1034" s="67">
        <f t="shared" si="195"/>
        <v>3.3707865168539325E-2</v>
      </c>
      <c r="AT1034" s="66">
        <f t="shared" si="196"/>
        <v>7</v>
      </c>
      <c r="AU1034" s="67">
        <f t="shared" si="190"/>
        <v>1.9261637239165328E-2</v>
      </c>
      <c r="AV1034" s="68">
        <f t="shared" si="191"/>
        <v>4</v>
      </c>
    </row>
    <row r="1035" spans="1:48" x14ac:dyDescent="0.2">
      <c r="A1035" s="1" t="str">
        <f t="shared" si="189"/>
        <v>Pichidegua37</v>
      </c>
      <c r="B1035" s="38" t="str">
        <f t="shared" si="192"/>
        <v>PICH5Aco37</v>
      </c>
      <c r="C1035" s="39">
        <v>37</v>
      </c>
      <c r="D1035" s="40" t="s">
        <v>52</v>
      </c>
      <c r="E1035" s="40" t="s">
        <v>56</v>
      </c>
      <c r="F1035" s="40" t="s">
        <v>51</v>
      </c>
      <c r="G1035" s="41" t="s">
        <v>42</v>
      </c>
      <c r="H1035" s="299">
        <v>3120</v>
      </c>
      <c r="I1035" s="299"/>
      <c r="J1035" s="299">
        <v>31320</v>
      </c>
      <c r="K1035" s="299"/>
      <c r="L1035" s="299">
        <v>35280</v>
      </c>
      <c r="M1035" s="299"/>
      <c r="N1035" s="299">
        <v>65160</v>
      </c>
      <c r="O1035" s="299"/>
      <c r="P1035" s="299">
        <v>0</v>
      </c>
      <c r="Q1035" s="299"/>
      <c r="R1035" s="299">
        <v>0</v>
      </c>
      <c r="S1035" s="299"/>
      <c r="T1035" s="299">
        <v>0</v>
      </c>
      <c r="U1035" s="299"/>
      <c r="V1035" s="299">
        <v>5430</v>
      </c>
      <c r="W1035" s="299"/>
      <c r="X1035" s="299">
        <v>0</v>
      </c>
      <c r="Y1035" s="299"/>
      <c r="Z1035" s="299">
        <v>5430</v>
      </c>
      <c r="AA1035" s="299"/>
      <c r="AB1035" s="299">
        <v>1950</v>
      </c>
      <c r="AC1035" s="299"/>
      <c r="AD1035" s="299">
        <v>0</v>
      </c>
      <c r="AE1035" s="299"/>
      <c r="AF1035" s="299">
        <v>1950</v>
      </c>
      <c r="AG1035" s="299"/>
      <c r="AH1035" s="299">
        <v>860</v>
      </c>
      <c r="AI1035" s="299"/>
      <c r="AJ1035" s="299"/>
      <c r="AK1035" s="299"/>
      <c r="AL1035" s="299">
        <v>143120</v>
      </c>
      <c r="AM1035" s="299"/>
      <c r="AN1035" s="299">
        <v>0</v>
      </c>
      <c r="AO1035" s="300"/>
      <c r="AP1035" s="300">
        <v>143120</v>
      </c>
      <c r="AQ1035" s="65">
        <f t="shared" si="193"/>
        <v>3.7940190050307437E-2</v>
      </c>
      <c r="AR1035" s="66">
        <f t="shared" si="194"/>
        <v>30.166666666666668</v>
      </c>
      <c r="AS1035" s="67">
        <f t="shared" si="195"/>
        <v>1.3624930128563443E-2</v>
      </c>
      <c r="AT1035" s="66">
        <f t="shared" si="196"/>
        <v>10.833333333333334</v>
      </c>
      <c r="AU1035" s="67">
        <f t="shared" si="190"/>
        <v>6.008943543879262E-3</v>
      </c>
      <c r="AV1035" s="68">
        <f t="shared" si="191"/>
        <v>4.7777777777777777</v>
      </c>
    </row>
    <row r="1036" spans="1:48" x14ac:dyDescent="0.2">
      <c r="A1036" s="1" t="str">
        <f t="shared" si="189"/>
        <v>Pichidegua37</v>
      </c>
      <c r="B1036" s="38" t="str">
        <f t="shared" si="192"/>
        <v>PICH5Bco37</v>
      </c>
      <c r="C1036" s="39">
        <v>37</v>
      </c>
      <c r="D1036" s="40" t="s">
        <v>52</v>
      </c>
      <c r="E1036" s="40" t="s">
        <v>56</v>
      </c>
      <c r="F1036" s="40" t="s">
        <v>51</v>
      </c>
      <c r="G1036" s="41" t="s">
        <v>43</v>
      </c>
      <c r="H1036" s="299"/>
      <c r="I1036" s="299"/>
      <c r="J1036" s="299"/>
      <c r="K1036" s="299"/>
      <c r="L1036" s="299"/>
      <c r="M1036" s="299"/>
      <c r="N1036" s="299"/>
      <c r="O1036" s="299"/>
      <c r="P1036" s="299"/>
      <c r="Q1036" s="299"/>
      <c r="R1036" s="299"/>
      <c r="S1036" s="299"/>
      <c r="T1036" s="299"/>
      <c r="U1036" s="299"/>
      <c r="V1036" s="299"/>
      <c r="W1036" s="299"/>
      <c r="X1036" s="299"/>
      <c r="Y1036" s="299"/>
      <c r="Z1036" s="299"/>
      <c r="AA1036" s="299"/>
      <c r="AB1036" s="299"/>
      <c r="AC1036" s="299"/>
      <c r="AD1036" s="299"/>
      <c r="AE1036" s="299"/>
      <c r="AF1036" s="299"/>
      <c r="AG1036" s="299"/>
      <c r="AH1036" s="299"/>
      <c r="AI1036" s="299"/>
      <c r="AJ1036" s="299"/>
      <c r="AK1036" s="299"/>
      <c r="AL1036" s="299"/>
      <c r="AM1036" s="299"/>
      <c r="AN1036" s="299"/>
      <c r="AO1036" s="300"/>
      <c r="AP1036" s="300"/>
      <c r="AQ1036" s="65">
        <v>0</v>
      </c>
      <c r="AR1036" s="66">
        <f t="shared" si="194"/>
        <v>0</v>
      </c>
      <c r="AS1036" s="67">
        <v>0</v>
      </c>
      <c r="AT1036" s="66">
        <f t="shared" si="196"/>
        <v>0</v>
      </c>
      <c r="AU1036" s="67">
        <v>0</v>
      </c>
      <c r="AV1036" s="68">
        <f t="shared" si="191"/>
        <v>0</v>
      </c>
    </row>
    <row r="1037" spans="1:48" x14ac:dyDescent="0.2">
      <c r="A1037" s="1" t="str">
        <f t="shared" si="189"/>
        <v>Pichidegua37</v>
      </c>
      <c r="B1037" s="38" t="str">
        <f t="shared" si="192"/>
        <v>PICH5Cco37</v>
      </c>
      <c r="C1037" s="39">
        <v>37</v>
      </c>
      <c r="D1037" s="40" t="s">
        <v>52</v>
      </c>
      <c r="E1037" s="40" t="s">
        <v>56</v>
      </c>
      <c r="F1037" s="40" t="s">
        <v>51</v>
      </c>
      <c r="G1037" s="41" t="s">
        <v>44</v>
      </c>
      <c r="H1037" s="299">
        <v>2400</v>
      </c>
      <c r="I1037" s="299"/>
      <c r="J1037" s="299">
        <v>17640</v>
      </c>
      <c r="K1037" s="299"/>
      <c r="L1037" s="299">
        <v>15300</v>
      </c>
      <c r="M1037" s="299"/>
      <c r="N1037" s="299">
        <v>80100</v>
      </c>
      <c r="O1037" s="299"/>
      <c r="P1037" s="299">
        <v>2340</v>
      </c>
      <c r="Q1037" s="299"/>
      <c r="R1037" s="299">
        <v>0</v>
      </c>
      <c r="S1037" s="299"/>
      <c r="T1037" s="299">
        <v>0</v>
      </c>
      <c r="U1037" s="299"/>
      <c r="V1037" s="299">
        <v>4500</v>
      </c>
      <c r="W1037" s="299"/>
      <c r="X1037" s="299">
        <v>0</v>
      </c>
      <c r="Y1037" s="299"/>
      <c r="Z1037" s="299">
        <v>4500</v>
      </c>
      <c r="AA1037" s="299"/>
      <c r="AB1037" s="299">
        <v>1800</v>
      </c>
      <c r="AC1037" s="299"/>
      <c r="AD1037" s="299">
        <v>0</v>
      </c>
      <c r="AE1037" s="299"/>
      <c r="AF1037" s="299">
        <v>1800</v>
      </c>
      <c r="AG1037" s="299"/>
      <c r="AH1037" s="299">
        <v>760</v>
      </c>
      <c r="AI1037" s="299"/>
      <c r="AJ1037" s="299"/>
      <c r="AK1037" s="299"/>
      <c r="AL1037" s="299">
        <v>124840</v>
      </c>
      <c r="AM1037" s="299"/>
      <c r="AN1037" s="299">
        <v>0</v>
      </c>
      <c r="AO1037" s="300"/>
      <c r="AP1037" s="300">
        <v>124840</v>
      </c>
      <c r="AQ1037" s="65">
        <f t="shared" si="193"/>
        <v>3.6046139057994232E-2</v>
      </c>
      <c r="AR1037" s="66">
        <f t="shared" ref="AR1037:AR1050" si="197">+Z1037/180</f>
        <v>25</v>
      </c>
      <c r="AS1037" s="67">
        <f t="shared" ref="AS1037:AS1050" si="198">+AF1037/AP1037</f>
        <v>1.4418455623197693E-2</v>
      </c>
      <c r="AT1037" s="66">
        <f t="shared" ref="AT1037:AT1050" si="199">+AF1037/180</f>
        <v>10</v>
      </c>
      <c r="AU1037" s="67">
        <f t="shared" ref="AU1037:AU1050" si="200">+AH1037/AP1037</f>
        <v>6.0877923742390259E-3</v>
      </c>
      <c r="AV1037" s="68">
        <f t="shared" ref="AV1037:AV1050" si="201">+AH1037/180</f>
        <v>4.2222222222222223</v>
      </c>
    </row>
    <row r="1038" spans="1:48" ht="13.5" thickBot="1" x14ac:dyDescent="0.25">
      <c r="A1038" s="1" t="str">
        <f t="shared" si="189"/>
        <v>37</v>
      </c>
      <c r="B1038" s="44" t="str">
        <f t="shared" si="192"/>
        <v>Lavado37</v>
      </c>
      <c r="C1038" s="45">
        <v>37</v>
      </c>
      <c r="D1038" s="46"/>
      <c r="E1038" s="46"/>
      <c r="F1038" s="46"/>
      <c r="G1038" s="47" t="s">
        <v>46</v>
      </c>
      <c r="H1038" s="301">
        <v>8520</v>
      </c>
      <c r="I1038" s="301"/>
      <c r="J1038" s="301">
        <v>26640</v>
      </c>
      <c r="K1038" s="301"/>
      <c r="L1038" s="301">
        <v>79020</v>
      </c>
      <c r="M1038" s="301"/>
      <c r="N1038" s="301">
        <v>58860</v>
      </c>
      <c r="O1038" s="301"/>
      <c r="P1038" s="301">
        <v>14760</v>
      </c>
      <c r="Q1038" s="301"/>
      <c r="R1038" s="301">
        <v>1080</v>
      </c>
      <c r="S1038" s="301"/>
      <c r="T1038" s="301">
        <v>0</v>
      </c>
      <c r="U1038" s="301"/>
      <c r="V1038" s="301">
        <v>0</v>
      </c>
      <c r="W1038" s="301"/>
      <c r="X1038" s="301">
        <v>0</v>
      </c>
      <c r="Y1038" s="301"/>
      <c r="Z1038" s="301">
        <v>0</v>
      </c>
      <c r="AA1038" s="301"/>
      <c r="AB1038" s="301">
        <v>0</v>
      </c>
      <c r="AC1038" s="301"/>
      <c r="AD1038" s="301">
        <v>0</v>
      </c>
      <c r="AE1038" s="301"/>
      <c r="AF1038" s="301">
        <v>0</v>
      </c>
      <c r="AG1038" s="301"/>
      <c r="AH1038" s="301">
        <v>0</v>
      </c>
      <c r="AI1038" s="301"/>
      <c r="AJ1038" s="301"/>
      <c r="AK1038" s="301"/>
      <c r="AL1038" s="301">
        <v>188880</v>
      </c>
      <c r="AM1038" s="301"/>
      <c r="AN1038" s="301">
        <v>0</v>
      </c>
      <c r="AO1038" s="302"/>
      <c r="AP1038" s="302">
        <v>188880</v>
      </c>
      <c r="AQ1038" s="69">
        <f t="shared" si="193"/>
        <v>0</v>
      </c>
      <c r="AR1038" s="70">
        <f t="shared" si="197"/>
        <v>0</v>
      </c>
      <c r="AS1038" s="71">
        <f t="shared" si="198"/>
        <v>0</v>
      </c>
      <c r="AT1038" s="70">
        <f t="shared" si="199"/>
        <v>0</v>
      </c>
      <c r="AU1038" s="71">
        <f t="shared" si="200"/>
        <v>0</v>
      </c>
      <c r="AV1038" s="72">
        <f t="shared" si="201"/>
        <v>0</v>
      </c>
    </row>
    <row r="1039" spans="1:48" x14ac:dyDescent="0.2">
      <c r="A1039" s="1" t="str">
        <f t="shared" si="189"/>
        <v>Calera38</v>
      </c>
      <c r="B1039" s="38" t="str">
        <f t="shared" si="192"/>
        <v>CA3A38</v>
      </c>
      <c r="C1039" s="35">
        <v>38</v>
      </c>
      <c r="D1039" s="36" t="s">
        <v>59</v>
      </c>
      <c r="E1039" s="36" t="s">
        <v>56</v>
      </c>
      <c r="F1039" s="36" t="s">
        <v>47</v>
      </c>
      <c r="G1039" s="37" t="s">
        <v>20</v>
      </c>
      <c r="H1039" s="299">
        <v>1560</v>
      </c>
      <c r="I1039" s="299"/>
      <c r="J1039" s="299">
        <v>5400</v>
      </c>
      <c r="K1039" s="299"/>
      <c r="L1039" s="299">
        <v>9000</v>
      </c>
      <c r="M1039" s="299"/>
      <c r="N1039" s="299">
        <v>3240</v>
      </c>
      <c r="O1039" s="299"/>
      <c r="P1039" s="299">
        <v>180</v>
      </c>
      <c r="Q1039" s="299"/>
      <c r="R1039" s="299">
        <v>0</v>
      </c>
      <c r="S1039" s="299"/>
      <c r="T1039" s="299">
        <v>0</v>
      </c>
      <c r="U1039" s="299"/>
      <c r="V1039" s="299">
        <v>1179</v>
      </c>
      <c r="W1039" s="299"/>
      <c r="X1039" s="299">
        <v>210</v>
      </c>
      <c r="Y1039" s="299"/>
      <c r="Z1039" s="299">
        <v>1389</v>
      </c>
      <c r="AA1039" s="299"/>
      <c r="AB1039" s="299">
        <v>285</v>
      </c>
      <c r="AC1039" s="299"/>
      <c r="AD1039" s="299">
        <v>270</v>
      </c>
      <c r="AE1039" s="299"/>
      <c r="AF1039" s="299">
        <v>555</v>
      </c>
      <c r="AG1039" s="299"/>
      <c r="AH1039" s="299">
        <v>126</v>
      </c>
      <c r="AI1039" s="299"/>
      <c r="AJ1039" s="299"/>
      <c r="AK1039" s="299"/>
      <c r="AL1039" s="299">
        <v>20970</v>
      </c>
      <c r="AM1039" s="299"/>
      <c r="AN1039" s="299">
        <v>480</v>
      </c>
      <c r="AO1039" s="300"/>
      <c r="AP1039" s="300">
        <v>21450</v>
      </c>
      <c r="AQ1039" s="65">
        <f t="shared" si="193"/>
        <v>6.4755244755244759E-2</v>
      </c>
      <c r="AR1039" s="66">
        <f t="shared" si="197"/>
        <v>7.7166666666666668</v>
      </c>
      <c r="AS1039" s="67">
        <f t="shared" si="198"/>
        <v>2.5874125874125874E-2</v>
      </c>
      <c r="AT1039" s="66">
        <f t="shared" si="199"/>
        <v>3.0833333333333335</v>
      </c>
      <c r="AU1039" s="67">
        <f t="shared" si="200"/>
        <v>5.8741258741258741E-3</v>
      </c>
      <c r="AV1039" s="68">
        <f t="shared" si="201"/>
        <v>0.7</v>
      </c>
    </row>
    <row r="1040" spans="1:48" x14ac:dyDescent="0.2">
      <c r="A1040" s="1" t="str">
        <f t="shared" si="189"/>
        <v>Calera38</v>
      </c>
      <c r="B1040" s="38" t="str">
        <f t="shared" si="192"/>
        <v>CA3B38</v>
      </c>
      <c r="C1040" s="39">
        <v>38</v>
      </c>
      <c r="D1040" s="40" t="s">
        <v>59</v>
      </c>
      <c r="E1040" s="40" t="s">
        <v>56</v>
      </c>
      <c r="F1040" s="40" t="s">
        <v>47</v>
      </c>
      <c r="G1040" s="41" t="s">
        <v>54</v>
      </c>
      <c r="H1040" s="299">
        <v>1200</v>
      </c>
      <c r="I1040" s="299"/>
      <c r="J1040" s="299">
        <v>3780</v>
      </c>
      <c r="K1040" s="299"/>
      <c r="L1040" s="299">
        <v>7380</v>
      </c>
      <c r="M1040" s="299"/>
      <c r="N1040" s="299">
        <v>2520</v>
      </c>
      <c r="O1040" s="299"/>
      <c r="P1040" s="299">
        <v>0</v>
      </c>
      <c r="Q1040" s="299"/>
      <c r="R1040" s="299">
        <v>0</v>
      </c>
      <c r="S1040" s="299"/>
      <c r="T1040" s="299">
        <v>0</v>
      </c>
      <c r="U1040" s="299"/>
      <c r="V1040" s="299">
        <v>459</v>
      </c>
      <c r="W1040" s="299"/>
      <c r="X1040" s="299">
        <v>90</v>
      </c>
      <c r="Y1040" s="299"/>
      <c r="Z1040" s="299">
        <v>549</v>
      </c>
      <c r="AA1040" s="299"/>
      <c r="AB1040" s="299">
        <v>261</v>
      </c>
      <c r="AC1040" s="299"/>
      <c r="AD1040" s="299">
        <v>180</v>
      </c>
      <c r="AE1040" s="299"/>
      <c r="AF1040" s="299">
        <v>441</v>
      </c>
      <c r="AG1040" s="299"/>
      <c r="AH1040" s="299">
        <v>90</v>
      </c>
      <c r="AI1040" s="299"/>
      <c r="AJ1040" s="299"/>
      <c r="AK1040" s="299"/>
      <c r="AL1040" s="299">
        <v>15690</v>
      </c>
      <c r="AM1040" s="299"/>
      <c r="AN1040" s="299">
        <v>270</v>
      </c>
      <c r="AO1040" s="300"/>
      <c r="AP1040" s="300">
        <v>15960</v>
      </c>
      <c r="AQ1040" s="65">
        <f t="shared" si="193"/>
        <v>3.4398496240601505E-2</v>
      </c>
      <c r="AR1040" s="66">
        <f t="shared" si="197"/>
        <v>3.05</v>
      </c>
      <c r="AS1040" s="67">
        <f t="shared" si="198"/>
        <v>2.763157894736842E-2</v>
      </c>
      <c r="AT1040" s="66">
        <f t="shared" si="199"/>
        <v>2.4500000000000002</v>
      </c>
      <c r="AU1040" s="67">
        <f t="shared" si="200"/>
        <v>5.6390977443609019E-3</v>
      </c>
      <c r="AV1040" s="68">
        <f t="shared" si="201"/>
        <v>0.5</v>
      </c>
    </row>
    <row r="1041" spans="1:48" x14ac:dyDescent="0.2">
      <c r="A1041" s="1" t="str">
        <f t="shared" si="189"/>
        <v>Calera38</v>
      </c>
      <c r="B1041" s="38" t="str">
        <f t="shared" si="192"/>
        <v>CA3BB38</v>
      </c>
      <c r="C1041" s="39">
        <v>38</v>
      </c>
      <c r="D1041" s="40" t="s">
        <v>59</v>
      </c>
      <c r="E1041" s="40" t="s">
        <v>55</v>
      </c>
      <c r="F1041" s="40" t="s">
        <v>47</v>
      </c>
      <c r="G1041" s="41" t="s">
        <v>21</v>
      </c>
      <c r="H1041" s="299">
        <v>1440</v>
      </c>
      <c r="I1041" s="299"/>
      <c r="J1041" s="299">
        <v>6660</v>
      </c>
      <c r="K1041" s="299"/>
      <c r="L1041" s="299">
        <v>14760</v>
      </c>
      <c r="M1041" s="299"/>
      <c r="N1041" s="299">
        <v>5940</v>
      </c>
      <c r="O1041" s="299"/>
      <c r="P1041" s="299">
        <v>180</v>
      </c>
      <c r="Q1041" s="299"/>
      <c r="R1041" s="299">
        <v>0</v>
      </c>
      <c r="S1041" s="299"/>
      <c r="T1041" s="299">
        <v>0</v>
      </c>
      <c r="U1041" s="299"/>
      <c r="V1041" s="299">
        <v>900</v>
      </c>
      <c r="W1041" s="299"/>
      <c r="X1041" s="299">
        <v>420</v>
      </c>
      <c r="Y1041" s="299"/>
      <c r="Z1041" s="299">
        <v>1320</v>
      </c>
      <c r="AA1041" s="299"/>
      <c r="AB1041" s="299">
        <v>684</v>
      </c>
      <c r="AC1041" s="299"/>
      <c r="AD1041" s="299">
        <v>330</v>
      </c>
      <c r="AE1041" s="299"/>
      <c r="AF1041" s="299">
        <v>1014</v>
      </c>
      <c r="AG1041" s="299"/>
      <c r="AH1041" s="299">
        <v>186</v>
      </c>
      <c r="AI1041" s="299"/>
      <c r="AJ1041" s="299"/>
      <c r="AK1041" s="299"/>
      <c r="AL1041" s="299">
        <v>30750</v>
      </c>
      <c r="AM1041" s="299"/>
      <c r="AN1041" s="299">
        <v>750</v>
      </c>
      <c r="AO1041" s="300"/>
      <c r="AP1041" s="300">
        <v>31500</v>
      </c>
      <c r="AQ1041" s="65">
        <f t="shared" si="193"/>
        <v>4.1904761904761903E-2</v>
      </c>
      <c r="AR1041" s="66">
        <f t="shared" si="197"/>
        <v>7.333333333333333</v>
      </c>
      <c r="AS1041" s="67">
        <f t="shared" si="198"/>
        <v>3.2190476190476193E-2</v>
      </c>
      <c r="AT1041" s="66">
        <f t="shared" si="199"/>
        <v>5.6333333333333337</v>
      </c>
      <c r="AU1041" s="67">
        <f t="shared" si="200"/>
        <v>5.9047619047619048E-3</v>
      </c>
      <c r="AV1041" s="68">
        <f t="shared" si="201"/>
        <v>1.0333333333333334</v>
      </c>
    </row>
    <row r="1042" spans="1:48" x14ac:dyDescent="0.2">
      <c r="A1042" s="1" t="str">
        <f t="shared" si="189"/>
        <v>Calera38</v>
      </c>
      <c r="B1042" s="38" t="str">
        <f t="shared" si="192"/>
        <v>CAP1A38</v>
      </c>
      <c r="C1042" s="39">
        <v>38</v>
      </c>
      <c r="D1042" s="40" t="s">
        <v>59</v>
      </c>
      <c r="E1042" s="40" t="s">
        <v>56</v>
      </c>
      <c r="F1042" s="40" t="s">
        <v>47</v>
      </c>
      <c r="G1042" s="41" t="s">
        <v>22</v>
      </c>
      <c r="H1042" s="299">
        <v>960</v>
      </c>
      <c r="I1042" s="299"/>
      <c r="J1042" s="299">
        <v>1080</v>
      </c>
      <c r="K1042" s="299"/>
      <c r="L1042" s="299">
        <v>900</v>
      </c>
      <c r="M1042" s="299"/>
      <c r="N1042" s="299">
        <v>8100</v>
      </c>
      <c r="O1042" s="299"/>
      <c r="P1042" s="299">
        <v>0</v>
      </c>
      <c r="Q1042" s="299"/>
      <c r="R1042" s="299">
        <v>0</v>
      </c>
      <c r="S1042" s="299"/>
      <c r="T1042" s="299">
        <v>0</v>
      </c>
      <c r="U1042" s="299"/>
      <c r="V1042" s="299">
        <v>270</v>
      </c>
      <c r="W1042" s="299"/>
      <c r="X1042" s="299">
        <v>210</v>
      </c>
      <c r="Y1042" s="299"/>
      <c r="Z1042" s="299">
        <v>480</v>
      </c>
      <c r="AA1042" s="299"/>
      <c r="AB1042" s="299">
        <v>90</v>
      </c>
      <c r="AC1042" s="299"/>
      <c r="AD1042" s="299">
        <v>0</v>
      </c>
      <c r="AE1042" s="299"/>
      <c r="AF1042" s="299">
        <v>90</v>
      </c>
      <c r="AG1042" s="299"/>
      <c r="AH1042" s="299">
        <v>120</v>
      </c>
      <c r="AI1042" s="299"/>
      <c r="AJ1042" s="299"/>
      <c r="AK1042" s="299"/>
      <c r="AL1042" s="299">
        <v>11520</v>
      </c>
      <c r="AM1042" s="299"/>
      <c r="AN1042" s="299">
        <v>210</v>
      </c>
      <c r="AO1042" s="300"/>
      <c r="AP1042" s="300">
        <v>11730</v>
      </c>
      <c r="AQ1042" s="65">
        <f t="shared" si="193"/>
        <v>4.0920716112531973E-2</v>
      </c>
      <c r="AR1042" s="66">
        <f t="shared" si="197"/>
        <v>2.6666666666666665</v>
      </c>
      <c r="AS1042" s="67">
        <f t="shared" si="198"/>
        <v>7.6726342710997444E-3</v>
      </c>
      <c r="AT1042" s="66">
        <f t="shared" si="199"/>
        <v>0.5</v>
      </c>
      <c r="AU1042" s="67">
        <f t="shared" si="200"/>
        <v>1.0230179028132993E-2</v>
      </c>
      <c r="AV1042" s="68">
        <f t="shared" si="201"/>
        <v>0.66666666666666663</v>
      </c>
    </row>
    <row r="1043" spans="1:48" x14ac:dyDescent="0.2">
      <c r="A1043" s="1" t="str">
        <f t="shared" si="189"/>
        <v>Calera38</v>
      </c>
      <c r="B1043" s="38" t="str">
        <f t="shared" si="192"/>
        <v>CAP1B38</v>
      </c>
      <c r="C1043" s="39">
        <v>38</v>
      </c>
      <c r="D1043" s="40" t="s">
        <v>59</v>
      </c>
      <c r="E1043" s="40" t="s">
        <v>56</v>
      </c>
      <c r="F1043" s="40" t="s">
        <v>47</v>
      </c>
      <c r="G1043" s="41" t="s">
        <v>23</v>
      </c>
      <c r="H1043" s="299">
        <v>0</v>
      </c>
      <c r="I1043" s="299"/>
      <c r="J1043" s="299">
        <v>0</v>
      </c>
      <c r="K1043" s="299"/>
      <c r="L1043" s="299">
        <v>0</v>
      </c>
      <c r="M1043" s="299"/>
      <c r="N1043" s="299">
        <v>0</v>
      </c>
      <c r="O1043" s="299"/>
      <c r="P1043" s="299">
        <v>0</v>
      </c>
      <c r="Q1043" s="299"/>
      <c r="R1043" s="299">
        <v>0</v>
      </c>
      <c r="S1043" s="299"/>
      <c r="T1043" s="299">
        <v>0</v>
      </c>
      <c r="U1043" s="299"/>
      <c r="V1043" s="299">
        <v>0</v>
      </c>
      <c r="W1043" s="299"/>
      <c r="X1043" s="299">
        <v>0</v>
      </c>
      <c r="Y1043" s="299"/>
      <c r="Z1043" s="299">
        <v>0</v>
      </c>
      <c r="AA1043" s="299"/>
      <c r="AB1043" s="299">
        <v>0</v>
      </c>
      <c r="AC1043" s="299"/>
      <c r="AD1043" s="299">
        <v>0</v>
      </c>
      <c r="AE1043" s="299"/>
      <c r="AF1043" s="299">
        <v>0</v>
      </c>
      <c r="AG1043" s="299"/>
      <c r="AH1043" s="299">
        <v>0</v>
      </c>
      <c r="AI1043" s="299"/>
      <c r="AJ1043" s="299"/>
      <c r="AK1043" s="299"/>
      <c r="AL1043" s="299">
        <v>0</v>
      </c>
      <c r="AM1043" s="299"/>
      <c r="AN1043" s="299">
        <v>0</v>
      </c>
      <c r="AO1043" s="300"/>
      <c r="AP1043" s="300">
        <v>0</v>
      </c>
      <c r="AQ1043" s="65">
        <v>0</v>
      </c>
      <c r="AR1043" s="66">
        <f t="shared" si="197"/>
        <v>0</v>
      </c>
      <c r="AS1043" s="67">
        <v>0</v>
      </c>
      <c r="AT1043" s="66">
        <f t="shared" si="199"/>
        <v>0</v>
      </c>
      <c r="AU1043" s="67">
        <v>0</v>
      </c>
      <c r="AV1043" s="68">
        <f t="shared" si="201"/>
        <v>0</v>
      </c>
    </row>
    <row r="1044" spans="1:48" x14ac:dyDescent="0.2">
      <c r="A1044" s="1" t="str">
        <f t="shared" si="189"/>
        <v>Calera38</v>
      </c>
      <c r="B1044" s="38" t="str">
        <f t="shared" si="192"/>
        <v>CAP1c38</v>
      </c>
      <c r="C1044" s="39">
        <v>38</v>
      </c>
      <c r="D1044" s="40" t="s">
        <v>59</v>
      </c>
      <c r="E1044" s="40" t="s">
        <v>56</v>
      </c>
      <c r="F1044" s="40" t="s">
        <v>47</v>
      </c>
      <c r="G1044" s="41" t="s">
        <v>24</v>
      </c>
      <c r="H1044" s="299">
        <v>1920</v>
      </c>
      <c r="I1044" s="299"/>
      <c r="J1044" s="299">
        <v>3060</v>
      </c>
      <c r="K1044" s="299"/>
      <c r="L1044" s="299">
        <v>5240</v>
      </c>
      <c r="M1044" s="299"/>
      <c r="N1044" s="299">
        <v>11340</v>
      </c>
      <c r="O1044" s="299"/>
      <c r="P1044" s="299">
        <v>0</v>
      </c>
      <c r="Q1044" s="299"/>
      <c r="R1044" s="299">
        <v>0</v>
      </c>
      <c r="S1044" s="299"/>
      <c r="T1044" s="299">
        <v>0</v>
      </c>
      <c r="U1044" s="299"/>
      <c r="V1044" s="299">
        <v>888</v>
      </c>
      <c r="W1044" s="299"/>
      <c r="X1044" s="299">
        <v>150</v>
      </c>
      <c r="Y1044" s="299"/>
      <c r="Z1044" s="299">
        <v>1038</v>
      </c>
      <c r="AA1044" s="299"/>
      <c r="AB1044" s="299">
        <v>90</v>
      </c>
      <c r="AC1044" s="299"/>
      <c r="AD1044" s="299">
        <v>0</v>
      </c>
      <c r="AE1044" s="299"/>
      <c r="AF1044" s="299">
        <v>90</v>
      </c>
      <c r="AG1044" s="299"/>
      <c r="AH1044" s="299">
        <v>322</v>
      </c>
      <c r="AI1044" s="299"/>
      <c r="AJ1044" s="299"/>
      <c r="AK1044" s="299"/>
      <c r="AL1044" s="299">
        <v>22860</v>
      </c>
      <c r="AM1044" s="299"/>
      <c r="AN1044" s="299">
        <v>150</v>
      </c>
      <c r="AO1044" s="300"/>
      <c r="AP1044" s="300">
        <v>23010</v>
      </c>
      <c r="AQ1044" s="65">
        <f t="shared" si="193"/>
        <v>4.5110821382007824E-2</v>
      </c>
      <c r="AR1044" s="66">
        <f t="shared" si="197"/>
        <v>5.7666666666666666</v>
      </c>
      <c r="AS1044" s="67">
        <f t="shared" si="198"/>
        <v>3.9113428943937422E-3</v>
      </c>
      <c r="AT1044" s="66">
        <f t="shared" si="199"/>
        <v>0.5</v>
      </c>
      <c r="AU1044" s="67">
        <f t="shared" si="200"/>
        <v>1.3993915688830943E-2</v>
      </c>
      <c r="AV1044" s="68">
        <f t="shared" si="201"/>
        <v>1.788888888888889</v>
      </c>
    </row>
    <row r="1045" spans="1:48" x14ac:dyDescent="0.2">
      <c r="A1045" s="1" t="str">
        <f t="shared" si="189"/>
        <v>Pichidegua38</v>
      </c>
      <c r="B1045" s="38" t="str">
        <f t="shared" si="192"/>
        <v>PICH1A38</v>
      </c>
      <c r="C1045" s="39">
        <v>38</v>
      </c>
      <c r="D1045" s="40" t="s">
        <v>52</v>
      </c>
      <c r="E1045" s="40"/>
      <c r="F1045" s="40" t="s">
        <v>48</v>
      </c>
      <c r="G1045" s="41" t="s">
        <v>25</v>
      </c>
      <c r="H1045" s="299">
        <v>0</v>
      </c>
      <c r="I1045" s="299"/>
      <c r="J1045" s="299">
        <v>0</v>
      </c>
      <c r="K1045" s="299"/>
      <c r="L1045" s="299">
        <v>0</v>
      </c>
      <c r="M1045" s="299"/>
      <c r="N1045" s="299">
        <v>0</v>
      </c>
      <c r="O1045" s="299"/>
      <c r="P1045" s="299">
        <v>0</v>
      </c>
      <c r="Q1045" s="299"/>
      <c r="R1045" s="299">
        <v>0</v>
      </c>
      <c r="S1045" s="299"/>
      <c r="T1045" s="299">
        <v>0</v>
      </c>
      <c r="U1045" s="299"/>
      <c r="V1045" s="299">
        <v>0</v>
      </c>
      <c r="W1045" s="299"/>
      <c r="X1045" s="299">
        <v>0</v>
      </c>
      <c r="Y1045" s="299"/>
      <c r="Z1045" s="299">
        <v>0</v>
      </c>
      <c r="AA1045" s="299"/>
      <c r="AB1045" s="299">
        <v>0</v>
      </c>
      <c r="AC1045" s="299"/>
      <c r="AD1045" s="299">
        <v>0</v>
      </c>
      <c r="AE1045" s="299"/>
      <c r="AF1045" s="299">
        <v>0</v>
      </c>
      <c r="AG1045" s="299"/>
      <c r="AH1045" s="299">
        <v>0</v>
      </c>
      <c r="AI1045" s="299"/>
      <c r="AJ1045" s="299"/>
      <c r="AK1045" s="299"/>
      <c r="AL1045" s="299">
        <v>0</v>
      </c>
      <c r="AM1045" s="299"/>
      <c r="AN1045" s="299">
        <v>0</v>
      </c>
      <c r="AO1045" s="300"/>
      <c r="AP1045" s="300">
        <v>0</v>
      </c>
      <c r="AQ1045" s="65">
        <v>0</v>
      </c>
      <c r="AR1045" s="66">
        <f t="shared" si="197"/>
        <v>0</v>
      </c>
      <c r="AS1045" s="67">
        <v>0</v>
      </c>
      <c r="AT1045" s="66">
        <f t="shared" si="199"/>
        <v>0</v>
      </c>
      <c r="AU1045" s="67">
        <v>0</v>
      </c>
      <c r="AV1045" s="68">
        <f t="shared" si="201"/>
        <v>0</v>
      </c>
    </row>
    <row r="1046" spans="1:48" x14ac:dyDescent="0.2">
      <c r="A1046" s="1" t="str">
        <f t="shared" si="189"/>
        <v>Pichidegua38</v>
      </c>
      <c r="B1046" s="38" t="str">
        <f t="shared" si="192"/>
        <v>PICH2A38</v>
      </c>
      <c r="C1046" s="39">
        <v>38</v>
      </c>
      <c r="D1046" s="40" t="s">
        <v>52</v>
      </c>
      <c r="E1046" s="40" t="s">
        <v>56</v>
      </c>
      <c r="F1046" s="40" t="s">
        <v>48</v>
      </c>
      <c r="G1046" s="41" t="s">
        <v>26</v>
      </c>
      <c r="H1046" s="299">
        <v>0</v>
      </c>
      <c r="I1046" s="299"/>
      <c r="J1046" s="299">
        <v>0</v>
      </c>
      <c r="K1046" s="299"/>
      <c r="L1046" s="299">
        <v>0</v>
      </c>
      <c r="M1046" s="299"/>
      <c r="N1046" s="299">
        <v>0</v>
      </c>
      <c r="O1046" s="299"/>
      <c r="P1046" s="299">
        <v>0</v>
      </c>
      <c r="Q1046" s="299"/>
      <c r="R1046" s="299">
        <v>0</v>
      </c>
      <c r="S1046" s="299"/>
      <c r="T1046" s="299">
        <v>0</v>
      </c>
      <c r="U1046" s="299"/>
      <c r="V1046" s="299">
        <v>450</v>
      </c>
      <c r="W1046" s="299"/>
      <c r="X1046" s="299">
        <v>0</v>
      </c>
      <c r="Y1046" s="299"/>
      <c r="Z1046" s="299">
        <v>450</v>
      </c>
      <c r="AA1046" s="299"/>
      <c r="AB1046" s="299">
        <v>780</v>
      </c>
      <c r="AC1046" s="299"/>
      <c r="AD1046" s="299">
        <v>0</v>
      </c>
      <c r="AE1046" s="299"/>
      <c r="AF1046" s="299">
        <v>780</v>
      </c>
      <c r="AG1046" s="299"/>
      <c r="AH1046" s="299">
        <v>100</v>
      </c>
      <c r="AI1046" s="299"/>
      <c r="AJ1046" s="299"/>
      <c r="AK1046" s="299"/>
      <c r="AL1046" s="299">
        <v>1330</v>
      </c>
      <c r="AM1046" s="299"/>
      <c r="AN1046" s="299">
        <v>0</v>
      </c>
      <c r="AO1046" s="300"/>
      <c r="AP1046" s="300">
        <v>1330</v>
      </c>
      <c r="AQ1046" s="65">
        <f t="shared" si="193"/>
        <v>0.33834586466165412</v>
      </c>
      <c r="AR1046" s="66">
        <f t="shared" si="197"/>
        <v>2.5</v>
      </c>
      <c r="AS1046" s="67">
        <f t="shared" si="198"/>
        <v>0.5864661654135338</v>
      </c>
      <c r="AT1046" s="66">
        <f t="shared" si="199"/>
        <v>4.333333333333333</v>
      </c>
      <c r="AU1046" s="67">
        <f t="shared" si="200"/>
        <v>7.5187969924812026E-2</v>
      </c>
      <c r="AV1046" s="68">
        <f t="shared" si="201"/>
        <v>0.55555555555555558</v>
      </c>
    </row>
    <row r="1047" spans="1:48" x14ac:dyDescent="0.2">
      <c r="A1047" s="1" t="str">
        <f t="shared" si="189"/>
        <v>Pichidegua38</v>
      </c>
      <c r="B1047" s="38" t="str">
        <f t="shared" si="192"/>
        <v>PICH3A38</v>
      </c>
      <c r="C1047" s="39">
        <v>38</v>
      </c>
      <c r="D1047" s="40" t="s">
        <v>52</v>
      </c>
      <c r="E1047" s="40" t="s">
        <v>55</v>
      </c>
      <c r="F1047" s="40" t="s">
        <v>49</v>
      </c>
      <c r="G1047" s="41" t="s">
        <v>27</v>
      </c>
      <c r="H1047" s="299">
        <v>23280</v>
      </c>
      <c r="I1047" s="299"/>
      <c r="J1047" s="299">
        <v>64080</v>
      </c>
      <c r="K1047" s="299"/>
      <c r="L1047" s="299">
        <v>95400</v>
      </c>
      <c r="M1047" s="299"/>
      <c r="N1047" s="299">
        <v>21780</v>
      </c>
      <c r="O1047" s="299"/>
      <c r="P1047" s="299">
        <v>360</v>
      </c>
      <c r="Q1047" s="299"/>
      <c r="R1047" s="299">
        <v>0</v>
      </c>
      <c r="S1047" s="299"/>
      <c r="T1047" s="299">
        <v>0</v>
      </c>
      <c r="U1047" s="299"/>
      <c r="V1047" s="299">
        <v>17100</v>
      </c>
      <c r="W1047" s="299"/>
      <c r="X1047" s="299">
        <v>0</v>
      </c>
      <c r="Y1047" s="299"/>
      <c r="Z1047" s="299">
        <v>17100</v>
      </c>
      <c r="AA1047" s="299"/>
      <c r="AB1047" s="299">
        <v>2520</v>
      </c>
      <c r="AC1047" s="299"/>
      <c r="AD1047" s="299">
        <v>0</v>
      </c>
      <c r="AE1047" s="299"/>
      <c r="AF1047" s="299">
        <v>2520</v>
      </c>
      <c r="AG1047" s="299"/>
      <c r="AH1047" s="299">
        <v>1760</v>
      </c>
      <c r="AI1047" s="299"/>
      <c r="AJ1047" s="299"/>
      <c r="AK1047" s="299"/>
      <c r="AL1047" s="299">
        <v>226280</v>
      </c>
      <c r="AM1047" s="299"/>
      <c r="AN1047" s="299">
        <v>0</v>
      </c>
      <c r="AO1047" s="300"/>
      <c r="AP1047" s="300">
        <v>226280</v>
      </c>
      <c r="AQ1047" s="65">
        <f t="shared" si="193"/>
        <v>7.5570090153791764E-2</v>
      </c>
      <c r="AR1047" s="66">
        <f t="shared" si="197"/>
        <v>95</v>
      </c>
      <c r="AS1047" s="67">
        <f t="shared" si="198"/>
        <v>1.1136644864769313E-2</v>
      </c>
      <c r="AT1047" s="66">
        <f t="shared" si="199"/>
        <v>14</v>
      </c>
      <c r="AU1047" s="67">
        <f t="shared" si="200"/>
        <v>7.7779741912674559E-3</v>
      </c>
      <c r="AV1047" s="68">
        <f t="shared" si="201"/>
        <v>9.7777777777777786</v>
      </c>
    </row>
    <row r="1048" spans="1:48" x14ac:dyDescent="0.2">
      <c r="A1048" s="1" t="str">
        <f t="shared" si="189"/>
        <v>Pichidegua38</v>
      </c>
      <c r="B1048" s="38" t="str">
        <f t="shared" si="192"/>
        <v>PICH4A38</v>
      </c>
      <c r="C1048" s="39">
        <v>38</v>
      </c>
      <c r="D1048" s="40" t="s">
        <v>52</v>
      </c>
      <c r="E1048" s="40" t="s">
        <v>55</v>
      </c>
      <c r="F1048" s="40" t="s">
        <v>50</v>
      </c>
      <c r="G1048" s="41" t="s">
        <v>28</v>
      </c>
      <c r="H1048" s="299">
        <v>8520</v>
      </c>
      <c r="I1048" s="299"/>
      <c r="J1048" s="299">
        <v>28980</v>
      </c>
      <c r="K1048" s="299"/>
      <c r="L1048" s="299">
        <v>63360</v>
      </c>
      <c r="M1048" s="299"/>
      <c r="N1048" s="299">
        <v>33660</v>
      </c>
      <c r="O1048" s="299"/>
      <c r="P1048" s="299">
        <v>5400</v>
      </c>
      <c r="Q1048" s="299"/>
      <c r="R1048" s="299">
        <v>0</v>
      </c>
      <c r="S1048" s="299"/>
      <c r="T1048" s="299">
        <v>0</v>
      </c>
      <c r="U1048" s="299"/>
      <c r="V1048" s="299">
        <v>33120</v>
      </c>
      <c r="W1048" s="299"/>
      <c r="X1048" s="299">
        <v>0</v>
      </c>
      <c r="Y1048" s="299"/>
      <c r="Z1048" s="299">
        <v>33120</v>
      </c>
      <c r="AA1048" s="299"/>
      <c r="AB1048" s="299">
        <v>3780</v>
      </c>
      <c r="AC1048" s="299"/>
      <c r="AD1048" s="299">
        <v>0</v>
      </c>
      <c r="AE1048" s="299"/>
      <c r="AF1048" s="299">
        <v>3780</v>
      </c>
      <c r="AG1048" s="299"/>
      <c r="AH1048" s="299">
        <v>2080</v>
      </c>
      <c r="AI1048" s="299"/>
      <c r="AJ1048" s="299"/>
      <c r="AK1048" s="299"/>
      <c r="AL1048" s="299">
        <v>178900</v>
      </c>
      <c r="AM1048" s="299"/>
      <c r="AN1048" s="299">
        <v>0</v>
      </c>
      <c r="AO1048" s="300"/>
      <c r="AP1048" s="300">
        <v>178900</v>
      </c>
      <c r="AQ1048" s="65">
        <f t="shared" si="193"/>
        <v>0.18513135830072666</v>
      </c>
      <c r="AR1048" s="66">
        <f t="shared" si="197"/>
        <v>184</v>
      </c>
      <c r="AS1048" s="67">
        <f t="shared" si="198"/>
        <v>2.1129122414756847E-2</v>
      </c>
      <c r="AT1048" s="66">
        <f t="shared" si="199"/>
        <v>21</v>
      </c>
      <c r="AU1048" s="67">
        <f t="shared" si="200"/>
        <v>1.1626607043040804E-2</v>
      </c>
      <c r="AV1048" s="68">
        <f t="shared" si="201"/>
        <v>11.555555555555555</v>
      </c>
    </row>
    <row r="1049" spans="1:48" x14ac:dyDescent="0.2">
      <c r="A1049" s="1" t="str">
        <f t="shared" si="189"/>
        <v>Pichidegua38</v>
      </c>
      <c r="B1049" s="38" t="str">
        <f t="shared" si="192"/>
        <v>PICH5A38</v>
      </c>
      <c r="C1049" s="39">
        <v>38</v>
      </c>
      <c r="D1049" s="40" t="s">
        <v>52</v>
      </c>
      <c r="E1049" s="40" t="s">
        <v>55</v>
      </c>
      <c r="F1049" s="40" t="s">
        <v>51</v>
      </c>
      <c r="G1049" s="41" t="s">
        <v>29</v>
      </c>
      <c r="H1049" s="299">
        <v>1680</v>
      </c>
      <c r="I1049" s="299"/>
      <c r="J1049" s="299">
        <v>28980</v>
      </c>
      <c r="K1049" s="299"/>
      <c r="L1049" s="299">
        <v>124380</v>
      </c>
      <c r="M1049" s="299"/>
      <c r="N1049" s="299">
        <v>56340</v>
      </c>
      <c r="O1049" s="299"/>
      <c r="P1049" s="299">
        <v>3780</v>
      </c>
      <c r="Q1049" s="299"/>
      <c r="R1049" s="299">
        <v>0</v>
      </c>
      <c r="S1049" s="299"/>
      <c r="T1049" s="299">
        <v>0</v>
      </c>
      <c r="U1049" s="299"/>
      <c r="V1049" s="299">
        <v>11520</v>
      </c>
      <c r="W1049" s="299"/>
      <c r="X1049" s="299">
        <v>0</v>
      </c>
      <c r="Y1049" s="299"/>
      <c r="Z1049" s="299">
        <v>11520</v>
      </c>
      <c r="AA1049" s="299"/>
      <c r="AB1049" s="299">
        <v>2160</v>
      </c>
      <c r="AC1049" s="299"/>
      <c r="AD1049" s="299">
        <v>0</v>
      </c>
      <c r="AE1049" s="299"/>
      <c r="AF1049" s="299">
        <v>2160</v>
      </c>
      <c r="AG1049" s="299"/>
      <c r="AH1049" s="299">
        <v>1160</v>
      </c>
      <c r="AI1049" s="299"/>
      <c r="AJ1049" s="299"/>
      <c r="AK1049" s="299"/>
      <c r="AL1049" s="299">
        <v>230000</v>
      </c>
      <c r="AM1049" s="299"/>
      <c r="AN1049" s="299">
        <v>0</v>
      </c>
      <c r="AO1049" s="300"/>
      <c r="AP1049" s="300">
        <v>230000</v>
      </c>
      <c r="AQ1049" s="65">
        <f t="shared" si="193"/>
        <v>5.0086956521739133E-2</v>
      </c>
      <c r="AR1049" s="66">
        <f t="shared" si="197"/>
        <v>64</v>
      </c>
      <c r="AS1049" s="67">
        <f t="shared" si="198"/>
        <v>9.391304347826087E-3</v>
      </c>
      <c r="AT1049" s="66">
        <f t="shared" si="199"/>
        <v>12</v>
      </c>
      <c r="AU1049" s="67">
        <f t="shared" si="200"/>
        <v>5.0434782608695652E-3</v>
      </c>
      <c r="AV1049" s="68">
        <f t="shared" si="201"/>
        <v>6.4444444444444446</v>
      </c>
    </row>
    <row r="1050" spans="1:48" x14ac:dyDescent="0.2">
      <c r="A1050" s="1" t="str">
        <f t="shared" si="189"/>
        <v>Pichidegua38</v>
      </c>
      <c r="B1050" s="38" t="str">
        <f t="shared" si="192"/>
        <v>PICH1B38</v>
      </c>
      <c r="C1050" s="39">
        <v>38</v>
      </c>
      <c r="D1050" s="40" t="s">
        <v>52</v>
      </c>
      <c r="E1050" s="40"/>
      <c r="F1050" s="40" t="s">
        <v>48</v>
      </c>
      <c r="G1050" s="41" t="s">
        <v>30</v>
      </c>
      <c r="H1050" s="299">
        <v>0</v>
      </c>
      <c r="I1050" s="299"/>
      <c r="J1050" s="299">
        <v>0</v>
      </c>
      <c r="K1050" s="299"/>
      <c r="L1050" s="299">
        <v>0</v>
      </c>
      <c r="M1050" s="299"/>
      <c r="N1050" s="299">
        <v>0</v>
      </c>
      <c r="O1050" s="299"/>
      <c r="P1050" s="299">
        <v>0</v>
      </c>
      <c r="Q1050" s="299"/>
      <c r="R1050" s="299">
        <v>0</v>
      </c>
      <c r="S1050" s="299"/>
      <c r="T1050" s="299">
        <v>0</v>
      </c>
      <c r="U1050" s="299"/>
      <c r="V1050" s="299">
        <v>0</v>
      </c>
      <c r="W1050" s="299"/>
      <c r="X1050" s="299">
        <v>2400</v>
      </c>
      <c r="Y1050" s="299"/>
      <c r="Z1050" s="299">
        <v>2400</v>
      </c>
      <c r="AA1050" s="299"/>
      <c r="AB1050" s="299">
        <v>0</v>
      </c>
      <c r="AC1050" s="299"/>
      <c r="AD1050" s="299">
        <v>180</v>
      </c>
      <c r="AE1050" s="299"/>
      <c r="AF1050" s="299">
        <v>180</v>
      </c>
      <c r="AG1050" s="299"/>
      <c r="AH1050" s="299">
        <v>0</v>
      </c>
      <c r="AI1050" s="299"/>
      <c r="AJ1050" s="299"/>
      <c r="AK1050" s="299"/>
      <c r="AL1050" s="299">
        <v>0</v>
      </c>
      <c r="AM1050" s="299"/>
      <c r="AN1050" s="299">
        <v>2580</v>
      </c>
      <c r="AO1050" s="300"/>
      <c r="AP1050" s="300">
        <v>2580</v>
      </c>
      <c r="AQ1050" s="65">
        <f t="shared" si="193"/>
        <v>0.93023255813953487</v>
      </c>
      <c r="AR1050" s="66">
        <f t="shared" si="197"/>
        <v>13.333333333333334</v>
      </c>
      <c r="AS1050" s="67">
        <f t="shared" si="198"/>
        <v>6.9767441860465115E-2</v>
      </c>
      <c r="AT1050" s="66">
        <f t="shared" si="199"/>
        <v>1</v>
      </c>
      <c r="AU1050" s="67">
        <f t="shared" si="200"/>
        <v>0</v>
      </c>
      <c r="AV1050" s="68">
        <f t="shared" si="201"/>
        <v>0</v>
      </c>
    </row>
    <row r="1051" spans="1:48" x14ac:dyDescent="0.2">
      <c r="A1051" s="1" t="str">
        <f t="shared" si="189"/>
        <v>Pichidegua38</v>
      </c>
      <c r="B1051" s="38" t="str">
        <f t="shared" si="192"/>
        <v>PICH2B38</v>
      </c>
      <c r="C1051" s="39">
        <v>38</v>
      </c>
      <c r="D1051" s="40" t="s">
        <v>52</v>
      </c>
      <c r="E1051" s="40" t="s">
        <v>55</v>
      </c>
      <c r="F1051" s="40" t="s">
        <v>48</v>
      </c>
      <c r="G1051" s="41" t="s">
        <v>31</v>
      </c>
      <c r="H1051" s="299">
        <v>0</v>
      </c>
      <c r="I1051" s="299"/>
      <c r="J1051" s="299">
        <v>0</v>
      </c>
      <c r="K1051" s="299"/>
      <c r="L1051" s="299">
        <v>0</v>
      </c>
      <c r="M1051" s="299"/>
      <c r="N1051" s="299">
        <v>0</v>
      </c>
      <c r="O1051" s="299"/>
      <c r="P1051" s="299">
        <v>0</v>
      </c>
      <c r="Q1051" s="299"/>
      <c r="R1051" s="299">
        <v>0</v>
      </c>
      <c r="S1051" s="299"/>
      <c r="T1051" s="299">
        <v>0</v>
      </c>
      <c r="U1051" s="299"/>
      <c r="V1051" s="299">
        <v>0</v>
      </c>
      <c r="W1051" s="299"/>
      <c r="X1051" s="299">
        <v>0</v>
      </c>
      <c r="Y1051" s="299"/>
      <c r="Z1051" s="299">
        <v>0</v>
      </c>
      <c r="AA1051" s="299"/>
      <c r="AB1051" s="299">
        <v>0</v>
      </c>
      <c r="AC1051" s="299"/>
      <c r="AD1051" s="299">
        <v>0</v>
      </c>
      <c r="AE1051" s="299"/>
      <c r="AF1051" s="299">
        <v>0</v>
      </c>
      <c r="AG1051" s="299"/>
      <c r="AH1051" s="299">
        <v>0</v>
      </c>
      <c r="AI1051" s="299"/>
      <c r="AJ1051" s="299"/>
      <c r="AK1051" s="299"/>
      <c r="AL1051" s="299">
        <v>0</v>
      </c>
      <c r="AM1051" s="299"/>
      <c r="AN1051" s="299">
        <v>0</v>
      </c>
      <c r="AO1051" s="300"/>
      <c r="AP1051" s="300">
        <v>0</v>
      </c>
      <c r="AQ1051" s="65">
        <v>0</v>
      </c>
      <c r="AR1051" s="66">
        <f t="shared" ref="AR1051:AR1066" si="202">+Z1051/180</f>
        <v>0</v>
      </c>
      <c r="AS1051" s="67">
        <v>0</v>
      </c>
      <c r="AT1051" s="66">
        <f t="shared" ref="AT1051:AT1066" si="203">+AF1051/180</f>
        <v>0</v>
      </c>
      <c r="AU1051" s="67">
        <v>0</v>
      </c>
      <c r="AV1051" s="68">
        <f t="shared" ref="AV1051:AV1066" si="204">+AH1051/180</f>
        <v>0</v>
      </c>
    </row>
    <row r="1052" spans="1:48" x14ac:dyDescent="0.2">
      <c r="A1052" s="1" t="str">
        <f t="shared" si="189"/>
        <v>Pichidegua38</v>
      </c>
      <c r="B1052" s="38" t="str">
        <f t="shared" si="192"/>
        <v>PICH3B38</v>
      </c>
      <c r="C1052" s="39">
        <v>38</v>
      </c>
      <c r="D1052" s="40" t="s">
        <v>52</v>
      </c>
      <c r="E1052" s="40" t="s">
        <v>55</v>
      </c>
      <c r="F1052" s="40" t="s">
        <v>49</v>
      </c>
      <c r="G1052" s="41" t="s">
        <v>32</v>
      </c>
      <c r="H1052" s="299">
        <v>3120</v>
      </c>
      <c r="I1052" s="299"/>
      <c r="J1052" s="299">
        <v>21780</v>
      </c>
      <c r="K1052" s="299"/>
      <c r="L1052" s="299">
        <v>206560</v>
      </c>
      <c r="M1052" s="299"/>
      <c r="N1052" s="299">
        <v>142740</v>
      </c>
      <c r="O1052" s="299"/>
      <c r="P1052" s="299">
        <v>9360</v>
      </c>
      <c r="Q1052" s="299"/>
      <c r="R1052" s="299">
        <v>0</v>
      </c>
      <c r="S1052" s="299"/>
      <c r="T1052" s="299">
        <v>0</v>
      </c>
      <c r="U1052" s="299"/>
      <c r="V1052" s="299">
        <v>7920</v>
      </c>
      <c r="W1052" s="299"/>
      <c r="X1052" s="299">
        <v>0</v>
      </c>
      <c r="Y1052" s="299"/>
      <c r="Z1052" s="299">
        <v>7920</v>
      </c>
      <c r="AA1052" s="299"/>
      <c r="AB1052" s="299">
        <v>1260</v>
      </c>
      <c r="AC1052" s="299"/>
      <c r="AD1052" s="299">
        <v>0</v>
      </c>
      <c r="AE1052" s="299"/>
      <c r="AF1052" s="299">
        <v>1260</v>
      </c>
      <c r="AG1052" s="299"/>
      <c r="AH1052" s="299">
        <v>1580</v>
      </c>
      <c r="AI1052" s="299"/>
      <c r="AJ1052" s="299"/>
      <c r="AK1052" s="299"/>
      <c r="AL1052" s="299">
        <v>394320</v>
      </c>
      <c r="AM1052" s="299"/>
      <c r="AN1052" s="299">
        <v>0</v>
      </c>
      <c r="AO1052" s="300"/>
      <c r="AP1052" s="300">
        <v>394320</v>
      </c>
      <c r="AQ1052" s="65">
        <f t="shared" ref="AQ1052:AQ1066" si="205">+Z1052/AP1052</f>
        <v>2.008520998174072E-2</v>
      </c>
      <c r="AR1052" s="66">
        <f t="shared" si="202"/>
        <v>44</v>
      </c>
      <c r="AS1052" s="67">
        <f t="shared" ref="AS1052:AS1066" si="206">+AF1052/AP1052</f>
        <v>3.1953743152769326E-3</v>
      </c>
      <c r="AT1052" s="66">
        <f t="shared" si="203"/>
        <v>7</v>
      </c>
      <c r="AU1052" s="67">
        <f t="shared" ref="AU1052:AU1066" si="207">+AH1052/AP1052</f>
        <v>4.0068979509028197E-3</v>
      </c>
      <c r="AV1052" s="68">
        <f t="shared" si="204"/>
        <v>8.7777777777777786</v>
      </c>
    </row>
    <row r="1053" spans="1:48" x14ac:dyDescent="0.2">
      <c r="A1053" s="1" t="str">
        <f t="shared" si="189"/>
        <v>Pichidegua38</v>
      </c>
      <c r="B1053" s="38" t="str">
        <f t="shared" si="192"/>
        <v>PICH4B38</v>
      </c>
      <c r="C1053" s="39">
        <v>38</v>
      </c>
      <c r="D1053" s="40" t="s">
        <v>52</v>
      </c>
      <c r="E1053" s="40" t="s">
        <v>55</v>
      </c>
      <c r="F1053" s="40" t="s">
        <v>50</v>
      </c>
      <c r="G1053" s="41" t="s">
        <v>33</v>
      </c>
      <c r="H1053" s="299">
        <v>840</v>
      </c>
      <c r="I1053" s="299"/>
      <c r="J1053" s="299">
        <v>0</v>
      </c>
      <c r="K1053" s="299"/>
      <c r="L1053" s="299">
        <v>720</v>
      </c>
      <c r="M1053" s="299"/>
      <c r="N1053" s="299">
        <v>65520</v>
      </c>
      <c r="O1053" s="299"/>
      <c r="P1053" s="299">
        <v>50040</v>
      </c>
      <c r="Q1053" s="299"/>
      <c r="R1053" s="299">
        <v>2880</v>
      </c>
      <c r="S1053" s="299"/>
      <c r="T1053" s="299">
        <v>0</v>
      </c>
      <c r="U1053" s="299"/>
      <c r="V1053" s="299">
        <v>5760</v>
      </c>
      <c r="W1053" s="299"/>
      <c r="X1053" s="299">
        <v>0</v>
      </c>
      <c r="Y1053" s="299"/>
      <c r="Z1053" s="299">
        <v>5760</v>
      </c>
      <c r="AA1053" s="299"/>
      <c r="AB1053" s="299">
        <v>900</v>
      </c>
      <c r="AC1053" s="299"/>
      <c r="AD1053" s="299">
        <v>0</v>
      </c>
      <c r="AE1053" s="299"/>
      <c r="AF1053" s="299">
        <v>900</v>
      </c>
      <c r="AG1053" s="299"/>
      <c r="AH1053" s="299">
        <v>640</v>
      </c>
      <c r="AI1053" s="299"/>
      <c r="AJ1053" s="299"/>
      <c r="AK1053" s="299"/>
      <c r="AL1053" s="299">
        <v>127300</v>
      </c>
      <c r="AM1053" s="299"/>
      <c r="AN1053" s="299">
        <v>0</v>
      </c>
      <c r="AO1053" s="300"/>
      <c r="AP1053" s="300">
        <v>127300</v>
      </c>
      <c r="AQ1053" s="65">
        <f t="shared" si="205"/>
        <v>4.5247446975648073E-2</v>
      </c>
      <c r="AR1053" s="66">
        <f t="shared" si="202"/>
        <v>32</v>
      </c>
      <c r="AS1053" s="67">
        <f t="shared" si="206"/>
        <v>7.0699135899450118E-3</v>
      </c>
      <c r="AT1053" s="66">
        <f t="shared" si="203"/>
        <v>5</v>
      </c>
      <c r="AU1053" s="67">
        <f t="shared" si="207"/>
        <v>5.0274941084053415E-3</v>
      </c>
      <c r="AV1053" s="68">
        <f t="shared" si="204"/>
        <v>3.5555555555555554</v>
      </c>
    </row>
    <row r="1054" spans="1:48" x14ac:dyDescent="0.2">
      <c r="A1054" s="1" t="str">
        <f t="shared" si="189"/>
        <v>Pichidegua38</v>
      </c>
      <c r="B1054" s="38" t="str">
        <f t="shared" si="192"/>
        <v>PICH5B38</v>
      </c>
      <c r="C1054" s="39">
        <v>38</v>
      </c>
      <c r="D1054" s="40" t="s">
        <v>52</v>
      </c>
      <c r="E1054" s="40" t="s">
        <v>55</v>
      </c>
      <c r="F1054" s="40" t="s">
        <v>51</v>
      </c>
      <c r="G1054" s="41" t="s">
        <v>34</v>
      </c>
      <c r="H1054" s="299">
        <v>0</v>
      </c>
      <c r="I1054" s="299"/>
      <c r="J1054" s="299">
        <v>0</v>
      </c>
      <c r="K1054" s="299"/>
      <c r="L1054" s="299">
        <v>0</v>
      </c>
      <c r="M1054" s="299"/>
      <c r="N1054" s="299">
        <v>0</v>
      </c>
      <c r="O1054" s="299"/>
      <c r="P1054" s="299">
        <v>0</v>
      </c>
      <c r="Q1054" s="299"/>
      <c r="R1054" s="299">
        <v>0</v>
      </c>
      <c r="S1054" s="299"/>
      <c r="T1054" s="299">
        <v>0</v>
      </c>
      <c r="U1054" s="299"/>
      <c r="V1054" s="299">
        <v>0</v>
      </c>
      <c r="W1054" s="299"/>
      <c r="X1054" s="299">
        <v>0</v>
      </c>
      <c r="Y1054" s="299"/>
      <c r="Z1054" s="299">
        <v>0</v>
      </c>
      <c r="AA1054" s="299"/>
      <c r="AB1054" s="299">
        <v>0</v>
      </c>
      <c r="AC1054" s="299"/>
      <c r="AD1054" s="299">
        <v>0</v>
      </c>
      <c r="AE1054" s="299"/>
      <c r="AF1054" s="299">
        <v>0</v>
      </c>
      <c r="AG1054" s="299"/>
      <c r="AH1054" s="299">
        <v>0</v>
      </c>
      <c r="AI1054" s="299"/>
      <c r="AJ1054" s="299"/>
      <c r="AK1054" s="299"/>
      <c r="AL1054" s="299">
        <v>0</v>
      </c>
      <c r="AM1054" s="299"/>
      <c r="AN1054" s="299">
        <v>0</v>
      </c>
      <c r="AO1054" s="300"/>
      <c r="AP1054" s="300">
        <v>0</v>
      </c>
      <c r="AQ1054" s="65">
        <v>0</v>
      </c>
      <c r="AR1054" s="66">
        <f t="shared" si="202"/>
        <v>0</v>
      </c>
      <c r="AS1054" s="67">
        <v>0</v>
      </c>
      <c r="AT1054" s="66">
        <f t="shared" si="203"/>
        <v>0</v>
      </c>
      <c r="AU1054" s="67">
        <v>0</v>
      </c>
      <c r="AV1054" s="68">
        <f t="shared" si="204"/>
        <v>0</v>
      </c>
    </row>
    <row r="1055" spans="1:48" x14ac:dyDescent="0.2">
      <c r="A1055" s="1" t="str">
        <f t="shared" si="189"/>
        <v>Pichidegua38</v>
      </c>
      <c r="B1055" s="38" t="str">
        <f t="shared" si="192"/>
        <v>PICH3C38</v>
      </c>
      <c r="C1055" s="39">
        <v>38</v>
      </c>
      <c r="D1055" s="40" t="s">
        <v>52</v>
      </c>
      <c r="E1055" s="40" t="s">
        <v>55</v>
      </c>
      <c r="F1055" s="40" t="s">
        <v>49</v>
      </c>
      <c r="G1055" s="41" t="s">
        <v>53</v>
      </c>
      <c r="H1055" s="299">
        <v>8040</v>
      </c>
      <c r="I1055" s="299"/>
      <c r="J1055" s="299">
        <v>2520</v>
      </c>
      <c r="K1055" s="299"/>
      <c r="L1055" s="299">
        <v>55000</v>
      </c>
      <c r="M1055" s="299"/>
      <c r="N1055" s="299">
        <v>200160</v>
      </c>
      <c r="O1055" s="299"/>
      <c r="P1055" s="299">
        <v>41580</v>
      </c>
      <c r="Q1055" s="299"/>
      <c r="R1055" s="299">
        <v>0</v>
      </c>
      <c r="S1055" s="299"/>
      <c r="T1055" s="299">
        <v>0</v>
      </c>
      <c r="U1055" s="299"/>
      <c r="V1055" s="299">
        <v>7920</v>
      </c>
      <c r="W1055" s="299"/>
      <c r="X1055" s="299">
        <v>0</v>
      </c>
      <c r="Y1055" s="299"/>
      <c r="Z1055" s="299">
        <v>7920</v>
      </c>
      <c r="AA1055" s="299"/>
      <c r="AB1055" s="299">
        <v>1440</v>
      </c>
      <c r="AC1055" s="299"/>
      <c r="AD1055" s="299">
        <v>0</v>
      </c>
      <c r="AE1055" s="299"/>
      <c r="AF1055" s="299">
        <v>1440</v>
      </c>
      <c r="AG1055" s="299"/>
      <c r="AH1055" s="299">
        <v>1280</v>
      </c>
      <c r="AI1055" s="299"/>
      <c r="AJ1055" s="299"/>
      <c r="AK1055" s="299"/>
      <c r="AL1055" s="299">
        <v>317940</v>
      </c>
      <c r="AM1055" s="299"/>
      <c r="AN1055" s="299">
        <v>0</v>
      </c>
      <c r="AO1055" s="300"/>
      <c r="AP1055" s="300">
        <v>317940</v>
      </c>
      <c r="AQ1055" s="65">
        <f t="shared" si="205"/>
        <v>2.4910360445367052E-2</v>
      </c>
      <c r="AR1055" s="66">
        <f t="shared" si="202"/>
        <v>44</v>
      </c>
      <c r="AS1055" s="67">
        <f t="shared" si="206"/>
        <v>4.5291564446121911E-3</v>
      </c>
      <c r="AT1055" s="66">
        <f t="shared" si="203"/>
        <v>8</v>
      </c>
      <c r="AU1055" s="67">
        <f t="shared" si="207"/>
        <v>4.0259168396552811E-3</v>
      </c>
      <c r="AV1055" s="68">
        <f t="shared" si="204"/>
        <v>7.1111111111111107</v>
      </c>
    </row>
    <row r="1056" spans="1:48" x14ac:dyDescent="0.2">
      <c r="A1056" s="1" t="str">
        <f t="shared" si="189"/>
        <v>Pichidegua38</v>
      </c>
      <c r="B1056" s="38" t="str">
        <f t="shared" si="192"/>
        <v>PICH5C38</v>
      </c>
      <c r="C1056" s="39">
        <v>38</v>
      </c>
      <c r="D1056" s="40" t="s">
        <v>52</v>
      </c>
      <c r="E1056" s="40" t="s">
        <v>55</v>
      </c>
      <c r="F1056" s="40" t="s">
        <v>51</v>
      </c>
      <c r="G1056" s="41" t="s">
        <v>35</v>
      </c>
      <c r="H1056" s="299">
        <v>1200</v>
      </c>
      <c r="I1056" s="299"/>
      <c r="J1056" s="299">
        <v>14580</v>
      </c>
      <c r="K1056" s="299"/>
      <c r="L1056" s="299">
        <v>84780</v>
      </c>
      <c r="M1056" s="299"/>
      <c r="N1056" s="299">
        <v>120240</v>
      </c>
      <c r="O1056" s="299"/>
      <c r="P1056" s="299">
        <v>9720</v>
      </c>
      <c r="Q1056" s="299"/>
      <c r="R1056" s="299">
        <v>0</v>
      </c>
      <c r="S1056" s="299"/>
      <c r="T1056" s="299">
        <v>0</v>
      </c>
      <c r="U1056" s="299"/>
      <c r="V1056" s="299">
        <v>11700</v>
      </c>
      <c r="W1056" s="299"/>
      <c r="X1056" s="299">
        <v>0</v>
      </c>
      <c r="Y1056" s="299"/>
      <c r="Z1056" s="299">
        <v>11700</v>
      </c>
      <c r="AA1056" s="299"/>
      <c r="AB1056" s="299">
        <v>2340</v>
      </c>
      <c r="AC1056" s="299"/>
      <c r="AD1056" s="299">
        <v>0</v>
      </c>
      <c r="AE1056" s="299"/>
      <c r="AF1056" s="299">
        <v>2340</v>
      </c>
      <c r="AG1056" s="299"/>
      <c r="AH1056" s="299">
        <v>1220</v>
      </c>
      <c r="AI1056" s="299"/>
      <c r="AJ1056" s="299"/>
      <c r="AK1056" s="299"/>
      <c r="AL1056" s="299">
        <v>245780</v>
      </c>
      <c r="AM1056" s="299"/>
      <c r="AN1056" s="299">
        <v>0</v>
      </c>
      <c r="AO1056" s="300"/>
      <c r="AP1056" s="300">
        <v>245780</v>
      </c>
      <c r="AQ1056" s="65">
        <f t="shared" si="205"/>
        <v>4.7603547888355441E-2</v>
      </c>
      <c r="AR1056" s="66">
        <f t="shared" si="202"/>
        <v>65</v>
      </c>
      <c r="AS1056" s="67">
        <f t="shared" si="206"/>
        <v>9.5207095776710885E-3</v>
      </c>
      <c r="AT1056" s="66">
        <f t="shared" si="203"/>
        <v>13</v>
      </c>
      <c r="AU1056" s="67">
        <f t="shared" si="207"/>
        <v>4.9637887541703965E-3</v>
      </c>
      <c r="AV1056" s="68">
        <f t="shared" si="204"/>
        <v>6.7777777777777777</v>
      </c>
    </row>
    <row r="1057" spans="1:48" x14ac:dyDescent="0.2">
      <c r="A1057" s="1" t="str">
        <f t="shared" si="189"/>
        <v>Pichidegua38</v>
      </c>
      <c r="B1057" s="38" t="str">
        <f t="shared" si="192"/>
        <v>PICH5D38</v>
      </c>
      <c r="C1057" s="39">
        <v>38</v>
      </c>
      <c r="D1057" s="40" t="s">
        <v>52</v>
      </c>
      <c r="E1057" s="40" t="s">
        <v>55</v>
      </c>
      <c r="F1057" s="40" t="s">
        <v>51</v>
      </c>
      <c r="G1057" s="41" t="s">
        <v>36</v>
      </c>
      <c r="H1057" s="299">
        <v>1680</v>
      </c>
      <c r="I1057" s="299"/>
      <c r="J1057" s="299">
        <v>42120</v>
      </c>
      <c r="K1057" s="299"/>
      <c r="L1057" s="299">
        <v>135180</v>
      </c>
      <c r="M1057" s="299"/>
      <c r="N1057" s="299">
        <v>69840</v>
      </c>
      <c r="O1057" s="299"/>
      <c r="P1057" s="299">
        <v>3960</v>
      </c>
      <c r="Q1057" s="299"/>
      <c r="R1057" s="299">
        <v>0</v>
      </c>
      <c r="S1057" s="299"/>
      <c r="T1057" s="299">
        <v>0</v>
      </c>
      <c r="U1057" s="299"/>
      <c r="V1057" s="299">
        <v>30060</v>
      </c>
      <c r="W1057" s="299"/>
      <c r="X1057" s="299">
        <v>0</v>
      </c>
      <c r="Y1057" s="299"/>
      <c r="Z1057" s="299">
        <v>30060</v>
      </c>
      <c r="AA1057" s="299"/>
      <c r="AB1057" s="299">
        <v>3060</v>
      </c>
      <c r="AC1057" s="299"/>
      <c r="AD1057" s="299">
        <v>0</v>
      </c>
      <c r="AE1057" s="299"/>
      <c r="AF1057" s="299">
        <v>3060</v>
      </c>
      <c r="AG1057" s="299"/>
      <c r="AH1057" s="299">
        <v>1400</v>
      </c>
      <c r="AI1057" s="299"/>
      <c r="AJ1057" s="299"/>
      <c r="AK1057" s="299"/>
      <c r="AL1057" s="299">
        <v>287300</v>
      </c>
      <c r="AM1057" s="299"/>
      <c r="AN1057" s="299">
        <v>0</v>
      </c>
      <c r="AO1057" s="300"/>
      <c r="AP1057" s="300">
        <v>287300</v>
      </c>
      <c r="AQ1057" s="65">
        <f t="shared" si="205"/>
        <v>0.10462930734423947</v>
      </c>
      <c r="AR1057" s="66">
        <f t="shared" si="202"/>
        <v>167</v>
      </c>
      <c r="AS1057" s="67">
        <f t="shared" si="206"/>
        <v>1.0650887573964497E-2</v>
      </c>
      <c r="AT1057" s="66">
        <f t="shared" si="203"/>
        <v>17</v>
      </c>
      <c r="AU1057" s="67">
        <f t="shared" si="207"/>
        <v>4.8729550991994429E-3</v>
      </c>
      <c r="AV1057" s="68">
        <f t="shared" si="204"/>
        <v>7.7777777777777777</v>
      </c>
    </row>
    <row r="1058" spans="1:48" x14ac:dyDescent="0.2">
      <c r="A1058" s="1" t="str">
        <f t="shared" si="189"/>
        <v>Pichidegua38</v>
      </c>
      <c r="B1058" s="38" t="str">
        <f t="shared" si="192"/>
        <v>PICH1Aco38</v>
      </c>
      <c r="C1058" s="39">
        <v>38</v>
      </c>
      <c r="D1058" s="40" t="s">
        <v>52</v>
      </c>
      <c r="E1058" s="40" t="s">
        <v>56</v>
      </c>
      <c r="F1058" s="40" t="s">
        <v>47</v>
      </c>
      <c r="G1058" s="41" t="s">
        <v>37</v>
      </c>
      <c r="H1058" s="299">
        <v>0</v>
      </c>
      <c r="I1058" s="299"/>
      <c r="J1058" s="299">
        <v>0</v>
      </c>
      <c r="K1058" s="299"/>
      <c r="L1058" s="299">
        <v>0</v>
      </c>
      <c r="M1058" s="299"/>
      <c r="N1058" s="299">
        <v>0</v>
      </c>
      <c r="O1058" s="299"/>
      <c r="P1058" s="299">
        <v>0</v>
      </c>
      <c r="Q1058" s="299"/>
      <c r="R1058" s="299">
        <v>0</v>
      </c>
      <c r="S1058" s="299"/>
      <c r="T1058" s="299">
        <v>0</v>
      </c>
      <c r="U1058" s="299"/>
      <c r="V1058" s="299">
        <v>0</v>
      </c>
      <c r="W1058" s="299"/>
      <c r="X1058" s="299">
        <v>0</v>
      </c>
      <c r="Y1058" s="299"/>
      <c r="Z1058" s="299">
        <v>0</v>
      </c>
      <c r="AA1058" s="299"/>
      <c r="AB1058" s="299">
        <v>0</v>
      </c>
      <c r="AC1058" s="299"/>
      <c r="AD1058" s="299">
        <v>0</v>
      </c>
      <c r="AE1058" s="299"/>
      <c r="AF1058" s="299">
        <v>0</v>
      </c>
      <c r="AG1058" s="299"/>
      <c r="AH1058" s="299">
        <v>0</v>
      </c>
      <c r="AI1058" s="299"/>
      <c r="AJ1058" s="299"/>
      <c r="AK1058" s="299"/>
      <c r="AL1058" s="299">
        <v>0</v>
      </c>
      <c r="AM1058" s="299"/>
      <c r="AN1058" s="299">
        <v>0</v>
      </c>
      <c r="AO1058" s="300"/>
      <c r="AP1058" s="300">
        <v>0</v>
      </c>
      <c r="AQ1058" s="65">
        <v>0</v>
      </c>
      <c r="AR1058" s="66">
        <f t="shared" si="202"/>
        <v>0</v>
      </c>
      <c r="AS1058" s="67">
        <v>0</v>
      </c>
      <c r="AT1058" s="66">
        <f t="shared" si="203"/>
        <v>0</v>
      </c>
      <c r="AU1058" s="67">
        <v>0</v>
      </c>
      <c r="AV1058" s="68">
        <f t="shared" si="204"/>
        <v>0</v>
      </c>
    </row>
    <row r="1059" spans="1:48" x14ac:dyDescent="0.2">
      <c r="A1059" s="1" t="str">
        <f t="shared" si="189"/>
        <v>Pichidegua38</v>
      </c>
      <c r="B1059" s="38" t="str">
        <f t="shared" si="192"/>
        <v>PICH1Aco238</v>
      </c>
      <c r="C1059" s="39">
        <v>38</v>
      </c>
      <c r="D1059" s="40" t="s">
        <v>52</v>
      </c>
      <c r="E1059" s="40" t="s">
        <v>56</v>
      </c>
      <c r="F1059" s="40" t="s">
        <v>47</v>
      </c>
      <c r="G1059" s="41" t="s">
        <v>38</v>
      </c>
      <c r="H1059" s="299">
        <v>960</v>
      </c>
      <c r="I1059" s="299"/>
      <c r="J1059" s="299">
        <v>720</v>
      </c>
      <c r="K1059" s="299"/>
      <c r="L1059" s="299">
        <v>26980</v>
      </c>
      <c r="M1059" s="299"/>
      <c r="N1059" s="299">
        <v>22140</v>
      </c>
      <c r="O1059" s="299"/>
      <c r="P1059" s="299">
        <v>1530</v>
      </c>
      <c r="Q1059" s="299"/>
      <c r="R1059" s="299">
        <v>0</v>
      </c>
      <c r="S1059" s="299"/>
      <c r="T1059" s="299">
        <v>0</v>
      </c>
      <c r="U1059" s="299"/>
      <c r="V1059" s="299">
        <v>3372</v>
      </c>
      <c r="W1059" s="299"/>
      <c r="X1059" s="299">
        <v>8220</v>
      </c>
      <c r="Y1059" s="299"/>
      <c r="Z1059" s="299">
        <v>11592</v>
      </c>
      <c r="AA1059" s="299"/>
      <c r="AB1059" s="299">
        <v>489</v>
      </c>
      <c r="AC1059" s="299"/>
      <c r="AD1059" s="299">
        <v>570</v>
      </c>
      <c r="AE1059" s="299"/>
      <c r="AF1059" s="299">
        <v>1059</v>
      </c>
      <c r="AG1059" s="299"/>
      <c r="AH1059" s="299">
        <v>689</v>
      </c>
      <c r="AI1059" s="299"/>
      <c r="AJ1059" s="299"/>
      <c r="AK1059" s="299"/>
      <c r="AL1059" s="299">
        <v>56880</v>
      </c>
      <c r="AM1059" s="299"/>
      <c r="AN1059" s="299">
        <v>8790</v>
      </c>
      <c r="AO1059" s="300"/>
      <c r="AP1059" s="300">
        <v>65670</v>
      </c>
      <c r="AQ1059" s="65">
        <f t="shared" si="205"/>
        <v>0.17651895842850618</v>
      </c>
      <c r="AR1059" s="66">
        <f t="shared" si="202"/>
        <v>64.400000000000006</v>
      </c>
      <c r="AS1059" s="67">
        <f t="shared" si="206"/>
        <v>1.6126084970306077E-2</v>
      </c>
      <c r="AT1059" s="66">
        <f t="shared" si="203"/>
        <v>5.8833333333333337</v>
      </c>
      <c r="AU1059" s="67">
        <f t="shared" si="207"/>
        <v>1.0491853205421045E-2</v>
      </c>
      <c r="AV1059" s="68">
        <f t="shared" si="204"/>
        <v>3.8277777777777779</v>
      </c>
    </row>
    <row r="1060" spans="1:48" x14ac:dyDescent="0.2">
      <c r="A1060" s="1" t="str">
        <f t="shared" si="189"/>
        <v>Pichidegua38</v>
      </c>
      <c r="B1060" s="38" t="str">
        <f t="shared" si="192"/>
        <v>PICH1Bco38</v>
      </c>
      <c r="C1060" s="39">
        <v>38</v>
      </c>
      <c r="D1060" s="40" t="s">
        <v>52</v>
      </c>
      <c r="E1060" s="40" t="s">
        <v>56</v>
      </c>
      <c r="F1060" s="40" t="s">
        <v>47</v>
      </c>
      <c r="G1060" s="41" t="s">
        <v>39</v>
      </c>
      <c r="H1060" s="299">
        <v>3240</v>
      </c>
      <c r="I1060" s="299"/>
      <c r="J1060" s="299">
        <v>14400</v>
      </c>
      <c r="K1060" s="299"/>
      <c r="L1060" s="299">
        <v>19080</v>
      </c>
      <c r="M1060" s="299"/>
      <c r="N1060" s="299">
        <v>18360</v>
      </c>
      <c r="O1060" s="299"/>
      <c r="P1060" s="299">
        <v>690</v>
      </c>
      <c r="Q1060" s="299"/>
      <c r="R1060" s="299">
        <v>0</v>
      </c>
      <c r="S1060" s="299"/>
      <c r="T1060" s="299">
        <v>0</v>
      </c>
      <c r="U1060" s="299"/>
      <c r="V1060" s="299">
        <v>2541</v>
      </c>
      <c r="W1060" s="299"/>
      <c r="X1060" s="299">
        <v>1050</v>
      </c>
      <c r="Y1060" s="299"/>
      <c r="Z1060" s="299">
        <v>3591</v>
      </c>
      <c r="AA1060" s="299"/>
      <c r="AB1060" s="299">
        <v>177</v>
      </c>
      <c r="AC1060" s="299"/>
      <c r="AD1060" s="299">
        <v>30</v>
      </c>
      <c r="AE1060" s="299"/>
      <c r="AF1060" s="299">
        <v>207</v>
      </c>
      <c r="AG1060" s="299"/>
      <c r="AH1060" s="299">
        <v>912</v>
      </c>
      <c r="AI1060" s="299"/>
      <c r="AJ1060" s="299"/>
      <c r="AK1060" s="299"/>
      <c r="AL1060" s="299">
        <v>59400</v>
      </c>
      <c r="AM1060" s="299"/>
      <c r="AN1060" s="299">
        <v>1080</v>
      </c>
      <c r="AO1060" s="300"/>
      <c r="AP1060" s="300">
        <v>60480</v>
      </c>
      <c r="AQ1060" s="65">
        <f t="shared" si="205"/>
        <v>5.9374999999999997E-2</v>
      </c>
      <c r="AR1060" s="66">
        <f t="shared" si="202"/>
        <v>19.95</v>
      </c>
      <c r="AS1060" s="67">
        <f t="shared" si="206"/>
        <v>3.4226190476190476E-3</v>
      </c>
      <c r="AT1060" s="66">
        <f t="shared" si="203"/>
        <v>1.1499999999999999</v>
      </c>
      <c r="AU1060" s="67">
        <f t="shared" si="207"/>
        <v>1.507936507936508E-2</v>
      </c>
      <c r="AV1060" s="68">
        <f t="shared" si="204"/>
        <v>5.0666666666666664</v>
      </c>
    </row>
    <row r="1061" spans="1:48" x14ac:dyDescent="0.2">
      <c r="A1061" s="1" t="str">
        <f t="shared" si="189"/>
        <v>Pichidegua38</v>
      </c>
      <c r="B1061" s="38" t="str">
        <f t="shared" si="192"/>
        <v>PICH2BCO38</v>
      </c>
      <c r="C1061" s="39">
        <v>38</v>
      </c>
      <c r="D1061" s="40" t="s">
        <v>52</v>
      </c>
      <c r="E1061" s="40" t="s">
        <v>56</v>
      </c>
      <c r="F1061" s="40" t="s">
        <v>47</v>
      </c>
      <c r="G1061" s="41" t="s">
        <v>40</v>
      </c>
      <c r="H1061" s="299">
        <v>0</v>
      </c>
      <c r="I1061" s="299"/>
      <c r="J1061" s="299">
        <v>0</v>
      </c>
      <c r="K1061" s="299"/>
      <c r="L1061" s="299">
        <v>0</v>
      </c>
      <c r="M1061" s="299"/>
      <c r="N1061" s="299">
        <v>0</v>
      </c>
      <c r="O1061" s="299"/>
      <c r="P1061" s="299">
        <v>0</v>
      </c>
      <c r="Q1061" s="299"/>
      <c r="R1061" s="299">
        <v>0</v>
      </c>
      <c r="S1061" s="299"/>
      <c r="T1061" s="299">
        <v>0</v>
      </c>
      <c r="U1061" s="299"/>
      <c r="V1061" s="299">
        <v>0</v>
      </c>
      <c r="W1061" s="299"/>
      <c r="X1061" s="299">
        <v>0</v>
      </c>
      <c r="Y1061" s="299"/>
      <c r="Z1061" s="299">
        <v>0</v>
      </c>
      <c r="AA1061" s="299"/>
      <c r="AB1061" s="299">
        <v>0</v>
      </c>
      <c r="AC1061" s="299"/>
      <c r="AD1061" s="299">
        <v>0</v>
      </c>
      <c r="AE1061" s="299"/>
      <c r="AF1061" s="299">
        <v>0</v>
      </c>
      <c r="AG1061" s="299"/>
      <c r="AH1061" s="299">
        <v>0</v>
      </c>
      <c r="AI1061" s="299"/>
      <c r="AJ1061" s="299"/>
      <c r="AK1061" s="299"/>
      <c r="AL1061" s="299">
        <v>0</v>
      </c>
      <c r="AM1061" s="299"/>
      <c r="AN1061" s="299">
        <v>0</v>
      </c>
      <c r="AO1061" s="300"/>
      <c r="AP1061" s="300">
        <v>0</v>
      </c>
      <c r="AQ1061" s="65">
        <v>0</v>
      </c>
      <c r="AR1061" s="66">
        <f t="shared" si="202"/>
        <v>0</v>
      </c>
      <c r="AS1061" s="67">
        <v>0</v>
      </c>
      <c r="AT1061" s="66">
        <f t="shared" si="203"/>
        <v>0</v>
      </c>
      <c r="AU1061" s="67">
        <v>0</v>
      </c>
      <c r="AV1061" s="68">
        <f t="shared" si="204"/>
        <v>0</v>
      </c>
    </row>
    <row r="1062" spans="1:48" x14ac:dyDescent="0.2">
      <c r="A1062" s="1" t="str">
        <f t="shared" si="189"/>
        <v>Pichidegua38</v>
      </c>
      <c r="B1062" s="38" t="str">
        <f t="shared" si="192"/>
        <v>PICH4Bco38</v>
      </c>
      <c r="C1062" s="39">
        <v>38</v>
      </c>
      <c r="D1062" s="40" t="s">
        <v>52</v>
      </c>
      <c r="E1062" s="40" t="s">
        <v>56</v>
      </c>
      <c r="F1062" s="40" t="s">
        <v>50</v>
      </c>
      <c r="G1062" s="41" t="s">
        <v>41</v>
      </c>
      <c r="H1062" s="299">
        <v>600</v>
      </c>
      <c r="I1062" s="299"/>
      <c r="J1062" s="299">
        <v>0</v>
      </c>
      <c r="K1062" s="299"/>
      <c r="L1062" s="299">
        <v>5220</v>
      </c>
      <c r="M1062" s="299"/>
      <c r="N1062" s="299">
        <v>16380</v>
      </c>
      <c r="O1062" s="299"/>
      <c r="P1062" s="299">
        <v>20700</v>
      </c>
      <c r="Q1062" s="299"/>
      <c r="R1062" s="299">
        <v>0</v>
      </c>
      <c r="S1062" s="299"/>
      <c r="T1062" s="299">
        <v>0</v>
      </c>
      <c r="U1062" s="299"/>
      <c r="V1062" s="299">
        <v>3240</v>
      </c>
      <c r="W1062" s="299"/>
      <c r="X1062" s="299">
        <v>0</v>
      </c>
      <c r="Y1062" s="299"/>
      <c r="Z1062" s="299">
        <v>3240</v>
      </c>
      <c r="AA1062" s="299"/>
      <c r="AB1062" s="299">
        <v>900</v>
      </c>
      <c r="AC1062" s="299"/>
      <c r="AD1062" s="299">
        <v>0</v>
      </c>
      <c r="AE1062" s="299"/>
      <c r="AF1062" s="299">
        <v>900</v>
      </c>
      <c r="AG1062" s="299"/>
      <c r="AH1062" s="299">
        <v>400</v>
      </c>
      <c r="AI1062" s="299"/>
      <c r="AJ1062" s="299"/>
      <c r="AK1062" s="299"/>
      <c r="AL1062" s="299">
        <v>47440</v>
      </c>
      <c r="AM1062" s="299"/>
      <c r="AN1062" s="299">
        <v>0</v>
      </c>
      <c r="AO1062" s="300"/>
      <c r="AP1062" s="300">
        <v>47440</v>
      </c>
      <c r="AQ1062" s="65">
        <f t="shared" si="205"/>
        <v>6.8296795952782458E-2</v>
      </c>
      <c r="AR1062" s="66">
        <f t="shared" si="202"/>
        <v>18</v>
      </c>
      <c r="AS1062" s="67">
        <f t="shared" si="206"/>
        <v>1.897133220910624E-2</v>
      </c>
      <c r="AT1062" s="66">
        <f t="shared" si="203"/>
        <v>5</v>
      </c>
      <c r="AU1062" s="67">
        <f t="shared" si="207"/>
        <v>8.4317032040472171E-3</v>
      </c>
      <c r="AV1062" s="68">
        <f t="shared" si="204"/>
        <v>2.2222222222222223</v>
      </c>
    </row>
    <row r="1063" spans="1:48" x14ac:dyDescent="0.2">
      <c r="A1063" s="1" t="str">
        <f t="shared" si="189"/>
        <v>Pichidegua38</v>
      </c>
      <c r="B1063" s="38" t="str">
        <f t="shared" si="192"/>
        <v>PICH5Aco38</v>
      </c>
      <c r="C1063" s="39">
        <v>38</v>
      </c>
      <c r="D1063" s="40" t="s">
        <v>52</v>
      </c>
      <c r="E1063" s="40" t="s">
        <v>56</v>
      </c>
      <c r="F1063" s="40" t="s">
        <v>51</v>
      </c>
      <c r="G1063" s="41" t="s">
        <v>42</v>
      </c>
      <c r="H1063" s="299">
        <v>2280</v>
      </c>
      <c r="I1063" s="299"/>
      <c r="J1063" s="299">
        <v>21960</v>
      </c>
      <c r="K1063" s="299"/>
      <c r="L1063" s="299">
        <v>30600</v>
      </c>
      <c r="M1063" s="299"/>
      <c r="N1063" s="299">
        <v>53100</v>
      </c>
      <c r="O1063" s="299"/>
      <c r="P1063" s="299">
        <v>0</v>
      </c>
      <c r="Q1063" s="299"/>
      <c r="R1063" s="299">
        <v>0</v>
      </c>
      <c r="S1063" s="299"/>
      <c r="T1063" s="299">
        <v>0</v>
      </c>
      <c r="U1063" s="299"/>
      <c r="V1063" s="299">
        <v>4500</v>
      </c>
      <c r="W1063" s="299"/>
      <c r="X1063" s="299">
        <v>0</v>
      </c>
      <c r="Y1063" s="299"/>
      <c r="Z1063" s="299">
        <v>4500</v>
      </c>
      <c r="AA1063" s="299"/>
      <c r="AB1063" s="299">
        <v>2340</v>
      </c>
      <c r="AC1063" s="299"/>
      <c r="AD1063" s="299">
        <v>0</v>
      </c>
      <c r="AE1063" s="299"/>
      <c r="AF1063" s="299">
        <v>2340</v>
      </c>
      <c r="AG1063" s="299"/>
      <c r="AH1063" s="299">
        <v>780</v>
      </c>
      <c r="AI1063" s="299"/>
      <c r="AJ1063" s="299"/>
      <c r="AK1063" s="299"/>
      <c r="AL1063" s="299">
        <v>115560</v>
      </c>
      <c r="AM1063" s="299"/>
      <c r="AN1063" s="299">
        <v>0</v>
      </c>
      <c r="AO1063" s="300"/>
      <c r="AP1063" s="300">
        <v>115560</v>
      </c>
      <c r="AQ1063" s="65">
        <f t="shared" si="205"/>
        <v>3.8940809968847349E-2</v>
      </c>
      <c r="AR1063" s="66">
        <f t="shared" si="202"/>
        <v>25</v>
      </c>
      <c r="AS1063" s="67">
        <f t="shared" si="206"/>
        <v>2.0249221183800622E-2</v>
      </c>
      <c r="AT1063" s="66">
        <f t="shared" si="203"/>
        <v>13</v>
      </c>
      <c r="AU1063" s="67">
        <f t="shared" si="207"/>
        <v>6.7497403946002073E-3</v>
      </c>
      <c r="AV1063" s="68">
        <f t="shared" si="204"/>
        <v>4.333333333333333</v>
      </c>
    </row>
    <row r="1064" spans="1:48" x14ac:dyDescent="0.2">
      <c r="A1064" s="1" t="str">
        <f t="shared" si="189"/>
        <v>Pichidegua38</v>
      </c>
      <c r="B1064" s="38" t="str">
        <f t="shared" si="192"/>
        <v>PICH5Bco38</v>
      </c>
      <c r="C1064" s="39">
        <v>38</v>
      </c>
      <c r="D1064" s="40" t="s">
        <v>52</v>
      </c>
      <c r="E1064" s="40" t="s">
        <v>56</v>
      </c>
      <c r="F1064" s="40" t="s">
        <v>51</v>
      </c>
      <c r="G1064" s="41" t="s">
        <v>43</v>
      </c>
      <c r="H1064" s="299">
        <v>0</v>
      </c>
      <c r="I1064" s="299"/>
      <c r="J1064" s="299">
        <v>0</v>
      </c>
      <c r="K1064" s="299"/>
      <c r="L1064" s="299">
        <v>0</v>
      </c>
      <c r="M1064" s="299"/>
      <c r="N1064" s="299">
        <v>0</v>
      </c>
      <c r="O1064" s="299"/>
      <c r="P1064" s="299">
        <v>0</v>
      </c>
      <c r="Q1064" s="299"/>
      <c r="R1064" s="299">
        <v>0</v>
      </c>
      <c r="S1064" s="299"/>
      <c r="T1064" s="299">
        <v>0</v>
      </c>
      <c r="U1064" s="299"/>
      <c r="V1064" s="299">
        <v>0</v>
      </c>
      <c r="W1064" s="299"/>
      <c r="X1064" s="299">
        <v>0</v>
      </c>
      <c r="Y1064" s="299"/>
      <c r="Z1064" s="299">
        <v>0</v>
      </c>
      <c r="AA1064" s="299"/>
      <c r="AB1064" s="299">
        <v>0</v>
      </c>
      <c r="AC1064" s="299"/>
      <c r="AD1064" s="299">
        <v>0</v>
      </c>
      <c r="AE1064" s="299"/>
      <c r="AF1064" s="299">
        <v>0</v>
      </c>
      <c r="AG1064" s="299"/>
      <c r="AH1064" s="299">
        <v>0</v>
      </c>
      <c r="AI1064" s="299"/>
      <c r="AJ1064" s="299"/>
      <c r="AK1064" s="299"/>
      <c r="AL1064" s="299">
        <v>0</v>
      </c>
      <c r="AM1064" s="299"/>
      <c r="AN1064" s="299">
        <v>0</v>
      </c>
      <c r="AO1064" s="300"/>
      <c r="AP1064" s="300">
        <v>0</v>
      </c>
      <c r="AQ1064" s="65">
        <v>0</v>
      </c>
      <c r="AR1064" s="66">
        <f t="shared" si="202"/>
        <v>0</v>
      </c>
      <c r="AS1064" s="67">
        <v>0</v>
      </c>
      <c r="AT1064" s="66">
        <f t="shared" si="203"/>
        <v>0</v>
      </c>
      <c r="AU1064" s="67">
        <v>0</v>
      </c>
      <c r="AV1064" s="68">
        <f t="shared" si="204"/>
        <v>0</v>
      </c>
    </row>
    <row r="1065" spans="1:48" x14ac:dyDescent="0.2">
      <c r="A1065" s="1" t="str">
        <f t="shared" si="189"/>
        <v>Pichidegua38</v>
      </c>
      <c r="B1065" s="38" t="str">
        <f t="shared" si="192"/>
        <v>PICH5Cco38</v>
      </c>
      <c r="C1065" s="39">
        <v>38</v>
      </c>
      <c r="D1065" s="40" t="s">
        <v>52</v>
      </c>
      <c r="E1065" s="40" t="s">
        <v>56</v>
      </c>
      <c r="F1065" s="40" t="s">
        <v>51</v>
      </c>
      <c r="G1065" s="41" t="s">
        <v>44</v>
      </c>
      <c r="H1065" s="299">
        <v>2400</v>
      </c>
      <c r="I1065" s="299"/>
      <c r="J1065" s="299">
        <v>20340</v>
      </c>
      <c r="K1065" s="299"/>
      <c r="L1065" s="299">
        <v>15840</v>
      </c>
      <c r="M1065" s="299"/>
      <c r="N1065" s="299">
        <v>94320</v>
      </c>
      <c r="O1065" s="299"/>
      <c r="P1065" s="299">
        <v>3600</v>
      </c>
      <c r="Q1065" s="299"/>
      <c r="R1065" s="299">
        <v>0</v>
      </c>
      <c r="S1065" s="299"/>
      <c r="T1065" s="299">
        <v>0</v>
      </c>
      <c r="U1065" s="299"/>
      <c r="V1065" s="299">
        <v>5580</v>
      </c>
      <c r="W1065" s="299"/>
      <c r="X1065" s="299">
        <v>0</v>
      </c>
      <c r="Y1065" s="299"/>
      <c r="Z1065" s="299">
        <v>5580</v>
      </c>
      <c r="AA1065" s="299"/>
      <c r="AB1065" s="299">
        <v>1980</v>
      </c>
      <c r="AC1065" s="299"/>
      <c r="AD1065" s="299">
        <v>0</v>
      </c>
      <c r="AE1065" s="299"/>
      <c r="AF1065" s="299">
        <v>1980</v>
      </c>
      <c r="AG1065" s="299"/>
      <c r="AH1065" s="299">
        <v>1140</v>
      </c>
      <c r="AI1065" s="299"/>
      <c r="AJ1065" s="299"/>
      <c r="AK1065" s="299"/>
      <c r="AL1065" s="299">
        <v>145200</v>
      </c>
      <c r="AM1065" s="299"/>
      <c r="AN1065" s="299">
        <v>0</v>
      </c>
      <c r="AO1065" s="300"/>
      <c r="AP1065" s="300">
        <v>145200</v>
      </c>
      <c r="AQ1065" s="65">
        <f t="shared" si="205"/>
        <v>3.8429752066115701E-2</v>
      </c>
      <c r="AR1065" s="66">
        <f t="shared" si="202"/>
        <v>31</v>
      </c>
      <c r="AS1065" s="67">
        <f t="shared" si="206"/>
        <v>1.3636363636363636E-2</v>
      </c>
      <c r="AT1065" s="66">
        <f t="shared" si="203"/>
        <v>11</v>
      </c>
      <c r="AU1065" s="67">
        <f t="shared" si="207"/>
        <v>7.8512396694214882E-3</v>
      </c>
      <c r="AV1065" s="68">
        <f t="shared" si="204"/>
        <v>6.333333333333333</v>
      </c>
    </row>
    <row r="1066" spans="1:48" ht="13.5" thickBot="1" x14ac:dyDescent="0.25">
      <c r="A1066" s="1" t="str">
        <f t="shared" si="189"/>
        <v>38</v>
      </c>
      <c r="B1066" s="44" t="str">
        <f t="shared" si="192"/>
        <v>Lavado38</v>
      </c>
      <c r="C1066" s="45">
        <v>38</v>
      </c>
      <c r="D1066" s="46"/>
      <c r="E1066" s="46"/>
      <c r="F1066" s="46"/>
      <c r="G1066" s="47" t="s">
        <v>46</v>
      </c>
      <c r="H1066" s="301">
        <v>4560</v>
      </c>
      <c r="I1066" s="301"/>
      <c r="J1066" s="301">
        <v>16020</v>
      </c>
      <c r="K1066" s="301"/>
      <c r="L1066" s="301">
        <v>57060</v>
      </c>
      <c r="M1066" s="301"/>
      <c r="N1066" s="301">
        <v>40500</v>
      </c>
      <c r="O1066" s="301"/>
      <c r="P1066" s="301">
        <v>10260</v>
      </c>
      <c r="Q1066" s="301"/>
      <c r="R1066" s="301">
        <v>180</v>
      </c>
      <c r="S1066" s="301"/>
      <c r="T1066" s="301">
        <v>0</v>
      </c>
      <c r="U1066" s="301"/>
      <c r="V1066" s="301">
        <v>0</v>
      </c>
      <c r="W1066" s="301"/>
      <c r="X1066" s="301">
        <v>0</v>
      </c>
      <c r="Y1066" s="301"/>
      <c r="Z1066" s="301">
        <v>0</v>
      </c>
      <c r="AA1066" s="301"/>
      <c r="AB1066" s="301">
        <v>0</v>
      </c>
      <c r="AC1066" s="301"/>
      <c r="AD1066" s="301">
        <v>0</v>
      </c>
      <c r="AE1066" s="301"/>
      <c r="AF1066" s="301">
        <v>0</v>
      </c>
      <c r="AG1066" s="301"/>
      <c r="AH1066" s="301">
        <v>0</v>
      </c>
      <c r="AI1066" s="301"/>
      <c r="AJ1066" s="301"/>
      <c r="AK1066" s="301"/>
      <c r="AL1066" s="301">
        <v>128580</v>
      </c>
      <c r="AM1066" s="301"/>
      <c r="AN1066" s="301">
        <v>0</v>
      </c>
      <c r="AO1066" s="302"/>
      <c r="AP1066" s="302">
        <v>128580</v>
      </c>
      <c r="AQ1066" s="69">
        <f t="shared" si="205"/>
        <v>0</v>
      </c>
      <c r="AR1066" s="70">
        <f t="shared" si="202"/>
        <v>0</v>
      </c>
      <c r="AS1066" s="71">
        <f t="shared" si="206"/>
        <v>0</v>
      </c>
      <c r="AT1066" s="70">
        <f t="shared" si="203"/>
        <v>0</v>
      </c>
      <c r="AU1066" s="71">
        <f t="shared" si="207"/>
        <v>0</v>
      </c>
      <c r="AV1066" s="72">
        <f t="shared" si="204"/>
        <v>0</v>
      </c>
    </row>
    <row r="1067" spans="1:48" x14ac:dyDescent="0.2">
      <c r="A1067" s="1" t="str">
        <f t="shared" si="189"/>
        <v>Calera39</v>
      </c>
      <c r="B1067" s="38" t="str">
        <f t="shared" si="192"/>
        <v>CA3A39</v>
      </c>
      <c r="C1067" s="35">
        <v>39</v>
      </c>
      <c r="D1067" s="36" t="s">
        <v>59</v>
      </c>
      <c r="E1067" s="36" t="s">
        <v>56</v>
      </c>
      <c r="F1067" s="36" t="s">
        <v>47</v>
      </c>
      <c r="G1067" s="37" t="s">
        <v>20</v>
      </c>
      <c r="H1067" s="299">
        <v>4680</v>
      </c>
      <c r="I1067" s="299">
        <v>0</v>
      </c>
      <c r="J1067" s="299">
        <v>17100</v>
      </c>
      <c r="K1067" s="299">
        <v>0</v>
      </c>
      <c r="L1067" s="299">
        <v>0</v>
      </c>
      <c r="M1067" s="299">
        <v>0</v>
      </c>
      <c r="N1067" s="299">
        <v>76320</v>
      </c>
      <c r="O1067" s="299">
        <v>0</v>
      </c>
      <c r="P1067" s="299">
        <v>360</v>
      </c>
      <c r="Q1067" s="299">
        <v>0</v>
      </c>
      <c r="R1067" s="299">
        <v>180</v>
      </c>
      <c r="S1067" s="299">
        <v>0</v>
      </c>
      <c r="T1067" s="299">
        <v>0</v>
      </c>
      <c r="U1067" s="299">
        <v>0</v>
      </c>
      <c r="V1067" s="299">
        <v>1932</v>
      </c>
      <c r="W1067" s="299">
        <v>0</v>
      </c>
      <c r="X1067" s="299">
        <v>600</v>
      </c>
      <c r="Y1067" s="299">
        <v>0</v>
      </c>
      <c r="Z1067" s="299">
        <v>2532</v>
      </c>
      <c r="AA1067" s="299">
        <v>0</v>
      </c>
      <c r="AB1067" s="299">
        <v>822</v>
      </c>
      <c r="AC1067" s="299">
        <v>0</v>
      </c>
      <c r="AD1067" s="299">
        <v>990</v>
      </c>
      <c r="AE1067" s="299">
        <v>0</v>
      </c>
      <c r="AF1067" s="299">
        <v>1812</v>
      </c>
      <c r="AG1067" s="299">
        <v>0</v>
      </c>
      <c r="AH1067" s="299">
        <v>1986</v>
      </c>
      <c r="AI1067" s="299">
        <v>0</v>
      </c>
      <c r="AJ1067" s="299">
        <v>0</v>
      </c>
      <c r="AK1067" s="299">
        <v>0</v>
      </c>
      <c r="AL1067" s="299">
        <v>103380</v>
      </c>
      <c r="AM1067" s="299">
        <v>0</v>
      </c>
      <c r="AN1067" s="299">
        <v>1590</v>
      </c>
      <c r="AO1067" s="299">
        <v>0</v>
      </c>
      <c r="AP1067" s="299">
        <v>104970</v>
      </c>
      <c r="AQ1067" s="65">
        <f>+Z1067/AP1067</f>
        <v>2.4121177479279794E-2</v>
      </c>
      <c r="AR1067" s="66">
        <f t="shared" ref="AR1067:AR1094" si="208">+Z1067/180</f>
        <v>14.066666666666666</v>
      </c>
      <c r="AS1067" s="67">
        <f t="shared" ref="AS1067:AS1094" si="209">+AF1067/AP1067</f>
        <v>1.7262074878536725E-2</v>
      </c>
      <c r="AT1067" s="66">
        <f t="shared" ref="AT1067:AT1094" si="210">+AF1067/180</f>
        <v>10.066666666666666</v>
      </c>
      <c r="AU1067" s="67">
        <f t="shared" ref="AU1067:AU1094" si="211">+AH1067/AP1067</f>
        <v>1.8919691340382967E-2</v>
      </c>
      <c r="AV1067" s="68">
        <f t="shared" ref="AV1067:AV1094" si="212">+AH1067/180</f>
        <v>11.033333333333333</v>
      </c>
    </row>
    <row r="1068" spans="1:48" x14ac:dyDescent="0.2">
      <c r="A1068" s="1" t="str">
        <f t="shared" si="189"/>
        <v>Calera39</v>
      </c>
      <c r="B1068" s="38" t="str">
        <f t="shared" si="192"/>
        <v>CA3B39</v>
      </c>
      <c r="C1068" s="39">
        <v>39</v>
      </c>
      <c r="D1068" s="40" t="s">
        <v>59</v>
      </c>
      <c r="E1068" s="40" t="s">
        <v>56</v>
      </c>
      <c r="F1068" s="40" t="s">
        <v>47</v>
      </c>
      <c r="G1068" s="41" t="s">
        <v>54</v>
      </c>
      <c r="H1068" s="299">
        <v>1680</v>
      </c>
      <c r="I1068" s="299">
        <v>0</v>
      </c>
      <c r="J1068" s="299">
        <v>5940</v>
      </c>
      <c r="K1068" s="299">
        <v>0</v>
      </c>
      <c r="L1068" s="299">
        <v>8460</v>
      </c>
      <c r="M1068" s="299">
        <v>0</v>
      </c>
      <c r="N1068" s="299">
        <v>8280</v>
      </c>
      <c r="O1068" s="299">
        <v>0</v>
      </c>
      <c r="P1068" s="299">
        <v>180</v>
      </c>
      <c r="Q1068" s="299">
        <v>0</v>
      </c>
      <c r="R1068" s="299">
        <v>0</v>
      </c>
      <c r="S1068" s="299">
        <v>0</v>
      </c>
      <c r="T1068" s="299">
        <v>0</v>
      </c>
      <c r="U1068" s="299">
        <v>0</v>
      </c>
      <c r="V1068" s="299">
        <v>555</v>
      </c>
      <c r="W1068" s="299">
        <v>0</v>
      </c>
      <c r="X1068" s="299">
        <v>330</v>
      </c>
      <c r="Y1068" s="299">
        <v>0</v>
      </c>
      <c r="Z1068" s="299">
        <v>885</v>
      </c>
      <c r="AA1068" s="299">
        <v>0</v>
      </c>
      <c r="AB1068" s="299">
        <v>372</v>
      </c>
      <c r="AC1068" s="299">
        <v>0</v>
      </c>
      <c r="AD1068" s="299">
        <v>600</v>
      </c>
      <c r="AE1068" s="299">
        <v>0</v>
      </c>
      <c r="AF1068" s="299">
        <v>972</v>
      </c>
      <c r="AG1068" s="299">
        <v>0</v>
      </c>
      <c r="AH1068" s="299">
        <v>303</v>
      </c>
      <c r="AI1068" s="299">
        <v>0</v>
      </c>
      <c r="AJ1068" s="299">
        <v>0</v>
      </c>
      <c r="AK1068" s="299">
        <v>0</v>
      </c>
      <c r="AL1068" s="299">
        <v>25770</v>
      </c>
      <c r="AM1068" s="299">
        <v>0</v>
      </c>
      <c r="AN1068" s="299">
        <v>930</v>
      </c>
      <c r="AO1068" s="299">
        <v>0</v>
      </c>
      <c r="AP1068" s="299">
        <v>26700</v>
      </c>
      <c r="AQ1068" s="65">
        <f t="shared" ref="AQ1068:AQ1094" si="213">+Z1068/AP1068</f>
        <v>3.314606741573034E-2</v>
      </c>
      <c r="AR1068" s="66">
        <f t="shared" si="208"/>
        <v>4.916666666666667</v>
      </c>
      <c r="AS1068" s="67">
        <f t="shared" si="209"/>
        <v>3.6404494382022472E-2</v>
      </c>
      <c r="AT1068" s="66">
        <f t="shared" si="210"/>
        <v>5.4</v>
      </c>
      <c r="AU1068" s="67">
        <f t="shared" si="211"/>
        <v>1.1348314606741574E-2</v>
      </c>
      <c r="AV1068" s="68">
        <f t="shared" si="212"/>
        <v>1.6833333333333333</v>
      </c>
    </row>
    <row r="1069" spans="1:48" x14ac:dyDescent="0.2">
      <c r="A1069" s="1" t="str">
        <f t="shared" si="189"/>
        <v>Calera39</v>
      </c>
      <c r="B1069" s="38" t="str">
        <f t="shared" si="192"/>
        <v>CA3BB39</v>
      </c>
      <c r="C1069" s="39">
        <v>39</v>
      </c>
      <c r="D1069" s="40" t="s">
        <v>59</v>
      </c>
      <c r="E1069" s="40" t="s">
        <v>55</v>
      </c>
      <c r="F1069" s="40" t="s">
        <v>47</v>
      </c>
      <c r="G1069" s="41" t="s">
        <v>21</v>
      </c>
      <c r="H1069" s="299">
        <v>3960</v>
      </c>
      <c r="I1069" s="299">
        <v>0</v>
      </c>
      <c r="J1069" s="299">
        <v>18360</v>
      </c>
      <c r="K1069" s="299">
        <v>0</v>
      </c>
      <c r="L1069" s="299">
        <v>6840</v>
      </c>
      <c r="M1069" s="299">
        <v>0</v>
      </c>
      <c r="N1069" s="299">
        <v>32760</v>
      </c>
      <c r="O1069" s="299">
        <v>0</v>
      </c>
      <c r="P1069" s="299">
        <v>8280</v>
      </c>
      <c r="Q1069" s="299">
        <v>0</v>
      </c>
      <c r="R1069" s="299">
        <v>0</v>
      </c>
      <c r="S1069" s="299">
        <v>0</v>
      </c>
      <c r="T1069" s="299">
        <v>0</v>
      </c>
      <c r="U1069" s="299">
        <v>0</v>
      </c>
      <c r="V1069" s="299">
        <v>3309</v>
      </c>
      <c r="W1069" s="299">
        <v>0</v>
      </c>
      <c r="X1069" s="299">
        <v>1020</v>
      </c>
      <c r="Y1069" s="299">
        <v>0</v>
      </c>
      <c r="Z1069" s="299">
        <v>4329</v>
      </c>
      <c r="AA1069" s="299">
        <v>0</v>
      </c>
      <c r="AB1069" s="299">
        <v>1242</v>
      </c>
      <c r="AC1069" s="299">
        <v>0</v>
      </c>
      <c r="AD1069" s="299">
        <v>1080</v>
      </c>
      <c r="AE1069" s="299">
        <v>0</v>
      </c>
      <c r="AF1069" s="299">
        <v>2322</v>
      </c>
      <c r="AG1069" s="299">
        <v>0</v>
      </c>
      <c r="AH1069" s="299">
        <v>1299</v>
      </c>
      <c r="AI1069" s="299">
        <v>0</v>
      </c>
      <c r="AJ1069" s="299">
        <v>0</v>
      </c>
      <c r="AK1069" s="299">
        <v>0</v>
      </c>
      <c r="AL1069" s="299">
        <v>76050</v>
      </c>
      <c r="AM1069" s="299">
        <v>0</v>
      </c>
      <c r="AN1069" s="299">
        <v>2100</v>
      </c>
      <c r="AO1069" s="299">
        <v>0</v>
      </c>
      <c r="AP1069" s="299">
        <v>78150</v>
      </c>
      <c r="AQ1069" s="65">
        <f t="shared" si="213"/>
        <v>5.5393474088291747E-2</v>
      </c>
      <c r="AR1069" s="66">
        <f t="shared" si="208"/>
        <v>24.05</v>
      </c>
      <c r="AS1069" s="67">
        <f t="shared" si="209"/>
        <v>2.9712092130518234E-2</v>
      </c>
      <c r="AT1069" s="66">
        <f t="shared" si="210"/>
        <v>12.9</v>
      </c>
      <c r="AU1069" s="67">
        <f t="shared" si="211"/>
        <v>1.6621880998080613E-2</v>
      </c>
      <c r="AV1069" s="68">
        <f t="shared" si="212"/>
        <v>7.2166666666666668</v>
      </c>
    </row>
    <row r="1070" spans="1:48" x14ac:dyDescent="0.2">
      <c r="A1070" s="1" t="str">
        <f t="shared" si="189"/>
        <v>Calera39</v>
      </c>
      <c r="B1070" s="38" t="str">
        <f t="shared" si="192"/>
        <v>CAP1A39</v>
      </c>
      <c r="C1070" s="39">
        <v>39</v>
      </c>
      <c r="D1070" s="40" t="s">
        <v>59</v>
      </c>
      <c r="E1070" s="40" t="s">
        <v>56</v>
      </c>
      <c r="F1070" s="40" t="s">
        <v>47</v>
      </c>
      <c r="G1070" s="41" t="s">
        <v>22</v>
      </c>
      <c r="H1070" s="299">
        <v>1680</v>
      </c>
      <c r="I1070" s="299">
        <v>0</v>
      </c>
      <c r="J1070" s="299">
        <v>0</v>
      </c>
      <c r="K1070" s="299">
        <v>0</v>
      </c>
      <c r="L1070" s="299">
        <v>540</v>
      </c>
      <c r="M1070" s="299">
        <v>0</v>
      </c>
      <c r="N1070" s="299">
        <v>32760</v>
      </c>
      <c r="O1070" s="299">
        <v>0</v>
      </c>
      <c r="P1070" s="299">
        <v>180</v>
      </c>
      <c r="Q1070" s="299">
        <v>0</v>
      </c>
      <c r="R1070" s="299">
        <v>0</v>
      </c>
      <c r="S1070" s="299">
        <v>0</v>
      </c>
      <c r="T1070" s="299">
        <v>0</v>
      </c>
      <c r="U1070" s="299">
        <v>0</v>
      </c>
      <c r="V1070" s="299">
        <v>546</v>
      </c>
      <c r="W1070" s="299">
        <v>0</v>
      </c>
      <c r="X1070" s="299">
        <v>690</v>
      </c>
      <c r="Y1070" s="299">
        <v>0</v>
      </c>
      <c r="Z1070" s="299">
        <v>1236</v>
      </c>
      <c r="AA1070" s="299">
        <v>0</v>
      </c>
      <c r="AB1070" s="299">
        <v>114</v>
      </c>
      <c r="AC1070" s="299">
        <v>0</v>
      </c>
      <c r="AD1070" s="299">
        <v>0</v>
      </c>
      <c r="AE1070" s="299">
        <v>0</v>
      </c>
      <c r="AF1070" s="299">
        <v>114</v>
      </c>
      <c r="AG1070" s="299">
        <v>0</v>
      </c>
      <c r="AH1070" s="299">
        <v>310</v>
      </c>
      <c r="AI1070" s="299">
        <v>0</v>
      </c>
      <c r="AJ1070" s="299">
        <v>0</v>
      </c>
      <c r="AK1070" s="299">
        <v>0</v>
      </c>
      <c r="AL1070" s="299">
        <v>36130</v>
      </c>
      <c r="AM1070" s="299">
        <v>0</v>
      </c>
      <c r="AN1070" s="299">
        <v>690</v>
      </c>
      <c r="AO1070" s="299">
        <v>0</v>
      </c>
      <c r="AP1070" s="299">
        <v>36820</v>
      </c>
      <c r="AQ1070" s="65">
        <f t="shared" si="213"/>
        <v>3.356871265616513E-2</v>
      </c>
      <c r="AR1070" s="66">
        <f t="shared" si="208"/>
        <v>6.8666666666666663</v>
      </c>
      <c r="AS1070" s="67">
        <f t="shared" si="209"/>
        <v>3.09614340032591E-3</v>
      </c>
      <c r="AT1070" s="66">
        <f t="shared" si="210"/>
        <v>0.6333333333333333</v>
      </c>
      <c r="AU1070" s="67">
        <f t="shared" si="211"/>
        <v>8.4193373166757193E-3</v>
      </c>
      <c r="AV1070" s="68">
        <f t="shared" si="212"/>
        <v>1.7222222222222223</v>
      </c>
    </row>
    <row r="1071" spans="1:48" x14ac:dyDescent="0.2">
      <c r="A1071" s="1" t="str">
        <f t="shared" si="189"/>
        <v>Calera39</v>
      </c>
      <c r="B1071" s="38" t="str">
        <f t="shared" si="192"/>
        <v>CAP1B39</v>
      </c>
      <c r="C1071" s="39">
        <v>39</v>
      </c>
      <c r="D1071" s="40" t="s">
        <v>59</v>
      </c>
      <c r="E1071" s="40" t="s">
        <v>56</v>
      </c>
      <c r="F1071" s="40" t="s">
        <v>47</v>
      </c>
      <c r="G1071" s="41" t="s">
        <v>23</v>
      </c>
      <c r="H1071" s="299">
        <v>0</v>
      </c>
      <c r="I1071" s="299">
        <v>0</v>
      </c>
      <c r="J1071" s="299">
        <v>0</v>
      </c>
      <c r="K1071" s="299">
        <v>0</v>
      </c>
      <c r="L1071" s="299">
        <v>0</v>
      </c>
      <c r="M1071" s="299">
        <v>0</v>
      </c>
      <c r="N1071" s="299">
        <v>0</v>
      </c>
      <c r="O1071" s="299">
        <v>0</v>
      </c>
      <c r="P1071" s="299">
        <v>0</v>
      </c>
      <c r="Q1071" s="299">
        <v>0</v>
      </c>
      <c r="R1071" s="299">
        <v>0</v>
      </c>
      <c r="S1071" s="299">
        <v>0</v>
      </c>
      <c r="T1071" s="299">
        <v>0</v>
      </c>
      <c r="U1071" s="299">
        <v>0</v>
      </c>
      <c r="V1071" s="299">
        <v>0</v>
      </c>
      <c r="W1071" s="299">
        <v>0</v>
      </c>
      <c r="X1071" s="299">
        <v>0</v>
      </c>
      <c r="Y1071" s="299">
        <v>0</v>
      </c>
      <c r="Z1071" s="299">
        <v>0</v>
      </c>
      <c r="AA1071" s="299">
        <v>0</v>
      </c>
      <c r="AB1071" s="299">
        <v>0</v>
      </c>
      <c r="AC1071" s="299">
        <v>0</v>
      </c>
      <c r="AD1071" s="299">
        <v>0</v>
      </c>
      <c r="AE1071" s="299">
        <v>0</v>
      </c>
      <c r="AF1071" s="299">
        <v>0</v>
      </c>
      <c r="AG1071" s="299">
        <v>0</v>
      </c>
      <c r="AH1071" s="299">
        <v>0</v>
      </c>
      <c r="AI1071" s="299">
        <v>0</v>
      </c>
      <c r="AJ1071" s="299">
        <v>0</v>
      </c>
      <c r="AK1071" s="299">
        <v>0</v>
      </c>
      <c r="AL1071" s="299">
        <v>0</v>
      </c>
      <c r="AM1071" s="299">
        <v>0</v>
      </c>
      <c r="AN1071" s="299">
        <v>0</v>
      </c>
      <c r="AO1071" s="299">
        <v>0</v>
      </c>
      <c r="AP1071" s="299">
        <v>0</v>
      </c>
      <c r="AQ1071" s="65">
        <v>0</v>
      </c>
      <c r="AR1071" s="66">
        <f t="shared" si="208"/>
        <v>0</v>
      </c>
      <c r="AS1071" s="67">
        <v>0</v>
      </c>
      <c r="AT1071" s="66">
        <f t="shared" si="210"/>
        <v>0</v>
      </c>
      <c r="AU1071" s="67">
        <v>0</v>
      </c>
      <c r="AV1071" s="68">
        <f t="shared" si="212"/>
        <v>0</v>
      </c>
    </row>
    <row r="1072" spans="1:48" x14ac:dyDescent="0.2">
      <c r="A1072" s="1" t="str">
        <f t="shared" si="189"/>
        <v>Calera39</v>
      </c>
      <c r="B1072" s="38" t="str">
        <f t="shared" si="192"/>
        <v>CAP1c39</v>
      </c>
      <c r="C1072" s="39">
        <v>39</v>
      </c>
      <c r="D1072" s="40" t="s">
        <v>59</v>
      </c>
      <c r="E1072" s="40" t="s">
        <v>56</v>
      </c>
      <c r="F1072" s="40" t="s">
        <v>47</v>
      </c>
      <c r="G1072" s="41" t="s">
        <v>24</v>
      </c>
      <c r="H1072" s="299">
        <v>2160</v>
      </c>
      <c r="I1072" s="299">
        <v>0</v>
      </c>
      <c r="J1072" s="299">
        <v>540</v>
      </c>
      <c r="K1072" s="299">
        <v>0</v>
      </c>
      <c r="L1072" s="299">
        <v>540</v>
      </c>
      <c r="M1072" s="299">
        <v>0</v>
      </c>
      <c r="N1072" s="299">
        <v>21600</v>
      </c>
      <c r="O1072" s="299">
        <v>0</v>
      </c>
      <c r="P1072" s="299">
        <v>180</v>
      </c>
      <c r="Q1072" s="299">
        <v>0</v>
      </c>
      <c r="R1072" s="299">
        <v>0</v>
      </c>
      <c r="S1072" s="299">
        <v>0</v>
      </c>
      <c r="T1072" s="299">
        <v>0</v>
      </c>
      <c r="U1072" s="299">
        <v>0</v>
      </c>
      <c r="V1072" s="299">
        <v>804</v>
      </c>
      <c r="W1072" s="299">
        <v>0</v>
      </c>
      <c r="X1072" s="299">
        <v>240</v>
      </c>
      <c r="Y1072" s="299">
        <v>0</v>
      </c>
      <c r="Z1072" s="299">
        <v>1044</v>
      </c>
      <c r="AA1072" s="299">
        <v>0</v>
      </c>
      <c r="AB1072" s="299">
        <v>261</v>
      </c>
      <c r="AC1072" s="299">
        <v>0</v>
      </c>
      <c r="AD1072" s="299">
        <v>0</v>
      </c>
      <c r="AE1072" s="299">
        <v>0</v>
      </c>
      <c r="AF1072" s="299">
        <v>261</v>
      </c>
      <c r="AG1072" s="299">
        <v>0</v>
      </c>
      <c r="AH1072" s="299">
        <v>585</v>
      </c>
      <c r="AI1072" s="299">
        <v>0</v>
      </c>
      <c r="AJ1072" s="299">
        <v>0</v>
      </c>
      <c r="AK1072" s="299">
        <v>0</v>
      </c>
      <c r="AL1072" s="299">
        <v>26670</v>
      </c>
      <c r="AM1072" s="299">
        <v>0</v>
      </c>
      <c r="AN1072" s="299">
        <v>240</v>
      </c>
      <c r="AO1072" s="299">
        <v>0</v>
      </c>
      <c r="AP1072" s="299">
        <v>26910</v>
      </c>
      <c r="AQ1072" s="65">
        <f t="shared" si="213"/>
        <v>3.8795986622073578E-2</v>
      </c>
      <c r="AR1072" s="66">
        <f t="shared" si="208"/>
        <v>5.8</v>
      </c>
      <c r="AS1072" s="67">
        <f t="shared" si="209"/>
        <v>9.6989966555183944E-3</v>
      </c>
      <c r="AT1072" s="66">
        <f t="shared" si="210"/>
        <v>1.45</v>
      </c>
      <c r="AU1072" s="67">
        <f t="shared" si="211"/>
        <v>2.1739130434782608E-2</v>
      </c>
      <c r="AV1072" s="68">
        <f t="shared" si="212"/>
        <v>3.25</v>
      </c>
    </row>
    <row r="1073" spans="1:48" x14ac:dyDescent="0.2">
      <c r="A1073" s="1" t="str">
        <f t="shared" si="189"/>
        <v>Pichidegua39</v>
      </c>
      <c r="B1073" s="38" t="str">
        <f t="shared" si="192"/>
        <v>PICH1A39</v>
      </c>
      <c r="C1073" s="39">
        <v>39</v>
      </c>
      <c r="D1073" s="40" t="s">
        <v>52</v>
      </c>
      <c r="E1073" s="40" t="s">
        <v>55</v>
      </c>
      <c r="F1073" s="40" t="s">
        <v>48</v>
      </c>
      <c r="G1073" s="41" t="s">
        <v>25</v>
      </c>
      <c r="H1073" s="299">
        <v>0</v>
      </c>
      <c r="I1073" s="299">
        <v>0</v>
      </c>
      <c r="J1073" s="299">
        <v>0</v>
      </c>
      <c r="K1073" s="299">
        <v>0</v>
      </c>
      <c r="L1073" s="299">
        <v>0</v>
      </c>
      <c r="M1073" s="299">
        <v>0</v>
      </c>
      <c r="N1073" s="299">
        <v>0</v>
      </c>
      <c r="O1073" s="299">
        <v>0</v>
      </c>
      <c r="P1073" s="299">
        <v>0</v>
      </c>
      <c r="Q1073" s="299">
        <v>0</v>
      </c>
      <c r="R1073" s="299">
        <v>0</v>
      </c>
      <c r="S1073" s="299">
        <v>0</v>
      </c>
      <c r="T1073" s="299">
        <v>0</v>
      </c>
      <c r="U1073" s="299">
        <v>0</v>
      </c>
      <c r="V1073" s="299">
        <v>0</v>
      </c>
      <c r="W1073" s="299">
        <v>0</v>
      </c>
      <c r="X1073" s="299">
        <v>0</v>
      </c>
      <c r="Y1073" s="299">
        <v>0</v>
      </c>
      <c r="Z1073" s="299">
        <v>0</v>
      </c>
      <c r="AA1073" s="299">
        <v>0</v>
      </c>
      <c r="AB1073" s="299">
        <v>0</v>
      </c>
      <c r="AC1073" s="299">
        <v>0</v>
      </c>
      <c r="AD1073" s="299">
        <v>0</v>
      </c>
      <c r="AE1073" s="299">
        <v>0</v>
      </c>
      <c r="AF1073" s="299">
        <v>0</v>
      </c>
      <c r="AG1073" s="299">
        <v>0</v>
      </c>
      <c r="AH1073" s="299">
        <v>0</v>
      </c>
      <c r="AI1073" s="299">
        <v>0</v>
      </c>
      <c r="AJ1073" s="299">
        <v>0</v>
      </c>
      <c r="AK1073" s="299">
        <v>0</v>
      </c>
      <c r="AL1073" s="299">
        <v>0</v>
      </c>
      <c r="AM1073" s="299">
        <v>0</v>
      </c>
      <c r="AN1073" s="299">
        <v>0</v>
      </c>
      <c r="AO1073" s="299">
        <v>0</v>
      </c>
      <c r="AP1073" s="299">
        <v>0</v>
      </c>
      <c r="AQ1073" s="65">
        <v>0</v>
      </c>
      <c r="AR1073" s="66">
        <f t="shared" si="208"/>
        <v>0</v>
      </c>
      <c r="AS1073" s="67">
        <v>0</v>
      </c>
      <c r="AT1073" s="66">
        <f t="shared" si="210"/>
        <v>0</v>
      </c>
      <c r="AU1073" s="67">
        <v>0</v>
      </c>
      <c r="AV1073" s="68">
        <f t="shared" si="212"/>
        <v>0</v>
      </c>
    </row>
    <row r="1074" spans="1:48" x14ac:dyDescent="0.2">
      <c r="A1074" s="1" t="str">
        <f t="shared" si="189"/>
        <v>Pichidegua39</v>
      </c>
      <c r="B1074" s="38" t="str">
        <f t="shared" si="192"/>
        <v>PICH2A39</v>
      </c>
      <c r="C1074" s="39">
        <v>39</v>
      </c>
      <c r="D1074" s="40" t="s">
        <v>52</v>
      </c>
      <c r="E1074" s="40" t="s">
        <v>56</v>
      </c>
      <c r="F1074" s="40" t="s">
        <v>48</v>
      </c>
      <c r="G1074" s="41" t="s">
        <v>26</v>
      </c>
      <c r="H1074" s="299">
        <v>0</v>
      </c>
      <c r="I1074" s="299">
        <v>0</v>
      </c>
      <c r="J1074" s="299">
        <v>0</v>
      </c>
      <c r="K1074" s="299">
        <v>0</v>
      </c>
      <c r="L1074" s="299">
        <v>0</v>
      </c>
      <c r="M1074" s="299">
        <v>0</v>
      </c>
      <c r="N1074" s="299">
        <v>0</v>
      </c>
      <c r="O1074" s="299">
        <v>0</v>
      </c>
      <c r="P1074" s="299">
        <v>0</v>
      </c>
      <c r="Q1074" s="299">
        <v>0</v>
      </c>
      <c r="R1074" s="299">
        <v>0</v>
      </c>
      <c r="S1074" s="299">
        <v>0</v>
      </c>
      <c r="T1074" s="299">
        <v>0</v>
      </c>
      <c r="U1074" s="299">
        <v>0</v>
      </c>
      <c r="V1074" s="299">
        <v>0</v>
      </c>
      <c r="W1074" s="299">
        <v>0</v>
      </c>
      <c r="X1074" s="299">
        <v>0</v>
      </c>
      <c r="Y1074" s="299">
        <v>0</v>
      </c>
      <c r="Z1074" s="299">
        <v>0</v>
      </c>
      <c r="AA1074" s="299">
        <v>0</v>
      </c>
      <c r="AB1074" s="299">
        <v>0</v>
      </c>
      <c r="AC1074" s="299">
        <v>0</v>
      </c>
      <c r="AD1074" s="299">
        <v>0</v>
      </c>
      <c r="AE1074" s="299">
        <v>0</v>
      </c>
      <c r="AF1074" s="299">
        <v>0</v>
      </c>
      <c r="AG1074" s="299">
        <v>0</v>
      </c>
      <c r="AH1074" s="299">
        <v>0</v>
      </c>
      <c r="AI1074" s="299">
        <v>0</v>
      </c>
      <c r="AJ1074" s="299">
        <v>0</v>
      </c>
      <c r="AK1074" s="299">
        <v>0</v>
      </c>
      <c r="AL1074" s="299">
        <v>0</v>
      </c>
      <c r="AM1074" s="299">
        <v>0</v>
      </c>
      <c r="AN1074" s="299">
        <v>0</v>
      </c>
      <c r="AO1074" s="299">
        <v>0</v>
      </c>
      <c r="AP1074" s="299">
        <v>0</v>
      </c>
      <c r="AQ1074" s="65">
        <v>0</v>
      </c>
      <c r="AR1074" s="66">
        <f t="shared" si="208"/>
        <v>0</v>
      </c>
      <c r="AS1074" s="67">
        <v>0</v>
      </c>
      <c r="AT1074" s="66">
        <f t="shared" si="210"/>
        <v>0</v>
      </c>
      <c r="AU1074" s="67">
        <v>0</v>
      </c>
      <c r="AV1074" s="68">
        <f t="shared" si="212"/>
        <v>0</v>
      </c>
    </row>
    <row r="1075" spans="1:48" x14ac:dyDescent="0.2">
      <c r="A1075" s="1" t="str">
        <f t="shared" ref="A1075:A1076" si="214">+CONCATENATE(D1075,C1075)</f>
        <v>Pichidegua39</v>
      </c>
      <c r="B1075" s="38" t="str">
        <f t="shared" si="192"/>
        <v>PICH3A39</v>
      </c>
      <c r="C1075" s="39">
        <v>39</v>
      </c>
      <c r="D1075" s="40" t="s">
        <v>52</v>
      </c>
      <c r="E1075" s="40" t="s">
        <v>55</v>
      </c>
      <c r="F1075" s="40" t="s">
        <v>49</v>
      </c>
      <c r="G1075" s="41" t="s">
        <v>27</v>
      </c>
      <c r="H1075" s="299">
        <v>28800</v>
      </c>
      <c r="I1075" s="299">
        <v>0</v>
      </c>
      <c r="J1075" s="299">
        <v>87660</v>
      </c>
      <c r="K1075" s="299">
        <v>0</v>
      </c>
      <c r="L1075" s="299">
        <v>142540</v>
      </c>
      <c r="M1075" s="299">
        <v>0</v>
      </c>
      <c r="N1075" s="299">
        <v>29160</v>
      </c>
      <c r="O1075" s="299">
        <v>0</v>
      </c>
      <c r="P1075" s="299">
        <v>0</v>
      </c>
      <c r="Q1075" s="299">
        <v>0</v>
      </c>
      <c r="R1075" s="299">
        <v>0</v>
      </c>
      <c r="S1075" s="299">
        <v>0</v>
      </c>
      <c r="T1075" s="299">
        <v>0</v>
      </c>
      <c r="U1075" s="299">
        <v>0</v>
      </c>
      <c r="V1075" s="299">
        <v>27720</v>
      </c>
      <c r="W1075" s="299">
        <v>0</v>
      </c>
      <c r="X1075" s="299">
        <v>0</v>
      </c>
      <c r="Y1075" s="299">
        <v>0</v>
      </c>
      <c r="Z1075" s="299">
        <v>27720</v>
      </c>
      <c r="AA1075" s="299">
        <v>0</v>
      </c>
      <c r="AB1075" s="299">
        <v>3060</v>
      </c>
      <c r="AC1075" s="299">
        <v>0</v>
      </c>
      <c r="AD1075" s="299">
        <v>0</v>
      </c>
      <c r="AE1075" s="299">
        <v>0</v>
      </c>
      <c r="AF1075" s="299">
        <v>3060</v>
      </c>
      <c r="AG1075" s="299">
        <v>0</v>
      </c>
      <c r="AH1075" s="299">
        <v>2080</v>
      </c>
      <c r="AI1075" s="299">
        <v>0</v>
      </c>
      <c r="AJ1075" s="299">
        <v>0</v>
      </c>
      <c r="AK1075" s="299">
        <v>0</v>
      </c>
      <c r="AL1075" s="299">
        <v>321020</v>
      </c>
      <c r="AM1075" s="299">
        <v>0</v>
      </c>
      <c r="AN1075" s="299">
        <v>0</v>
      </c>
      <c r="AO1075" s="299">
        <v>0</v>
      </c>
      <c r="AP1075" s="299">
        <v>321020</v>
      </c>
      <c r="AQ1075" s="65">
        <f t="shared" si="213"/>
        <v>8.6349760139555171E-2</v>
      </c>
      <c r="AR1075" s="66">
        <f t="shared" si="208"/>
        <v>154</v>
      </c>
      <c r="AS1075" s="67">
        <f t="shared" si="209"/>
        <v>9.5321163790418051E-3</v>
      </c>
      <c r="AT1075" s="66">
        <f t="shared" si="210"/>
        <v>17</v>
      </c>
      <c r="AU1075" s="67">
        <f t="shared" si="211"/>
        <v>6.4793470811787424E-3</v>
      </c>
      <c r="AV1075" s="68">
        <f t="shared" si="212"/>
        <v>11.555555555555555</v>
      </c>
    </row>
    <row r="1076" spans="1:48" x14ac:dyDescent="0.2">
      <c r="A1076" s="1" t="str">
        <f t="shared" si="214"/>
        <v>Pichidegua39</v>
      </c>
      <c r="B1076" s="38" t="str">
        <f t="shared" ref="B1076:B1094" si="215">+CONCATENATE(G1076,C1076)</f>
        <v>PICH4A39</v>
      </c>
      <c r="C1076" s="39">
        <v>39</v>
      </c>
      <c r="D1076" s="40" t="s">
        <v>52</v>
      </c>
      <c r="E1076" s="40" t="s">
        <v>55</v>
      </c>
      <c r="F1076" s="40" t="s">
        <v>50</v>
      </c>
      <c r="G1076" s="41" t="s">
        <v>28</v>
      </c>
      <c r="H1076" s="299">
        <v>11280</v>
      </c>
      <c r="I1076" s="299">
        <v>0</v>
      </c>
      <c r="J1076" s="299">
        <v>21600</v>
      </c>
      <c r="K1076" s="299">
        <v>0</v>
      </c>
      <c r="L1076" s="299">
        <v>55260</v>
      </c>
      <c r="M1076" s="299">
        <v>0</v>
      </c>
      <c r="N1076" s="299">
        <v>32580</v>
      </c>
      <c r="O1076" s="299">
        <v>0</v>
      </c>
      <c r="P1076" s="299">
        <v>5220</v>
      </c>
      <c r="Q1076" s="299">
        <v>0</v>
      </c>
      <c r="R1076" s="299">
        <v>0</v>
      </c>
      <c r="S1076" s="299">
        <v>0</v>
      </c>
      <c r="T1076" s="299">
        <v>0</v>
      </c>
      <c r="U1076" s="299">
        <v>0</v>
      </c>
      <c r="V1076" s="299">
        <v>29700</v>
      </c>
      <c r="W1076" s="299">
        <v>0</v>
      </c>
      <c r="X1076" s="299">
        <v>0</v>
      </c>
      <c r="Y1076" s="299">
        <v>0</v>
      </c>
      <c r="Z1076" s="299">
        <v>29700</v>
      </c>
      <c r="AA1076" s="299">
        <v>0</v>
      </c>
      <c r="AB1076" s="299">
        <v>3240</v>
      </c>
      <c r="AC1076" s="299">
        <v>0</v>
      </c>
      <c r="AD1076" s="299">
        <v>0</v>
      </c>
      <c r="AE1076" s="299">
        <v>0</v>
      </c>
      <c r="AF1076" s="299">
        <v>3240</v>
      </c>
      <c r="AG1076" s="299">
        <v>0</v>
      </c>
      <c r="AH1076" s="299">
        <v>1800</v>
      </c>
      <c r="AI1076" s="299">
        <v>0</v>
      </c>
      <c r="AJ1076" s="299">
        <v>0</v>
      </c>
      <c r="AK1076" s="299">
        <v>0</v>
      </c>
      <c r="AL1076" s="299">
        <v>160680</v>
      </c>
      <c r="AM1076" s="299">
        <v>0</v>
      </c>
      <c r="AN1076" s="299">
        <v>0</v>
      </c>
      <c r="AO1076" s="299">
        <v>0</v>
      </c>
      <c r="AP1076" s="299">
        <v>160680</v>
      </c>
      <c r="AQ1076" s="65">
        <f t="shared" si="213"/>
        <v>0.18483943241224796</v>
      </c>
      <c r="AR1076" s="66">
        <f t="shared" si="208"/>
        <v>165</v>
      </c>
      <c r="AS1076" s="67">
        <f t="shared" si="209"/>
        <v>2.0164301717699777E-2</v>
      </c>
      <c r="AT1076" s="66">
        <f t="shared" si="210"/>
        <v>18</v>
      </c>
      <c r="AU1076" s="67">
        <f t="shared" si="211"/>
        <v>1.1202389843166542E-2</v>
      </c>
      <c r="AV1076" s="68">
        <f t="shared" si="212"/>
        <v>10</v>
      </c>
    </row>
    <row r="1077" spans="1:48" x14ac:dyDescent="0.2">
      <c r="A1077" s="1" t="str">
        <f t="shared" ref="A1077:A1094" si="216">+CONCATENATE(D1077,C1077)</f>
        <v>Pichidegua39</v>
      </c>
      <c r="B1077" s="38" t="str">
        <f t="shared" si="215"/>
        <v>PICH5A39</v>
      </c>
      <c r="C1077" s="39">
        <v>39</v>
      </c>
      <c r="D1077" s="40" t="s">
        <v>52</v>
      </c>
      <c r="E1077" s="40" t="s">
        <v>55</v>
      </c>
      <c r="F1077" s="40" t="s">
        <v>51</v>
      </c>
      <c r="G1077" s="41" t="s">
        <v>29</v>
      </c>
      <c r="H1077" s="299">
        <v>1680</v>
      </c>
      <c r="I1077" s="299">
        <v>0</v>
      </c>
      <c r="J1077" s="299">
        <v>31860</v>
      </c>
      <c r="K1077" s="299">
        <v>0</v>
      </c>
      <c r="L1077" s="299">
        <v>142560</v>
      </c>
      <c r="M1077" s="299">
        <v>0</v>
      </c>
      <c r="N1077" s="299">
        <v>92340</v>
      </c>
      <c r="O1077" s="299">
        <v>0</v>
      </c>
      <c r="P1077" s="299">
        <v>6660</v>
      </c>
      <c r="Q1077" s="299">
        <v>0</v>
      </c>
      <c r="R1077" s="299">
        <v>0</v>
      </c>
      <c r="S1077" s="299">
        <v>0</v>
      </c>
      <c r="T1077" s="299">
        <v>0</v>
      </c>
      <c r="U1077" s="299">
        <v>0</v>
      </c>
      <c r="V1077" s="299">
        <v>20280</v>
      </c>
      <c r="W1077" s="299">
        <v>0</v>
      </c>
      <c r="X1077" s="299">
        <v>0</v>
      </c>
      <c r="Y1077" s="299">
        <v>0</v>
      </c>
      <c r="Z1077" s="299">
        <v>20280</v>
      </c>
      <c r="AA1077" s="299">
        <v>0</v>
      </c>
      <c r="AB1077" s="299">
        <v>2700</v>
      </c>
      <c r="AC1077" s="299">
        <v>0</v>
      </c>
      <c r="AD1077" s="299">
        <v>0</v>
      </c>
      <c r="AE1077" s="299">
        <v>0</v>
      </c>
      <c r="AF1077" s="299">
        <v>2700</v>
      </c>
      <c r="AG1077" s="299">
        <v>0</v>
      </c>
      <c r="AH1077" s="299">
        <v>1620</v>
      </c>
      <c r="AI1077" s="299">
        <v>0</v>
      </c>
      <c r="AJ1077" s="299">
        <v>0</v>
      </c>
      <c r="AK1077" s="299">
        <v>0</v>
      </c>
      <c r="AL1077" s="299">
        <v>299700</v>
      </c>
      <c r="AM1077" s="299">
        <v>0</v>
      </c>
      <c r="AN1077" s="299">
        <v>0</v>
      </c>
      <c r="AO1077" s="299">
        <v>0</v>
      </c>
      <c r="AP1077" s="299">
        <v>299700</v>
      </c>
      <c r="AQ1077" s="65">
        <f t="shared" si="213"/>
        <v>6.7667667667667672E-2</v>
      </c>
      <c r="AR1077" s="66">
        <f t="shared" si="208"/>
        <v>112.66666666666667</v>
      </c>
      <c r="AS1077" s="67">
        <f t="shared" si="209"/>
        <v>9.0090090090090089E-3</v>
      </c>
      <c r="AT1077" s="66">
        <f t="shared" si="210"/>
        <v>15</v>
      </c>
      <c r="AU1077" s="67">
        <f t="shared" si="211"/>
        <v>5.4054054054054057E-3</v>
      </c>
      <c r="AV1077" s="68">
        <f t="shared" si="212"/>
        <v>9</v>
      </c>
    </row>
    <row r="1078" spans="1:48" x14ac:dyDescent="0.2">
      <c r="A1078" s="1" t="str">
        <f t="shared" si="216"/>
        <v>Pichidegua39</v>
      </c>
      <c r="B1078" s="38" t="str">
        <f t="shared" si="215"/>
        <v>PICH1B39</v>
      </c>
      <c r="C1078" s="39">
        <v>39</v>
      </c>
      <c r="D1078" s="40" t="s">
        <v>52</v>
      </c>
      <c r="E1078" s="40" t="s">
        <v>56</v>
      </c>
      <c r="F1078" s="40" t="s">
        <v>48</v>
      </c>
      <c r="G1078" s="41" t="s">
        <v>30</v>
      </c>
      <c r="H1078" s="299">
        <v>0</v>
      </c>
      <c r="I1078" s="299">
        <v>0</v>
      </c>
      <c r="J1078" s="299">
        <v>0</v>
      </c>
      <c r="K1078" s="299">
        <v>0</v>
      </c>
      <c r="L1078" s="299">
        <v>0</v>
      </c>
      <c r="M1078" s="299">
        <v>0</v>
      </c>
      <c r="N1078" s="299">
        <v>0</v>
      </c>
      <c r="O1078" s="299">
        <v>0</v>
      </c>
      <c r="P1078" s="299">
        <v>0</v>
      </c>
      <c r="Q1078" s="299">
        <v>0</v>
      </c>
      <c r="R1078" s="299">
        <v>0</v>
      </c>
      <c r="S1078" s="299">
        <v>0</v>
      </c>
      <c r="T1078" s="299">
        <v>0</v>
      </c>
      <c r="U1078" s="299">
        <v>0</v>
      </c>
      <c r="V1078" s="299">
        <v>0</v>
      </c>
      <c r="W1078" s="299">
        <v>0</v>
      </c>
      <c r="X1078" s="299">
        <v>2100</v>
      </c>
      <c r="Y1078" s="299">
        <v>0</v>
      </c>
      <c r="Z1078" s="299">
        <v>2100</v>
      </c>
      <c r="AA1078" s="299">
        <v>0</v>
      </c>
      <c r="AB1078" s="299">
        <v>0</v>
      </c>
      <c r="AC1078" s="299">
        <v>0</v>
      </c>
      <c r="AD1078" s="299">
        <v>210</v>
      </c>
      <c r="AE1078" s="299">
        <v>0</v>
      </c>
      <c r="AF1078" s="299">
        <v>210</v>
      </c>
      <c r="AG1078" s="299">
        <v>0</v>
      </c>
      <c r="AH1078" s="299">
        <v>0</v>
      </c>
      <c r="AI1078" s="299">
        <v>0</v>
      </c>
      <c r="AJ1078" s="299">
        <v>0</v>
      </c>
      <c r="AK1078" s="299">
        <v>0</v>
      </c>
      <c r="AL1078" s="299">
        <v>0</v>
      </c>
      <c r="AM1078" s="299">
        <v>0</v>
      </c>
      <c r="AN1078" s="299">
        <v>2310</v>
      </c>
      <c r="AO1078" s="299">
        <v>0</v>
      </c>
      <c r="AP1078" s="299">
        <v>2310</v>
      </c>
      <c r="AQ1078" s="65">
        <f t="shared" si="213"/>
        <v>0.90909090909090906</v>
      </c>
      <c r="AR1078" s="66">
        <f t="shared" si="208"/>
        <v>11.666666666666666</v>
      </c>
      <c r="AS1078" s="67">
        <f t="shared" si="209"/>
        <v>9.0909090909090912E-2</v>
      </c>
      <c r="AT1078" s="66">
        <f t="shared" si="210"/>
        <v>1.1666666666666667</v>
      </c>
      <c r="AU1078" s="67">
        <f t="shared" si="211"/>
        <v>0</v>
      </c>
      <c r="AV1078" s="68">
        <f t="shared" si="212"/>
        <v>0</v>
      </c>
    </row>
    <row r="1079" spans="1:48" x14ac:dyDescent="0.2">
      <c r="A1079" s="1" t="str">
        <f t="shared" si="216"/>
        <v>Pichidegua39</v>
      </c>
      <c r="B1079" s="38" t="str">
        <f t="shared" si="215"/>
        <v>PICH2B39</v>
      </c>
      <c r="C1079" s="39">
        <v>39</v>
      </c>
      <c r="D1079" s="40" t="s">
        <v>52</v>
      </c>
      <c r="E1079" s="40" t="s">
        <v>55</v>
      </c>
      <c r="F1079" s="40" t="s">
        <v>48</v>
      </c>
      <c r="G1079" s="41" t="s">
        <v>31</v>
      </c>
      <c r="H1079" s="299">
        <v>0</v>
      </c>
      <c r="I1079" s="299">
        <v>0</v>
      </c>
      <c r="J1079" s="299">
        <v>0</v>
      </c>
      <c r="K1079" s="299">
        <v>0</v>
      </c>
      <c r="L1079" s="299">
        <v>0</v>
      </c>
      <c r="M1079" s="299">
        <v>0</v>
      </c>
      <c r="N1079" s="299">
        <v>0</v>
      </c>
      <c r="O1079" s="299">
        <v>0</v>
      </c>
      <c r="P1079" s="299">
        <v>0</v>
      </c>
      <c r="Q1079" s="299">
        <v>0</v>
      </c>
      <c r="R1079" s="299">
        <v>0</v>
      </c>
      <c r="S1079" s="299">
        <v>0</v>
      </c>
      <c r="T1079" s="299">
        <v>0</v>
      </c>
      <c r="U1079" s="299">
        <v>0</v>
      </c>
      <c r="V1079" s="299">
        <v>0</v>
      </c>
      <c r="W1079" s="299">
        <v>0</v>
      </c>
      <c r="X1079" s="299">
        <v>0</v>
      </c>
      <c r="Y1079" s="299">
        <v>0</v>
      </c>
      <c r="Z1079" s="299">
        <v>0</v>
      </c>
      <c r="AA1079" s="299">
        <v>0</v>
      </c>
      <c r="AB1079" s="299">
        <v>0</v>
      </c>
      <c r="AC1079" s="299">
        <v>0</v>
      </c>
      <c r="AD1079" s="299">
        <v>0</v>
      </c>
      <c r="AE1079" s="299">
        <v>0</v>
      </c>
      <c r="AF1079" s="299">
        <v>0</v>
      </c>
      <c r="AG1079" s="299">
        <v>0</v>
      </c>
      <c r="AH1079" s="299">
        <v>0</v>
      </c>
      <c r="AI1079" s="299">
        <v>0</v>
      </c>
      <c r="AJ1079" s="299">
        <v>0</v>
      </c>
      <c r="AK1079" s="299">
        <v>0</v>
      </c>
      <c r="AL1079" s="299">
        <v>0</v>
      </c>
      <c r="AM1079" s="299">
        <v>0</v>
      </c>
      <c r="AN1079" s="299">
        <v>0</v>
      </c>
      <c r="AO1079" s="299">
        <v>0</v>
      </c>
      <c r="AP1079" s="299">
        <v>0</v>
      </c>
      <c r="AQ1079" s="65">
        <v>0</v>
      </c>
      <c r="AR1079" s="66">
        <f t="shared" si="208"/>
        <v>0</v>
      </c>
      <c r="AS1079" s="67">
        <v>0</v>
      </c>
      <c r="AT1079" s="66">
        <f t="shared" si="210"/>
        <v>0</v>
      </c>
      <c r="AU1079" s="67">
        <v>0</v>
      </c>
      <c r="AV1079" s="68">
        <f t="shared" si="212"/>
        <v>0</v>
      </c>
    </row>
    <row r="1080" spans="1:48" x14ac:dyDescent="0.2">
      <c r="A1080" s="1" t="str">
        <f t="shared" si="216"/>
        <v>Pichidegua39</v>
      </c>
      <c r="B1080" s="38" t="str">
        <f t="shared" si="215"/>
        <v>PICH3B39</v>
      </c>
      <c r="C1080" s="39">
        <v>39</v>
      </c>
      <c r="D1080" s="40" t="s">
        <v>52</v>
      </c>
      <c r="E1080" s="40" t="s">
        <v>55</v>
      </c>
      <c r="F1080" s="40" t="s">
        <v>49</v>
      </c>
      <c r="G1080" s="41" t="s">
        <v>32</v>
      </c>
      <c r="H1080" s="299">
        <v>3960</v>
      </c>
      <c r="I1080" s="299">
        <v>0</v>
      </c>
      <c r="J1080" s="299">
        <v>28620</v>
      </c>
      <c r="K1080" s="299">
        <v>0</v>
      </c>
      <c r="L1080" s="299">
        <v>207600</v>
      </c>
      <c r="M1080" s="299">
        <v>0</v>
      </c>
      <c r="N1080" s="299">
        <v>200160</v>
      </c>
      <c r="O1080" s="299">
        <v>0</v>
      </c>
      <c r="P1080" s="299">
        <v>14040</v>
      </c>
      <c r="Q1080" s="299">
        <v>0</v>
      </c>
      <c r="R1080" s="299">
        <v>0</v>
      </c>
      <c r="S1080" s="299">
        <v>0</v>
      </c>
      <c r="T1080" s="299">
        <v>0</v>
      </c>
      <c r="U1080" s="299">
        <v>0</v>
      </c>
      <c r="V1080" s="299">
        <v>12420</v>
      </c>
      <c r="W1080" s="299">
        <v>0</v>
      </c>
      <c r="X1080" s="299">
        <v>0</v>
      </c>
      <c r="Y1080" s="299">
        <v>0</v>
      </c>
      <c r="Z1080" s="299">
        <v>12420</v>
      </c>
      <c r="AA1080" s="299">
        <v>0</v>
      </c>
      <c r="AB1080" s="299">
        <v>1620</v>
      </c>
      <c r="AC1080" s="299">
        <v>0</v>
      </c>
      <c r="AD1080" s="299">
        <v>0</v>
      </c>
      <c r="AE1080" s="299">
        <v>0</v>
      </c>
      <c r="AF1080" s="299">
        <v>1620</v>
      </c>
      <c r="AG1080" s="299">
        <v>0</v>
      </c>
      <c r="AH1080" s="299">
        <v>2100</v>
      </c>
      <c r="AI1080" s="299">
        <v>0</v>
      </c>
      <c r="AJ1080" s="299">
        <v>0</v>
      </c>
      <c r="AK1080" s="299">
        <v>0</v>
      </c>
      <c r="AL1080" s="299">
        <v>470520</v>
      </c>
      <c r="AM1080" s="299">
        <v>0</v>
      </c>
      <c r="AN1080" s="299">
        <v>0</v>
      </c>
      <c r="AO1080" s="299">
        <v>0</v>
      </c>
      <c r="AP1080" s="299">
        <v>470520</v>
      </c>
      <c r="AQ1080" s="65">
        <f t="shared" si="213"/>
        <v>2.6396327467482786E-2</v>
      </c>
      <c r="AR1080" s="66">
        <f t="shared" si="208"/>
        <v>69</v>
      </c>
      <c r="AS1080" s="67">
        <f t="shared" si="209"/>
        <v>3.4429992348890587E-3</v>
      </c>
      <c r="AT1080" s="66">
        <f t="shared" si="210"/>
        <v>9</v>
      </c>
      <c r="AU1080" s="67">
        <f t="shared" si="211"/>
        <v>4.4631471563376691E-3</v>
      </c>
      <c r="AV1080" s="68">
        <f t="shared" si="212"/>
        <v>11.666666666666666</v>
      </c>
    </row>
    <row r="1081" spans="1:48" x14ac:dyDescent="0.2">
      <c r="A1081" s="1" t="str">
        <f t="shared" si="216"/>
        <v>Pichidegua39</v>
      </c>
      <c r="B1081" s="38" t="str">
        <f t="shared" si="215"/>
        <v>PICH4B39</v>
      </c>
      <c r="C1081" s="39">
        <v>39</v>
      </c>
      <c r="D1081" s="40" t="s">
        <v>52</v>
      </c>
      <c r="E1081" s="40" t="s">
        <v>55</v>
      </c>
      <c r="F1081" s="40" t="s">
        <v>50</v>
      </c>
      <c r="G1081" s="41" t="s">
        <v>33</v>
      </c>
      <c r="H1081" s="299">
        <v>1080</v>
      </c>
      <c r="I1081" s="299">
        <v>0</v>
      </c>
      <c r="J1081" s="299">
        <v>180</v>
      </c>
      <c r="K1081" s="299">
        <v>0</v>
      </c>
      <c r="L1081" s="299">
        <v>0</v>
      </c>
      <c r="M1081" s="299">
        <v>0</v>
      </c>
      <c r="N1081" s="299">
        <v>79020</v>
      </c>
      <c r="O1081" s="299">
        <v>0</v>
      </c>
      <c r="P1081" s="299">
        <v>69120</v>
      </c>
      <c r="Q1081" s="299">
        <v>0</v>
      </c>
      <c r="R1081" s="299">
        <v>4320</v>
      </c>
      <c r="S1081" s="299">
        <v>0</v>
      </c>
      <c r="T1081" s="299">
        <v>0</v>
      </c>
      <c r="U1081" s="299">
        <v>0</v>
      </c>
      <c r="V1081" s="299">
        <v>13680</v>
      </c>
      <c r="W1081" s="299">
        <v>0</v>
      </c>
      <c r="X1081" s="299">
        <v>0</v>
      </c>
      <c r="Y1081" s="299">
        <v>0</v>
      </c>
      <c r="Z1081" s="299">
        <v>13680</v>
      </c>
      <c r="AA1081" s="299">
        <v>0</v>
      </c>
      <c r="AB1081" s="299">
        <v>2520</v>
      </c>
      <c r="AC1081" s="299">
        <v>0</v>
      </c>
      <c r="AD1081" s="299">
        <v>0</v>
      </c>
      <c r="AE1081" s="299">
        <v>0</v>
      </c>
      <c r="AF1081" s="299">
        <v>2520</v>
      </c>
      <c r="AG1081" s="299">
        <v>0</v>
      </c>
      <c r="AH1081" s="299">
        <v>850</v>
      </c>
      <c r="AI1081" s="299">
        <v>0</v>
      </c>
      <c r="AJ1081" s="299">
        <v>0</v>
      </c>
      <c r="AK1081" s="299">
        <v>0</v>
      </c>
      <c r="AL1081" s="299">
        <v>170770</v>
      </c>
      <c r="AM1081" s="299">
        <v>0</v>
      </c>
      <c r="AN1081" s="299">
        <v>0</v>
      </c>
      <c r="AO1081" s="299">
        <v>0</v>
      </c>
      <c r="AP1081" s="299">
        <v>170770</v>
      </c>
      <c r="AQ1081" s="65">
        <f t="shared" si="213"/>
        <v>8.010774726239972E-2</v>
      </c>
      <c r="AR1081" s="66">
        <f t="shared" si="208"/>
        <v>76</v>
      </c>
      <c r="AS1081" s="67">
        <f t="shared" si="209"/>
        <v>1.4756690285178896E-2</v>
      </c>
      <c r="AT1081" s="66">
        <f t="shared" si="210"/>
        <v>14</v>
      </c>
      <c r="AU1081" s="67">
        <f t="shared" si="211"/>
        <v>4.9774550565087547E-3</v>
      </c>
      <c r="AV1081" s="68">
        <f t="shared" si="212"/>
        <v>4.7222222222222223</v>
      </c>
    </row>
    <row r="1082" spans="1:48" x14ac:dyDescent="0.2">
      <c r="A1082" s="1" t="str">
        <f t="shared" si="216"/>
        <v>Pichidegua39</v>
      </c>
      <c r="B1082" s="38" t="str">
        <f t="shared" si="215"/>
        <v>PICH5B39</v>
      </c>
      <c r="C1082" s="39">
        <v>39</v>
      </c>
      <c r="D1082" s="40" t="s">
        <v>52</v>
      </c>
      <c r="E1082" s="40" t="s">
        <v>55</v>
      </c>
      <c r="F1082" s="40" t="s">
        <v>51</v>
      </c>
      <c r="G1082" s="41" t="s">
        <v>34</v>
      </c>
      <c r="H1082" s="299">
        <v>0</v>
      </c>
      <c r="I1082" s="299">
        <v>0</v>
      </c>
      <c r="J1082" s="299">
        <v>0</v>
      </c>
      <c r="K1082" s="299">
        <v>0</v>
      </c>
      <c r="L1082" s="299">
        <v>0</v>
      </c>
      <c r="M1082" s="299">
        <v>0</v>
      </c>
      <c r="N1082" s="299">
        <v>0</v>
      </c>
      <c r="O1082" s="299">
        <v>0</v>
      </c>
      <c r="P1082" s="299">
        <v>0</v>
      </c>
      <c r="Q1082" s="299">
        <v>0</v>
      </c>
      <c r="R1082" s="299">
        <v>0</v>
      </c>
      <c r="S1082" s="299">
        <v>0</v>
      </c>
      <c r="T1082" s="299">
        <v>0</v>
      </c>
      <c r="U1082" s="299">
        <v>0</v>
      </c>
      <c r="V1082" s="299">
        <v>0</v>
      </c>
      <c r="W1082" s="299">
        <v>0</v>
      </c>
      <c r="X1082" s="299">
        <v>0</v>
      </c>
      <c r="Y1082" s="299">
        <v>0</v>
      </c>
      <c r="Z1082" s="299">
        <v>0</v>
      </c>
      <c r="AA1082" s="299">
        <v>0</v>
      </c>
      <c r="AB1082" s="299">
        <v>0</v>
      </c>
      <c r="AC1082" s="299">
        <v>0</v>
      </c>
      <c r="AD1082" s="299">
        <v>0</v>
      </c>
      <c r="AE1082" s="299">
        <v>0</v>
      </c>
      <c r="AF1082" s="299">
        <v>0</v>
      </c>
      <c r="AG1082" s="299">
        <v>0</v>
      </c>
      <c r="AH1082" s="299">
        <v>0</v>
      </c>
      <c r="AI1082" s="299">
        <v>0</v>
      </c>
      <c r="AJ1082" s="299">
        <v>0</v>
      </c>
      <c r="AK1082" s="299">
        <v>0</v>
      </c>
      <c r="AL1082" s="299">
        <v>0</v>
      </c>
      <c r="AM1082" s="299">
        <v>0</v>
      </c>
      <c r="AN1082" s="299">
        <v>0</v>
      </c>
      <c r="AO1082" s="299">
        <v>0</v>
      </c>
      <c r="AP1082" s="299">
        <v>0</v>
      </c>
      <c r="AQ1082" s="65">
        <v>0</v>
      </c>
      <c r="AR1082" s="66">
        <f t="shared" si="208"/>
        <v>0</v>
      </c>
      <c r="AS1082" s="67">
        <v>0</v>
      </c>
      <c r="AT1082" s="66">
        <f t="shared" si="210"/>
        <v>0</v>
      </c>
      <c r="AU1082" s="67">
        <v>0</v>
      </c>
      <c r="AV1082" s="68">
        <f t="shared" si="212"/>
        <v>0</v>
      </c>
    </row>
    <row r="1083" spans="1:48" x14ac:dyDescent="0.2">
      <c r="A1083" s="1" t="str">
        <f t="shared" si="216"/>
        <v>Pichidegua39</v>
      </c>
      <c r="B1083" s="38" t="str">
        <f t="shared" si="215"/>
        <v>PICH3C39</v>
      </c>
      <c r="C1083" s="39">
        <v>39</v>
      </c>
      <c r="D1083" s="40" t="s">
        <v>52</v>
      </c>
      <c r="E1083" s="40" t="s">
        <v>55</v>
      </c>
      <c r="F1083" s="40" t="s">
        <v>49</v>
      </c>
      <c r="G1083" s="41" t="s">
        <v>53</v>
      </c>
      <c r="H1083" s="299">
        <v>6480</v>
      </c>
      <c r="I1083" s="299">
        <v>0</v>
      </c>
      <c r="J1083" s="299">
        <v>3060</v>
      </c>
      <c r="K1083" s="299">
        <v>0</v>
      </c>
      <c r="L1083" s="299">
        <v>76560</v>
      </c>
      <c r="M1083" s="299">
        <v>0</v>
      </c>
      <c r="N1083" s="299">
        <v>194040</v>
      </c>
      <c r="O1083" s="299">
        <v>0</v>
      </c>
      <c r="P1083" s="299">
        <v>28260</v>
      </c>
      <c r="Q1083" s="299">
        <v>0</v>
      </c>
      <c r="R1083" s="299">
        <v>0</v>
      </c>
      <c r="S1083" s="299">
        <v>0</v>
      </c>
      <c r="T1083" s="299">
        <v>0</v>
      </c>
      <c r="U1083" s="299">
        <v>0</v>
      </c>
      <c r="V1083" s="299">
        <v>7560</v>
      </c>
      <c r="W1083" s="299">
        <v>0</v>
      </c>
      <c r="X1083" s="299">
        <v>0</v>
      </c>
      <c r="Y1083" s="299">
        <v>0</v>
      </c>
      <c r="Z1083" s="299">
        <v>7560</v>
      </c>
      <c r="AA1083" s="299">
        <v>0</v>
      </c>
      <c r="AB1083" s="299">
        <v>1980</v>
      </c>
      <c r="AC1083" s="299">
        <v>0</v>
      </c>
      <c r="AD1083" s="299">
        <v>0</v>
      </c>
      <c r="AE1083" s="299">
        <v>0</v>
      </c>
      <c r="AF1083" s="299">
        <v>1980</v>
      </c>
      <c r="AG1083" s="299">
        <v>0</v>
      </c>
      <c r="AH1083" s="299">
        <v>1280</v>
      </c>
      <c r="AI1083" s="299">
        <v>0</v>
      </c>
      <c r="AJ1083" s="299">
        <v>0</v>
      </c>
      <c r="AK1083" s="299">
        <v>0</v>
      </c>
      <c r="AL1083" s="299">
        <v>319220</v>
      </c>
      <c r="AM1083" s="299">
        <v>0</v>
      </c>
      <c r="AN1083" s="299">
        <v>0</v>
      </c>
      <c r="AO1083" s="299">
        <v>0</v>
      </c>
      <c r="AP1083" s="299">
        <v>319220</v>
      </c>
      <c r="AQ1083" s="65">
        <f t="shared" si="213"/>
        <v>2.3682726646200112E-2</v>
      </c>
      <c r="AR1083" s="66">
        <f t="shared" si="208"/>
        <v>42</v>
      </c>
      <c r="AS1083" s="67">
        <f t="shared" si="209"/>
        <v>6.202618883528601E-3</v>
      </c>
      <c r="AT1083" s="66">
        <f t="shared" si="210"/>
        <v>11</v>
      </c>
      <c r="AU1083" s="67">
        <f t="shared" si="211"/>
        <v>4.0097738236952573E-3</v>
      </c>
      <c r="AV1083" s="68">
        <f t="shared" si="212"/>
        <v>7.1111111111111107</v>
      </c>
    </row>
    <row r="1084" spans="1:48" x14ac:dyDescent="0.2">
      <c r="A1084" s="1" t="str">
        <f t="shared" si="216"/>
        <v>Pichidegua39</v>
      </c>
      <c r="B1084" s="38" t="str">
        <f t="shared" si="215"/>
        <v>PICH5C39</v>
      </c>
      <c r="C1084" s="39">
        <v>39</v>
      </c>
      <c r="D1084" s="40" t="s">
        <v>52</v>
      </c>
      <c r="E1084" s="40" t="s">
        <v>55</v>
      </c>
      <c r="F1084" s="40" t="s">
        <v>51</v>
      </c>
      <c r="G1084" s="41" t="s">
        <v>35</v>
      </c>
      <c r="H1084" s="299">
        <v>1320</v>
      </c>
      <c r="I1084" s="299">
        <v>0</v>
      </c>
      <c r="J1084" s="299">
        <v>18720</v>
      </c>
      <c r="K1084" s="299">
        <v>0</v>
      </c>
      <c r="L1084" s="299">
        <v>116100</v>
      </c>
      <c r="M1084" s="299">
        <v>0</v>
      </c>
      <c r="N1084" s="299">
        <v>153900</v>
      </c>
      <c r="O1084" s="299">
        <v>0</v>
      </c>
      <c r="P1084" s="299">
        <v>12420</v>
      </c>
      <c r="Q1084" s="299">
        <v>0</v>
      </c>
      <c r="R1084" s="299">
        <v>0</v>
      </c>
      <c r="S1084" s="299">
        <v>0</v>
      </c>
      <c r="T1084" s="299">
        <v>0</v>
      </c>
      <c r="U1084" s="299">
        <v>0</v>
      </c>
      <c r="V1084" s="299">
        <v>19860</v>
      </c>
      <c r="W1084" s="299">
        <v>0</v>
      </c>
      <c r="X1084" s="299">
        <v>0</v>
      </c>
      <c r="Y1084" s="299">
        <v>0</v>
      </c>
      <c r="Z1084" s="299">
        <v>19860</v>
      </c>
      <c r="AA1084" s="299">
        <v>0</v>
      </c>
      <c r="AB1084" s="299">
        <v>1980</v>
      </c>
      <c r="AC1084" s="299">
        <v>0</v>
      </c>
      <c r="AD1084" s="299">
        <v>0</v>
      </c>
      <c r="AE1084" s="299">
        <v>0</v>
      </c>
      <c r="AF1084" s="299">
        <v>1980</v>
      </c>
      <c r="AG1084" s="299">
        <v>0</v>
      </c>
      <c r="AH1084" s="299">
        <v>1400</v>
      </c>
      <c r="AI1084" s="299">
        <v>0</v>
      </c>
      <c r="AJ1084" s="299">
        <v>0</v>
      </c>
      <c r="AK1084" s="299">
        <v>0</v>
      </c>
      <c r="AL1084" s="299">
        <v>325700</v>
      </c>
      <c r="AM1084" s="299">
        <v>0</v>
      </c>
      <c r="AN1084" s="299">
        <v>0</v>
      </c>
      <c r="AO1084" s="299">
        <v>0</v>
      </c>
      <c r="AP1084" s="299">
        <v>325700</v>
      </c>
      <c r="AQ1084" s="65">
        <f t="shared" si="213"/>
        <v>6.0976358612219832E-2</v>
      </c>
      <c r="AR1084" s="66">
        <f t="shared" si="208"/>
        <v>110.33333333333333</v>
      </c>
      <c r="AS1084" s="67">
        <f t="shared" si="209"/>
        <v>6.0792140006140621E-3</v>
      </c>
      <c r="AT1084" s="66">
        <f t="shared" si="210"/>
        <v>11</v>
      </c>
      <c r="AU1084" s="67">
        <f t="shared" si="211"/>
        <v>4.2984341418483268E-3</v>
      </c>
      <c r="AV1084" s="68">
        <f t="shared" si="212"/>
        <v>7.7777777777777777</v>
      </c>
    </row>
    <row r="1085" spans="1:48" x14ac:dyDescent="0.2">
      <c r="A1085" s="1" t="str">
        <f t="shared" si="216"/>
        <v>Pichidegua39</v>
      </c>
      <c r="B1085" s="38" t="str">
        <f t="shared" si="215"/>
        <v>PICH5D39</v>
      </c>
      <c r="C1085" s="39">
        <v>39</v>
      </c>
      <c r="D1085" s="40" t="s">
        <v>52</v>
      </c>
      <c r="E1085" s="40" t="s">
        <v>55</v>
      </c>
      <c r="F1085" s="40" t="s">
        <v>51</v>
      </c>
      <c r="G1085" s="41" t="s">
        <v>36</v>
      </c>
      <c r="H1085" s="299">
        <v>2280</v>
      </c>
      <c r="I1085" s="299">
        <v>0</v>
      </c>
      <c r="J1085" s="299">
        <v>40500</v>
      </c>
      <c r="K1085" s="299">
        <v>0</v>
      </c>
      <c r="L1085" s="299">
        <v>127440</v>
      </c>
      <c r="M1085" s="299">
        <v>0</v>
      </c>
      <c r="N1085" s="299">
        <v>76320</v>
      </c>
      <c r="O1085" s="299">
        <v>0</v>
      </c>
      <c r="P1085" s="299">
        <v>3600</v>
      </c>
      <c r="Q1085" s="299">
        <v>0</v>
      </c>
      <c r="R1085" s="299">
        <v>0</v>
      </c>
      <c r="S1085" s="299">
        <v>0</v>
      </c>
      <c r="T1085" s="299">
        <v>0</v>
      </c>
      <c r="U1085" s="299">
        <v>0</v>
      </c>
      <c r="V1085" s="299">
        <v>27000</v>
      </c>
      <c r="W1085" s="299">
        <v>0</v>
      </c>
      <c r="X1085" s="299">
        <v>0</v>
      </c>
      <c r="Y1085" s="299">
        <v>0</v>
      </c>
      <c r="Z1085" s="299">
        <v>27000</v>
      </c>
      <c r="AA1085" s="299">
        <v>0</v>
      </c>
      <c r="AB1085" s="299">
        <v>3600</v>
      </c>
      <c r="AC1085" s="299">
        <v>0</v>
      </c>
      <c r="AD1085" s="299">
        <v>0</v>
      </c>
      <c r="AE1085" s="299">
        <v>0</v>
      </c>
      <c r="AF1085" s="299">
        <v>3600</v>
      </c>
      <c r="AG1085" s="299">
        <v>0</v>
      </c>
      <c r="AH1085" s="299">
        <v>1320</v>
      </c>
      <c r="AI1085" s="299">
        <v>0</v>
      </c>
      <c r="AJ1085" s="299">
        <v>0</v>
      </c>
      <c r="AK1085" s="299">
        <v>0</v>
      </c>
      <c r="AL1085" s="299">
        <v>282060</v>
      </c>
      <c r="AM1085" s="299">
        <v>0</v>
      </c>
      <c r="AN1085" s="299">
        <v>0</v>
      </c>
      <c r="AO1085" s="299">
        <v>0</v>
      </c>
      <c r="AP1085" s="299">
        <v>282060</v>
      </c>
      <c r="AQ1085" s="65">
        <f t="shared" si="213"/>
        <v>9.5724313975749847E-2</v>
      </c>
      <c r="AR1085" s="66">
        <f t="shared" si="208"/>
        <v>150</v>
      </c>
      <c r="AS1085" s="67">
        <f t="shared" si="209"/>
        <v>1.2763241863433313E-2</v>
      </c>
      <c r="AT1085" s="66">
        <f t="shared" si="210"/>
        <v>20</v>
      </c>
      <c r="AU1085" s="67">
        <f t="shared" si="211"/>
        <v>4.6798553499255479E-3</v>
      </c>
      <c r="AV1085" s="68">
        <f t="shared" si="212"/>
        <v>7.333333333333333</v>
      </c>
    </row>
    <row r="1086" spans="1:48" x14ac:dyDescent="0.2">
      <c r="A1086" s="1" t="str">
        <f t="shared" si="216"/>
        <v>Pichidegua39</v>
      </c>
      <c r="B1086" s="38" t="str">
        <f t="shared" si="215"/>
        <v>PICH1Aco39</v>
      </c>
      <c r="C1086" s="39">
        <v>39</v>
      </c>
      <c r="D1086" s="40" t="s">
        <v>52</v>
      </c>
      <c r="E1086" s="40" t="s">
        <v>56</v>
      </c>
      <c r="F1086" s="40" t="s">
        <v>47</v>
      </c>
      <c r="G1086" s="41" t="s">
        <v>37</v>
      </c>
      <c r="H1086" s="299">
        <v>0</v>
      </c>
      <c r="I1086" s="299">
        <v>0</v>
      </c>
      <c r="J1086" s="299">
        <v>0</v>
      </c>
      <c r="K1086" s="299">
        <v>0</v>
      </c>
      <c r="L1086" s="299">
        <v>0</v>
      </c>
      <c r="M1086" s="299">
        <v>0</v>
      </c>
      <c r="N1086" s="299">
        <v>0</v>
      </c>
      <c r="O1086" s="299">
        <v>0</v>
      </c>
      <c r="P1086" s="299">
        <v>0</v>
      </c>
      <c r="Q1086" s="299">
        <v>0</v>
      </c>
      <c r="R1086" s="299">
        <v>0</v>
      </c>
      <c r="S1086" s="299">
        <v>0</v>
      </c>
      <c r="T1086" s="299">
        <v>0</v>
      </c>
      <c r="U1086" s="299">
        <v>0</v>
      </c>
      <c r="V1086" s="299">
        <v>0</v>
      </c>
      <c r="W1086" s="299">
        <v>0</v>
      </c>
      <c r="X1086" s="299">
        <v>0</v>
      </c>
      <c r="Y1086" s="299">
        <v>0</v>
      </c>
      <c r="Z1086" s="299">
        <v>0</v>
      </c>
      <c r="AA1086" s="299">
        <v>0</v>
      </c>
      <c r="AB1086" s="299">
        <v>0</v>
      </c>
      <c r="AC1086" s="299">
        <v>0</v>
      </c>
      <c r="AD1086" s="299">
        <v>0</v>
      </c>
      <c r="AE1086" s="299">
        <v>0</v>
      </c>
      <c r="AF1086" s="299">
        <v>0</v>
      </c>
      <c r="AG1086" s="299">
        <v>0</v>
      </c>
      <c r="AH1086" s="299">
        <v>0</v>
      </c>
      <c r="AI1086" s="299">
        <v>0</v>
      </c>
      <c r="AJ1086" s="299">
        <v>0</v>
      </c>
      <c r="AK1086" s="299">
        <v>0</v>
      </c>
      <c r="AL1086" s="299">
        <v>0</v>
      </c>
      <c r="AM1086" s="299">
        <v>0</v>
      </c>
      <c r="AN1086" s="299">
        <v>0</v>
      </c>
      <c r="AO1086" s="299">
        <v>0</v>
      </c>
      <c r="AP1086" s="299">
        <v>0</v>
      </c>
      <c r="AQ1086" s="65">
        <v>0</v>
      </c>
      <c r="AR1086" s="66">
        <f t="shared" si="208"/>
        <v>0</v>
      </c>
      <c r="AS1086" s="67">
        <v>0</v>
      </c>
      <c r="AT1086" s="66">
        <f t="shared" si="210"/>
        <v>0</v>
      </c>
      <c r="AU1086" s="67">
        <v>0</v>
      </c>
      <c r="AV1086" s="68">
        <f t="shared" si="212"/>
        <v>0</v>
      </c>
    </row>
    <row r="1087" spans="1:48" x14ac:dyDescent="0.2">
      <c r="A1087" s="1" t="str">
        <f t="shared" si="216"/>
        <v>Pichidegua39</v>
      </c>
      <c r="B1087" s="38" t="str">
        <f t="shared" si="215"/>
        <v>PICH1Aco239</v>
      </c>
      <c r="C1087" s="39">
        <v>39</v>
      </c>
      <c r="D1087" s="40" t="s">
        <v>52</v>
      </c>
      <c r="E1087" s="40" t="s">
        <v>56</v>
      </c>
      <c r="F1087" s="40" t="s">
        <v>47</v>
      </c>
      <c r="G1087" s="41" t="s">
        <v>38</v>
      </c>
      <c r="H1087" s="299">
        <v>1560</v>
      </c>
      <c r="I1087" s="299">
        <v>0</v>
      </c>
      <c r="J1087" s="299">
        <v>2880</v>
      </c>
      <c r="K1087" s="299">
        <v>0</v>
      </c>
      <c r="L1087" s="299">
        <v>31320</v>
      </c>
      <c r="M1087" s="299">
        <v>0</v>
      </c>
      <c r="N1087" s="299">
        <v>55800</v>
      </c>
      <c r="O1087" s="299">
        <v>0</v>
      </c>
      <c r="P1087" s="299">
        <v>3420</v>
      </c>
      <c r="Q1087" s="299">
        <v>0</v>
      </c>
      <c r="R1087" s="299">
        <v>0</v>
      </c>
      <c r="S1087" s="299">
        <v>0</v>
      </c>
      <c r="T1087" s="299">
        <v>0</v>
      </c>
      <c r="U1087" s="299">
        <v>0</v>
      </c>
      <c r="V1087" s="299">
        <v>5979</v>
      </c>
      <c r="W1087" s="299">
        <v>0</v>
      </c>
      <c r="X1087" s="299">
        <v>5730</v>
      </c>
      <c r="Y1087" s="299">
        <v>0</v>
      </c>
      <c r="Z1087" s="299">
        <v>11709</v>
      </c>
      <c r="AA1087" s="299">
        <v>0</v>
      </c>
      <c r="AB1087" s="299">
        <v>789</v>
      </c>
      <c r="AC1087" s="299">
        <v>0</v>
      </c>
      <c r="AD1087" s="299">
        <v>1020</v>
      </c>
      <c r="AE1087" s="299">
        <v>0</v>
      </c>
      <c r="AF1087" s="299">
        <v>1809</v>
      </c>
      <c r="AG1087" s="299">
        <v>0</v>
      </c>
      <c r="AH1087" s="299">
        <v>1592</v>
      </c>
      <c r="AI1087" s="299">
        <v>0</v>
      </c>
      <c r="AJ1087" s="299">
        <v>0</v>
      </c>
      <c r="AK1087" s="299">
        <v>0</v>
      </c>
      <c r="AL1087" s="299">
        <v>103340</v>
      </c>
      <c r="AM1087" s="299">
        <v>0</v>
      </c>
      <c r="AN1087" s="299">
        <v>6750</v>
      </c>
      <c r="AO1087" s="299">
        <v>0</v>
      </c>
      <c r="AP1087" s="299">
        <v>110090</v>
      </c>
      <c r="AQ1087" s="65">
        <f t="shared" si="213"/>
        <v>0.10635843400853846</v>
      </c>
      <c r="AR1087" s="66">
        <f t="shared" si="208"/>
        <v>65.05</v>
      </c>
      <c r="AS1087" s="67">
        <f t="shared" si="209"/>
        <v>1.6432010173494414E-2</v>
      </c>
      <c r="AT1087" s="66">
        <f t="shared" si="210"/>
        <v>10.050000000000001</v>
      </c>
      <c r="AU1087" s="67">
        <f t="shared" si="211"/>
        <v>1.4460895630847488E-2</v>
      </c>
      <c r="AV1087" s="68">
        <f t="shared" si="212"/>
        <v>8.844444444444445</v>
      </c>
    </row>
    <row r="1088" spans="1:48" x14ac:dyDescent="0.2">
      <c r="A1088" s="1" t="str">
        <f t="shared" si="216"/>
        <v>Pichidegua39</v>
      </c>
      <c r="B1088" s="38" t="str">
        <f t="shared" si="215"/>
        <v>PICH1Bco39</v>
      </c>
      <c r="C1088" s="39">
        <v>39</v>
      </c>
      <c r="D1088" s="40" t="s">
        <v>52</v>
      </c>
      <c r="E1088" s="40" t="s">
        <v>56</v>
      </c>
      <c r="F1088" s="40" t="s">
        <v>47</v>
      </c>
      <c r="G1088" s="41" t="s">
        <v>39</v>
      </c>
      <c r="H1088" s="299">
        <v>3120</v>
      </c>
      <c r="I1088" s="299">
        <v>0</v>
      </c>
      <c r="J1088" s="299">
        <v>13320</v>
      </c>
      <c r="K1088" s="299">
        <v>0</v>
      </c>
      <c r="L1088" s="299">
        <v>21240</v>
      </c>
      <c r="M1088" s="299">
        <v>0</v>
      </c>
      <c r="N1088" s="299">
        <v>9360</v>
      </c>
      <c r="O1088" s="299">
        <v>0</v>
      </c>
      <c r="P1088" s="299">
        <v>180</v>
      </c>
      <c r="Q1088" s="299">
        <v>0</v>
      </c>
      <c r="R1088" s="299">
        <v>0</v>
      </c>
      <c r="S1088" s="299">
        <v>0</v>
      </c>
      <c r="T1088" s="299">
        <v>0</v>
      </c>
      <c r="U1088" s="299">
        <v>0</v>
      </c>
      <c r="V1088" s="299">
        <v>2340</v>
      </c>
      <c r="W1088" s="299">
        <v>0</v>
      </c>
      <c r="X1088" s="299">
        <v>150</v>
      </c>
      <c r="Y1088" s="299">
        <v>0</v>
      </c>
      <c r="Z1088" s="299">
        <v>2490</v>
      </c>
      <c r="AA1088" s="299">
        <v>0</v>
      </c>
      <c r="AB1088" s="299">
        <v>255</v>
      </c>
      <c r="AC1088" s="299">
        <v>0</v>
      </c>
      <c r="AD1088" s="299">
        <v>0</v>
      </c>
      <c r="AE1088" s="299">
        <v>0</v>
      </c>
      <c r="AF1088" s="299">
        <v>255</v>
      </c>
      <c r="AG1088" s="299">
        <v>0</v>
      </c>
      <c r="AH1088" s="299">
        <v>945</v>
      </c>
      <c r="AI1088" s="299">
        <v>0</v>
      </c>
      <c r="AJ1088" s="299">
        <v>0</v>
      </c>
      <c r="AK1088" s="299">
        <v>0</v>
      </c>
      <c r="AL1088" s="299">
        <v>50760</v>
      </c>
      <c r="AM1088" s="299">
        <v>0</v>
      </c>
      <c r="AN1088" s="299">
        <v>150</v>
      </c>
      <c r="AO1088" s="299">
        <v>0</v>
      </c>
      <c r="AP1088" s="299">
        <v>50910</v>
      </c>
      <c r="AQ1088" s="65">
        <f t="shared" si="213"/>
        <v>4.8909840895698289E-2</v>
      </c>
      <c r="AR1088" s="66">
        <f t="shared" si="208"/>
        <v>13.833333333333334</v>
      </c>
      <c r="AS1088" s="67">
        <f t="shared" si="209"/>
        <v>5.0088391278727169E-3</v>
      </c>
      <c r="AT1088" s="66">
        <f t="shared" si="210"/>
        <v>1.4166666666666667</v>
      </c>
      <c r="AU1088" s="67">
        <f t="shared" si="211"/>
        <v>1.8562168532704773E-2</v>
      </c>
      <c r="AV1088" s="68">
        <f t="shared" si="212"/>
        <v>5.25</v>
      </c>
    </row>
    <row r="1089" spans="1:48" x14ac:dyDescent="0.2">
      <c r="A1089" s="1" t="str">
        <f t="shared" si="216"/>
        <v>Pichidegua39</v>
      </c>
      <c r="B1089" s="38" t="str">
        <f t="shared" si="215"/>
        <v>PICH2BCO39</v>
      </c>
      <c r="C1089" s="39">
        <v>39</v>
      </c>
      <c r="D1089" s="40" t="s">
        <v>52</v>
      </c>
      <c r="E1089" s="40" t="s">
        <v>56</v>
      </c>
      <c r="F1089" s="40" t="s">
        <v>47</v>
      </c>
      <c r="G1089" s="41" t="s">
        <v>40</v>
      </c>
      <c r="H1089" s="299">
        <v>0</v>
      </c>
      <c r="I1089" s="299">
        <v>0</v>
      </c>
      <c r="J1089" s="299">
        <v>0</v>
      </c>
      <c r="K1089" s="299">
        <v>0</v>
      </c>
      <c r="L1089" s="299">
        <v>0</v>
      </c>
      <c r="M1089" s="299">
        <v>0</v>
      </c>
      <c r="N1089" s="299">
        <v>0</v>
      </c>
      <c r="O1089" s="299">
        <v>0</v>
      </c>
      <c r="P1089" s="299">
        <v>0</v>
      </c>
      <c r="Q1089" s="299">
        <v>0</v>
      </c>
      <c r="R1089" s="299">
        <v>0</v>
      </c>
      <c r="S1089" s="299">
        <v>0</v>
      </c>
      <c r="T1089" s="299">
        <v>0</v>
      </c>
      <c r="U1089" s="299">
        <v>0</v>
      </c>
      <c r="V1089" s="299">
        <v>0</v>
      </c>
      <c r="W1089" s="299">
        <v>0</v>
      </c>
      <c r="X1089" s="299">
        <v>0</v>
      </c>
      <c r="Y1089" s="299">
        <v>0</v>
      </c>
      <c r="Z1089" s="299">
        <v>0</v>
      </c>
      <c r="AA1089" s="299">
        <v>0</v>
      </c>
      <c r="AB1089" s="299">
        <v>0</v>
      </c>
      <c r="AC1089" s="299">
        <v>0</v>
      </c>
      <c r="AD1089" s="299">
        <v>0</v>
      </c>
      <c r="AE1089" s="299">
        <v>0</v>
      </c>
      <c r="AF1089" s="299">
        <v>0</v>
      </c>
      <c r="AG1089" s="299">
        <v>0</v>
      </c>
      <c r="AH1089" s="299">
        <v>0</v>
      </c>
      <c r="AI1089" s="299">
        <v>0</v>
      </c>
      <c r="AJ1089" s="299">
        <v>0</v>
      </c>
      <c r="AK1089" s="299">
        <v>0</v>
      </c>
      <c r="AL1089" s="299">
        <v>0</v>
      </c>
      <c r="AM1089" s="299">
        <v>0</v>
      </c>
      <c r="AN1089" s="299">
        <v>0</v>
      </c>
      <c r="AO1089" s="299">
        <v>0</v>
      </c>
      <c r="AP1089" s="299">
        <v>0</v>
      </c>
      <c r="AQ1089" s="65">
        <v>0</v>
      </c>
      <c r="AR1089" s="66">
        <f t="shared" si="208"/>
        <v>0</v>
      </c>
      <c r="AS1089" s="67">
        <v>0</v>
      </c>
      <c r="AT1089" s="66">
        <f t="shared" si="210"/>
        <v>0</v>
      </c>
      <c r="AU1089" s="67">
        <v>0</v>
      </c>
      <c r="AV1089" s="68">
        <f t="shared" si="212"/>
        <v>0</v>
      </c>
    </row>
    <row r="1090" spans="1:48" x14ac:dyDescent="0.2">
      <c r="A1090" s="1" t="str">
        <f t="shared" si="216"/>
        <v>Pichidegua39</v>
      </c>
      <c r="B1090" s="38" t="str">
        <f t="shared" si="215"/>
        <v>PICH4Bco39</v>
      </c>
      <c r="C1090" s="39">
        <v>39</v>
      </c>
      <c r="D1090" s="40" t="s">
        <v>52</v>
      </c>
      <c r="E1090" s="40" t="s">
        <v>56</v>
      </c>
      <c r="F1090" s="40" t="s">
        <v>50</v>
      </c>
      <c r="G1090" s="41" t="s">
        <v>41</v>
      </c>
      <c r="H1090" s="299">
        <v>360</v>
      </c>
      <c r="I1090" s="299">
        <v>0</v>
      </c>
      <c r="J1090" s="299">
        <v>0</v>
      </c>
      <c r="K1090" s="299">
        <v>0</v>
      </c>
      <c r="L1090" s="299">
        <v>1980</v>
      </c>
      <c r="M1090" s="299">
        <v>0</v>
      </c>
      <c r="N1090" s="299">
        <v>9720</v>
      </c>
      <c r="O1090" s="299">
        <v>0</v>
      </c>
      <c r="P1090" s="299">
        <v>20520</v>
      </c>
      <c r="Q1090" s="299">
        <v>0</v>
      </c>
      <c r="R1090" s="299">
        <v>0</v>
      </c>
      <c r="S1090" s="299">
        <v>0</v>
      </c>
      <c r="T1090" s="299">
        <v>0</v>
      </c>
      <c r="U1090" s="299">
        <v>0</v>
      </c>
      <c r="V1090" s="299">
        <v>4680</v>
      </c>
      <c r="W1090" s="299">
        <v>0</v>
      </c>
      <c r="X1090" s="299">
        <v>0</v>
      </c>
      <c r="Y1090" s="299">
        <v>0</v>
      </c>
      <c r="Z1090" s="299">
        <v>4680</v>
      </c>
      <c r="AA1090" s="299">
        <v>0</v>
      </c>
      <c r="AB1090" s="299">
        <v>900</v>
      </c>
      <c r="AC1090" s="299">
        <v>0</v>
      </c>
      <c r="AD1090" s="299">
        <v>0</v>
      </c>
      <c r="AE1090" s="299">
        <v>0</v>
      </c>
      <c r="AF1090" s="299">
        <v>900</v>
      </c>
      <c r="AG1090" s="299">
        <v>0</v>
      </c>
      <c r="AH1090" s="299">
        <v>80</v>
      </c>
      <c r="AI1090" s="299">
        <v>0</v>
      </c>
      <c r="AJ1090" s="299">
        <v>0</v>
      </c>
      <c r="AK1090" s="299">
        <v>0</v>
      </c>
      <c r="AL1090" s="299">
        <v>38240</v>
      </c>
      <c r="AM1090" s="299">
        <v>0</v>
      </c>
      <c r="AN1090" s="299">
        <v>0</v>
      </c>
      <c r="AO1090" s="299">
        <v>0</v>
      </c>
      <c r="AP1090" s="299">
        <v>38240</v>
      </c>
      <c r="AQ1090" s="65">
        <f t="shared" si="213"/>
        <v>0.12238493723849372</v>
      </c>
      <c r="AR1090" s="66">
        <f t="shared" si="208"/>
        <v>26</v>
      </c>
      <c r="AS1090" s="67">
        <f t="shared" si="209"/>
        <v>2.3535564853556484E-2</v>
      </c>
      <c r="AT1090" s="66">
        <f t="shared" si="210"/>
        <v>5</v>
      </c>
      <c r="AU1090" s="67">
        <f t="shared" si="211"/>
        <v>2.0920502092050207E-3</v>
      </c>
      <c r="AV1090" s="68">
        <f t="shared" si="212"/>
        <v>0.44444444444444442</v>
      </c>
    </row>
    <row r="1091" spans="1:48" x14ac:dyDescent="0.2">
      <c r="A1091" s="1" t="str">
        <f t="shared" si="216"/>
        <v>Pichidegua39</v>
      </c>
      <c r="B1091" s="38" t="str">
        <f t="shared" si="215"/>
        <v>PICH5Aco39</v>
      </c>
      <c r="C1091" s="39">
        <v>39</v>
      </c>
      <c r="D1091" s="40" t="s">
        <v>52</v>
      </c>
      <c r="E1091" s="40" t="s">
        <v>56</v>
      </c>
      <c r="F1091" s="40" t="s">
        <v>51</v>
      </c>
      <c r="G1091" s="41" t="s">
        <v>42</v>
      </c>
      <c r="H1091" s="299">
        <v>2280</v>
      </c>
      <c r="I1091" s="299">
        <v>0</v>
      </c>
      <c r="J1091" s="299">
        <v>24840</v>
      </c>
      <c r="K1091" s="299">
        <v>0</v>
      </c>
      <c r="L1091" s="299">
        <v>29160</v>
      </c>
      <c r="M1091" s="299">
        <v>0</v>
      </c>
      <c r="N1091" s="299">
        <v>62460</v>
      </c>
      <c r="O1091" s="299">
        <v>0</v>
      </c>
      <c r="P1091" s="299">
        <v>0</v>
      </c>
      <c r="Q1091" s="299">
        <v>0</v>
      </c>
      <c r="R1091" s="299">
        <v>0</v>
      </c>
      <c r="S1091" s="299">
        <v>0</v>
      </c>
      <c r="T1091" s="299">
        <v>0</v>
      </c>
      <c r="U1091" s="299">
        <v>0</v>
      </c>
      <c r="V1091" s="299">
        <v>7020</v>
      </c>
      <c r="W1091" s="299">
        <v>0</v>
      </c>
      <c r="X1091" s="299">
        <v>0</v>
      </c>
      <c r="Y1091" s="299">
        <v>0</v>
      </c>
      <c r="Z1091" s="299">
        <v>7020</v>
      </c>
      <c r="AA1091" s="299">
        <v>0</v>
      </c>
      <c r="AB1091" s="299">
        <v>2340</v>
      </c>
      <c r="AC1091" s="299">
        <v>0</v>
      </c>
      <c r="AD1091" s="299">
        <v>0</v>
      </c>
      <c r="AE1091" s="299">
        <v>0</v>
      </c>
      <c r="AF1091" s="299">
        <v>2340</v>
      </c>
      <c r="AG1091" s="299">
        <v>0</v>
      </c>
      <c r="AH1091" s="299">
        <v>960</v>
      </c>
      <c r="AI1091" s="299">
        <v>0</v>
      </c>
      <c r="AJ1091" s="299">
        <v>0</v>
      </c>
      <c r="AK1091" s="299">
        <v>0</v>
      </c>
      <c r="AL1091" s="299">
        <v>129060</v>
      </c>
      <c r="AM1091" s="299">
        <v>0</v>
      </c>
      <c r="AN1091" s="299">
        <v>0</v>
      </c>
      <c r="AO1091" s="299">
        <v>0</v>
      </c>
      <c r="AP1091" s="299">
        <v>129060</v>
      </c>
      <c r="AQ1091" s="65">
        <f t="shared" si="213"/>
        <v>5.4393305439330547E-2</v>
      </c>
      <c r="AR1091" s="66">
        <f t="shared" si="208"/>
        <v>39</v>
      </c>
      <c r="AS1091" s="67">
        <f t="shared" si="209"/>
        <v>1.813110181311018E-2</v>
      </c>
      <c r="AT1091" s="66">
        <f t="shared" si="210"/>
        <v>13</v>
      </c>
      <c r="AU1091" s="67">
        <f t="shared" si="211"/>
        <v>7.4384007438400741E-3</v>
      </c>
      <c r="AV1091" s="68">
        <f t="shared" si="212"/>
        <v>5.333333333333333</v>
      </c>
    </row>
    <row r="1092" spans="1:48" x14ac:dyDescent="0.2">
      <c r="A1092" s="1" t="str">
        <f t="shared" si="216"/>
        <v>Pichidegua39</v>
      </c>
      <c r="B1092" s="38" t="str">
        <f t="shared" si="215"/>
        <v>PICH5Bco39</v>
      </c>
      <c r="C1092" s="39">
        <v>39</v>
      </c>
      <c r="D1092" s="40" t="s">
        <v>52</v>
      </c>
      <c r="E1092" s="40" t="s">
        <v>56</v>
      </c>
      <c r="F1092" s="40" t="s">
        <v>51</v>
      </c>
      <c r="G1092" s="41" t="s">
        <v>43</v>
      </c>
      <c r="H1092" s="299">
        <v>0</v>
      </c>
      <c r="I1092" s="299">
        <v>0</v>
      </c>
      <c r="J1092" s="299">
        <v>0</v>
      </c>
      <c r="K1092" s="299">
        <v>0</v>
      </c>
      <c r="L1092" s="299">
        <v>0</v>
      </c>
      <c r="M1092" s="299">
        <v>0</v>
      </c>
      <c r="N1092" s="299">
        <v>0</v>
      </c>
      <c r="O1092" s="299">
        <v>0</v>
      </c>
      <c r="P1092" s="299">
        <v>0</v>
      </c>
      <c r="Q1092" s="299">
        <v>0</v>
      </c>
      <c r="R1092" s="299">
        <v>0</v>
      </c>
      <c r="S1092" s="299">
        <v>0</v>
      </c>
      <c r="T1092" s="299">
        <v>0</v>
      </c>
      <c r="U1092" s="299">
        <v>0</v>
      </c>
      <c r="V1092" s="299">
        <v>0</v>
      </c>
      <c r="W1092" s="299">
        <v>0</v>
      </c>
      <c r="X1092" s="299">
        <v>0</v>
      </c>
      <c r="Y1092" s="299">
        <v>0</v>
      </c>
      <c r="Z1092" s="299">
        <v>0</v>
      </c>
      <c r="AA1092" s="299">
        <v>0</v>
      </c>
      <c r="AB1092" s="299">
        <v>0</v>
      </c>
      <c r="AC1092" s="299">
        <v>0</v>
      </c>
      <c r="AD1092" s="299">
        <v>0</v>
      </c>
      <c r="AE1092" s="299">
        <v>0</v>
      </c>
      <c r="AF1092" s="299">
        <v>0</v>
      </c>
      <c r="AG1092" s="299">
        <v>0</v>
      </c>
      <c r="AH1092" s="299">
        <v>0</v>
      </c>
      <c r="AI1092" s="299">
        <v>0</v>
      </c>
      <c r="AJ1092" s="299">
        <v>0</v>
      </c>
      <c r="AK1092" s="299">
        <v>0</v>
      </c>
      <c r="AL1092" s="299">
        <v>0</v>
      </c>
      <c r="AM1092" s="299">
        <v>0</v>
      </c>
      <c r="AN1092" s="299">
        <v>0</v>
      </c>
      <c r="AO1092" s="299">
        <v>0</v>
      </c>
      <c r="AP1092" s="299">
        <v>0</v>
      </c>
      <c r="AQ1092" s="65">
        <v>0</v>
      </c>
      <c r="AR1092" s="66">
        <f t="shared" si="208"/>
        <v>0</v>
      </c>
      <c r="AS1092" s="67">
        <v>0</v>
      </c>
      <c r="AT1092" s="66">
        <f t="shared" si="210"/>
        <v>0</v>
      </c>
      <c r="AU1092" s="67">
        <v>0</v>
      </c>
      <c r="AV1092" s="68">
        <f t="shared" si="212"/>
        <v>0</v>
      </c>
    </row>
    <row r="1093" spans="1:48" x14ac:dyDescent="0.2">
      <c r="A1093" s="1" t="str">
        <f t="shared" si="216"/>
        <v>Pichidegua39</v>
      </c>
      <c r="B1093" s="38" t="str">
        <f t="shared" si="215"/>
        <v>PICH5Cco39</v>
      </c>
      <c r="C1093" s="39">
        <v>39</v>
      </c>
      <c r="D1093" s="40" t="s">
        <v>52</v>
      </c>
      <c r="E1093" s="40" t="s">
        <v>56</v>
      </c>
      <c r="F1093" s="40" t="s">
        <v>51</v>
      </c>
      <c r="G1093" s="41" t="s">
        <v>44</v>
      </c>
      <c r="H1093" s="299">
        <v>2160</v>
      </c>
      <c r="I1093" s="299">
        <v>0</v>
      </c>
      <c r="J1093" s="299">
        <v>18180</v>
      </c>
      <c r="K1093" s="299">
        <v>0</v>
      </c>
      <c r="L1093" s="299">
        <v>12600</v>
      </c>
      <c r="M1093" s="299">
        <v>0</v>
      </c>
      <c r="N1093" s="299">
        <v>83520</v>
      </c>
      <c r="O1093" s="299">
        <v>0</v>
      </c>
      <c r="P1093" s="299">
        <v>3420</v>
      </c>
      <c r="Q1093" s="299">
        <v>0</v>
      </c>
      <c r="R1093" s="299">
        <v>0</v>
      </c>
      <c r="S1093" s="299">
        <v>0</v>
      </c>
      <c r="T1093" s="299">
        <v>0</v>
      </c>
      <c r="U1093" s="299">
        <v>0</v>
      </c>
      <c r="V1093" s="299">
        <v>5580</v>
      </c>
      <c r="W1093" s="299">
        <v>0</v>
      </c>
      <c r="X1093" s="299">
        <v>0</v>
      </c>
      <c r="Y1093" s="299">
        <v>0</v>
      </c>
      <c r="Z1093" s="299">
        <v>5580</v>
      </c>
      <c r="AA1093" s="299">
        <v>0</v>
      </c>
      <c r="AB1093" s="299">
        <v>1980</v>
      </c>
      <c r="AC1093" s="299">
        <v>0</v>
      </c>
      <c r="AD1093" s="299">
        <v>0</v>
      </c>
      <c r="AE1093" s="299">
        <v>0</v>
      </c>
      <c r="AF1093" s="299">
        <v>1980</v>
      </c>
      <c r="AG1093" s="299">
        <v>0</v>
      </c>
      <c r="AH1093" s="299">
        <v>840</v>
      </c>
      <c r="AI1093" s="299">
        <v>0</v>
      </c>
      <c r="AJ1093" s="299">
        <v>0</v>
      </c>
      <c r="AK1093" s="299">
        <v>0</v>
      </c>
      <c r="AL1093" s="299">
        <v>128280</v>
      </c>
      <c r="AM1093" s="299">
        <v>0</v>
      </c>
      <c r="AN1093" s="299">
        <v>0</v>
      </c>
      <c r="AO1093" s="299">
        <v>0</v>
      </c>
      <c r="AP1093" s="299">
        <v>128280</v>
      </c>
      <c r="AQ1093" s="65">
        <f t="shared" si="213"/>
        <v>4.349859681945744E-2</v>
      </c>
      <c r="AR1093" s="66">
        <f t="shared" si="208"/>
        <v>31</v>
      </c>
      <c r="AS1093" s="67">
        <f t="shared" si="209"/>
        <v>1.5434985968194575E-2</v>
      </c>
      <c r="AT1093" s="66">
        <f t="shared" si="210"/>
        <v>11</v>
      </c>
      <c r="AU1093" s="67">
        <f t="shared" si="211"/>
        <v>6.5481758652946682E-3</v>
      </c>
      <c r="AV1093" s="68">
        <f t="shared" si="212"/>
        <v>4.666666666666667</v>
      </c>
    </row>
    <row r="1094" spans="1:48" ht="13.5" thickBot="1" x14ac:dyDescent="0.25">
      <c r="A1094" s="1" t="str">
        <f t="shared" si="216"/>
        <v>39</v>
      </c>
      <c r="B1094" s="44" t="str">
        <f t="shared" si="215"/>
        <v>Lavado39</v>
      </c>
      <c r="C1094" s="45">
        <v>39</v>
      </c>
      <c r="D1094" s="46"/>
      <c r="E1094" s="46"/>
      <c r="F1094" s="46"/>
      <c r="G1094" s="47" t="s">
        <v>46</v>
      </c>
      <c r="H1094" s="301">
        <v>8040</v>
      </c>
      <c r="I1094" s="301">
        <v>0</v>
      </c>
      <c r="J1094" s="301">
        <v>25560</v>
      </c>
      <c r="K1094" s="301">
        <v>0</v>
      </c>
      <c r="L1094" s="301">
        <v>76500</v>
      </c>
      <c r="M1094" s="301">
        <v>0</v>
      </c>
      <c r="N1094" s="301">
        <v>56880</v>
      </c>
      <c r="O1094" s="301">
        <v>0</v>
      </c>
      <c r="P1094" s="301">
        <v>12780</v>
      </c>
      <c r="Q1094" s="301">
        <v>0</v>
      </c>
      <c r="R1094" s="301">
        <v>1980</v>
      </c>
      <c r="S1094" s="301">
        <v>0</v>
      </c>
      <c r="T1094" s="301">
        <v>0</v>
      </c>
      <c r="U1094" s="301">
        <v>0</v>
      </c>
      <c r="V1094" s="301">
        <v>0</v>
      </c>
      <c r="W1094" s="301">
        <v>0</v>
      </c>
      <c r="X1094" s="301">
        <v>0</v>
      </c>
      <c r="Y1094" s="301">
        <v>0</v>
      </c>
      <c r="Z1094" s="301">
        <v>0</v>
      </c>
      <c r="AA1094" s="301">
        <v>0</v>
      </c>
      <c r="AB1094" s="301">
        <v>0</v>
      </c>
      <c r="AC1094" s="301">
        <v>0</v>
      </c>
      <c r="AD1094" s="301">
        <v>0</v>
      </c>
      <c r="AE1094" s="301">
        <v>0</v>
      </c>
      <c r="AF1094" s="301">
        <v>0</v>
      </c>
      <c r="AG1094" s="301">
        <v>0</v>
      </c>
      <c r="AH1094" s="301">
        <v>0</v>
      </c>
      <c r="AI1094" s="301">
        <v>0</v>
      </c>
      <c r="AJ1094" s="301">
        <v>0</v>
      </c>
      <c r="AK1094" s="301">
        <v>0</v>
      </c>
      <c r="AL1094" s="301">
        <v>181740</v>
      </c>
      <c r="AM1094" s="301">
        <v>0</v>
      </c>
      <c r="AN1094" s="301">
        <v>0</v>
      </c>
      <c r="AO1094" s="302">
        <v>0</v>
      </c>
      <c r="AP1094" s="302">
        <v>181740</v>
      </c>
      <c r="AQ1094" s="69">
        <f t="shared" si="213"/>
        <v>0</v>
      </c>
      <c r="AR1094" s="70">
        <f t="shared" si="208"/>
        <v>0</v>
      </c>
      <c r="AS1094" s="71">
        <f t="shared" si="209"/>
        <v>0</v>
      </c>
      <c r="AT1094" s="70">
        <f t="shared" si="210"/>
        <v>0</v>
      </c>
      <c r="AU1094" s="71">
        <f t="shared" si="211"/>
        <v>0</v>
      </c>
      <c r="AV1094" s="72">
        <f t="shared" si="212"/>
        <v>0</v>
      </c>
    </row>
    <row r="1095" spans="1:48" x14ac:dyDescent="0.2">
      <c r="A1095" s="1" t="str">
        <f t="shared" ref="A1095:A1150" si="217">+CONCATENATE(D1095,C1095)</f>
        <v>Calera40</v>
      </c>
      <c r="B1095" s="38" t="str">
        <f t="shared" ref="B1095:B1150" si="218">+CONCATENATE(G1095,C1095)</f>
        <v>CA3A40</v>
      </c>
      <c r="C1095" s="35">
        <v>40</v>
      </c>
      <c r="D1095" s="36" t="s">
        <v>59</v>
      </c>
      <c r="E1095" s="36" t="s">
        <v>56</v>
      </c>
      <c r="F1095" s="36" t="s">
        <v>47</v>
      </c>
      <c r="G1095" s="37" t="s">
        <v>20</v>
      </c>
      <c r="H1095" s="299">
        <v>4440</v>
      </c>
      <c r="I1095" s="299"/>
      <c r="J1095" s="299">
        <v>14580</v>
      </c>
      <c r="K1095" s="299"/>
      <c r="L1095" s="299">
        <v>11520</v>
      </c>
      <c r="M1095" s="299"/>
      <c r="N1095" s="299">
        <v>22500</v>
      </c>
      <c r="O1095" s="299"/>
      <c r="P1095" s="299">
        <v>360</v>
      </c>
      <c r="Q1095" s="299"/>
      <c r="R1095" s="299">
        <v>0</v>
      </c>
      <c r="S1095" s="299"/>
      <c r="T1095" s="299">
        <v>0</v>
      </c>
      <c r="U1095" s="299"/>
      <c r="V1095" s="299">
        <v>840</v>
      </c>
      <c r="W1095" s="299"/>
      <c r="X1095" s="299">
        <v>510</v>
      </c>
      <c r="Y1095" s="299"/>
      <c r="Z1095" s="299">
        <v>1350</v>
      </c>
      <c r="AA1095" s="299"/>
      <c r="AB1095" s="299">
        <v>729</v>
      </c>
      <c r="AC1095" s="299"/>
      <c r="AD1095" s="299">
        <v>750</v>
      </c>
      <c r="AE1095" s="299"/>
      <c r="AF1095" s="299">
        <v>1479</v>
      </c>
      <c r="AG1095" s="299"/>
      <c r="AH1095" s="299">
        <v>1101</v>
      </c>
      <c r="AI1095" s="299"/>
      <c r="AJ1095" s="299"/>
      <c r="AK1095" s="299"/>
      <c r="AL1095" s="299">
        <v>56070</v>
      </c>
      <c r="AM1095" s="299"/>
      <c r="AN1095" s="299">
        <v>1260</v>
      </c>
      <c r="AO1095" s="299"/>
      <c r="AP1095" s="299">
        <v>57330</v>
      </c>
      <c r="AQ1095" s="65">
        <f t="shared" ref="AQ1095:AQ1122" si="219">+Z1095/AP1095</f>
        <v>2.3547880690737835E-2</v>
      </c>
      <c r="AR1095" s="66">
        <f t="shared" ref="AR1095:AR1122" si="220">+Z1095/180</f>
        <v>7.5</v>
      </c>
      <c r="AS1095" s="67">
        <f t="shared" ref="AS1095:AS1122" si="221">+AF1095/AP1095</f>
        <v>2.5798011512297228E-2</v>
      </c>
      <c r="AT1095" s="66">
        <f t="shared" ref="AT1095:AT1122" si="222">+AF1095/180</f>
        <v>8.2166666666666668</v>
      </c>
      <c r="AU1095" s="67">
        <f t="shared" ref="AU1095:AU1122" si="223">+AH1095/AP1095</f>
        <v>1.9204604918890634E-2</v>
      </c>
      <c r="AV1095" s="68">
        <f t="shared" ref="AV1095:AV1122" si="224">+AH1095/180</f>
        <v>6.1166666666666663</v>
      </c>
    </row>
    <row r="1096" spans="1:48" x14ac:dyDescent="0.2">
      <c r="A1096" s="1" t="str">
        <f t="shared" si="217"/>
        <v>Calera40</v>
      </c>
      <c r="B1096" s="38" t="str">
        <f t="shared" si="218"/>
        <v>CA3B40</v>
      </c>
      <c r="C1096" s="39">
        <v>40</v>
      </c>
      <c r="D1096" s="40" t="s">
        <v>59</v>
      </c>
      <c r="E1096" s="40" t="s">
        <v>56</v>
      </c>
      <c r="F1096" s="40" t="s">
        <v>47</v>
      </c>
      <c r="G1096" s="41" t="s">
        <v>54</v>
      </c>
      <c r="H1096" s="299">
        <v>1440</v>
      </c>
      <c r="I1096" s="299"/>
      <c r="J1096" s="299">
        <v>4860</v>
      </c>
      <c r="K1096" s="299"/>
      <c r="L1096" s="299">
        <v>10620</v>
      </c>
      <c r="M1096" s="299"/>
      <c r="N1096" s="299">
        <v>3240</v>
      </c>
      <c r="O1096" s="299"/>
      <c r="P1096" s="299">
        <v>450</v>
      </c>
      <c r="Q1096" s="299"/>
      <c r="R1096" s="299">
        <v>0</v>
      </c>
      <c r="S1096" s="299"/>
      <c r="T1096" s="299">
        <v>0</v>
      </c>
      <c r="U1096" s="299"/>
      <c r="V1096" s="299">
        <v>282</v>
      </c>
      <c r="W1096" s="299"/>
      <c r="X1096" s="299">
        <v>210</v>
      </c>
      <c r="Y1096" s="299"/>
      <c r="Z1096" s="299">
        <v>492</v>
      </c>
      <c r="AA1096" s="299"/>
      <c r="AB1096" s="299">
        <v>216</v>
      </c>
      <c r="AC1096" s="299"/>
      <c r="AD1096" s="299">
        <v>420</v>
      </c>
      <c r="AE1096" s="299"/>
      <c r="AF1096" s="299">
        <v>636</v>
      </c>
      <c r="AG1096" s="299"/>
      <c r="AH1096" s="299">
        <v>282</v>
      </c>
      <c r="AI1096" s="299"/>
      <c r="AJ1096" s="299"/>
      <c r="AK1096" s="299"/>
      <c r="AL1096" s="299">
        <v>21390</v>
      </c>
      <c r="AM1096" s="299"/>
      <c r="AN1096" s="299">
        <v>630</v>
      </c>
      <c r="AO1096" s="299"/>
      <c r="AP1096" s="299">
        <v>22020</v>
      </c>
      <c r="AQ1096" s="65">
        <f t="shared" si="219"/>
        <v>2.2343324250681199E-2</v>
      </c>
      <c r="AR1096" s="66">
        <f t="shared" si="220"/>
        <v>2.7333333333333334</v>
      </c>
      <c r="AS1096" s="67">
        <f t="shared" si="221"/>
        <v>2.888283378746594E-2</v>
      </c>
      <c r="AT1096" s="66">
        <f t="shared" si="222"/>
        <v>3.5333333333333332</v>
      </c>
      <c r="AU1096" s="67">
        <f t="shared" si="223"/>
        <v>1.2806539509536785E-2</v>
      </c>
      <c r="AV1096" s="68">
        <f t="shared" si="224"/>
        <v>1.5666666666666667</v>
      </c>
    </row>
    <row r="1097" spans="1:48" x14ac:dyDescent="0.2">
      <c r="A1097" s="1" t="str">
        <f t="shared" si="217"/>
        <v>Calera40</v>
      </c>
      <c r="B1097" s="38" t="str">
        <f t="shared" si="218"/>
        <v>CA3BB40</v>
      </c>
      <c r="C1097" s="39">
        <v>40</v>
      </c>
      <c r="D1097" s="40" t="s">
        <v>59</v>
      </c>
      <c r="E1097" s="40" t="s">
        <v>55</v>
      </c>
      <c r="F1097" s="40" t="s">
        <v>47</v>
      </c>
      <c r="G1097" s="41" t="s">
        <v>21</v>
      </c>
      <c r="H1097" s="299">
        <v>2760</v>
      </c>
      <c r="I1097" s="299"/>
      <c r="J1097" s="299">
        <v>9180</v>
      </c>
      <c r="K1097" s="299"/>
      <c r="L1097" s="299">
        <v>18180</v>
      </c>
      <c r="M1097" s="299"/>
      <c r="N1097" s="299">
        <v>14940</v>
      </c>
      <c r="O1097" s="299"/>
      <c r="P1097" s="299">
        <v>180</v>
      </c>
      <c r="Q1097" s="299"/>
      <c r="R1097" s="299">
        <v>0</v>
      </c>
      <c r="S1097" s="299"/>
      <c r="T1097" s="299">
        <v>0</v>
      </c>
      <c r="U1097" s="299"/>
      <c r="V1097" s="299">
        <v>1896</v>
      </c>
      <c r="W1097" s="299"/>
      <c r="X1097" s="299">
        <v>840</v>
      </c>
      <c r="Y1097" s="299"/>
      <c r="Z1097" s="299">
        <v>2736</v>
      </c>
      <c r="AA1097" s="299"/>
      <c r="AB1097" s="299">
        <v>813</v>
      </c>
      <c r="AC1097" s="299"/>
      <c r="AD1097" s="299">
        <v>840</v>
      </c>
      <c r="AE1097" s="299"/>
      <c r="AF1097" s="299">
        <v>1653</v>
      </c>
      <c r="AG1097" s="299"/>
      <c r="AH1097" s="299">
        <v>951</v>
      </c>
      <c r="AI1097" s="299"/>
      <c r="AJ1097" s="299"/>
      <c r="AK1097" s="299"/>
      <c r="AL1097" s="299">
        <v>48900</v>
      </c>
      <c r="AM1097" s="299"/>
      <c r="AN1097" s="299">
        <v>1680</v>
      </c>
      <c r="AO1097" s="299"/>
      <c r="AP1097" s="299">
        <v>50580</v>
      </c>
      <c r="AQ1097" s="65">
        <f t="shared" si="219"/>
        <v>5.4092526690391461E-2</v>
      </c>
      <c r="AR1097" s="66">
        <f t="shared" si="220"/>
        <v>15.2</v>
      </c>
      <c r="AS1097" s="67">
        <f t="shared" si="221"/>
        <v>3.2680901542111507E-2</v>
      </c>
      <c r="AT1097" s="66">
        <f t="shared" si="222"/>
        <v>9.1833333333333336</v>
      </c>
      <c r="AU1097" s="67">
        <f t="shared" si="223"/>
        <v>1.8801897983392647E-2</v>
      </c>
      <c r="AV1097" s="68">
        <f t="shared" si="224"/>
        <v>5.2833333333333332</v>
      </c>
    </row>
    <row r="1098" spans="1:48" x14ac:dyDescent="0.2">
      <c r="A1098" s="1" t="str">
        <f t="shared" si="217"/>
        <v>Calera40</v>
      </c>
      <c r="B1098" s="38" t="str">
        <f t="shared" si="218"/>
        <v>CAP1A40</v>
      </c>
      <c r="C1098" s="39">
        <v>40</v>
      </c>
      <c r="D1098" s="40" t="s">
        <v>59</v>
      </c>
      <c r="E1098" s="40" t="s">
        <v>56</v>
      </c>
      <c r="F1098" s="40" t="s">
        <v>47</v>
      </c>
      <c r="G1098" s="41" t="s">
        <v>22</v>
      </c>
      <c r="H1098" s="299">
        <v>1680</v>
      </c>
      <c r="I1098" s="299"/>
      <c r="J1098" s="299">
        <v>5220</v>
      </c>
      <c r="K1098" s="299"/>
      <c r="L1098" s="299">
        <v>0</v>
      </c>
      <c r="M1098" s="299"/>
      <c r="N1098" s="299">
        <v>16560</v>
      </c>
      <c r="O1098" s="299"/>
      <c r="P1098" s="299">
        <v>360</v>
      </c>
      <c r="Q1098" s="299"/>
      <c r="R1098" s="299">
        <v>0</v>
      </c>
      <c r="S1098" s="299"/>
      <c r="T1098" s="299">
        <v>0</v>
      </c>
      <c r="U1098" s="299"/>
      <c r="V1098" s="299">
        <v>462</v>
      </c>
      <c r="W1098" s="299"/>
      <c r="X1098" s="299">
        <v>450</v>
      </c>
      <c r="Y1098" s="299"/>
      <c r="Z1098" s="299">
        <v>912</v>
      </c>
      <c r="AA1098" s="299"/>
      <c r="AB1098" s="299">
        <v>231</v>
      </c>
      <c r="AC1098" s="299"/>
      <c r="AD1098" s="299">
        <v>0</v>
      </c>
      <c r="AE1098" s="299"/>
      <c r="AF1098" s="299">
        <v>231</v>
      </c>
      <c r="AG1098" s="299"/>
      <c r="AH1098" s="299">
        <v>297</v>
      </c>
      <c r="AI1098" s="299"/>
      <c r="AJ1098" s="299"/>
      <c r="AK1098" s="299"/>
      <c r="AL1098" s="299">
        <v>24810</v>
      </c>
      <c r="AM1098" s="299"/>
      <c r="AN1098" s="299">
        <v>450</v>
      </c>
      <c r="AO1098" s="299"/>
      <c r="AP1098" s="299">
        <v>25260</v>
      </c>
      <c r="AQ1098" s="65">
        <f t="shared" si="219"/>
        <v>3.6104513064133016E-2</v>
      </c>
      <c r="AR1098" s="66">
        <f t="shared" si="220"/>
        <v>5.0666666666666664</v>
      </c>
      <c r="AS1098" s="67">
        <f t="shared" si="221"/>
        <v>9.1448931116389544E-3</v>
      </c>
      <c r="AT1098" s="66">
        <f t="shared" si="222"/>
        <v>1.2833333333333334</v>
      </c>
      <c r="AU1098" s="67">
        <f t="shared" si="223"/>
        <v>1.1757719714964371E-2</v>
      </c>
      <c r="AV1098" s="68">
        <f t="shared" si="224"/>
        <v>1.65</v>
      </c>
    </row>
    <row r="1099" spans="1:48" x14ac:dyDescent="0.2">
      <c r="A1099" s="1" t="str">
        <f t="shared" si="217"/>
        <v>Calera40</v>
      </c>
      <c r="B1099" s="38" t="str">
        <f t="shared" si="218"/>
        <v>CAP1B40</v>
      </c>
      <c r="C1099" s="39">
        <v>40</v>
      </c>
      <c r="D1099" s="40" t="s">
        <v>59</v>
      </c>
      <c r="E1099" s="40" t="s">
        <v>56</v>
      </c>
      <c r="F1099" s="40" t="s">
        <v>47</v>
      </c>
      <c r="G1099" s="41" t="s">
        <v>23</v>
      </c>
      <c r="H1099" s="299">
        <v>0</v>
      </c>
      <c r="I1099" s="299"/>
      <c r="J1099" s="299">
        <v>0</v>
      </c>
      <c r="K1099" s="299"/>
      <c r="L1099" s="299">
        <v>0</v>
      </c>
      <c r="M1099" s="299"/>
      <c r="N1099" s="299">
        <v>0</v>
      </c>
      <c r="O1099" s="299"/>
      <c r="P1099" s="299">
        <v>0</v>
      </c>
      <c r="Q1099" s="299"/>
      <c r="R1099" s="299">
        <v>0</v>
      </c>
      <c r="S1099" s="299"/>
      <c r="T1099" s="299">
        <v>0</v>
      </c>
      <c r="U1099" s="299"/>
      <c r="V1099" s="299">
        <v>0</v>
      </c>
      <c r="W1099" s="299"/>
      <c r="X1099" s="299">
        <v>0</v>
      </c>
      <c r="Y1099" s="299"/>
      <c r="Z1099" s="299">
        <v>0</v>
      </c>
      <c r="AA1099" s="299"/>
      <c r="AB1099" s="299">
        <v>0</v>
      </c>
      <c r="AC1099" s="299"/>
      <c r="AD1099" s="299">
        <v>0</v>
      </c>
      <c r="AE1099" s="299"/>
      <c r="AF1099" s="299">
        <v>0</v>
      </c>
      <c r="AG1099" s="299"/>
      <c r="AH1099" s="299">
        <v>0</v>
      </c>
      <c r="AI1099" s="299"/>
      <c r="AJ1099" s="299"/>
      <c r="AK1099" s="299"/>
      <c r="AL1099" s="299">
        <v>0</v>
      </c>
      <c r="AM1099" s="299"/>
      <c r="AN1099" s="299">
        <v>0</v>
      </c>
      <c r="AO1099" s="299"/>
      <c r="AP1099" s="299">
        <v>0</v>
      </c>
      <c r="AQ1099" s="65">
        <v>0</v>
      </c>
      <c r="AR1099" s="66">
        <f t="shared" si="220"/>
        <v>0</v>
      </c>
      <c r="AS1099" s="67">
        <v>0</v>
      </c>
      <c r="AT1099" s="66">
        <f t="shared" si="222"/>
        <v>0</v>
      </c>
      <c r="AU1099" s="67">
        <v>0</v>
      </c>
      <c r="AV1099" s="68">
        <f t="shared" si="224"/>
        <v>0</v>
      </c>
    </row>
    <row r="1100" spans="1:48" x14ac:dyDescent="0.2">
      <c r="A1100" s="1" t="str">
        <f t="shared" si="217"/>
        <v>Calera40</v>
      </c>
      <c r="B1100" s="38" t="str">
        <f t="shared" si="218"/>
        <v>CAP1c40</v>
      </c>
      <c r="C1100" s="39">
        <v>40</v>
      </c>
      <c r="D1100" s="40" t="s">
        <v>59</v>
      </c>
      <c r="E1100" s="40" t="s">
        <v>56</v>
      </c>
      <c r="F1100" s="40" t="s">
        <v>47</v>
      </c>
      <c r="G1100" s="41" t="s">
        <v>24</v>
      </c>
      <c r="H1100" s="299">
        <v>2760</v>
      </c>
      <c r="I1100" s="299"/>
      <c r="J1100" s="299">
        <v>180</v>
      </c>
      <c r="K1100" s="299"/>
      <c r="L1100" s="299">
        <v>0</v>
      </c>
      <c r="M1100" s="299"/>
      <c r="N1100" s="299">
        <v>28800</v>
      </c>
      <c r="O1100" s="299"/>
      <c r="P1100" s="299">
        <v>120</v>
      </c>
      <c r="Q1100" s="299"/>
      <c r="R1100" s="299">
        <v>0</v>
      </c>
      <c r="S1100" s="299"/>
      <c r="T1100" s="299">
        <v>0</v>
      </c>
      <c r="U1100" s="299"/>
      <c r="V1100" s="299">
        <v>981</v>
      </c>
      <c r="W1100" s="299"/>
      <c r="X1100" s="299">
        <v>210</v>
      </c>
      <c r="Y1100" s="299"/>
      <c r="Z1100" s="299">
        <v>1191</v>
      </c>
      <c r="AA1100" s="299"/>
      <c r="AB1100" s="299">
        <v>375</v>
      </c>
      <c r="AC1100" s="299"/>
      <c r="AD1100" s="299">
        <v>0</v>
      </c>
      <c r="AE1100" s="299"/>
      <c r="AF1100" s="299">
        <v>375</v>
      </c>
      <c r="AG1100" s="299"/>
      <c r="AH1100" s="299">
        <v>444</v>
      </c>
      <c r="AI1100" s="299"/>
      <c r="AJ1100" s="299"/>
      <c r="AK1100" s="299"/>
      <c r="AL1100" s="299">
        <v>33660</v>
      </c>
      <c r="AM1100" s="299"/>
      <c r="AN1100" s="299">
        <v>210</v>
      </c>
      <c r="AO1100" s="299"/>
      <c r="AP1100" s="299">
        <v>33870</v>
      </c>
      <c r="AQ1100" s="65">
        <f t="shared" si="219"/>
        <v>3.5163861824623562E-2</v>
      </c>
      <c r="AR1100" s="66">
        <f t="shared" si="220"/>
        <v>6.6166666666666663</v>
      </c>
      <c r="AS1100" s="67">
        <f t="shared" si="221"/>
        <v>1.1071744906997343E-2</v>
      </c>
      <c r="AT1100" s="66">
        <f t="shared" si="222"/>
        <v>2.0833333333333335</v>
      </c>
      <c r="AU1100" s="67">
        <f t="shared" si="223"/>
        <v>1.3108945969884853E-2</v>
      </c>
      <c r="AV1100" s="68">
        <f t="shared" si="224"/>
        <v>2.4666666666666668</v>
      </c>
    </row>
    <row r="1101" spans="1:48" x14ac:dyDescent="0.2">
      <c r="A1101" s="1" t="str">
        <f t="shared" si="217"/>
        <v>Pichidegua40</v>
      </c>
      <c r="B1101" s="38" t="str">
        <f t="shared" si="218"/>
        <v>PICH1A40</v>
      </c>
      <c r="C1101" s="39">
        <v>40</v>
      </c>
      <c r="D1101" s="40" t="s">
        <v>52</v>
      </c>
      <c r="E1101" s="40" t="s">
        <v>55</v>
      </c>
      <c r="F1101" s="40" t="s">
        <v>48</v>
      </c>
      <c r="G1101" s="41" t="s">
        <v>25</v>
      </c>
      <c r="H1101" s="299">
        <v>0</v>
      </c>
      <c r="I1101" s="299"/>
      <c r="J1101" s="299">
        <v>0</v>
      </c>
      <c r="K1101" s="299"/>
      <c r="L1101" s="299">
        <v>0</v>
      </c>
      <c r="M1101" s="299"/>
      <c r="N1101" s="299">
        <v>0</v>
      </c>
      <c r="O1101" s="299"/>
      <c r="P1101" s="299">
        <v>0</v>
      </c>
      <c r="Q1101" s="299"/>
      <c r="R1101" s="299">
        <v>0</v>
      </c>
      <c r="S1101" s="299"/>
      <c r="T1101" s="299">
        <v>0</v>
      </c>
      <c r="U1101" s="299"/>
      <c r="V1101" s="299">
        <v>0</v>
      </c>
      <c r="W1101" s="299"/>
      <c r="X1101" s="299">
        <v>0</v>
      </c>
      <c r="Y1101" s="299"/>
      <c r="Z1101" s="299">
        <v>0</v>
      </c>
      <c r="AA1101" s="299"/>
      <c r="AB1101" s="299">
        <v>0</v>
      </c>
      <c r="AC1101" s="299"/>
      <c r="AD1101" s="299">
        <v>0</v>
      </c>
      <c r="AE1101" s="299"/>
      <c r="AF1101" s="299">
        <v>0</v>
      </c>
      <c r="AG1101" s="299"/>
      <c r="AH1101" s="299">
        <v>0</v>
      </c>
      <c r="AI1101" s="299"/>
      <c r="AJ1101" s="299"/>
      <c r="AK1101" s="299"/>
      <c r="AL1101" s="299">
        <v>0</v>
      </c>
      <c r="AM1101" s="299"/>
      <c r="AN1101" s="299">
        <v>0</v>
      </c>
      <c r="AO1101" s="299"/>
      <c r="AP1101" s="299">
        <v>0</v>
      </c>
      <c r="AQ1101" s="65">
        <v>0</v>
      </c>
      <c r="AR1101" s="66">
        <f t="shared" si="220"/>
        <v>0</v>
      </c>
      <c r="AS1101" s="67">
        <v>0</v>
      </c>
      <c r="AT1101" s="66">
        <f t="shared" si="222"/>
        <v>0</v>
      </c>
      <c r="AU1101" s="67">
        <v>0</v>
      </c>
      <c r="AV1101" s="68">
        <f t="shared" si="224"/>
        <v>0</v>
      </c>
    </row>
    <row r="1102" spans="1:48" x14ac:dyDescent="0.2">
      <c r="A1102" s="1" t="str">
        <f t="shared" si="217"/>
        <v>Pichidegua40</v>
      </c>
      <c r="B1102" s="38" t="str">
        <f t="shared" si="218"/>
        <v>PICH2A40</v>
      </c>
      <c r="C1102" s="39">
        <v>40</v>
      </c>
      <c r="D1102" s="40" t="s">
        <v>52</v>
      </c>
      <c r="E1102" s="40" t="s">
        <v>56</v>
      </c>
      <c r="F1102" s="40" t="s">
        <v>48</v>
      </c>
      <c r="G1102" s="41" t="s">
        <v>26</v>
      </c>
      <c r="H1102" s="299">
        <v>0</v>
      </c>
      <c r="I1102" s="299"/>
      <c r="J1102" s="299">
        <v>0</v>
      </c>
      <c r="K1102" s="299"/>
      <c r="L1102" s="299">
        <v>0</v>
      </c>
      <c r="M1102" s="299"/>
      <c r="N1102" s="299">
        <v>0</v>
      </c>
      <c r="O1102" s="299"/>
      <c r="P1102" s="299">
        <v>0</v>
      </c>
      <c r="Q1102" s="299"/>
      <c r="R1102" s="299">
        <v>0</v>
      </c>
      <c r="S1102" s="299"/>
      <c r="T1102" s="299">
        <v>0</v>
      </c>
      <c r="U1102" s="299"/>
      <c r="V1102" s="299">
        <v>0</v>
      </c>
      <c r="W1102" s="299"/>
      <c r="X1102" s="299">
        <v>0</v>
      </c>
      <c r="Y1102" s="299"/>
      <c r="Z1102" s="299">
        <v>0</v>
      </c>
      <c r="AA1102" s="299"/>
      <c r="AB1102" s="299">
        <v>0</v>
      </c>
      <c r="AC1102" s="299"/>
      <c r="AD1102" s="299">
        <v>0</v>
      </c>
      <c r="AE1102" s="299"/>
      <c r="AF1102" s="299">
        <v>0</v>
      </c>
      <c r="AG1102" s="299"/>
      <c r="AH1102" s="299">
        <v>0</v>
      </c>
      <c r="AI1102" s="299"/>
      <c r="AJ1102" s="299"/>
      <c r="AK1102" s="299"/>
      <c r="AL1102" s="299">
        <v>0</v>
      </c>
      <c r="AM1102" s="299"/>
      <c r="AN1102" s="299">
        <v>0</v>
      </c>
      <c r="AO1102" s="299"/>
      <c r="AP1102" s="299">
        <v>0</v>
      </c>
      <c r="AQ1102" s="65">
        <v>0</v>
      </c>
      <c r="AR1102" s="66">
        <f t="shared" si="220"/>
        <v>0</v>
      </c>
      <c r="AS1102" s="67">
        <v>0</v>
      </c>
      <c r="AT1102" s="66">
        <f t="shared" si="222"/>
        <v>0</v>
      </c>
      <c r="AU1102" s="67">
        <v>0</v>
      </c>
      <c r="AV1102" s="68">
        <f t="shared" si="224"/>
        <v>0</v>
      </c>
    </row>
    <row r="1103" spans="1:48" x14ac:dyDescent="0.2">
      <c r="A1103" s="1" t="str">
        <f t="shared" si="217"/>
        <v>Pichidegua40</v>
      </c>
      <c r="B1103" s="38" t="str">
        <f t="shared" si="218"/>
        <v>PICH3A40</v>
      </c>
      <c r="C1103" s="39">
        <v>40</v>
      </c>
      <c r="D1103" s="40" t="s">
        <v>52</v>
      </c>
      <c r="E1103" s="40" t="s">
        <v>55</v>
      </c>
      <c r="F1103" s="40" t="s">
        <v>49</v>
      </c>
      <c r="G1103" s="41" t="s">
        <v>27</v>
      </c>
      <c r="H1103" s="299">
        <v>26520</v>
      </c>
      <c r="I1103" s="299"/>
      <c r="J1103" s="299">
        <v>72360</v>
      </c>
      <c r="K1103" s="299"/>
      <c r="L1103" s="299">
        <v>120060</v>
      </c>
      <c r="M1103" s="299"/>
      <c r="N1103" s="299">
        <v>23400</v>
      </c>
      <c r="O1103" s="299"/>
      <c r="P1103" s="299">
        <v>180</v>
      </c>
      <c r="Q1103" s="299"/>
      <c r="R1103" s="299">
        <v>0</v>
      </c>
      <c r="S1103" s="299"/>
      <c r="T1103" s="299">
        <v>0</v>
      </c>
      <c r="U1103" s="299"/>
      <c r="V1103" s="299">
        <v>23400</v>
      </c>
      <c r="W1103" s="299"/>
      <c r="X1103" s="299">
        <v>0</v>
      </c>
      <c r="Y1103" s="299"/>
      <c r="Z1103" s="299">
        <v>23400</v>
      </c>
      <c r="AA1103" s="299"/>
      <c r="AB1103" s="299">
        <v>2520</v>
      </c>
      <c r="AC1103" s="299"/>
      <c r="AD1103" s="299">
        <v>0</v>
      </c>
      <c r="AE1103" s="299"/>
      <c r="AF1103" s="299">
        <v>2520</v>
      </c>
      <c r="AG1103" s="299"/>
      <c r="AH1103" s="299">
        <v>1320</v>
      </c>
      <c r="AI1103" s="299"/>
      <c r="AJ1103" s="299"/>
      <c r="AK1103" s="299"/>
      <c r="AL1103" s="299">
        <v>269760</v>
      </c>
      <c r="AM1103" s="299"/>
      <c r="AN1103" s="299">
        <v>0</v>
      </c>
      <c r="AO1103" s="299"/>
      <c r="AP1103" s="299">
        <v>269760</v>
      </c>
      <c r="AQ1103" s="65">
        <f t="shared" si="219"/>
        <v>8.6743772241992881E-2</v>
      </c>
      <c r="AR1103" s="66">
        <f t="shared" si="220"/>
        <v>130</v>
      </c>
      <c r="AS1103" s="67">
        <f t="shared" si="221"/>
        <v>9.341637010676156E-3</v>
      </c>
      <c r="AT1103" s="66">
        <f t="shared" si="222"/>
        <v>14</v>
      </c>
      <c r="AU1103" s="67">
        <f t="shared" si="223"/>
        <v>4.8932384341637009E-3</v>
      </c>
      <c r="AV1103" s="68">
        <f t="shared" si="224"/>
        <v>7.333333333333333</v>
      </c>
    </row>
    <row r="1104" spans="1:48" x14ac:dyDescent="0.2">
      <c r="A1104" s="1" t="str">
        <f t="shared" si="217"/>
        <v>Pichidegua40</v>
      </c>
      <c r="B1104" s="38" t="str">
        <f t="shared" si="218"/>
        <v>PICH4A40</v>
      </c>
      <c r="C1104" s="39">
        <v>40</v>
      </c>
      <c r="D1104" s="40" t="s">
        <v>52</v>
      </c>
      <c r="E1104" s="40" t="s">
        <v>55</v>
      </c>
      <c r="F1104" s="40" t="s">
        <v>50</v>
      </c>
      <c r="G1104" s="41" t="s">
        <v>28</v>
      </c>
      <c r="H1104" s="299">
        <v>9360</v>
      </c>
      <c r="I1104" s="299"/>
      <c r="J1104" s="299">
        <v>18540</v>
      </c>
      <c r="K1104" s="299"/>
      <c r="L1104" s="299">
        <v>51420</v>
      </c>
      <c r="M1104" s="299"/>
      <c r="N1104" s="299">
        <v>24840</v>
      </c>
      <c r="O1104" s="299"/>
      <c r="P1104" s="299">
        <v>4140</v>
      </c>
      <c r="Q1104" s="299"/>
      <c r="R1104" s="299">
        <v>0</v>
      </c>
      <c r="S1104" s="299"/>
      <c r="T1104" s="299">
        <v>0</v>
      </c>
      <c r="U1104" s="299"/>
      <c r="V1104" s="299">
        <v>20760</v>
      </c>
      <c r="W1104" s="299"/>
      <c r="X1104" s="299">
        <v>0</v>
      </c>
      <c r="Y1104" s="299"/>
      <c r="Z1104" s="299">
        <v>20760</v>
      </c>
      <c r="AA1104" s="299"/>
      <c r="AB1104" s="299">
        <v>3420</v>
      </c>
      <c r="AC1104" s="299"/>
      <c r="AD1104" s="299">
        <v>0</v>
      </c>
      <c r="AE1104" s="299"/>
      <c r="AF1104" s="299">
        <v>3420</v>
      </c>
      <c r="AG1104" s="299"/>
      <c r="AH1104" s="299">
        <v>1120</v>
      </c>
      <c r="AI1104" s="299"/>
      <c r="AJ1104" s="299"/>
      <c r="AK1104" s="299"/>
      <c r="AL1104" s="299">
        <v>133600</v>
      </c>
      <c r="AM1104" s="299"/>
      <c r="AN1104" s="299">
        <v>0</v>
      </c>
      <c r="AO1104" s="299"/>
      <c r="AP1104" s="299">
        <v>133600</v>
      </c>
      <c r="AQ1104" s="65">
        <f t="shared" si="219"/>
        <v>0.15538922155688623</v>
      </c>
      <c r="AR1104" s="66">
        <f t="shared" si="220"/>
        <v>115.33333333333333</v>
      </c>
      <c r="AS1104" s="67">
        <f t="shared" si="221"/>
        <v>2.5598802395209581E-2</v>
      </c>
      <c r="AT1104" s="66">
        <f t="shared" si="222"/>
        <v>19</v>
      </c>
      <c r="AU1104" s="67">
        <f t="shared" si="223"/>
        <v>8.3832335329341312E-3</v>
      </c>
      <c r="AV1104" s="68">
        <f t="shared" si="224"/>
        <v>6.2222222222222223</v>
      </c>
    </row>
    <row r="1105" spans="1:48" x14ac:dyDescent="0.2">
      <c r="A1105" s="1" t="str">
        <f t="shared" si="217"/>
        <v>Pichidegua40</v>
      </c>
      <c r="B1105" s="38" t="str">
        <f t="shared" si="218"/>
        <v>PICH5A40</v>
      </c>
      <c r="C1105" s="39">
        <v>40</v>
      </c>
      <c r="D1105" s="40" t="s">
        <v>52</v>
      </c>
      <c r="E1105" s="40" t="s">
        <v>55</v>
      </c>
      <c r="F1105" s="40" t="s">
        <v>51</v>
      </c>
      <c r="G1105" s="41" t="s">
        <v>29</v>
      </c>
      <c r="H1105" s="299">
        <v>2040</v>
      </c>
      <c r="I1105" s="299"/>
      <c r="J1105" s="299">
        <v>37800</v>
      </c>
      <c r="K1105" s="299"/>
      <c r="L1105" s="299">
        <v>136620</v>
      </c>
      <c r="M1105" s="299"/>
      <c r="N1105" s="299">
        <v>60660</v>
      </c>
      <c r="O1105" s="299"/>
      <c r="P1105" s="299">
        <v>2520</v>
      </c>
      <c r="Q1105" s="299"/>
      <c r="R1105" s="299">
        <v>0</v>
      </c>
      <c r="S1105" s="299"/>
      <c r="T1105" s="299">
        <v>0</v>
      </c>
      <c r="U1105" s="299"/>
      <c r="V1105" s="299">
        <v>14940</v>
      </c>
      <c r="W1105" s="299"/>
      <c r="X1105" s="299">
        <v>0</v>
      </c>
      <c r="Y1105" s="299"/>
      <c r="Z1105" s="299">
        <v>14940</v>
      </c>
      <c r="AA1105" s="299"/>
      <c r="AB1105" s="299">
        <v>2160</v>
      </c>
      <c r="AC1105" s="299"/>
      <c r="AD1105" s="299">
        <v>0</v>
      </c>
      <c r="AE1105" s="299"/>
      <c r="AF1105" s="299">
        <v>2160</v>
      </c>
      <c r="AG1105" s="299"/>
      <c r="AH1105" s="299">
        <v>1440</v>
      </c>
      <c r="AI1105" s="299"/>
      <c r="AJ1105" s="299"/>
      <c r="AK1105" s="299"/>
      <c r="AL1105" s="299">
        <v>258180</v>
      </c>
      <c r="AM1105" s="299"/>
      <c r="AN1105" s="299">
        <v>0</v>
      </c>
      <c r="AO1105" s="299"/>
      <c r="AP1105" s="299">
        <v>258180</v>
      </c>
      <c r="AQ1105" s="65">
        <f t="shared" si="219"/>
        <v>5.7866604694399255E-2</v>
      </c>
      <c r="AR1105" s="66">
        <f t="shared" si="220"/>
        <v>83</v>
      </c>
      <c r="AS1105" s="67">
        <f t="shared" si="221"/>
        <v>8.3662561003950732E-3</v>
      </c>
      <c r="AT1105" s="66">
        <f t="shared" si="222"/>
        <v>12</v>
      </c>
      <c r="AU1105" s="67">
        <f t="shared" si="223"/>
        <v>5.5775040669300488E-3</v>
      </c>
      <c r="AV1105" s="68">
        <f t="shared" si="224"/>
        <v>8</v>
      </c>
    </row>
    <row r="1106" spans="1:48" x14ac:dyDescent="0.2">
      <c r="A1106" s="1" t="str">
        <f t="shared" si="217"/>
        <v>Pichidegua40</v>
      </c>
      <c r="B1106" s="38" t="str">
        <f t="shared" si="218"/>
        <v>PICH1B40</v>
      </c>
      <c r="C1106" s="39">
        <v>40</v>
      </c>
      <c r="D1106" s="40" t="s">
        <v>52</v>
      </c>
      <c r="E1106" s="40" t="s">
        <v>56</v>
      </c>
      <c r="F1106" s="40" t="s">
        <v>48</v>
      </c>
      <c r="G1106" s="41" t="s">
        <v>30</v>
      </c>
      <c r="H1106" s="299">
        <v>0</v>
      </c>
      <c r="I1106" s="299"/>
      <c r="J1106" s="299">
        <v>0</v>
      </c>
      <c r="K1106" s="299"/>
      <c r="L1106" s="299">
        <v>0</v>
      </c>
      <c r="M1106" s="299"/>
      <c r="N1106" s="299">
        <v>0</v>
      </c>
      <c r="O1106" s="299"/>
      <c r="P1106" s="299">
        <v>0</v>
      </c>
      <c r="Q1106" s="299"/>
      <c r="R1106" s="299">
        <v>0</v>
      </c>
      <c r="S1106" s="299"/>
      <c r="T1106" s="299">
        <v>0</v>
      </c>
      <c r="U1106" s="299"/>
      <c r="V1106" s="299">
        <v>0</v>
      </c>
      <c r="W1106" s="299"/>
      <c r="X1106" s="299">
        <v>1140</v>
      </c>
      <c r="Y1106" s="299"/>
      <c r="Z1106" s="299">
        <v>1140</v>
      </c>
      <c r="AA1106" s="299"/>
      <c r="AB1106" s="299">
        <v>0</v>
      </c>
      <c r="AC1106" s="299"/>
      <c r="AD1106" s="299">
        <v>60</v>
      </c>
      <c r="AE1106" s="299"/>
      <c r="AF1106" s="299">
        <v>60</v>
      </c>
      <c r="AG1106" s="299"/>
      <c r="AH1106" s="299">
        <v>0</v>
      </c>
      <c r="AI1106" s="299"/>
      <c r="AJ1106" s="299"/>
      <c r="AK1106" s="299"/>
      <c r="AL1106" s="299">
        <v>0</v>
      </c>
      <c r="AM1106" s="299"/>
      <c r="AN1106" s="299">
        <v>1200</v>
      </c>
      <c r="AO1106" s="299"/>
      <c r="AP1106" s="299">
        <v>1200</v>
      </c>
      <c r="AQ1106" s="65">
        <f t="shared" si="219"/>
        <v>0.95</v>
      </c>
      <c r="AR1106" s="66">
        <f t="shared" si="220"/>
        <v>6.333333333333333</v>
      </c>
      <c r="AS1106" s="67">
        <f t="shared" si="221"/>
        <v>0.05</v>
      </c>
      <c r="AT1106" s="66">
        <f t="shared" si="222"/>
        <v>0.33333333333333331</v>
      </c>
      <c r="AU1106" s="67">
        <f t="shared" si="223"/>
        <v>0</v>
      </c>
      <c r="AV1106" s="68">
        <f t="shared" si="224"/>
        <v>0</v>
      </c>
    </row>
    <row r="1107" spans="1:48" x14ac:dyDescent="0.2">
      <c r="A1107" s="1" t="str">
        <f t="shared" si="217"/>
        <v>Pichidegua40</v>
      </c>
      <c r="B1107" s="38" t="str">
        <f t="shared" si="218"/>
        <v>PICH2B40</v>
      </c>
      <c r="C1107" s="39">
        <v>40</v>
      </c>
      <c r="D1107" s="40" t="s">
        <v>52</v>
      </c>
      <c r="E1107" s="40" t="s">
        <v>55</v>
      </c>
      <c r="F1107" s="40" t="s">
        <v>48</v>
      </c>
      <c r="G1107" s="41" t="s">
        <v>31</v>
      </c>
      <c r="H1107" s="299">
        <v>0</v>
      </c>
      <c r="I1107" s="299"/>
      <c r="J1107" s="299">
        <v>0</v>
      </c>
      <c r="K1107" s="299"/>
      <c r="L1107" s="299">
        <v>0</v>
      </c>
      <c r="M1107" s="299"/>
      <c r="N1107" s="299">
        <v>0</v>
      </c>
      <c r="O1107" s="299"/>
      <c r="P1107" s="299">
        <v>0</v>
      </c>
      <c r="Q1107" s="299"/>
      <c r="R1107" s="299">
        <v>0</v>
      </c>
      <c r="S1107" s="299"/>
      <c r="T1107" s="299">
        <v>0</v>
      </c>
      <c r="U1107" s="299"/>
      <c r="V1107" s="299">
        <v>0</v>
      </c>
      <c r="W1107" s="299"/>
      <c r="X1107" s="299">
        <v>0</v>
      </c>
      <c r="Y1107" s="299"/>
      <c r="Z1107" s="299">
        <v>0</v>
      </c>
      <c r="AA1107" s="299"/>
      <c r="AB1107" s="299">
        <v>0</v>
      </c>
      <c r="AC1107" s="299"/>
      <c r="AD1107" s="299">
        <v>0</v>
      </c>
      <c r="AE1107" s="299"/>
      <c r="AF1107" s="299">
        <v>0</v>
      </c>
      <c r="AG1107" s="299"/>
      <c r="AH1107" s="299">
        <v>0</v>
      </c>
      <c r="AI1107" s="299"/>
      <c r="AJ1107" s="299"/>
      <c r="AK1107" s="299"/>
      <c r="AL1107" s="299">
        <v>0</v>
      </c>
      <c r="AM1107" s="299"/>
      <c r="AN1107" s="299">
        <v>0</v>
      </c>
      <c r="AO1107" s="299"/>
      <c r="AP1107" s="299">
        <v>0</v>
      </c>
      <c r="AQ1107" s="65">
        <v>0</v>
      </c>
      <c r="AR1107" s="66">
        <f t="shared" si="220"/>
        <v>0</v>
      </c>
      <c r="AS1107" s="67">
        <v>0</v>
      </c>
      <c r="AT1107" s="66">
        <f t="shared" si="222"/>
        <v>0</v>
      </c>
      <c r="AU1107" s="67">
        <v>0</v>
      </c>
      <c r="AV1107" s="68">
        <f t="shared" si="224"/>
        <v>0</v>
      </c>
    </row>
    <row r="1108" spans="1:48" x14ac:dyDescent="0.2">
      <c r="A1108" s="1" t="str">
        <f t="shared" si="217"/>
        <v>Pichidegua40</v>
      </c>
      <c r="B1108" s="38" t="str">
        <f t="shared" si="218"/>
        <v>PICH3B40</v>
      </c>
      <c r="C1108" s="39">
        <v>40</v>
      </c>
      <c r="D1108" s="40" t="s">
        <v>52</v>
      </c>
      <c r="E1108" s="40" t="s">
        <v>55</v>
      </c>
      <c r="F1108" s="40" t="s">
        <v>49</v>
      </c>
      <c r="G1108" s="41" t="s">
        <v>32</v>
      </c>
      <c r="H1108" s="299">
        <v>3000</v>
      </c>
      <c r="I1108" s="299"/>
      <c r="J1108" s="299">
        <v>26460</v>
      </c>
      <c r="K1108" s="299"/>
      <c r="L1108" s="299">
        <v>201820</v>
      </c>
      <c r="M1108" s="299"/>
      <c r="N1108" s="299">
        <v>164880</v>
      </c>
      <c r="O1108" s="299"/>
      <c r="P1108" s="299">
        <v>13680</v>
      </c>
      <c r="Q1108" s="299"/>
      <c r="R1108" s="299">
        <v>0</v>
      </c>
      <c r="S1108" s="299"/>
      <c r="T1108" s="299">
        <v>0</v>
      </c>
      <c r="U1108" s="299"/>
      <c r="V1108" s="299">
        <v>9630</v>
      </c>
      <c r="W1108" s="299"/>
      <c r="X1108" s="299">
        <v>0</v>
      </c>
      <c r="Y1108" s="299"/>
      <c r="Z1108" s="299">
        <v>9630</v>
      </c>
      <c r="AA1108" s="299"/>
      <c r="AB1108" s="299">
        <v>1260</v>
      </c>
      <c r="AC1108" s="299"/>
      <c r="AD1108" s="299">
        <v>0</v>
      </c>
      <c r="AE1108" s="299"/>
      <c r="AF1108" s="299">
        <v>1260</v>
      </c>
      <c r="AG1108" s="299"/>
      <c r="AH1108" s="299">
        <v>1510</v>
      </c>
      <c r="AI1108" s="299"/>
      <c r="AJ1108" s="299"/>
      <c r="AK1108" s="299"/>
      <c r="AL1108" s="299">
        <v>422240</v>
      </c>
      <c r="AM1108" s="299"/>
      <c r="AN1108" s="299">
        <v>0</v>
      </c>
      <c r="AO1108" s="299"/>
      <c r="AP1108" s="299">
        <v>422240</v>
      </c>
      <c r="AQ1108" s="65">
        <f t="shared" si="219"/>
        <v>2.2806934444865479E-2</v>
      </c>
      <c r="AR1108" s="66">
        <f t="shared" si="220"/>
        <v>53.5</v>
      </c>
      <c r="AS1108" s="67">
        <f t="shared" si="221"/>
        <v>2.9840848806366046E-3</v>
      </c>
      <c r="AT1108" s="66">
        <f t="shared" si="222"/>
        <v>7</v>
      </c>
      <c r="AU1108" s="67">
        <f t="shared" si="223"/>
        <v>3.5761652140962486E-3</v>
      </c>
      <c r="AV1108" s="68">
        <f t="shared" si="224"/>
        <v>8.3888888888888893</v>
      </c>
    </row>
    <row r="1109" spans="1:48" x14ac:dyDescent="0.2">
      <c r="A1109" s="1" t="str">
        <f t="shared" si="217"/>
        <v>Pichidegua40</v>
      </c>
      <c r="B1109" s="38" t="str">
        <f t="shared" si="218"/>
        <v>PICH4B40</v>
      </c>
      <c r="C1109" s="39">
        <v>40</v>
      </c>
      <c r="D1109" s="40" t="s">
        <v>52</v>
      </c>
      <c r="E1109" s="40" t="s">
        <v>55</v>
      </c>
      <c r="F1109" s="40" t="s">
        <v>50</v>
      </c>
      <c r="G1109" s="41" t="s">
        <v>33</v>
      </c>
      <c r="H1109" s="299">
        <v>1200</v>
      </c>
      <c r="I1109" s="299"/>
      <c r="J1109" s="299">
        <v>0</v>
      </c>
      <c r="K1109" s="299"/>
      <c r="L1109" s="299">
        <v>4140</v>
      </c>
      <c r="M1109" s="299"/>
      <c r="N1109" s="299">
        <v>65880</v>
      </c>
      <c r="O1109" s="299"/>
      <c r="P1109" s="299">
        <v>54900</v>
      </c>
      <c r="Q1109" s="299"/>
      <c r="R1109" s="299">
        <v>4680</v>
      </c>
      <c r="S1109" s="299"/>
      <c r="T1109" s="299">
        <v>0</v>
      </c>
      <c r="U1109" s="299"/>
      <c r="V1109" s="299">
        <v>9930</v>
      </c>
      <c r="W1109" s="299"/>
      <c r="X1109" s="299">
        <v>0</v>
      </c>
      <c r="Y1109" s="299"/>
      <c r="Z1109" s="299">
        <v>9930</v>
      </c>
      <c r="AA1109" s="299"/>
      <c r="AB1109" s="299">
        <v>1440</v>
      </c>
      <c r="AC1109" s="299"/>
      <c r="AD1109" s="299">
        <v>0</v>
      </c>
      <c r="AE1109" s="299"/>
      <c r="AF1109" s="299">
        <v>1440</v>
      </c>
      <c r="AG1109" s="299"/>
      <c r="AH1109" s="299">
        <v>950</v>
      </c>
      <c r="AI1109" s="299"/>
      <c r="AJ1109" s="299"/>
      <c r="AK1109" s="299"/>
      <c r="AL1109" s="299">
        <v>143120</v>
      </c>
      <c r="AM1109" s="299"/>
      <c r="AN1109" s="299">
        <v>0</v>
      </c>
      <c r="AO1109" s="299"/>
      <c r="AP1109" s="299">
        <v>143120</v>
      </c>
      <c r="AQ1109" s="65">
        <f t="shared" si="219"/>
        <v>6.9382336500838457E-2</v>
      </c>
      <c r="AR1109" s="66">
        <f t="shared" si="220"/>
        <v>55.166666666666664</v>
      </c>
      <c r="AS1109" s="67">
        <f t="shared" si="221"/>
        <v>1.0061486864169928E-2</v>
      </c>
      <c r="AT1109" s="66">
        <f t="shared" si="222"/>
        <v>8</v>
      </c>
      <c r="AU1109" s="67">
        <f t="shared" si="223"/>
        <v>6.6377864728898823E-3</v>
      </c>
      <c r="AV1109" s="68">
        <f t="shared" si="224"/>
        <v>5.2777777777777777</v>
      </c>
    </row>
    <row r="1110" spans="1:48" x14ac:dyDescent="0.2">
      <c r="A1110" s="1" t="str">
        <f t="shared" si="217"/>
        <v>Pichidegua40</v>
      </c>
      <c r="B1110" s="38" t="str">
        <f t="shared" si="218"/>
        <v>PICH5B40</v>
      </c>
      <c r="C1110" s="39">
        <v>40</v>
      </c>
      <c r="D1110" s="40" t="s">
        <v>52</v>
      </c>
      <c r="E1110" s="40" t="s">
        <v>55</v>
      </c>
      <c r="F1110" s="40" t="s">
        <v>51</v>
      </c>
      <c r="G1110" s="41" t="s">
        <v>34</v>
      </c>
      <c r="H1110" s="299">
        <v>0</v>
      </c>
      <c r="I1110" s="299"/>
      <c r="J1110" s="299">
        <v>0</v>
      </c>
      <c r="K1110" s="299"/>
      <c r="L1110" s="299">
        <v>360</v>
      </c>
      <c r="M1110" s="299"/>
      <c r="N1110" s="299">
        <v>900</v>
      </c>
      <c r="O1110" s="299"/>
      <c r="P1110" s="299">
        <v>2880</v>
      </c>
      <c r="Q1110" s="299"/>
      <c r="R1110" s="299">
        <v>20160</v>
      </c>
      <c r="S1110" s="299"/>
      <c r="T1110" s="299">
        <v>7380</v>
      </c>
      <c r="U1110" s="299"/>
      <c r="V1110" s="299">
        <v>3780</v>
      </c>
      <c r="W1110" s="299"/>
      <c r="X1110" s="299">
        <v>0</v>
      </c>
      <c r="Y1110" s="299"/>
      <c r="Z1110" s="299">
        <v>3780</v>
      </c>
      <c r="AA1110" s="299"/>
      <c r="AB1110" s="299">
        <v>720</v>
      </c>
      <c r="AC1110" s="299"/>
      <c r="AD1110" s="299">
        <v>0</v>
      </c>
      <c r="AE1110" s="299"/>
      <c r="AF1110" s="299">
        <v>720</v>
      </c>
      <c r="AG1110" s="299"/>
      <c r="AH1110" s="299">
        <v>80</v>
      </c>
      <c r="AI1110" s="299"/>
      <c r="AJ1110" s="299"/>
      <c r="AK1110" s="299"/>
      <c r="AL1110" s="299">
        <v>36260</v>
      </c>
      <c r="AM1110" s="299"/>
      <c r="AN1110" s="299">
        <v>0</v>
      </c>
      <c r="AO1110" s="299"/>
      <c r="AP1110" s="299">
        <v>36260</v>
      </c>
      <c r="AQ1110" s="65">
        <f t="shared" si="219"/>
        <v>0.10424710424710425</v>
      </c>
      <c r="AR1110" s="66">
        <f t="shared" si="220"/>
        <v>21</v>
      </c>
      <c r="AS1110" s="67">
        <f t="shared" si="221"/>
        <v>1.9856591285162713E-2</v>
      </c>
      <c r="AT1110" s="66">
        <f t="shared" si="222"/>
        <v>4</v>
      </c>
      <c r="AU1110" s="67">
        <f t="shared" si="223"/>
        <v>2.206287920573635E-3</v>
      </c>
      <c r="AV1110" s="68">
        <f t="shared" si="224"/>
        <v>0.44444444444444442</v>
      </c>
    </row>
    <row r="1111" spans="1:48" x14ac:dyDescent="0.2">
      <c r="A1111" s="1" t="str">
        <f t="shared" si="217"/>
        <v>Pichidegua40</v>
      </c>
      <c r="B1111" s="38" t="str">
        <f t="shared" si="218"/>
        <v>PICH3C40</v>
      </c>
      <c r="C1111" s="39">
        <v>40</v>
      </c>
      <c r="D1111" s="40" t="s">
        <v>52</v>
      </c>
      <c r="E1111" s="40" t="s">
        <v>55</v>
      </c>
      <c r="F1111" s="40" t="s">
        <v>49</v>
      </c>
      <c r="G1111" s="41" t="s">
        <v>53</v>
      </c>
      <c r="H1111" s="299">
        <v>6840</v>
      </c>
      <c r="I1111" s="299"/>
      <c r="J1111" s="299">
        <v>3420</v>
      </c>
      <c r="K1111" s="299"/>
      <c r="L1111" s="299">
        <v>82240</v>
      </c>
      <c r="M1111" s="299"/>
      <c r="N1111" s="299">
        <v>197280</v>
      </c>
      <c r="O1111" s="299"/>
      <c r="P1111" s="299">
        <v>26460</v>
      </c>
      <c r="Q1111" s="299"/>
      <c r="R1111" s="299">
        <v>0</v>
      </c>
      <c r="S1111" s="299"/>
      <c r="T1111" s="299">
        <v>0</v>
      </c>
      <c r="U1111" s="299"/>
      <c r="V1111" s="299">
        <v>7200</v>
      </c>
      <c r="W1111" s="299"/>
      <c r="X1111" s="299">
        <v>0</v>
      </c>
      <c r="Y1111" s="299"/>
      <c r="Z1111" s="299">
        <v>7200</v>
      </c>
      <c r="AA1111" s="299"/>
      <c r="AB1111" s="299">
        <v>1440</v>
      </c>
      <c r="AC1111" s="299"/>
      <c r="AD1111" s="299">
        <v>0</v>
      </c>
      <c r="AE1111" s="299"/>
      <c r="AF1111" s="299">
        <v>1440</v>
      </c>
      <c r="AG1111" s="299"/>
      <c r="AH1111" s="299">
        <v>920</v>
      </c>
      <c r="AI1111" s="299"/>
      <c r="AJ1111" s="299"/>
      <c r="AK1111" s="299"/>
      <c r="AL1111" s="299">
        <v>325800</v>
      </c>
      <c r="AM1111" s="299"/>
      <c r="AN1111" s="299">
        <v>0</v>
      </c>
      <c r="AO1111" s="299"/>
      <c r="AP1111" s="299">
        <v>325800</v>
      </c>
      <c r="AQ1111" s="65">
        <f t="shared" si="219"/>
        <v>2.2099447513812154E-2</v>
      </c>
      <c r="AR1111" s="66">
        <f t="shared" si="220"/>
        <v>40</v>
      </c>
      <c r="AS1111" s="67">
        <f t="shared" si="221"/>
        <v>4.4198895027624313E-3</v>
      </c>
      <c r="AT1111" s="66">
        <f t="shared" si="222"/>
        <v>8</v>
      </c>
      <c r="AU1111" s="67">
        <f t="shared" si="223"/>
        <v>2.823818293431553E-3</v>
      </c>
      <c r="AV1111" s="68">
        <f t="shared" si="224"/>
        <v>5.1111111111111107</v>
      </c>
    </row>
    <row r="1112" spans="1:48" x14ac:dyDescent="0.2">
      <c r="A1112" s="1" t="str">
        <f t="shared" si="217"/>
        <v>Pichidegua40</v>
      </c>
      <c r="B1112" s="38" t="str">
        <f t="shared" si="218"/>
        <v>PICH5C40</v>
      </c>
      <c r="C1112" s="39">
        <v>40</v>
      </c>
      <c r="D1112" s="40" t="s">
        <v>52</v>
      </c>
      <c r="E1112" s="40" t="s">
        <v>55</v>
      </c>
      <c r="F1112" s="40" t="s">
        <v>51</v>
      </c>
      <c r="G1112" s="41" t="s">
        <v>35</v>
      </c>
      <c r="H1112" s="299">
        <v>1320</v>
      </c>
      <c r="I1112" s="299"/>
      <c r="J1112" s="299">
        <v>19080</v>
      </c>
      <c r="K1112" s="299"/>
      <c r="L1112" s="299">
        <v>93960</v>
      </c>
      <c r="M1112" s="299"/>
      <c r="N1112" s="299">
        <v>144180</v>
      </c>
      <c r="O1112" s="299"/>
      <c r="P1112" s="299">
        <v>8100</v>
      </c>
      <c r="Q1112" s="299"/>
      <c r="R1112" s="299">
        <v>0</v>
      </c>
      <c r="S1112" s="299"/>
      <c r="T1112" s="299">
        <v>0</v>
      </c>
      <c r="U1112" s="299"/>
      <c r="V1112" s="299">
        <v>15300</v>
      </c>
      <c r="W1112" s="299"/>
      <c r="X1112" s="299">
        <v>0</v>
      </c>
      <c r="Y1112" s="299"/>
      <c r="Z1112" s="299">
        <v>15300</v>
      </c>
      <c r="AA1112" s="299"/>
      <c r="AB1112" s="299">
        <v>2340</v>
      </c>
      <c r="AC1112" s="299"/>
      <c r="AD1112" s="299">
        <v>0</v>
      </c>
      <c r="AE1112" s="299"/>
      <c r="AF1112" s="299">
        <v>2340</v>
      </c>
      <c r="AG1112" s="299"/>
      <c r="AH1112" s="299">
        <v>1300</v>
      </c>
      <c r="AI1112" s="299"/>
      <c r="AJ1112" s="299"/>
      <c r="AK1112" s="299"/>
      <c r="AL1112" s="299">
        <v>285580</v>
      </c>
      <c r="AM1112" s="299"/>
      <c r="AN1112" s="299">
        <v>0</v>
      </c>
      <c r="AO1112" s="299"/>
      <c r="AP1112" s="299">
        <v>285580</v>
      </c>
      <c r="AQ1112" s="65">
        <f t="shared" si="219"/>
        <v>5.3575180334757333E-2</v>
      </c>
      <c r="AR1112" s="66">
        <f t="shared" si="220"/>
        <v>85</v>
      </c>
      <c r="AS1112" s="67">
        <f t="shared" si="221"/>
        <v>8.1938511100217108E-3</v>
      </c>
      <c r="AT1112" s="66">
        <f t="shared" si="222"/>
        <v>13</v>
      </c>
      <c r="AU1112" s="67">
        <f t="shared" si="223"/>
        <v>4.5521395055676166E-3</v>
      </c>
      <c r="AV1112" s="68">
        <f t="shared" si="224"/>
        <v>7.2222222222222223</v>
      </c>
    </row>
    <row r="1113" spans="1:48" x14ac:dyDescent="0.2">
      <c r="A1113" s="1" t="str">
        <f t="shared" si="217"/>
        <v>Pichidegua40</v>
      </c>
      <c r="B1113" s="38" t="str">
        <f t="shared" si="218"/>
        <v>PICH5D40</v>
      </c>
      <c r="C1113" s="39">
        <v>40</v>
      </c>
      <c r="D1113" s="40" t="s">
        <v>52</v>
      </c>
      <c r="E1113" s="40" t="s">
        <v>55</v>
      </c>
      <c r="F1113" s="40" t="s">
        <v>51</v>
      </c>
      <c r="G1113" s="41" t="s">
        <v>36</v>
      </c>
      <c r="H1113" s="299">
        <v>2160</v>
      </c>
      <c r="I1113" s="299"/>
      <c r="J1113" s="299">
        <v>39960</v>
      </c>
      <c r="K1113" s="299"/>
      <c r="L1113" s="299">
        <v>129240</v>
      </c>
      <c r="M1113" s="299"/>
      <c r="N1113" s="299">
        <v>73980</v>
      </c>
      <c r="O1113" s="299"/>
      <c r="P1113" s="299">
        <v>3600</v>
      </c>
      <c r="Q1113" s="299"/>
      <c r="R1113" s="299">
        <v>0</v>
      </c>
      <c r="S1113" s="299"/>
      <c r="T1113" s="299">
        <v>0</v>
      </c>
      <c r="U1113" s="299"/>
      <c r="V1113" s="299">
        <v>26100</v>
      </c>
      <c r="W1113" s="299"/>
      <c r="X1113" s="299">
        <v>0</v>
      </c>
      <c r="Y1113" s="299"/>
      <c r="Z1113" s="299">
        <v>26100</v>
      </c>
      <c r="AA1113" s="299"/>
      <c r="AB1113" s="299">
        <v>2700</v>
      </c>
      <c r="AC1113" s="299"/>
      <c r="AD1113" s="299">
        <v>0</v>
      </c>
      <c r="AE1113" s="299"/>
      <c r="AF1113" s="299">
        <v>2700</v>
      </c>
      <c r="AG1113" s="299"/>
      <c r="AH1113" s="299">
        <v>1400</v>
      </c>
      <c r="AI1113" s="299"/>
      <c r="AJ1113" s="299"/>
      <c r="AK1113" s="299"/>
      <c r="AL1113" s="299">
        <v>279140</v>
      </c>
      <c r="AM1113" s="299"/>
      <c r="AN1113" s="299">
        <v>0</v>
      </c>
      <c r="AO1113" s="299"/>
      <c r="AP1113" s="299">
        <v>279140</v>
      </c>
      <c r="AQ1113" s="65">
        <f t="shared" si="219"/>
        <v>9.3501468797019413E-2</v>
      </c>
      <c r="AR1113" s="66">
        <f t="shared" si="220"/>
        <v>145</v>
      </c>
      <c r="AS1113" s="67">
        <f t="shared" si="221"/>
        <v>9.6725657376226983E-3</v>
      </c>
      <c r="AT1113" s="66">
        <f t="shared" si="222"/>
        <v>15</v>
      </c>
      <c r="AU1113" s="67">
        <f t="shared" si="223"/>
        <v>5.0154044565451032E-3</v>
      </c>
      <c r="AV1113" s="68">
        <f t="shared" si="224"/>
        <v>7.7777777777777777</v>
      </c>
    </row>
    <row r="1114" spans="1:48" x14ac:dyDescent="0.2">
      <c r="A1114" s="1" t="str">
        <f t="shared" si="217"/>
        <v>Pichidegua40</v>
      </c>
      <c r="B1114" s="38" t="str">
        <f t="shared" si="218"/>
        <v>PICH1Aco40</v>
      </c>
      <c r="C1114" s="39">
        <v>40</v>
      </c>
      <c r="D1114" s="40" t="s">
        <v>52</v>
      </c>
      <c r="E1114" s="40" t="s">
        <v>56</v>
      </c>
      <c r="F1114" s="40" t="s">
        <v>47</v>
      </c>
      <c r="G1114" s="41" t="s">
        <v>37</v>
      </c>
      <c r="H1114" s="299">
        <v>0</v>
      </c>
      <c r="I1114" s="299"/>
      <c r="J1114" s="299">
        <v>0</v>
      </c>
      <c r="K1114" s="299"/>
      <c r="L1114" s="299">
        <v>0</v>
      </c>
      <c r="M1114" s="299"/>
      <c r="N1114" s="299">
        <v>0</v>
      </c>
      <c r="O1114" s="299"/>
      <c r="P1114" s="299">
        <v>0</v>
      </c>
      <c r="Q1114" s="299"/>
      <c r="R1114" s="299">
        <v>0</v>
      </c>
      <c r="S1114" s="299"/>
      <c r="T1114" s="299">
        <v>0</v>
      </c>
      <c r="U1114" s="299"/>
      <c r="V1114" s="299">
        <v>0</v>
      </c>
      <c r="W1114" s="299"/>
      <c r="X1114" s="299">
        <v>30</v>
      </c>
      <c r="Y1114" s="299"/>
      <c r="Z1114" s="299">
        <v>30</v>
      </c>
      <c r="AA1114" s="299"/>
      <c r="AB1114" s="299">
        <v>0</v>
      </c>
      <c r="AC1114" s="299"/>
      <c r="AD1114" s="299">
        <v>30</v>
      </c>
      <c r="AE1114" s="299"/>
      <c r="AF1114" s="299">
        <v>30</v>
      </c>
      <c r="AG1114" s="299"/>
      <c r="AH1114" s="299">
        <v>0</v>
      </c>
      <c r="AI1114" s="299"/>
      <c r="AJ1114" s="299"/>
      <c r="AK1114" s="299"/>
      <c r="AL1114" s="299">
        <v>0</v>
      </c>
      <c r="AM1114" s="299"/>
      <c r="AN1114" s="299">
        <v>60</v>
      </c>
      <c r="AO1114" s="299"/>
      <c r="AP1114" s="299">
        <v>60</v>
      </c>
      <c r="AQ1114" s="65">
        <f t="shared" si="219"/>
        <v>0.5</v>
      </c>
      <c r="AR1114" s="66">
        <f t="shared" si="220"/>
        <v>0.16666666666666666</v>
      </c>
      <c r="AS1114" s="67">
        <f t="shared" si="221"/>
        <v>0.5</v>
      </c>
      <c r="AT1114" s="66">
        <f t="shared" si="222"/>
        <v>0.16666666666666666</v>
      </c>
      <c r="AU1114" s="67">
        <f t="shared" si="223"/>
        <v>0</v>
      </c>
      <c r="AV1114" s="68">
        <f t="shared" si="224"/>
        <v>0</v>
      </c>
    </row>
    <row r="1115" spans="1:48" x14ac:dyDescent="0.2">
      <c r="A1115" s="1" t="str">
        <f t="shared" si="217"/>
        <v>Pichidegua40</v>
      </c>
      <c r="B1115" s="38" t="str">
        <f t="shared" si="218"/>
        <v>PICH1Aco240</v>
      </c>
      <c r="C1115" s="39">
        <v>40</v>
      </c>
      <c r="D1115" s="40" t="s">
        <v>52</v>
      </c>
      <c r="E1115" s="40" t="s">
        <v>56</v>
      </c>
      <c r="F1115" s="40" t="s">
        <v>47</v>
      </c>
      <c r="G1115" s="41" t="s">
        <v>38</v>
      </c>
      <c r="H1115" s="299">
        <v>2160</v>
      </c>
      <c r="I1115" s="299"/>
      <c r="J1115" s="299">
        <v>360</v>
      </c>
      <c r="K1115" s="299"/>
      <c r="L1115" s="299">
        <v>28340</v>
      </c>
      <c r="M1115" s="299"/>
      <c r="N1115" s="299">
        <v>67680</v>
      </c>
      <c r="O1115" s="299"/>
      <c r="P1115" s="299">
        <v>3480</v>
      </c>
      <c r="Q1115" s="299"/>
      <c r="R1115" s="299">
        <v>0</v>
      </c>
      <c r="S1115" s="299"/>
      <c r="T1115" s="299">
        <v>0</v>
      </c>
      <c r="U1115" s="299"/>
      <c r="V1115" s="299">
        <v>3621</v>
      </c>
      <c r="W1115" s="299"/>
      <c r="X1115" s="299">
        <v>2820</v>
      </c>
      <c r="Y1115" s="299"/>
      <c r="Z1115" s="299">
        <v>6441</v>
      </c>
      <c r="AA1115" s="299"/>
      <c r="AB1115" s="299">
        <v>1002</v>
      </c>
      <c r="AC1115" s="299"/>
      <c r="AD1115" s="299">
        <v>750</v>
      </c>
      <c r="AE1115" s="299"/>
      <c r="AF1115" s="299">
        <v>1752</v>
      </c>
      <c r="AG1115" s="299"/>
      <c r="AH1115" s="299">
        <v>1077</v>
      </c>
      <c r="AI1115" s="299"/>
      <c r="AJ1115" s="299"/>
      <c r="AK1115" s="299"/>
      <c r="AL1115" s="299">
        <v>107720</v>
      </c>
      <c r="AM1115" s="299"/>
      <c r="AN1115" s="299">
        <v>3570</v>
      </c>
      <c r="AO1115" s="299"/>
      <c r="AP1115" s="299">
        <v>111290</v>
      </c>
      <c r="AQ1115" s="65">
        <f t="shared" si="219"/>
        <v>5.7875819929912843E-2</v>
      </c>
      <c r="AR1115" s="66">
        <f t="shared" si="220"/>
        <v>35.783333333333331</v>
      </c>
      <c r="AS1115" s="67">
        <f t="shared" si="221"/>
        <v>1.5742654326534281E-2</v>
      </c>
      <c r="AT1115" s="66">
        <f t="shared" si="222"/>
        <v>9.7333333333333325</v>
      </c>
      <c r="AU1115" s="67">
        <f t="shared" si="223"/>
        <v>9.6774193548387101E-3</v>
      </c>
      <c r="AV1115" s="68">
        <f t="shared" si="224"/>
        <v>5.9833333333333334</v>
      </c>
    </row>
    <row r="1116" spans="1:48" x14ac:dyDescent="0.2">
      <c r="A1116" s="1" t="str">
        <f t="shared" si="217"/>
        <v>Pichidegua40</v>
      </c>
      <c r="B1116" s="38" t="str">
        <f t="shared" si="218"/>
        <v>PICH1Bco40</v>
      </c>
      <c r="C1116" s="39">
        <v>40</v>
      </c>
      <c r="D1116" s="40" t="s">
        <v>52</v>
      </c>
      <c r="E1116" s="40" t="s">
        <v>56</v>
      </c>
      <c r="F1116" s="40" t="s">
        <v>47</v>
      </c>
      <c r="G1116" s="41" t="s">
        <v>39</v>
      </c>
      <c r="H1116" s="299">
        <v>3480</v>
      </c>
      <c r="I1116" s="299"/>
      <c r="J1116" s="299">
        <v>13140</v>
      </c>
      <c r="K1116" s="299"/>
      <c r="L1116" s="299">
        <v>18720</v>
      </c>
      <c r="M1116" s="299"/>
      <c r="N1116" s="299">
        <v>12060</v>
      </c>
      <c r="O1116" s="299"/>
      <c r="P1116" s="299">
        <v>360</v>
      </c>
      <c r="Q1116" s="299"/>
      <c r="R1116" s="299">
        <v>0</v>
      </c>
      <c r="S1116" s="299"/>
      <c r="T1116" s="299">
        <v>0</v>
      </c>
      <c r="U1116" s="299"/>
      <c r="V1116" s="299">
        <v>1560</v>
      </c>
      <c r="W1116" s="299"/>
      <c r="X1116" s="299">
        <v>300</v>
      </c>
      <c r="Y1116" s="299"/>
      <c r="Z1116" s="299">
        <v>1860</v>
      </c>
      <c r="AA1116" s="299"/>
      <c r="AB1116" s="299">
        <v>234</v>
      </c>
      <c r="AC1116" s="299"/>
      <c r="AD1116" s="299">
        <v>30</v>
      </c>
      <c r="AE1116" s="299"/>
      <c r="AF1116" s="299">
        <v>264</v>
      </c>
      <c r="AG1116" s="299"/>
      <c r="AH1116" s="299">
        <v>2106</v>
      </c>
      <c r="AI1116" s="299"/>
      <c r="AJ1116" s="299"/>
      <c r="AK1116" s="299"/>
      <c r="AL1116" s="299">
        <v>51660</v>
      </c>
      <c r="AM1116" s="299"/>
      <c r="AN1116" s="299">
        <v>330</v>
      </c>
      <c r="AO1116" s="299"/>
      <c r="AP1116" s="299">
        <v>51990</v>
      </c>
      <c r="AQ1116" s="65">
        <f t="shared" si="219"/>
        <v>3.5776110790536643E-2</v>
      </c>
      <c r="AR1116" s="66">
        <f t="shared" si="220"/>
        <v>10.333333333333334</v>
      </c>
      <c r="AS1116" s="67">
        <f t="shared" si="221"/>
        <v>5.0778995960761688E-3</v>
      </c>
      <c r="AT1116" s="66">
        <f t="shared" si="222"/>
        <v>1.4666666666666666</v>
      </c>
      <c r="AU1116" s="67">
        <f t="shared" si="223"/>
        <v>4.0507789959607618E-2</v>
      </c>
      <c r="AV1116" s="68">
        <f t="shared" si="224"/>
        <v>11.7</v>
      </c>
    </row>
    <row r="1117" spans="1:48" x14ac:dyDescent="0.2">
      <c r="A1117" s="1" t="str">
        <f t="shared" si="217"/>
        <v>Pichidegua40</v>
      </c>
      <c r="B1117" s="38" t="str">
        <f t="shared" si="218"/>
        <v>PICH2BCO40</v>
      </c>
      <c r="C1117" s="39">
        <v>40</v>
      </c>
      <c r="D1117" s="40" t="s">
        <v>52</v>
      </c>
      <c r="E1117" s="40" t="s">
        <v>56</v>
      </c>
      <c r="F1117" s="40" t="s">
        <v>47</v>
      </c>
      <c r="G1117" s="41" t="s">
        <v>40</v>
      </c>
      <c r="H1117" s="299">
        <v>0</v>
      </c>
      <c r="I1117" s="299"/>
      <c r="J1117" s="299">
        <v>0</v>
      </c>
      <c r="K1117" s="299"/>
      <c r="L1117" s="299">
        <v>0</v>
      </c>
      <c r="M1117" s="299"/>
      <c r="N1117" s="299">
        <v>0</v>
      </c>
      <c r="O1117" s="299"/>
      <c r="P1117" s="299">
        <v>0</v>
      </c>
      <c r="Q1117" s="299"/>
      <c r="R1117" s="299">
        <v>0</v>
      </c>
      <c r="S1117" s="299"/>
      <c r="T1117" s="299">
        <v>0</v>
      </c>
      <c r="U1117" s="299"/>
      <c r="V1117" s="299">
        <v>0</v>
      </c>
      <c r="W1117" s="299"/>
      <c r="X1117" s="299">
        <v>0</v>
      </c>
      <c r="Y1117" s="299"/>
      <c r="Z1117" s="299">
        <v>0</v>
      </c>
      <c r="AA1117" s="299"/>
      <c r="AB1117" s="299">
        <v>0</v>
      </c>
      <c r="AC1117" s="299"/>
      <c r="AD1117" s="299">
        <v>0</v>
      </c>
      <c r="AE1117" s="299"/>
      <c r="AF1117" s="299">
        <v>0</v>
      </c>
      <c r="AG1117" s="299"/>
      <c r="AH1117" s="299">
        <v>0</v>
      </c>
      <c r="AI1117" s="299"/>
      <c r="AJ1117" s="299"/>
      <c r="AK1117" s="299"/>
      <c r="AL1117" s="299">
        <v>0</v>
      </c>
      <c r="AM1117" s="299"/>
      <c r="AN1117" s="299">
        <v>0</v>
      </c>
      <c r="AO1117" s="299"/>
      <c r="AP1117" s="299">
        <v>0</v>
      </c>
      <c r="AQ1117" s="65">
        <v>0</v>
      </c>
      <c r="AR1117" s="66">
        <f t="shared" si="220"/>
        <v>0</v>
      </c>
      <c r="AS1117" s="67">
        <v>0</v>
      </c>
      <c r="AT1117" s="66">
        <f t="shared" si="222"/>
        <v>0</v>
      </c>
      <c r="AU1117" s="67">
        <v>0</v>
      </c>
      <c r="AV1117" s="68">
        <f t="shared" si="224"/>
        <v>0</v>
      </c>
    </row>
    <row r="1118" spans="1:48" x14ac:dyDescent="0.2">
      <c r="A1118" s="1" t="str">
        <f t="shared" si="217"/>
        <v>Pichidegua40</v>
      </c>
      <c r="B1118" s="38" t="str">
        <f t="shared" si="218"/>
        <v>PICH4Bco40</v>
      </c>
      <c r="C1118" s="39">
        <v>40</v>
      </c>
      <c r="D1118" s="40" t="s">
        <v>52</v>
      </c>
      <c r="E1118" s="40" t="s">
        <v>56</v>
      </c>
      <c r="F1118" s="40" t="s">
        <v>50</v>
      </c>
      <c r="G1118" s="41" t="s">
        <v>41</v>
      </c>
      <c r="H1118" s="299">
        <v>120</v>
      </c>
      <c r="I1118" s="299"/>
      <c r="J1118" s="299">
        <v>0</v>
      </c>
      <c r="K1118" s="299"/>
      <c r="L1118" s="299">
        <v>1260</v>
      </c>
      <c r="M1118" s="299"/>
      <c r="N1118" s="299">
        <v>5580</v>
      </c>
      <c r="O1118" s="299"/>
      <c r="P1118" s="299">
        <v>19440</v>
      </c>
      <c r="Q1118" s="299"/>
      <c r="R1118" s="299">
        <v>0</v>
      </c>
      <c r="S1118" s="299"/>
      <c r="T1118" s="299">
        <v>0</v>
      </c>
      <c r="U1118" s="299"/>
      <c r="V1118" s="299">
        <v>5580</v>
      </c>
      <c r="W1118" s="299"/>
      <c r="X1118" s="299">
        <v>0</v>
      </c>
      <c r="Y1118" s="299"/>
      <c r="Z1118" s="299">
        <v>5580</v>
      </c>
      <c r="AA1118" s="299"/>
      <c r="AB1118" s="299">
        <v>1080</v>
      </c>
      <c r="AC1118" s="299"/>
      <c r="AD1118" s="299">
        <v>0</v>
      </c>
      <c r="AE1118" s="299"/>
      <c r="AF1118" s="299">
        <v>1080</v>
      </c>
      <c r="AG1118" s="299"/>
      <c r="AH1118" s="299">
        <v>340</v>
      </c>
      <c r="AI1118" s="299"/>
      <c r="AJ1118" s="299"/>
      <c r="AK1118" s="299"/>
      <c r="AL1118" s="299">
        <v>33400</v>
      </c>
      <c r="AM1118" s="299"/>
      <c r="AN1118" s="299">
        <v>0</v>
      </c>
      <c r="AO1118" s="299"/>
      <c r="AP1118" s="299">
        <v>33400</v>
      </c>
      <c r="AQ1118" s="65">
        <f t="shared" si="219"/>
        <v>0.16706586826347306</v>
      </c>
      <c r="AR1118" s="66">
        <f t="shared" si="220"/>
        <v>31</v>
      </c>
      <c r="AS1118" s="67">
        <f t="shared" si="221"/>
        <v>3.2335329341317366E-2</v>
      </c>
      <c r="AT1118" s="66">
        <f t="shared" si="222"/>
        <v>6</v>
      </c>
      <c r="AU1118" s="67">
        <f t="shared" si="223"/>
        <v>1.0179640718562874E-2</v>
      </c>
      <c r="AV1118" s="68">
        <f t="shared" si="224"/>
        <v>1.8888888888888888</v>
      </c>
    </row>
    <row r="1119" spans="1:48" x14ac:dyDescent="0.2">
      <c r="A1119" s="1" t="str">
        <f t="shared" si="217"/>
        <v>Pichidegua40</v>
      </c>
      <c r="B1119" s="38" t="str">
        <f t="shared" si="218"/>
        <v>PICH5Aco40</v>
      </c>
      <c r="C1119" s="39">
        <v>40</v>
      </c>
      <c r="D1119" s="40" t="s">
        <v>52</v>
      </c>
      <c r="E1119" s="40" t="s">
        <v>56</v>
      </c>
      <c r="F1119" s="40" t="s">
        <v>51</v>
      </c>
      <c r="G1119" s="41" t="s">
        <v>42</v>
      </c>
      <c r="H1119" s="299">
        <v>2400</v>
      </c>
      <c r="I1119" s="299"/>
      <c r="J1119" s="299">
        <v>20700</v>
      </c>
      <c r="K1119" s="299"/>
      <c r="L1119" s="299">
        <v>26460</v>
      </c>
      <c r="M1119" s="299"/>
      <c r="N1119" s="299">
        <v>44640</v>
      </c>
      <c r="O1119" s="299"/>
      <c r="P1119" s="299">
        <v>180</v>
      </c>
      <c r="Q1119" s="299"/>
      <c r="R1119" s="299">
        <v>0</v>
      </c>
      <c r="S1119" s="299"/>
      <c r="T1119" s="299">
        <v>0</v>
      </c>
      <c r="U1119" s="299"/>
      <c r="V1119" s="299">
        <v>5040</v>
      </c>
      <c r="W1119" s="299"/>
      <c r="X1119" s="299">
        <v>0</v>
      </c>
      <c r="Y1119" s="299"/>
      <c r="Z1119" s="299">
        <v>5040</v>
      </c>
      <c r="AA1119" s="299"/>
      <c r="AB1119" s="299">
        <v>2160</v>
      </c>
      <c r="AC1119" s="299"/>
      <c r="AD1119" s="299">
        <v>0</v>
      </c>
      <c r="AE1119" s="299"/>
      <c r="AF1119" s="299">
        <v>2160</v>
      </c>
      <c r="AG1119" s="299"/>
      <c r="AH1119" s="299">
        <v>760</v>
      </c>
      <c r="AI1119" s="299"/>
      <c r="AJ1119" s="299"/>
      <c r="AK1119" s="299"/>
      <c r="AL1119" s="299">
        <v>102340</v>
      </c>
      <c r="AM1119" s="299"/>
      <c r="AN1119" s="299">
        <v>0</v>
      </c>
      <c r="AO1119" s="299"/>
      <c r="AP1119" s="299">
        <v>102340</v>
      </c>
      <c r="AQ1119" s="65">
        <f t="shared" si="219"/>
        <v>4.9247606019151846E-2</v>
      </c>
      <c r="AR1119" s="66">
        <f t="shared" si="220"/>
        <v>28</v>
      </c>
      <c r="AS1119" s="67">
        <f t="shared" si="221"/>
        <v>2.1106116865350792E-2</v>
      </c>
      <c r="AT1119" s="66">
        <f t="shared" si="222"/>
        <v>12</v>
      </c>
      <c r="AU1119" s="67">
        <f t="shared" si="223"/>
        <v>7.4262263044752785E-3</v>
      </c>
      <c r="AV1119" s="68">
        <f t="shared" si="224"/>
        <v>4.2222222222222223</v>
      </c>
    </row>
    <row r="1120" spans="1:48" x14ac:dyDescent="0.2">
      <c r="A1120" s="1" t="str">
        <f t="shared" si="217"/>
        <v>Pichidegua40</v>
      </c>
      <c r="B1120" s="38" t="str">
        <f t="shared" si="218"/>
        <v>PICH5Bco40</v>
      </c>
      <c r="C1120" s="39">
        <v>40</v>
      </c>
      <c r="D1120" s="40" t="s">
        <v>52</v>
      </c>
      <c r="E1120" s="40" t="s">
        <v>56</v>
      </c>
      <c r="F1120" s="40" t="s">
        <v>51</v>
      </c>
      <c r="G1120" s="41" t="s">
        <v>43</v>
      </c>
      <c r="H1120" s="299">
        <v>1680</v>
      </c>
      <c r="I1120" s="299"/>
      <c r="J1120" s="299">
        <v>14940</v>
      </c>
      <c r="K1120" s="299"/>
      <c r="L1120" s="299">
        <v>12420</v>
      </c>
      <c r="M1120" s="299"/>
      <c r="N1120" s="299">
        <v>71100</v>
      </c>
      <c r="O1120" s="299"/>
      <c r="P1120" s="299">
        <v>2160</v>
      </c>
      <c r="Q1120" s="299"/>
      <c r="R1120" s="299">
        <v>0</v>
      </c>
      <c r="S1120" s="299"/>
      <c r="T1120" s="299">
        <v>0</v>
      </c>
      <c r="U1120" s="299"/>
      <c r="V1120" s="299">
        <v>4500</v>
      </c>
      <c r="W1120" s="299"/>
      <c r="X1120" s="299">
        <v>0</v>
      </c>
      <c r="Y1120" s="299"/>
      <c r="Z1120" s="299">
        <v>4500</v>
      </c>
      <c r="AA1120" s="299"/>
      <c r="AB1120" s="299">
        <v>1260</v>
      </c>
      <c r="AC1120" s="299"/>
      <c r="AD1120" s="299">
        <v>0</v>
      </c>
      <c r="AE1120" s="299"/>
      <c r="AF1120" s="299">
        <v>1260</v>
      </c>
      <c r="AG1120" s="299"/>
      <c r="AH1120" s="299">
        <v>680</v>
      </c>
      <c r="AI1120" s="299"/>
      <c r="AJ1120" s="299"/>
      <c r="AK1120" s="299"/>
      <c r="AL1120" s="299">
        <v>108740</v>
      </c>
      <c r="AM1120" s="299"/>
      <c r="AN1120" s="299">
        <v>0</v>
      </c>
      <c r="AO1120" s="299"/>
      <c r="AP1120" s="299">
        <v>108740</v>
      </c>
      <c r="AQ1120" s="65">
        <f t="shared" si="219"/>
        <v>4.1383115688798967E-2</v>
      </c>
      <c r="AR1120" s="66">
        <f t="shared" si="220"/>
        <v>25</v>
      </c>
      <c r="AS1120" s="67">
        <f t="shared" si="221"/>
        <v>1.1587272392863711E-2</v>
      </c>
      <c r="AT1120" s="66">
        <f t="shared" si="222"/>
        <v>7</v>
      </c>
      <c r="AU1120" s="67">
        <f t="shared" si="223"/>
        <v>6.2534485929740665E-3</v>
      </c>
      <c r="AV1120" s="68">
        <f t="shared" si="224"/>
        <v>3.7777777777777777</v>
      </c>
    </row>
    <row r="1121" spans="1:48" x14ac:dyDescent="0.2">
      <c r="A1121" s="1" t="str">
        <f t="shared" si="217"/>
        <v>Pichidegua40</v>
      </c>
      <c r="B1121" s="38" t="str">
        <f t="shared" si="218"/>
        <v>PICH5Cco40</v>
      </c>
      <c r="C1121" s="39">
        <v>40</v>
      </c>
      <c r="D1121" s="40" t="s">
        <v>52</v>
      </c>
      <c r="E1121" s="40" t="s">
        <v>56</v>
      </c>
      <c r="F1121" s="40" t="s">
        <v>51</v>
      </c>
      <c r="G1121" s="41" t="s">
        <v>44</v>
      </c>
      <c r="H1121" s="299">
        <v>0</v>
      </c>
      <c r="I1121" s="299"/>
      <c r="J1121" s="299">
        <v>0</v>
      </c>
      <c r="K1121" s="299"/>
      <c r="L1121" s="299">
        <v>0</v>
      </c>
      <c r="M1121" s="299"/>
      <c r="N1121" s="299">
        <v>0</v>
      </c>
      <c r="O1121" s="299"/>
      <c r="P1121" s="299">
        <v>0</v>
      </c>
      <c r="Q1121" s="299"/>
      <c r="R1121" s="299">
        <v>0</v>
      </c>
      <c r="S1121" s="299"/>
      <c r="T1121" s="299">
        <v>0</v>
      </c>
      <c r="U1121" s="299"/>
      <c r="V1121" s="299">
        <v>0</v>
      </c>
      <c r="W1121" s="299"/>
      <c r="X1121" s="299">
        <v>0</v>
      </c>
      <c r="Y1121" s="299"/>
      <c r="Z1121" s="299">
        <v>0</v>
      </c>
      <c r="AA1121" s="299"/>
      <c r="AB1121" s="299">
        <v>0</v>
      </c>
      <c r="AC1121" s="299"/>
      <c r="AD1121" s="299">
        <v>0</v>
      </c>
      <c r="AE1121" s="299"/>
      <c r="AF1121" s="299">
        <v>0</v>
      </c>
      <c r="AG1121" s="299"/>
      <c r="AH1121" s="299">
        <v>0</v>
      </c>
      <c r="AI1121" s="299"/>
      <c r="AJ1121" s="299"/>
      <c r="AK1121" s="299"/>
      <c r="AL1121" s="299">
        <v>0</v>
      </c>
      <c r="AM1121" s="299"/>
      <c r="AN1121" s="299">
        <v>0</v>
      </c>
      <c r="AO1121" s="299"/>
      <c r="AP1121" s="299">
        <v>0</v>
      </c>
      <c r="AQ1121" s="65">
        <v>0</v>
      </c>
      <c r="AR1121" s="66">
        <f t="shared" si="220"/>
        <v>0</v>
      </c>
      <c r="AS1121" s="67">
        <v>0</v>
      </c>
      <c r="AT1121" s="66">
        <f t="shared" si="222"/>
        <v>0</v>
      </c>
      <c r="AU1121" s="67">
        <v>0</v>
      </c>
      <c r="AV1121" s="68">
        <f t="shared" si="224"/>
        <v>0</v>
      </c>
    </row>
    <row r="1122" spans="1:48" ht="13.5" thickBot="1" x14ac:dyDescent="0.25">
      <c r="A1122" s="1" t="str">
        <f t="shared" si="217"/>
        <v>40</v>
      </c>
      <c r="B1122" s="44" t="str">
        <f t="shared" si="218"/>
        <v>Lavado40</v>
      </c>
      <c r="C1122" s="45">
        <v>40</v>
      </c>
      <c r="D1122" s="46"/>
      <c r="E1122" s="46"/>
      <c r="F1122" s="46"/>
      <c r="G1122" s="47" t="s">
        <v>46</v>
      </c>
      <c r="H1122" s="301">
        <v>6120</v>
      </c>
      <c r="I1122" s="301"/>
      <c r="J1122" s="301">
        <v>21960</v>
      </c>
      <c r="K1122" s="301"/>
      <c r="L1122" s="301">
        <v>65340</v>
      </c>
      <c r="M1122" s="301"/>
      <c r="N1122" s="301">
        <v>44100</v>
      </c>
      <c r="O1122" s="301"/>
      <c r="P1122" s="301">
        <v>13320</v>
      </c>
      <c r="Q1122" s="301"/>
      <c r="R1122" s="301">
        <v>2340</v>
      </c>
      <c r="S1122" s="301"/>
      <c r="T1122" s="301">
        <v>0</v>
      </c>
      <c r="U1122" s="301"/>
      <c r="V1122" s="301">
        <v>0</v>
      </c>
      <c r="W1122" s="301"/>
      <c r="X1122" s="301">
        <v>0</v>
      </c>
      <c r="Y1122" s="301"/>
      <c r="Z1122" s="301">
        <v>0</v>
      </c>
      <c r="AA1122" s="301"/>
      <c r="AB1122" s="301">
        <v>0</v>
      </c>
      <c r="AC1122" s="301"/>
      <c r="AD1122" s="301">
        <v>0</v>
      </c>
      <c r="AE1122" s="301"/>
      <c r="AF1122" s="301">
        <v>0</v>
      </c>
      <c r="AG1122" s="301"/>
      <c r="AH1122" s="301">
        <v>0</v>
      </c>
      <c r="AI1122" s="301"/>
      <c r="AJ1122" s="301"/>
      <c r="AK1122" s="301"/>
      <c r="AL1122" s="301">
        <v>153180</v>
      </c>
      <c r="AM1122" s="301"/>
      <c r="AN1122" s="301">
        <v>0</v>
      </c>
      <c r="AO1122" s="302"/>
      <c r="AP1122" s="302">
        <v>153180</v>
      </c>
      <c r="AQ1122" s="69">
        <f t="shared" si="219"/>
        <v>0</v>
      </c>
      <c r="AR1122" s="70">
        <f t="shared" si="220"/>
        <v>0</v>
      </c>
      <c r="AS1122" s="71">
        <f t="shared" si="221"/>
        <v>0</v>
      </c>
      <c r="AT1122" s="70">
        <f t="shared" si="222"/>
        <v>0</v>
      </c>
      <c r="AU1122" s="71">
        <f t="shared" si="223"/>
        <v>0</v>
      </c>
      <c r="AV1122" s="72">
        <f t="shared" si="224"/>
        <v>0</v>
      </c>
    </row>
    <row r="1123" spans="1:48" x14ac:dyDescent="0.2">
      <c r="A1123" s="1" t="str">
        <f t="shared" si="217"/>
        <v>Calera41</v>
      </c>
      <c r="B1123" s="38" t="str">
        <f t="shared" si="218"/>
        <v>CA3A41</v>
      </c>
      <c r="C1123" s="35">
        <v>41</v>
      </c>
      <c r="D1123" s="36" t="s">
        <v>59</v>
      </c>
      <c r="E1123" s="36" t="s">
        <v>56</v>
      </c>
      <c r="F1123" s="36" t="s">
        <v>47</v>
      </c>
      <c r="G1123" s="37" t="s">
        <v>20</v>
      </c>
      <c r="H1123" s="299">
        <v>3480</v>
      </c>
      <c r="I1123" s="299"/>
      <c r="J1123" s="299">
        <v>12600</v>
      </c>
      <c r="K1123" s="299"/>
      <c r="L1123" s="299">
        <v>17820</v>
      </c>
      <c r="M1123" s="299"/>
      <c r="N1123" s="299">
        <v>12420</v>
      </c>
      <c r="O1123" s="299"/>
      <c r="P1123" s="299">
        <v>360</v>
      </c>
      <c r="Q1123" s="299"/>
      <c r="R1123" s="299">
        <v>0</v>
      </c>
      <c r="S1123" s="299"/>
      <c r="T1123" s="299">
        <v>0</v>
      </c>
      <c r="U1123" s="299"/>
      <c r="V1123" s="299">
        <v>735</v>
      </c>
      <c r="W1123" s="299"/>
      <c r="X1123" s="299">
        <v>480</v>
      </c>
      <c r="Y1123" s="299"/>
      <c r="Z1123" s="299">
        <v>1215</v>
      </c>
      <c r="AA1123" s="299"/>
      <c r="AB1123" s="299">
        <v>720</v>
      </c>
      <c r="AC1123" s="299"/>
      <c r="AD1123" s="299">
        <v>720</v>
      </c>
      <c r="AE1123" s="299"/>
      <c r="AF1123" s="299">
        <v>1440</v>
      </c>
      <c r="AG1123" s="299"/>
      <c r="AH1123" s="299">
        <v>765</v>
      </c>
      <c r="AI1123" s="299"/>
      <c r="AJ1123" s="299"/>
      <c r="AK1123" s="299"/>
      <c r="AL1123" s="299">
        <v>48900</v>
      </c>
      <c r="AM1123" s="299"/>
      <c r="AN1123" s="299">
        <v>1200</v>
      </c>
      <c r="AO1123" s="299"/>
      <c r="AP1123" s="299">
        <v>50100</v>
      </c>
      <c r="AQ1123" s="65">
        <f t="shared" ref="AQ1123:AQ1150" si="225">+Z1123/AP1123</f>
        <v>2.4251497005988023E-2</v>
      </c>
      <c r="AR1123" s="66">
        <f t="shared" ref="AR1123:AR1150" si="226">+Z1123/180</f>
        <v>6.75</v>
      </c>
      <c r="AS1123" s="67">
        <f t="shared" ref="AS1123:AS1150" si="227">+AF1123/AP1123</f>
        <v>2.874251497005988E-2</v>
      </c>
      <c r="AT1123" s="66">
        <f t="shared" ref="AT1123:AT1150" si="228">+AF1123/180</f>
        <v>8</v>
      </c>
      <c r="AU1123" s="67">
        <f t="shared" ref="AU1123:AU1150" si="229">+AH1123/AP1123</f>
        <v>1.5269461077844311E-2</v>
      </c>
      <c r="AV1123" s="68">
        <f t="shared" ref="AV1123:AV1150" si="230">+AH1123/180</f>
        <v>4.25</v>
      </c>
    </row>
    <row r="1124" spans="1:48" x14ac:dyDescent="0.2">
      <c r="A1124" s="1" t="str">
        <f t="shared" si="217"/>
        <v>Calera41</v>
      </c>
      <c r="B1124" s="38" t="str">
        <f t="shared" si="218"/>
        <v>CA3B41</v>
      </c>
      <c r="C1124" s="39">
        <v>41</v>
      </c>
      <c r="D1124" s="40" t="s">
        <v>59</v>
      </c>
      <c r="E1124" s="40" t="s">
        <v>56</v>
      </c>
      <c r="F1124" s="40" t="s">
        <v>47</v>
      </c>
      <c r="G1124" s="41" t="s">
        <v>54</v>
      </c>
      <c r="H1124" s="299">
        <v>600</v>
      </c>
      <c r="I1124" s="299"/>
      <c r="J1124" s="299">
        <v>1080</v>
      </c>
      <c r="K1124" s="299"/>
      <c r="L1124" s="299">
        <v>3780</v>
      </c>
      <c r="M1124" s="299"/>
      <c r="N1124" s="299">
        <v>1260</v>
      </c>
      <c r="O1124" s="299"/>
      <c r="P1124" s="299">
        <v>180</v>
      </c>
      <c r="Q1124" s="299"/>
      <c r="R1124" s="299">
        <v>0</v>
      </c>
      <c r="S1124" s="299"/>
      <c r="T1124" s="299">
        <v>0</v>
      </c>
      <c r="U1124" s="299"/>
      <c r="V1124" s="299">
        <v>156</v>
      </c>
      <c r="W1124" s="299"/>
      <c r="X1124" s="299">
        <v>240</v>
      </c>
      <c r="Y1124" s="299"/>
      <c r="Z1124" s="299">
        <v>396</v>
      </c>
      <c r="AA1124" s="299"/>
      <c r="AB1124" s="299">
        <v>120</v>
      </c>
      <c r="AC1124" s="299"/>
      <c r="AD1124" s="299">
        <v>420</v>
      </c>
      <c r="AE1124" s="299"/>
      <c r="AF1124" s="299">
        <v>540</v>
      </c>
      <c r="AG1124" s="299"/>
      <c r="AH1124" s="299">
        <v>54</v>
      </c>
      <c r="AI1124" s="299"/>
      <c r="AJ1124" s="299"/>
      <c r="AK1124" s="299"/>
      <c r="AL1124" s="299">
        <v>7230</v>
      </c>
      <c r="AM1124" s="299"/>
      <c r="AN1124" s="299">
        <v>660</v>
      </c>
      <c r="AO1124" s="299"/>
      <c r="AP1124" s="299">
        <v>7890</v>
      </c>
      <c r="AQ1124" s="65">
        <f t="shared" si="225"/>
        <v>5.0190114068441066E-2</v>
      </c>
      <c r="AR1124" s="66">
        <f t="shared" si="226"/>
        <v>2.2000000000000002</v>
      </c>
      <c r="AS1124" s="67">
        <f t="shared" si="227"/>
        <v>6.8441064638783272E-2</v>
      </c>
      <c r="AT1124" s="66">
        <f t="shared" si="228"/>
        <v>3</v>
      </c>
      <c r="AU1124" s="67">
        <f t="shared" si="229"/>
        <v>6.8441064638783272E-3</v>
      </c>
      <c r="AV1124" s="68">
        <f t="shared" si="230"/>
        <v>0.3</v>
      </c>
    </row>
    <row r="1125" spans="1:48" x14ac:dyDescent="0.2">
      <c r="A1125" s="1" t="str">
        <f t="shared" si="217"/>
        <v>Calera41</v>
      </c>
      <c r="B1125" s="38" t="str">
        <f t="shared" si="218"/>
        <v>CA3BB41</v>
      </c>
      <c r="C1125" s="39">
        <v>41</v>
      </c>
      <c r="D1125" s="40" t="s">
        <v>59</v>
      </c>
      <c r="E1125" s="40" t="s">
        <v>55</v>
      </c>
      <c r="F1125" s="40" t="s">
        <v>47</v>
      </c>
      <c r="G1125" s="41" t="s">
        <v>21</v>
      </c>
      <c r="H1125" s="299">
        <v>2040</v>
      </c>
      <c r="I1125" s="299"/>
      <c r="J1125" s="299">
        <v>11160</v>
      </c>
      <c r="K1125" s="299"/>
      <c r="L1125" s="299">
        <v>21420</v>
      </c>
      <c r="M1125" s="299"/>
      <c r="N1125" s="299">
        <v>11520</v>
      </c>
      <c r="O1125" s="299"/>
      <c r="P1125" s="299">
        <v>3240</v>
      </c>
      <c r="Q1125" s="299"/>
      <c r="R1125" s="299">
        <v>0</v>
      </c>
      <c r="S1125" s="299"/>
      <c r="T1125" s="299">
        <v>0</v>
      </c>
      <c r="U1125" s="299"/>
      <c r="V1125" s="299">
        <v>951</v>
      </c>
      <c r="W1125" s="299"/>
      <c r="X1125" s="299">
        <v>750</v>
      </c>
      <c r="Y1125" s="299"/>
      <c r="Z1125" s="299">
        <v>1701</v>
      </c>
      <c r="AA1125" s="299"/>
      <c r="AB1125" s="299">
        <v>894</v>
      </c>
      <c r="AC1125" s="299"/>
      <c r="AD1125" s="299">
        <v>960</v>
      </c>
      <c r="AE1125" s="299"/>
      <c r="AF1125" s="299">
        <v>1854</v>
      </c>
      <c r="AG1125" s="299"/>
      <c r="AH1125" s="299">
        <v>1215</v>
      </c>
      <c r="AI1125" s="299"/>
      <c r="AJ1125" s="299"/>
      <c r="AK1125" s="299"/>
      <c r="AL1125" s="299">
        <v>52440</v>
      </c>
      <c r="AM1125" s="299"/>
      <c r="AN1125" s="299">
        <v>1710</v>
      </c>
      <c r="AO1125" s="299"/>
      <c r="AP1125" s="299">
        <v>54150</v>
      </c>
      <c r="AQ1125" s="65">
        <f t="shared" si="225"/>
        <v>3.1412742382271465E-2</v>
      </c>
      <c r="AR1125" s="66">
        <f t="shared" si="226"/>
        <v>9.4499999999999993</v>
      </c>
      <c r="AS1125" s="67">
        <f t="shared" si="227"/>
        <v>3.4238227146814404E-2</v>
      </c>
      <c r="AT1125" s="66">
        <f t="shared" si="228"/>
        <v>10.3</v>
      </c>
      <c r="AU1125" s="67">
        <f t="shared" si="229"/>
        <v>2.2437673130193906E-2</v>
      </c>
      <c r="AV1125" s="68">
        <f t="shared" si="230"/>
        <v>6.75</v>
      </c>
    </row>
    <row r="1126" spans="1:48" x14ac:dyDescent="0.2">
      <c r="A1126" s="1" t="str">
        <f t="shared" si="217"/>
        <v>Calera41</v>
      </c>
      <c r="B1126" s="38" t="str">
        <f t="shared" si="218"/>
        <v>CAP1A41</v>
      </c>
      <c r="C1126" s="39">
        <v>41</v>
      </c>
      <c r="D1126" s="40" t="s">
        <v>59</v>
      </c>
      <c r="E1126" s="40" t="s">
        <v>56</v>
      </c>
      <c r="F1126" s="40" t="s">
        <v>47</v>
      </c>
      <c r="G1126" s="41" t="s">
        <v>22</v>
      </c>
      <c r="H1126" s="299">
        <v>2160</v>
      </c>
      <c r="I1126" s="299"/>
      <c r="J1126" s="299">
        <v>0</v>
      </c>
      <c r="K1126" s="299"/>
      <c r="L1126" s="299">
        <v>360</v>
      </c>
      <c r="M1126" s="299"/>
      <c r="N1126" s="299">
        <v>22140</v>
      </c>
      <c r="O1126" s="299"/>
      <c r="P1126" s="299">
        <v>0</v>
      </c>
      <c r="Q1126" s="299"/>
      <c r="R1126" s="299">
        <v>0</v>
      </c>
      <c r="S1126" s="299"/>
      <c r="T1126" s="299">
        <v>0</v>
      </c>
      <c r="U1126" s="299"/>
      <c r="V1126" s="299">
        <v>480</v>
      </c>
      <c r="W1126" s="299"/>
      <c r="X1126" s="299">
        <v>480</v>
      </c>
      <c r="Y1126" s="299"/>
      <c r="Z1126" s="299">
        <v>960</v>
      </c>
      <c r="AA1126" s="299"/>
      <c r="AB1126" s="299">
        <v>189</v>
      </c>
      <c r="AC1126" s="299"/>
      <c r="AD1126" s="299">
        <v>270</v>
      </c>
      <c r="AE1126" s="299"/>
      <c r="AF1126" s="299">
        <v>459</v>
      </c>
      <c r="AG1126" s="299"/>
      <c r="AH1126" s="299">
        <v>261</v>
      </c>
      <c r="AI1126" s="299"/>
      <c r="AJ1126" s="299"/>
      <c r="AK1126" s="299"/>
      <c r="AL1126" s="299">
        <v>25590</v>
      </c>
      <c r="AM1126" s="299"/>
      <c r="AN1126" s="299">
        <v>750</v>
      </c>
      <c r="AO1126" s="299"/>
      <c r="AP1126" s="299">
        <v>26340</v>
      </c>
      <c r="AQ1126" s="65">
        <f t="shared" si="225"/>
        <v>3.644646924829157E-2</v>
      </c>
      <c r="AR1126" s="66">
        <f t="shared" si="226"/>
        <v>5.333333333333333</v>
      </c>
      <c r="AS1126" s="67">
        <f t="shared" si="227"/>
        <v>1.7425968109339409E-2</v>
      </c>
      <c r="AT1126" s="66">
        <f t="shared" si="228"/>
        <v>2.5499999999999998</v>
      </c>
      <c r="AU1126" s="67">
        <f t="shared" si="229"/>
        <v>9.9088838268792719E-3</v>
      </c>
      <c r="AV1126" s="68">
        <f t="shared" si="230"/>
        <v>1.45</v>
      </c>
    </row>
    <row r="1127" spans="1:48" x14ac:dyDescent="0.2">
      <c r="A1127" s="1" t="str">
        <f t="shared" si="217"/>
        <v>Calera41</v>
      </c>
      <c r="B1127" s="38" t="str">
        <f t="shared" si="218"/>
        <v>CAP1B41</v>
      </c>
      <c r="C1127" s="39">
        <v>41</v>
      </c>
      <c r="D1127" s="40" t="s">
        <v>59</v>
      </c>
      <c r="E1127" s="40" t="s">
        <v>56</v>
      </c>
      <c r="F1127" s="40" t="s">
        <v>47</v>
      </c>
      <c r="G1127" s="41" t="s">
        <v>23</v>
      </c>
      <c r="H1127" s="299">
        <v>0</v>
      </c>
      <c r="I1127" s="299"/>
      <c r="J1127" s="299">
        <v>0</v>
      </c>
      <c r="K1127" s="299"/>
      <c r="L1127" s="299">
        <v>0</v>
      </c>
      <c r="M1127" s="299"/>
      <c r="N1127" s="299">
        <v>0</v>
      </c>
      <c r="O1127" s="299"/>
      <c r="P1127" s="299">
        <v>0</v>
      </c>
      <c r="Q1127" s="299"/>
      <c r="R1127" s="299">
        <v>0</v>
      </c>
      <c r="S1127" s="299"/>
      <c r="T1127" s="299">
        <v>0</v>
      </c>
      <c r="U1127" s="299"/>
      <c r="V1127" s="299">
        <v>0</v>
      </c>
      <c r="W1127" s="299"/>
      <c r="X1127" s="299">
        <v>0</v>
      </c>
      <c r="Y1127" s="299"/>
      <c r="Z1127" s="299">
        <v>0</v>
      </c>
      <c r="AA1127" s="299"/>
      <c r="AB1127" s="299">
        <v>0</v>
      </c>
      <c r="AC1127" s="299"/>
      <c r="AD1127" s="299">
        <v>0</v>
      </c>
      <c r="AE1127" s="299"/>
      <c r="AF1127" s="299">
        <v>0</v>
      </c>
      <c r="AG1127" s="299"/>
      <c r="AH1127" s="299">
        <v>0</v>
      </c>
      <c r="AI1127" s="299"/>
      <c r="AJ1127" s="299"/>
      <c r="AK1127" s="299"/>
      <c r="AL1127" s="299">
        <v>0</v>
      </c>
      <c r="AM1127" s="299"/>
      <c r="AN1127" s="299">
        <v>0</v>
      </c>
      <c r="AO1127" s="299"/>
      <c r="AP1127" s="299">
        <v>0</v>
      </c>
      <c r="AQ1127" s="65">
        <v>0</v>
      </c>
      <c r="AR1127" s="66">
        <f t="shared" si="226"/>
        <v>0</v>
      </c>
      <c r="AS1127" s="67">
        <v>0</v>
      </c>
      <c r="AT1127" s="66">
        <f t="shared" si="228"/>
        <v>0</v>
      </c>
      <c r="AU1127" s="67">
        <v>0</v>
      </c>
      <c r="AV1127" s="68">
        <f t="shared" si="230"/>
        <v>0</v>
      </c>
    </row>
    <row r="1128" spans="1:48" x14ac:dyDescent="0.2">
      <c r="A1128" s="1" t="str">
        <f t="shared" si="217"/>
        <v>Calera41</v>
      </c>
      <c r="B1128" s="38" t="str">
        <f t="shared" si="218"/>
        <v>CAP1c41</v>
      </c>
      <c r="C1128" s="39">
        <v>41</v>
      </c>
      <c r="D1128" s="40" t="s">
        <v>59</v>
      </c>
      <c r="E1128" s="40" t="s">
        <v>56</v>
      </c>
      <c r="F1128" s="40" t="s">
        <v>47</v>
      </c>
      <c r="G1128" s="41" t="s">
        <v>24</v>
      </c>
      <c r="H1128" s="299">
        <v>1800</v>
      </c>
      <c r="I1128" s="299"/>
      <c r="J1128" s="299">
        <v>540</v>
      </c>
      <c r="K1128" s="299"/>
      <c r="L1128" s="299">
        <v>3780</v>
      </c>
      <c r="M1128" s="299"/>
      <c r="N1128" s="299">
        <v>18540</v>
      </c>
      <c r="O1128" s="299"/>
      <c r="P1128" s="299">
        <v>180</v>
      </c>
      <c r="Q1128" s="299"/>
      <c r="R1128" s="299">
        <v>0</v>
      </c>
      <c r="S1128" s="299"/>
      <c r="T1128" s="299">
        <v>0</v>
      </c>
      <c r="U1128" s="299"/>
      <c r="V1128" s="299">
        <v>405</v>
      </c>
      <c r="W1128" s="299"/>
      <c r="X1128" s="299">
        <v>120</v>
      </c>
      <c r="Y1128" s="299"/>
      <c r="Z1128" s="299">
        <v>525</v>
      </c>
      <c r="AA1128" s="299"/>
      <c r="AB1128" s="299">
        <v>366</v>
      </c>
      <c r="AC1128" s="299"/>
      <c r="AD1128" s="299">
        <v>0</v>
      </c>
      <c r="AE1128" s="299"/>
      <c r="AF1128" s="299">
        <v>366</v>
      </c>
      <c r="AG1128" s="299"/>
      <c r="AH1128" s="299">
        <v>309</v>
      </c>
      <c r="AI1128" s="299"/>
      <c r="AJ1128" s="299"/>
      <c r="AK1128" s="299"/>
      <c r="AL1128" s="299">
        <v>25920</v>
      </c>
      <c r="AM1128" s="299"/>
      <c r="AN1128" s="299">
        <v>120</v>
      </c>
      <c r="AO1128" s="299"/>
      <c r="AP1128" s="299">
        <v>26040</v>
      </c>
      <c r="AQ1128" s="65">
        <f t="shared" si="225"/>
        <v>2.0161290322580645E-2</v>
      </c>
      <c r="AR1128" s="66">
        <f t="shared" si="226"/>
        <v>2.9166666666666665</v>
      </c>
      <c r="AS1128" s="67">
        <f t="shared" si="227"/>
        <v>1.4055299539170507E-2</v>
      </c>
      <c r="AT1128" s="66">
        <f t="shared" si="228"/>
        <v>2.0333333333333332</v>
      </c>
      <c r="AU1128" s="67">
        <f t="shared" si="229"/>
        <v>1.1866359447004609E-2</v>
      </c>
      <c r="AV1128" s="68">
        <f t="shared" si="230"/>
        <v>1.7166666666666666</v>
      </c>
    </row>
    <row r="1129" spans="1:48" x14ac:dyDescent="0.2">
      <c r="A1129" s="1" t="str">
        <f t="shared" si="217"/>
        <v>Pichidegua41</v>
      </c>
      <c r="B1129" s="38" t="str">
        <f t="shared" si="218"/>
        <v>PICH1A41</v>
      </c>
      <c r="C1129" s="39">
        <v>41</v>
      </c>
      <c r="D1129" s="40" t="s">
        <v>52</v>
      </c>
      <c r="E1129" s="40" t="s">
        <v>55</v>
      </c>
      <c r="F1129" s="40" t="s">
        <v>48</v>
      </c>
      <c r="G1129" s="41" t="s">
        <v>25</v>
      </c>
      <c r="H1129" s="299">
        <v>0</v>
      </c>
      <c r="I1129" s="299"/>
      <c r="J1129" s="299">
        <v>0</v>
      </c>
      <c r="K1129" s="299"/>
      <c r="L1129" s="299">
        <v>0</v>
      </c>
      <c r="M1129" s="299"/>
      <c r="N1129" s="299">
        <v>0</v>
      </c>
      <c r="O1129" s="299"/>
      <c r="P1129" s="299">
        <v>0</v>
      </c>
      <c r="Q1129" s="299"/>
      <c r="R1129" s="299">
        <v>0</v>
      </c>
      <c r="S1129" s="299"/>
      <c r="T1129" s="299">
        <v>0</v>
      </c>
      <c r="U1129" s="299"/>
      <c r="V1129" s="299">
        <v>0</v>
      </c>
      <c r="W1129" s="299"/>
      <c r="X1129" s="299">
        <v>0</v>
      </c>
      <c r="Y1129" s="299"/>
      <c r="Z1129" s="299">
        <v>0</v>
      </c>
      <c r="AA1129" s="299"/>
      <c r="AB1129" s="299">
        <v>0</v>
      </c>
      <c r="AC1129" s="299"/>
      <c r="AD1129" s="299">
        <v>0</v>
      </c>
      <c r="AE1129" s="299"/>
      <c r="AF1129" s="299">
        <v>0</v>
      </c>
      <c r="AG1129" s="299"/>
      <c r="AH1129" s="299">
        <v>0</v>
      </c>
      <c r="AI1129" s="299"/>
      <c r="AJ1129" s="299"/>
      <c r="AK1129" s="299"/>
      <c r="AL1129" s="299">
        <v>0</v>
      </c>
      <c r="AM1129" s="299"/>
      <c r="AN1129" s="299">
        <v>0</v>
      </c>
      <c r="AO1129" s="299"/>
      <c r="AP1129" s="299">
        <v>0</v>
      </c>
      <c r="AQ1129" s="65">
        <v>0</v>
      </c>
      <c r="AR1129" s="66">
        <f t="shared" si="226"/>
        <v>0</v>
      </c>
      <c r="AS1129" s="67">
        <v>0</v>
      </c>
      <c r="AT1129" s="66">
        <f t="shared" si="228"/>
        <v>0</v>
      </c>
      <c r="AU1129" s="67">
        <v>0</v>
      </c>
      <c r="AV1129" s="68">
        <f t="shared" si="230"/>
        <v>0</v>
      </c>
    </row>
    <row r="1130" spans="1:48" x14ac:dyDescent="0.2">
      <c r="A1130" s="1" t="str">
        <f t="shared" si="217"/>
        <v>Pichidegua41</v>
      </c>
      <c r="B1130" s="38" t="str">
        <f t="shared" si="218"/>
        <v>PICH2A41</v>
      </c>
      <c r="C1130" s="39">
        <v>41</v>
      </c>
      <c r="D1130" s="40" t="s">
        <v>52</v>
      </c>
      <c r="E1130" s="40" t="s">
        <v>56</v>
      </c>
      <c r="F1130" s="40" t="s">
        <v>48</v>
      </c>
      <c r="G1130" s="41" t="s">
        <v>26</v>
      </c>
      <c r="H1130" s="299">
        <v>2160</v>
      </c>
      <c r="I1130" s="299"/>
      <c r="J1130" s="299">
        <v>13140</v>
      </c>
      <c r="K1130" s="299"/>
      <c r="L1130" s="299">
        <v>55440</v>
      </c>
      <c r="M1130" s="299"/>
      <c r="N1130" s="299">
        <v>39420</v>
      </c>
      <c r="O1130" s="299"/>
      <c r="P1130" s="299">
        <v>25200</v>
      </c>
      <c r="Q1130" s="299"/>
      <c r="R1130" s="299">
        <v>0</v>
      </c>
      <c r="S1130" s="299"/>
      <c r="T1130" s="299">
        <v>0</v>
      </c>
      <c r="U1130" s="299"/>
      <c r="V1130" s="299">
        <v>5634</v>
      </c>
      <c r="W1130" s="299"/>
      <c r="X1130" s="299">
        <v>0</v>
      </c>
      <c r="Y1130" s="299"/>
      <c r="Z1130" s="299">
        <v>5634</v>
      </c>
      <c r="AA1130" s="299"/>
      <c r="AB1130" s="299">
        <v>2691</v>
      </c>
      <c r="AC1130" s="299"/>
      <c r="AD1130" s="299">
        <v>0</v>
      </c>
      <c r="AE1130" s="299"/>
      <c r="AF1130" s="299">
        <v>2691</v>
      </c>
      <c r="AG1130" s="299"/>
      <c r="AH1130" s="299">
        <v>855</v>
      </c>
      <c r="AI1130" s="299"/>
      <c r="AJ1130" s="299"/>
      <c r="AK1130" s="299"/>
      <c r="AL1130" s="299">
        <v>144540</v>
      </c>
      <c r="AM1130" s="299"/>
      <c r="AN1130" s="299">
        <v>0</v>
      </c>
      <c r="AO1130" s="299"/>
      <c r="AP1130" s="299">
        <v>144540</v>
      </c>
      <c r="AQ1130" s="65">
        <f t="shared" si="225"/>
        <v>3.8978829389788291E-2</v>
      </c>
      <c r="AR1130" s="66">
        <f t="shared" si="226"/>
        <v>31.3</v>
      </c>
      <c r="AS1130" s="67">
        <f t="shared" si="227"/>
        <v>1.8617683686176837E-2</v>
      </c>
      <c r="AT1130" s="66">
        <f t="shared" si="228"/>
        <v>14.95</v>
      </c>
      <c r="AU1130" s="67">
        <f t="shared" si="229"/>
        <v>5.9153175591531758E-3</v>
      </c>
      <c r="AV1130" s="68">
        <f t="shared" si="230"/>
        <v>4.75</v>
      </c>
    </row>
    <row r="1131" spans="1:48" x14ac:dyDescent="0.2">
      <c r="A1131" s="1" t="str">
        <f t="shared" si="217"/>
        <v>Pichidegua41</v>
      </c>
      <c r="B1131" s="38" t="str">
        <f t="shared" si="218"/>
        <v>PICH3A41</v>
      </c>
      <c r="C1131" s="39">
        <v>41</v>
      </c>
      <c r="D1131" s="40" t="s">
        <v>52</v>
      </c>
      <c r="E1131" s="40" t="s">
        <v>55</v>
      </c>
      <c r="F1131" s="40" t="s">
        <v>49</v>
      </c>
      <c r="G1131" s="41" t="s">
        <v>27</v>
      </c>
      <c r="H1131" s="299">
        <v>22440</v>
      </c>
      <c r="I1131" s="299"/>
      <c r="J1131" s="299">
        <v>65160</v>
      </c>
      <c r="K1131" s="299"/>
      <c r="L1131" s="299">
        <v>127580</v>
      </c>
      <c r="M1131" s="299"/>
      <c r="N1131" s="299">
        <v>27360</v>
      </c>
      <c r="O1131" s="299"/>
      <c r="P1131" s="299">
        <v>0</v>
      </c>
      <c r="Q1131" s="299"/>
      <c r="R1131" s="299">
        <v>0</v>
      </c>
      <c r="S1131" s="299"/>
      <c r="T1131" s="299">
        <v>0</v>
      </c>
      <c r="U1131" s="299"/>
      <c r="V1131" s="299">
        <v>23760</v>
      </c>
      <c r="W1131" s="299"/>
      <c r="X1131" s="299">
        <v>0</v>
      </c>
      <c r="Y1131" s="299"/>
      <c r="Z1131" s="299">
        <v>23760</v>
      </c>
      <c r="AA1131" s="299"/>
      <c r="AB1131" s="299">
        <v>1980</v>
      </c>
      <c r="AC1131" s="299"/>
      <c r="AD1131" s="299">
        <v>0</v>
      </c>
      <c r="AE1131" s="299"/>
      <c r="AF1131" s="299">
        <v>1980</v>
      </c>
      <c r="AG1131" s="299"/>
      <c r="AH1131" s="299">
        <v>1260</v>
      </c>
      <c r="AI1131" s="299"/>
      <c r="AJ1131" s="299"/>
      <c r="AK1131" s="299"/>
      <c r="AL1131" s="299">
        <v>269540</v>
      </c>
      <c r="AM1131" s="299"/>
      <c r="AN1131" s="299">
        <v>0</v>
      </c>
      <c r="AO1131" s="299"/>
      <c r="AP1131" s="299">
        <v>269540</v>
      </c>
      <c r="AQ1131" s="65">
        <f t="shared" si="225"/>
        <v>8.8150181791199822E-2</v>
      </c>
      <c r="AR1131" s="66">
        <f t="shared" si="226"/>
        <v>132</v>
      </c>
      <c r="AS1131" s="67">
        <f t="shared" si="227"/>
        <v>7.3458484825999855E-3</v>
      </c>
      <c r="AT1131" s="66">
        <f t="shared" si="228"/>
        <v>11</v>
      </c>
      <c r="AU1131" s="67">
        <f t="shared" si="229"/>
        <v>4.6746308525636273E-3</v>
      </c>
      <c r="AV1131" s="68">
        <f t="shared" si="230"/>
        <v>7</v>
      </c>
    </row>
    <row r="1132" spans="1:48" x14ac:dyDescent="0.2">
      <c r="A1132" s="1" t="str">
        <f t="shared" si="217"/>
        <v>Pichidegua41</v>
      </c>
      <c r="B1132" s="38" t="str">
        <f t="shared" si="218"/>
        <v>PICH4A41</v>
      </c>
      <c r="C1132" s="39">
        <v>41</v>
      </c>
      <c r="D1132" s="40" t="s">
        <v>52</v>
      </c>
      <c r="E1132" s="40" t="s">
        <v>55</v>
      </c>
      <c r="F1132" s="40" t="s">
        <v>50</v>
      </c>
      <c r="G1132" s="41" t="s">
        <v>28</v>
      </c>
      <c r="H1132" s="299">
        <v>10680</v>
      </c>
      <c r="I1132" s="299"/>
      <c r="J1132" s="299">
        <v>26460</v>
      </c>
      <c r="K1132" s="299"/>
      <c r="L1132" s="299">
        <v>64980</v>
      </c>
      <c r="M1132" s="299"/>
      <c r="N1132" s="299">
        <v>30600</v>
      </c>
      <c r="O1132" s="299"/>
      <c r="P1132" s="299">
        <v>4680</v>
      </c>
      <c r="Q1132" s="299"/>
      <c r="R1132" s="299">
        <v>0</v>
      </c>
      <c r="S1132" s="299"/>
      <c r="T1132" s="299">
        <v>0</v>
      </c>
      <c r="U1132" s="299"/>
      <c r="V1132" s="299">
        <v>35280</v>
      </c>
      <c r="W1132" s="299"/>
      <c r="X1132" s="299">
        <v>0</v>
      </c>
      <c r="Y1132" s="299"/>
      <c r="Z1132" s="299">
        <v>35280</v>
      </c>
      <c r="AA1132" s="299"/>
      <c r="AB1132" s="299">
        <v>5580</v>
      </c>
      <c r="AC1132" s="299"/>
      <c r="AD1132" s="299">
        <v>0</v>
      </c>
      <c r="AE1132" s="299"/>
      <c r="AF1132" s="299">
        <v>5580</v>
      </c>
      <c r="AG1132" s="299"/>
      <c r="AH1132" s="299">
        <v>1640</v>
      </c>
      <c r="AI1132" s="299"/>
      <c r="AJ1132" s="299"/>
      <c r="AK1132" s="299"/>
      <c r="AL1132" s="299">
        <v>179900</v>
      </c>
      <c r="AM1132" s="299"/>
      <c r="AN1132" s="299">
        <v>0</v>
      </c>
      <c r="AO1132" s="299"/>
      <c r="AP1132" s="299">
        <v>179900</v>
      </c>
      <c r="AQ1132" s="65">
        <f t="shared" si="225"/>
        <v>0.19610894941634241</v>
      </c>
      <c r="AR1132" s="66">
        <f t="shared" si="226"/>
        <v>196</v>
      </c>
      <c r="AS1132" s="67">
        <f t="shared" si="227"/>
        <v>3.1017231795441913E-2</v>
      </c>
      <c r="AT1132" s="66">
        <f t="shared" si="228"/>
        <v>31</v>
      </c>
      <c r="AU1132" s="67">
        <f t="shared" si="229"/>
        <v>9.1161756531406343E-3</v>
      </c>
      <c r="AV1132" s="68">
        <f t="shared" si="230"/>
        <v>9.1111111111111107</v>
      </c>
    </row>
    <row r="1133" spans="1:48" x14ac:dyDescent="0.2">
      <c r="A1133" s="1" t="str">
        <f t="shared" si="217"/>
        <v>Pichidegua41</v>
      </c>
      <c r="B1133" s="38" t="str">
        <f t="shared" si="218"/>
        <v>PICH5A41</v>
      </c>
      <c r="C1133" s="39">
        <v>41</v>
      </c>
      <c r="D1133" s="40" t="s">
        <v>52</v>
      </c>
      <c r="E1133" s="40" t="s">
        <v>55</v>
      </c>
      <c r="F1133" s="40" t="s">
        <v>51</v>
      </c>
      <c r="G1133" s="41" t="s">
        <v>29</v>
      </c>
      <c r="H1133" s="299">
        <v>2400</v>
      </c>
      <c r="I1133" s="299"/>
      <c r="J1133" s="299">
        <v>40500</v>
      </c>
      <c r="K1133" s="299"/>
      <c r="L1133" s="299">
        <v>143640</v>
      </c>
      <c r="M1133" s="299"/>
      <c r="N1133" s="299">
        <v>53820</v>
      </c>
      <c r="O1133" s="299"/>
      <c r="P1133" s="299">
        <v>2340</v>
      </c>
      <c r="Q1133" s="299"/>
      <c r="R1133" s="299">
        <v>0</v>
      </c>
      <c r="S1133" s="299"/>
      <c r="T1133" s="299">
        <v>0</v>
      </c>
      <c r="U1133" s="299"/>
      <c r="V1133" s="299">
        <v>13680</v>
      </c>
      <c r="W1133" s="299"/>
      <c r="X1133" s="299">
        <v>0</v>
      </c>
      <c r="Y1133" s="299"/>
      <c r="Z1133" s="299">
        <v>13680</v>
      </c>
      <c r="AA1133" s="299"/>
      <c r="AB1133" s="299">
        <v>1800</v>
      </c>
      <c r="AC1133" s="299"/>
      <c r="AD1133" s="299">
        <v>0</v>
      </c>
      <c r="AE1133" s="299"/>
      <c r="AF1133" s="299">
        <v>1800</v>
      </c>
      <c r="AG1133" s="299"/>
      <c r="AH1133" s="299">
        <v>1400</v>
      </c>
      <c r="AI1133" s="299"/>
      <c r="AJ1133" s="299"/>
      <c r="AK1133" s="299"/>
      <c r="AL1133" s="299">
        <v>259580</v>
      </c>
      <c r="AM1133" s="299"/>
      <c r="AN1133" s="299">
        <v>0</v>
      </c>
      <c r="AO1133" s="299"/>
      <c r="AP1133" s="299">
        <v>259580</v>
      </c>
      <c r="AQ1133" s="65">
        <f t="shared" si="225"/>
        <v>5.270051621850682E-2</v>
      </c>
      <c r="AR1133" s="66">
        <f t="shared" si="226"/>
        <v>76</v>
      </c>
      <c r="AS1133" s="67">
        <f t="shared" si="227"/>
        <v>6.9342784498035289E-3</v>
      </c>
      <c r="AT1133" s="66">
        <f t="shared" si="228"/>
        <v>10</v>
      </c>
      <c r="AU1133" s="67">
        <f t="shared" si="229"/>
        <v>5.3933276831805224E-3</v>
      </c>
      <c r="AV1133" s="68">
        <f t="shared" si="230"/>
        <v>7.7777777777777777</v>
      </c>
    </row>
    <row r="1134" spans="1:48" x14ac:dyDescent="0.2">
      <c r="A1134" s="1" t="str">
        <f t="shared" si="217"/>
        <v>Pichidegua41</v>
      </c>
      <c r="B1134" s="38" t="str">
        <f t="shared" si="218"/>
        <v>PICH1B41</v>
      </c>
      <c r="C1134" s="39">
        <v>41</v>
      </c>
      <c r="D1134" s="40" t="s">
        <v>52</v>
      </c>
      <c r="E1134" s="40" t="s">
        <v>56</v>
      </c>
      <c r="F1134" s="40" t="s">
        <v>48</v>
      </c>
      <c r="G1134" s="41" t="s">
        <v>30</v>
      </c>
      <c r="H1134" s="299">
        <v>0</v>
      </c>
      <c r="I1134" s="299"/>
      <c r="J1134" s="299">
        <v>0</v>
      </c>
      <c r="K1134" s="299"/>
      <c r="L1134" s="299">
        <v>0</v>
      </c>
      <c r="M1134" s="299"/>
      <c r="N1134" s="299">
        <v>0</v>
      </c>
      <c r="O1134" s="299"/>
      <c r="P1134" s="299">
        <v>0</v>
      </c>
      <c r="Q1134" s="299"/>
      <c r="R1134" s="299">
        <v>0</v>
      </c>
      <c r="S1134" s="299"/>
      <c r="T1134" s="299">
        <v>0</v>
      </c>
      <c r="U1134" s="299"/>
      <c r="V1134" s="299">
        <v>0</v>
      </c>
      <c r="W1134" s="299"/>
      <c r="X1134" s="299">
        <v>1200</v>
      </c>
      <c r="Y1134" s="299"/>
      <c r="Z1134" s="299">
        <v>1200</v>
      </c>
      <c r="AA1134" s="299"/>
      <c r="AB1134" s="299">
        <v>0</v>
      </c>
      <c r="AC1134" s="299"/>
      <c r="AD1134" s="299">
        <v>180</v>
      </c>
      <c r="AE1134" s="299"/>
      <c r="AF1134" s="299">
        <v>180</v>
      </c>
      <c r="AG1134" s="299"/>
      <c r="AH1134" s="299">
        <v>0</v>
      </c>
      <c r="AI1134" s="299"/>
      <c r="AJ1134" s="299"/>
      <c r="AK1134" s="299"/>
      <c r="AL1134" s="299">
        <v>0</v>
      </c>
      <c r="AM1134" s="299"/>
      <c r="AN1134" s="299">
        <v>1380</v>
      </c>
      <c r="AO1134" s="299"/>
      <c r="AP1134" s="299">
        <v>1380</v>
      </c>
      <c r="AQ1134" s="65">
        <f t="shared" si="225"/>
        <v>0.86956521739130432</v>
      </c>
      <c r="AR1134" s="66">
        <f t="shared" si="226"/>
        <v>6.666666666666667</v>
      </c>
      <c r="AS1134" s="67">
        <f t="shared" si="227"/>
        <v>0.13043478260869565</v>
      </c>
      <c r="AT1134" s="66">
        <f t="shared" si="228"/>
        <v>1</v>
      </c>
      <c r="AU1134" s="67">
        <f t="shared" si="229"/>
        <v>0</v>
      </c>
      <c r="AV1134" s="68">
        <f t="shared" si="230"/>
        <v>0</v>
      </c>
    </row>
    <row r="1135" spans="1:48" x14ac:dyDescent="0.2">
      <c r="A1135" s="1" t="str">
        <f t="shared" si="217"/>
        <v>Pichidegua41</v>
      </c>
      <c r="B1135" s="38" t="str">
        <f t="shared" si="218"/>
        <v>PICH2B41</v>
      </c>
      <c r="C1135" s="39">
        <v>41</v>
      </c>
      <c r="D1135" s="40" t="s">
        <v>52</v>
      </c>
      <c r="E1135" s="40" t="s">
        <v>55</v>
      </c>
      <c r="F1135" s="40" t="s">
        <v>48</v>
      </c>
      <c r="G1135" s="41" t="s">
        <v>31</v>
      </c>
      <c r="H1135" s="299">
        <v>0</v>
      </c>
      <c r="I1135" s="299"/>
      <c r="J1135" s="299">
        <v>0</v>
      </c>
      <c r="K1135" s="299"/>
      <c r="L1135" s="299">
        <v>0</v>
      </c>
      <c r="M1135" s="299"/>
      <c r="N1135" s="299">
        <v>0</v>
      </c>
      <c r="O1135" s="299"/>
      <c r="P1135" s="299">
        <v>0</v>
      </c>
      <c r="Q1135" s="299"/>
      <c r="R1135" s="299">
        <v>0</v>
      </c>
      <c r="S1135" s="299"/>
      <c r="T1135" s="299">
        <v>0</v>
      </c>
      <c r="U1135" s="299"/>
      <c r="V1135" s="299">
        <v>0</v>
      </c>
      <c r="W1135" s="299"/>
      <c r="X1135" s="299">
        <v>0</v>
      </c>
      <c r="Y1135" s="299"/>
      <c r="Z1135" s="299">
        <v>0</v>
      </c>
      <c r="AA1135" s="299"/>
      <c r="AB1135" s="299">
        <v>0</v>
      </c>
      <c r="AC1135" s="299"/>
      <c r="AD1135" s="299">
        <v>0</v>
      </c>
      <c r="AE1135" s="299"/>
      <c r="AF1135" s="299">
        <v>0</v>
      </c>
      <c r="AG1135" s="299"/>
      <c r="AH1135" s="299">
        <v>0</v>
      </c>
      <c r="AI1135" s="299"/>
      <c r="AJ1135" s="299"/>
      <c r="AK1135" s="299"/>
      <c r="AL1135" s="299">
        <v>0</v>
      </c>
      <c r="AM1135" s="299"/>
      <c r="AN1135" s="299">
        <v>0</v>
      </c>
      <c r="AO1135" s="299"/>
      <c r="AP1135" s="299">
        <v>0</v>
      </c>
      <c r="AQ1135" s="65">
        <v>0</v>
      </c>
      <c r="AR1135" s="66">
        <f t="shared" si="226"/>
        <v>0</v>
      </c>
      <c r="AS1135" s="67">
        <v>0</v>
      </c>
      <c r="AT1135" s="66">
        <f t="shared" si="228"/>
        <v>0</v>
      </c>
      <c r="AU1135" s="67">
        <v>0</v>
      </c>
      <c r="AV1135" s="68">
        <f t="shared" si="230"/>
        <v>0</v>
      </c>
    </row>
    <row r="1136" spans="1:48" x14ac:dyDescent="0.2">
      <c r="A1136" s="1" t="str">
        <f t="shared" si="217"/>
        <v>Pichidegua41</v>
      </c>
      <c r="B1136" s="38" t="str">
        <f t="shared" si="218"/>
        <v>PICH3B41</v>
      </c>
      <c r="C1136" s="39">
        <v>41</v>
      </c>
      <c r="D1136" s="40" t="s">
        <v>52</v>
      </c>
      <c r="E1136" s="40" t="s">
        <v>55</v>
      </c>
      <c r="F1136" s="40" t="s">
        <v>49</v>
      </c>
      <c r="G1136" s="41" t="s">
        <v>32</v>
      </c>
      <c r="H1136" s="299">
        <v>3240</v>
      </c>
      <c r="I1136" s="299"/>
      <c r="J1136" s="299">
        <v>28080</v>
      </c>
      <c r="K1136" s="299"/>
      <c r="L1136" s="299">
        <v>208180</v>
      </c>
      <c r="M1136" s="299"/>
      <c r="N1136" s="299">
        <v>162000</v>
      </c>
      <c r="O1136" s="299"/>
      <c r="P1136" s="299">
        <v>11520</v>
      </c>
      <c r="Q1136" s="299"/>
      <c r="R1136" s="299">
        <v>0</v>
      </c>
      <c r="S1136" s="299"/>
      <c r="T1136" s="299">
        <v>0</v>
      </c>
      <c r="U1136" s="299"/>
      <c r="V1136" s="299">
        <v>10080</v>
      </c>
      <c r="W1136" s="299"/>
      <c r="X1136" s="299">
        <v>0</v>
      </c>
      <c r="Y1136" s="299"/>
      <c r="Z1136" s="299">
        <v>10080</v>
      </c>
      <c r="AA1136" s="299"/>
      <c r="AB1136" s="299">
        <v>1260</v>
      </c>
      <c r="AC1136" s="299"/>
      <c r="AD1136" s="299">
        <v>0</v>
      </c>
      <c r="AE1136" s="299"/>
      <c r="AF1136" s="299">
        <v>1260</v>
      </c>
      <c r="AG1136" s="299"/>
      <c r="AH1136" s="299">
        <v>1260</v>
      </c>
      <c r="AI1136" s="299"/>
      <c r="AJ1136" s="299"/>
      <c r="AK1136" s="299"/>
      <c r="AL1136" s="299">
        <v>425620</v>
      </c>
      <c r="AM1136" s="299"/>
      <c r="AN1136" s="299">
        <v>0</v>
      </c>
      <c r="AO1136" s="299"/>
      <c r="AP1136" s="299">
        <v>425620</v>
      </c>
      <c r="AQ1136" s="65">
        <f t="shared" si="225"/>
        <v>2.368309759879705E-2</v>
      </c>
      <c r="AR1136" s="66">
        <f t="shared" si="226"/>
        <v>56</v>
      </c>
      <c r="AS1136" s="67">
        <f t="shared" si="227"/>
        <v>2.9603871998496313E-3</v>
      </c>
      <c r="AT1136" s="66">
        <f t="shared" si="228"/>
        <v>7</v>
      </c>
      <c r="AU1136" s="67">
        <f t="shared" si="229"/>
        <v>2.9603871998496313E-3</v>
      </c>
      <c r="AV1136" s="68">
        <f t="shared" si="230"/>
        <v>7</v>
      </c>
    </row>
    <row r="1137" spans="1:48" x14ac:dyDescent="0.2">
      <c r="A1137" s="1" t="str">
        <f t="shared" si="217"/>
        <v>Pichidegua41</v>
      </c>
      <c r="B1137" s="38" t="str">
        <f t="shared" si="218"/>
        <v>PICH4B41</v>
      </c>
      <c r="C1137" s="39">
        <v>41</v>
      </c>
      <c r="D1137" s="40" t="s">
        <v>52</v>
      </c>
      <c r="E1137" s="40" t="s">
        <v>55</v>
      </c>
      <c r="F1137" s="40" t="s">
        <v>50</v>
      </c>
      <c r="G1137" s="41" t="s">
        <v>33</v>
      </c>
      <c r="H1137" s="299">
        <v>1920</v>
      </c>
      <c r="I1137" s="299"/>
      <c r="J1137" s="299">
        <v>0</v>
      </c>
      <c r="K1137" s="299"/>
      <c r="L1137" s="299">
        <v>23040</v>
      </c>
      <c r="M1137" s="299"/>
      <c r="N1137" s="299">
        <v>65340</v>
      </c>
      <c r="O1137" s="299"/>
      <c r="P1137" s="299">
        <v>40320</v>
      </c>
      <c r="Q1137" s="299"/>
      <c r="R1137" s="299">
        <v>1800</v>
      </c>
      <c r="S1137" s="299"/>
      <c r="T1137" s="299">
        <v>0</v>
      </c>
      <c r="U1137" s="299"/>
      <c r="V1137" s="299">
        <v>12600</v>
      </c>
      <c r="W1137" s="299"/>
      <c r="X1137" s="299">
        <v>0</v>
      </c>
      <c r="Y1137" s="299"/>
      <c r="Z1137" s="299">
        <v>12600</v>
      </c>
      <c r="AA1137" s="299"/>
      <c r="AB1137" s="299">
        <v>2340</v>
      </c>
      <c r="AC1137" s="299"/>
      <c r="AD1137" s="299">
        <v>0</v>
      </c>
      <c r="AE1137" s="299"/>
      <c r="AF1137" s="299">
        <v>2340</v>
      </c>
      <c r="AG1137" s="299"/>
      <c r="AH1137" s="299">
        <v>600</v>
      </c>
      <c r="AI1137" s="299"/>
      <c r="AJ1137" s="299"/>
      <c r="AK1137" s="299"/>
      <c r="AL1137" s="299">
        <v>147960</v>
      </c>
      <c r="AM1137" s="299"/>
      <c r="AN1137" s="299">
        <v>0</v>
      </c>
      <c r="AO1137" s="299"/>
      <c r="AP1137" s="299">
        <v>147960</v>
      </c>
      <c r="AQ1137" s="65">
        <f t="shared" si="225"/>
        <v>8.5158150851581502E-2</v>
      </c>
      <c r="AR1137" s="66">
        <f t="shared" si="226"/>
        <v>70</v>
      </c>
      <c r="AS1137" s="67">
        <f t="shared" si="227"/>
        <v>1.5815085158150853E-2</v>
      </c>
      <c r="AT1137" s="66">
        <f t="shared" si="228"/>
        <v>13</v>
      </c>
      <c r="AU1137" s="67">
        <f t="shared" si="229"/>
        <v>4.0551500405515001E-3</v>
      </c>
      <c r="AV1137" s="68">
        <f t="shared" si="230"/>
        <v>3.3333333333333335</v>
      </c>
    </row>
    <row r="1138" spans="1:48" x14ac:dyDescent="0.2">
      <c r="A1138" s="1" t="str">
        <f t="shared" si="217"/>
        <v>Pichidegua41</v>
      </c>
      <c r="B1138" s="38" t="str">
        <f t="shared" si="218"/>
        <v>PICH5B41</v>
      </c>
      <c r="C1138" s="39">
        <v>41</v>
      </c>
      <c r="D1138" s="40" t="s">
        <v>52</v>
      </c>
      <c r="E1138" s="40" t="s">
        <v>55</v>
      </c>
      <c r="F1138" s="40" t="s">
        <v>51</v>
      </c>
      <c r="G1138" s="41" t="s">
        <v>34</v>
      </c>
      <c r="H1138" s="299">
        <v>0</v>
      </c>
      <c r="I1138" s="299"/>
      <c r="J1138" s="299">
        <v>1440</v>
      </c>
      <c r="K1138" s="299"/>
      <c r="L1138" s="299">
        <v>7200</v>
      </c>
      <c r="M1138" s="299"/>
      <c r="N1138" s="299">
        <v>6480</v>
      </c>
      <c r="O1138" s="299"/>
      <c r="P1138" s="299">
        <v>76500</v>
      </c>
      <c r="Q1138" s="299"/>
      <c r="R1138" s="299">
        <v>151200</v>
      </c>
      <c r="S1138" s="299"/>
      <c r="T1138" s="299">
        <v>19080</v>
      </c>
      <c r="U1138" s="299"/>
      <c r="V1138" s="299">
        <v>15120</v>
      </c>
      <c r="W1138" s="299"/>
      <c r="X1138" s="299">
        <v>0</v>
      </c>
      <c r="Y1138" s="299"/>
      <c r="Z1138" s="299">
        <v>15120</v>
      </c>
      <c r="AA1138" s="299"/>
      <c r="AB1138" s="299">
        <v>1980</v>
      </c>
      <c r="AC1138" s="299"/>
      <c r="AD1138" s="299">
        <v>0</v>
      </c>
      <c r="AE1138" s="299"/>
      <c r="AF1138" s="299">
        <v>1980</v>
      </c>
      <c r="AG1138" s="299"/>
      <c r="AH1138" s="299">
        <v>340</v>
      </c>
      <c r="AI1138" s="299"/>
      <c r="AJ1138" s="299"/>
      <c r="AK1138" s="299"/>
      <c r="AL1138" s="299">
        <v>279340</v>
      </c>
      <c r="AM1138" s="299"/>
      <c r="AN1138" s="299">
        <v>0</v>
      </c>
      <c r="AO1138" s="299"/>
      <c r="AP1138" s="299">
        <v>279340</v>
      </c>
      <c r="AQ1138" s="65">
        <f t="shared" si="225"/>
        <v>5.4127586453783919E-2</v>
      </c>
      <c r="AR1138" s="66">
        <f t="shared" si="226"/>
        <v>84</v>
      </c>
      <c r="AS1138" s="67">
        <f t="shared" si="227"/>
        <v>7.0881363213288464E-3</v>
      </c>
      <c r="AT1138" s="66">
        <f t="shared" si="228"/>
        <v>11</v>
      </c>
      <c r="AU1138" s="67">
        <f t="shared" si="229"/>
        <v>1.2171547218443473E-3</v>
      </c>
      <c r="AV1138" s="68">
        <f t="shared" si="230"/>
        <v>1.8888888888888888</v>
      </c>
    </row>
    <row r="1139" spans="1:48" x14ac:dyDescent="0.2">
      <c r="A1139" s="1" t="str">
        <f t="shared" si="217"/>
        <v>Pichidegua41</v>
      </c>
      <c r="B1139" s="38" t="str">
        <f t="shared" si="218"/>
        <v>PICH3C41</v>
      </c>
      <c r="C1139" s="39">
        <v>41</v>
      </c>
      <c r="D1139" s="40" t="s">
        <v>52</v>
      </c>
      <c r="E1139" s="40" t="s">
        <v>55</v>
      </c>
      <c r="F1139" s="40" t="s">
        <v>49</v>
      </c>
      <c r="G1139" s="41" t="s">
        <v>53</v>
      </c>
      <c r="H1139" s="299">
        <v>4680</v>
      </c>
      <c r="I1139" s="299"/>
      <c r="J1139" s="299">
        <v>4500</v>
      </c>
      <c r="K1139" s="299"/>
      <c r="L1139" s="299">
        <v>99900</v>
      </c>
      <c r="M1139" s="299"/>
      <c r="N1139" s="299">
        <v>182880</v>
      </c>
      <c r="O1139" s="299"/>
      <c r="P1139" s="299">
        <v>17820</v>
      </c>
      <c r="Q1139" s="299"/>
      <c r="R1139" s="299">
        <v>0</v>
      </c>
      <c r="S1139" s="299"/>
      <c r="T1139" s="299">
        <v>0</v>
      </c>
      <c r="U1139" s="299"/>
      <c r="V1139" s="299">
        <v>9180</v>
      </c>
      <c r="W1139" s="299"/>
      <c r="X1139" s="299">
        <v>0</v>
      </c>
      <c r="Y1139" s="299"/>
      <c r="Z1139" s="299">
        <v>9180</v>
      </c>
      <c r="AA1139" s="299"/>
      <c r="AB1139" s="299">
        <v>1620</v>
      </c>
      <c r="AC1139" s="299"/>
      <c r="AD1139" s="299">
        <v>0</v>
      </c>
      <c r="AE1139" s="299"/>
      <c r="AF1139" s="299">
        <v>1620</v>
      </c>
      <c r="AG1139" s="299"/>
      <c r="AH1139" s="299">
        <v>1060</v>
      </c>
      <c r="AI1139" s="299"/>
      <c r="AJ1139" s="299"/>
      <c r="AK1139" s="299"/>
      <c r="AL1139" s="299">
        <v>321640</v>
      </c>
      <c r="AM1139" s="299"/>
      <c r="AN1139" s="299">
        <v>0</v>
      </c>
      <c r="AO1139" s="299"/>
      <c r="AP1139" s="299">
        <v>321640</v>
      </c>
      <c r="AQ1139" s="65">
        <f t="shared" si="225"/>
        <v>2.8541226215644821E-2</v>
      </c>
      <c r="AR1139" s="66">
        <f t="shared" si="226"/>
        <v>51</v>
      </c>
      <c r="AS1139" s="67">
        <f t="shared" si="227"/>
        <v>5.0366869792314393E-3</v>
      </c>
      <c r="AT1139" s="66">
        <f t="shared" si="228"/>
        <v>9</v>
      </c>
      <c r="AU1139" s="67">
        <f t="shared" si="229"/>
        <v>3.2956099987563737E-3</v>
      </c>
      <c r="AV1139" s="68">
        <f t="shared" si="230"/>
        <v>5.8888888888888893</v>
      </c>
    </row>
    <row r="1140" spans="1:48" x14ac:dyDescent="0.2">
      <c r="A1140" s="1" t="str">
        <f t="shared" si="217"/>
        <v>Pichidegua41</v>
      </c>
      <c r="B1140" s="38" t="str">
        <f t="shared" si="218"/>
        <v>PICH5C41</v>
      </c>
      <c r="C1140" s="39">
        <v>41</v>
      </c>
      <c r="D1140" s="40" t="s">
        <v>52</v>
      </c>
      <c r="E1140" s="40" t="s">
        <v>55</v>
      </c>
      <c r="F1140" s="40" t="s">
        <v>51</v>
      </c>
      <c r="G1140" s="41" t="s">
        <v>35</v>
      </c>
      <c r="H1140" s="299">
        <v>960</v>
      </c>
      <c r="I1140" s="299"/>
      <c r="J1140" s="299">
        <v>18540</v>
      </c>
      <c r="K1140" s="299"/>
      <c r="L1140" s="299">
        <v>76860</v>
      </c>
      <c r="M1140" s="299"/>
      <c r="N1140" s="299">
        <v>137520</v>
      </c>
      <c r="O1140" s="299"/>
      <c r="P1140" s="299">
        <v>7020</v>
      </c>
      <c r="Q1140" s="299"/>
      <c r="R1140" s="299">
        <v>0</v>
      </c>
      <c r="S1140" s="299"/>
      <c r="T1140" s="299">
        <v>0</v>
      </c>
      <c r="U1140" s="299"/>
      <c r="V1140" s="299">
        <v>12600</v>
      </c>
      <c r="W1140" s="299"/>
      <c r="X1140" s="299">
        <v>0</v>
      </c>
      <c r="Y1140" s="299"/>
      <c r="Z1140" s="299">
        <v>12600</v>
      </c>
      <c r="AA1140" s="299"/>
      <c r="AB1140" s="299">
        <v>1620</v>
      </c>
      <c r="AC1140" s="299"/>
      <c r="AD1140" s="299">
        <v>0</v>
      </c>
      <c r="AE1140" s="299"/>
      <c r="AF1140" s="299">
        <v>1620</v>
      </c>
      <c r="AG1140" s="299"/>
      <c r="AH1140" s="299">
        <v>1100</v>
      </c>
      <c r="AI1140" s="299"/>
      <c r="AJ1140" s="299"/>
      <c r="AK1140" s="299"/>
      <c r="AL1140" s="299">
        <v>256220</v>
      </c>
      <c r="AM1140" s="299"/>
      <c r="AN1140" s="299">
        <v>0</v>
      </c>
      <c r="AO1140" s="299"/>
      <c r="AP1140" s="299">
        <v>256220</v>
      </c>
      <c r="AQ1140" s="65">
        <f t="shared" si="225"/>
        <v>4.9176488954804462E-2</v>
      </c>
      <c r="AR1140" s="66">
        <f t="shared" si="226"/>
        <v>70</v>
      </c>
      <c r="AS1140" s="67">
        <f t="shared" si="227"/>
        <v>6.3226914370462881E-3</v>
      </c>
      <c r="AT1140" s="66">
        <f t="shared" si="228"/>
        <v>9</v>
      </c>
      <c r="AU1140" s="67">
        <f t="shared" si="229"/>
        <v>4.2931855436734055E-3</v>
      </c>
      <c r="AV1140" s="68">
        <f t="shared" si="230"/>
        <v>6.1111111111111107</v>
      </c>
    </row>
    <row r="1141" spans="1:48" x14ac:dyDescent="0.2">
      <c r="A1141" s="1" t="str">
        <f t="shared" si="217"/>
        <v>Pichidegua41</v>
      </c>
      <c r="B1141" s="38" t="str">
        <f t="shared" si="218"/>
        <v>PICH5D41</v>
      </c>
      <c r="C1141" s="39">
        <v>41</v>
      </c>
      <c r="D1141" s="40" t="s">
        <v>52</v>
      </c>
      <c r="E1141" s="40" t="s">
        <v>55</v>
      </c>
      <c r="F1141" s="40" t="s">
        <v>51</v>
      </c>
      <c r="G1141" s="41" t="s">
        <v>36</v>
      </c>
      <c r="H1141" s="299">
        <v>1920</v>
      </c>
      <c r="I1141" s="299"/>
      <c r="J1141" s="299">
        <v>33840</v>
      </c>
      <c r="K1141" s="299"/>
      <c r="L1141" s="299">
        <v>106200</v>
      </c>
      <c r="M1141" s="299"/>
      <c r="N1141" s="299">
        <v>64980</v>
      </c>
      <c r="O1141" s="299"/>
      <c r="P1141" s="299">
        <v>3060</v>
      </c>
      <c r="Q1141" s="299"/>
      <c r="R1141" s="299">
        <v>0</v>
      </c>
      <c r="S1141" s="299"/>
      <c r="T1141" s="299">
        <v>0</v>
      </c>
      <c r="U1141" s="299"/>
      <c r="V1141" s="299">
        <v>20880</v>
      </c>
      <c r="W1141" s="299"/>
      <c r="X1141" s="299">
        <v>0</v>
      </c>
      <c r="Y1141" s="299"/>
      <c r="Z1141" s="299">
        <v>20880</v>
      </c>
      <c r="AA1141" s="299"/>
      <c r="AB1141" s="299">
        <v>2340</v>
      </c>
      <c r="AC1141" s="299"/>
      <c r="AD1141" s="299">
        <v>0</v>
      </c>
      <c r="AE1141" s="299"/>
      <c r="AF1141" s="299">
        <v>2340</v>
      </c>
      <c r="AG1141" s="299"/>
      <c r="AH1141" s="299">
        <v>1220</v>
      </c>
      <c r="AI1141" s="299"/>
      <c r="AJ1141" s="299"/>
      <c r="AK1141" s="299"/>
      <c r="AL1141" s="299">
        <v>234440</v>
      </c>
      <c r="AM1141" s="299"/>
      <c r="AN1141" s="299">
        <v>0</v>
      </c>
      <c r="AO1141" s="299"/>
      <c r="AP1141" s="299">
        <v>234440</v>
      </c>
      <c r="AQ1141" s="65">
        <f t="shared" si="225"/>
        <v>8.906329977819484E-2</v>
      </c>
      <c r="AR1141" s="66">
        <f t="shared" si="226"/>
        <v>116</v>
      </c>
      <c r="AS1141" s="67">
        <f t="shared" si="227"/>
        <v>9.9812318716942499E-3</v>
      </c>
      <c r="AT1141" s="66">
        <f t="shared" si="228"/>
        <v>13</v>
      </c>
      <c r="AU1141" s="67">
        <f t="shared" si="229"/>
        <v>5.2038901211397372E-3</v>
      </c>
      <c r="AV1141" s="68">
        <f t="shared" si="230"/>
        <v>6.7777777777777777</v>
      </c>
    </row>
    <row r="1142" spans="1:48" x14ac:dyDescent="0.2">
      <c r="A1142" s="1" t="str">
        <f t="shared" si="217"/>
        <v>Pichidegua41</v>
      </c>
      <c r="B1142" s="38" t="str">
        <f t="shared" si="218"/>
        <v>PICH1Aco41</v>
      </c>
      <c r="C1142" s="39">
        <v>41</v>
      </c>
      <c r="D1142" s="40" t="s">
        <v>52</v>
      </c>
      <c r="E1142" s="40" t="s">
        <v>56</v>
      </c>
      <c r="F1142" s="40" t="s">
        <v>47</v>
      </c>
      <c r="G1142" s="41" t="s">
        <v>37</v>
      </c>
      <c r="H1142" s="299">
        <v>120</v>
      </c>
      <c r="I1142" s="299"/>
      <c r="J1142" s="299">
        <v>0</v>
      </c>
      <c r="K1142" s="299"/>
      <c r="L1142" s="299">
        <v>0</v>
      </c>
      <c r="M1142" s="299"/>
      <c r="N1142" s="299">
        <v>4500</v>
      </c>
      <c r="O1142" s="299"/>
      <c r="P1142" s="299">
        <v>900</v>
      </c>
      <c r="Q1142" s="299"/>
      <c r="R1142" s="299">
        <v>2700</v>
      </c>
      <c r="S1142" s="299"/>
      <c r="T1142" s="299">
        <v>2160</v>
      </c>
      <c r="U1142" s="299"/>
      <c r="V1142" s="299">
        <v>150</v>
      </c>
      <c r="W1142" s="299"/>
      <c r="X1142" s="299">
        <v>240</v>
      </c>
      <c r="Y1142" s="299"/>
      <c r="Z1142" s="299">
        <v>390</v>
      </c>
      <c r="AA1142" s="299"/>
      <c r="AB1142" s="299">
        <v>120</v>
      </c>
      <c r="AC1142" s="299"/>
      <c r="AD1142" s="299">
        <v>480</v>
      </c>
      <c r="AE1142" s="299"/>
      <c r="AF1142" s="299">
        <v>600</v>
      </c>
      <c r="AG1142" s="299"/>
      <c r="AH1142" s="299">
        <v>150</v>
      </c>
      <c r="AI1142" s="299"/>
      <c r="AJ1142" s="299"/>
      <c r="AK1142" s="299"/>
      <c r="AL1142" s="299">
        <v>10800</v>
      </c>
      <c r="AM1142" s="299"/>
      <c r="AN1142" s="299">
        <v>720</v>
      </c>
      <c r="AO1142" s="299"/>
      <c r="AP1142" s="299">
        <v>11520</v>
      </c>
      <c r="AQ1142" s="65">
        <f t="shared" si="225"/>
        <v>3.3854166666666664E-2</v>
      </c>
      <c r="AR1142" s="66">
        <f t="shared" si="226"/>
        <v>2.1666666666666665</v>
      </c>
      <c r="AS1142" s="67">
        <f t="shared" si="227"/>
        <v>5.2083333333333336E-2</v>
      </c>
      <c r="AT1142" s="66">
        <f t="shared" si="228"/>
        <v>3.3333333333333335</v>
      </c>
      <c r="AU1142" s="67">
        <f t="shared" si="229"/>
        <v>1.3020833333333334E-2</v>
      </c>
      <c r="AV1142" s="68">
        <f t="shared" si="230"/>
        <v>0.83333333333333337</v>
      </c>
    </row>
    <row r="1143" spans="1:48" x14ac:dyDescent="0.2">
      <c r="A1143" s="1" t="str">
        <f t="shared" si="217"/>
        <v>Pichidegua41</v>
      </c>
      <c r="B1143" s="38" t="str">
        <f t="shared" si="218"/>
        <v>PICH1Aco241</v>
      </c>
      <c r="C1143" s="39">
        <v>41</v>
      </c>
      <c r="D1143" s="40" t="s">
        <v>52</v>
      </c>
      <c r="E1143" s="40" t="s">
        <v>56</v>
      </c>
      <c r="F1143" s="40" t="s">
        <v>47</v>
      </c>
      <c r="G1143" s="41" t="s">
        <v>38</v>
      </c>
      <c r="H1143" s="299">
        <v>1560</v>
      </c>
      <c r="I1143" s="299"/>
      <c r="J1143" s="299">
        <v>900</v>
      </c>
      <c r="K1143" s="299"/>
      <c r="L1143" s="299">
        <v>38800</v>
      </c>
      <c r="M1143" s="299"/>
      <c r="N1143" s="299">
        <v>36000</v>
      </c>
      <c r="O1143" s="299"/>
      <c r="P1143" s="299">
        <v>1620</v>
      </c>
      <c r="Q1143" s="299"/>
      <c r="R1143" s="299">
        <v>0</v>
      </c>
      <c r="S1143" s="299"/>
      <c r="T1143" s="299">
        <v>0</v>
      </c>
      <c r="U1143" s="299"/>
      <c r="V1143" s="299">
        <v>1899</v>
      </c>
      <c r="W1143" s="299"/>
      <c r="X1143" s="299">
        <v>3510</v>
      </c>
      <c r="Y1143" s="299"/>
      <c r="Z1143" s="299">
        <v>5409</v>
      </c>
      <c r="AA1143" s="299"/>
      <c r="AB1143" s="299">
        <v>1191</v>
      </c>
      <c r="AC1143" s="299"/>
      <c r="AD1143" s="299">
        <v>930</v>
      </c>
      <c r="AE1143" s="299"/>
      <c r="AF1143" s="299">
        <v>2121</v>
      </c>
      <c r="AG1143" s="299"/>
      <c r="AH1143" s="299">
        <v>752</v>
      </c>
      <c r="AI1143" s="299"/>
      <c r="AJ1143" s="299"/>
      <c r="AK1143" s="299"/>
      <c r="AL1143" s="299">
        <v>82722</v>
      </c>
      <c r="AM1143" s="299"/>
      <c r="AN1143" s="299">
        <v>4440</v>
      </c>
      <c r="AO1143" s="299"/>
      <c r="AP1143" s="299">
        <v>87162</v>
      </c>
      <c r="AQ1143" s="65">
        <f t="shared" si="225"/>
        <v>6.20568596406691E-2</v>
      </c>
      <c r="AR1143" s="66">
        <f t="shared" si="226"/>
        <v>30.05</v>
      </c>
      <c r="AS1143" s="67">
        <f t="shared" si="227"/>
        <v>2.4333998760927927E-2</v>
      </c>
      <c r="AT1143" s="66">
        <f t="shared" si="228"/>
        <v>11.783333333333333</v>
      </c>
      <c r="AU1143" s="67">
        <f t="shared" si="229"/>
        <v>8.6276129505977375E-3</v>
      </c>
      <c r="AV1143" s="68">
        <f t="shared" si="230"/>
        <v>4.177777777777778</v>
      </c>
    </row>
    <row r="1144" spans="1:48" x14ac:dyDescent="0.2">
      <c r="A1144" s="1" t="str">
        <f t="shared" si="217"/>
        <v>Pichidegua41</v>
      </c>
      <c r="B1144" s="38" t="str">
        <f t="shared" si="218"/>
        <v>PICH1Bco41</v>
      </c>
      <c r="C1144" s="39">
        <v>41</v>
      </c>
      <c r="D1144" s="40" t="s">
        <v>52</v>
      </c>
      <c r="E1144" s="40" t="s">
        <v>56</v>
      </c>
      <c r="F1144" s="40" t="s">
        <v>47</v>
      </c>
      <c r="G1144" s="41" t="s">
        <v>39</v>
      </c>
      <c r="H1144" s="299">
        <v>3240</v>
      </c>
      <c r="I1144" s="299"/>
      <c r="J1144" s="299">
        <v>7200</v>
      </c>
      <c r="K1144" s="299"/>
      <c r="L1144" s="299">
        <v>2520</v>
      </c>
      <c r="M1144" s="299"/>
      <c r="N1144" s="299">
        <v>32040</v>
      </c>
      <c r="O1144" s="299"/>
      <c r="P1144" s="299">
        <v>0</v>
      </c>
      <c r="Q1144" s="299"/>
      <c r="R1144" s="299">
        <v>0</v>
      </c>
      <c r="S1144" s="299"/>
      <c r="T1144" s="299">
        <v>0</v>
      </c>
      <c r="U1144" s="299"/>
      <c r="V1144" s="299">
        <v>1680</v>
      </c>
      <c r="W1144" s="299"/>
      <c r="X1144" s="299">
        <v>450</v>
      </c>
      <c r="Y1144" s="299"/>
      <c r="Z1144" s="299">
        <v>2130</v>
      </c>
      <c r="AA1144" s="299"/>
      <c r="AB1144" s="299">
        <v>294</v>
      </c>
      <c r="AC1144" s="299"/>
      <c r="AD1144" s="299">
        <v>0</v>
      </c>
      <c r="AE1144" s="299"/>
      <c r="AF1144" s="299">
        <v>294</v>
      </c>
      <c r="AG1144" s="299"/>
      <c r="AH1144" s="299">
        <v>726</v>
      </c>
      <c r="AI1144" s="299"/>
      <c r="AJ1144" s="299"/>
      <c r="AK1144" s="299"/>
      <c r="AL1144" s="299">
        <v>47700</v>
      </c>
      <c r="AM1144" s="299"/>
      <c r="AN1144" s="299">
        <v>450</v>
      </c>
      <c r="AO1144" s="299"/>
      <c r="AP1144" s="299">
        <v>48150</v>
      </c>
      <c r="AQ1144" s="65">
        <f t="shared" si="225"/>
        <v>4.4236760124610593E-2</v>
      </c>
      <c r="AR1144" s="66">
        <f t="shared" si="226"/>
        <v>11.833333333333334</v>
      </c>
      <c r="AS1144" s="67">
        <f t="shared" si="227"/>
        <v>6.1059190031152646E-3</v>
      </c>
      <c r="AT1144" s="66">
        <f t="shared" si="228"/>
        <v>1.6333333333333333</v>
      </c>
      <c r="AU1144" s="67">
        <f t="shared" si="229"/>
        <v>1.5077881619937695E-2</v>
      </c>
      <c r="AV1144" s="68">
        <f t="shared" si="230"/>
        <v>4.0333333333333332</v>
      </c>
    </row>
    <row r="1145" spans="1:48" x14ac:dyDescent="0.2">
      <c r="A1145" s="1" t="str">
        <f t="shared" si="217"/>
        <v>Pichidegua41</v>
      </c>
      <c r="B1145" s="38" t="str">
        <f t="shared" si="218"/>
        <v>PICH2BCO41</v>
      </c>
      <c r="C1145" s="39">
        <v>41</v>
      </c>
      <c r="D1145" s="40" t="s">
        <v>52</v>
      </c>
      <c r="E1145" s="40" t="s">
        <v>56</v>
      </c>
      <c r="F1145" s="40" t="s">
        <v>47</v>
      </c>
      <c r="G1145" s="41" t="s">
        <v>40</v>
      </c>
      <c r="H1145" s="299">
        <v>0</v>
      </c>
      <c r="I1145" s="299"/>
      <c r="J1145" s="299">
        <v>0</v>
      </c>
      <c r="K1145" s="299"/>
      <c r="L1145" s="299">
        <v>0</v>
      </c>
      <c r="M1145" s="299"/>
      <c r="N1145" s="299">
        <v>0</v>
      </c>
      <c r="O1145" s="299"/>
      <c r="P1145" s="299">
        <v>0</v>
      </c>
      <c r="Q1145" s="299"/>
      <c r="R1145" s="299">
        <v>0</v>
      </c>
      <c r="S1145" s="299"/>
      <c r="T1145" s="299">
        <v>0</v>
      </c>
      <c r="U1145" s="299"/>
      <c r="V1145" s="299">
        <v>0</v>
      </c>
      <c r="W1145" s="299"/>
      <c r="X1145" s="299">
        <v>0</v>
      </c>
      <c r="Y1145" s="299"/>
      <c r="Z1145" s="299">
        <v>0</v>
      </c>
      <c r="AA1145" s="299"/>
      <c r="AB1145" s="299">
        <v>0</v>
      </c>
      <c r="AC1145" s="299"/>
      <c r="AD1145" s="299">
        <v>0</v>
      </c>
      <c r="AE1145" s="299"/>
      <c r="AF1145" s="299">
        <v>0</v>
      </c>
      <c r="AG1145" s="299"/>
      <c r="AH1145" s="299">
        <v>0</v>
      </c>
      <c r="AI1145" s="299"/>
      <c r="AJ1145" s="299"/>
      <c r="AK1145" s="299"/>
      <c r="AL1145" s="299">
        <v>0</v>
      </c>
      <c r="AM1145" s="299"/>
      <c r="AN1145" s="299">
        <v>0</v>
      </c>
      <c r="AO1145" s="299"/>
      <c r="AP1145" s="299">
        <v>0</v>
      </c>
      <c r="AQ1145" s="65">
        <v>0</v>
      </c>
      <c r="AR1145" s="66">
        <f t="shared" si="226"/>
        <v>0</v>
      </c>
      <c r="AS1145" s="67">
        <v>0</v>
      </c>
      <c r="AT1145" s="66">
        <f t="shared" si="228"/>
        <v>0</v>
      </c>
      <c r="AU1145" s="67">
        <v>0</v>
      </c>
      <c r="AV1145" s="68">
        <f t="shared" si="230"/>
        <v>0</v>
      </c>
    </row>
    <row r="1146" spans="1:48" x14ac:dyDescent="0.2">
      <c r="A1146" s="1" t="str">
        <f t="shared" si="217"/>
        <v>Pichidegua41</v>
      </c>
      <c r="B1146" s="38" t="str">
        <f t="shared" si="218"/>
        <v>PICH4Bco41</v>
      </c>
      <c r="C1146" s="39">
        <v>41</v>
      </c>
      <c r="D1146" s="40" t="s">
        <v>52</v>
      </c>
      <c r="E1146" s="40" t="s">
        <v>56</v>
      </c>
      <c r="F1146" s="40" t="s">
        <v>50</v>
      </c>
      <c r="G1146" s="41" t="s">
        <v>41</v>
      </c>
      <c r="H1146" s="299">
        <v>480</v>
      </c>
      <c r="I1146" s="299"/>
      <c r="J1146" s="299">
        <v>0</v>
      </c>
      <c r="K1146" s="299"/>
      <c r="L1146" s="299">
        <v>5940</v>
      </c>
      <c r="M1146" s="299"/>
      <c r="N1146" s="299">
        <v>15120</v>
      </c>
      <c r="O1146" s="299"/>
      <c r="P1146" s="299">
        <v>16200</v>
      </c>
      <c r="Q1146" s="299"/>
      <c r="R1146" s="299">
        <v>0</v>
      </c>
      <c r="S1146" s="299"/>
      <c r="T1146" s="299">
        <v>0</v>
      </c>
      <c r="U1146" s="299"/>
      <c r="V1146" s="299">
        <v>5760</v>
      </c>
      <c r="W1146" s="299"/>
      <c r="X1146" s="299">
        <v>0</v>
      </c>
      <c r="Y1146" s="299"/>
      <c r="Z1146" s="299">
        <v>5760</v>
      </c>
      <c r="AA1146" s="299"/>
      <c r="AB1146" s="299">
        <v>1260</v>
      </c>
      <c r="AC1146" s="299"/>
      <c r="AD1146" s="299">
        <v>0</v>
      </c>
      <c r="AE1146" s="299"/>
      <c r="AF1146" s="299">
        <v>1260</v>
      </c>
      <c r="AG1146" s="299"/>
      <c r="AH1146" s="299">
        <v>400</v>
      </c>
      <c r="AI1146" s="299"/>
      <c r="AJ1146" s="299"/>
      <c r="AK1146" s="299"/>
      <c r="AL1146" s="299">
        <v>45160</v>
      </c>
      <c r="AM1146" s="299"/>
      <c r="AN1146" s="299">
        <v>0</v>
      </c>
      <c r="AO1146" s="299"/>
      <c r="AP1146" s="299">
        <v>45160</v>
      </c>
      <c r="AQ1146" s="65">
        <f t="shared" si="225"/>
        <v>0.1275465013286094</v>
      </c>
      <c r="AR1146" s="66">
        <f t="shared" si="226"/>
        <v>32</v>
      </c>
      <c r="AS1146" s="67">
        <f t="shared" si="227"/>
        <v>2.7900797165633304E-2</v>
      </c>
      <c r="AT1146" s="66">
        <f t="shared" si="228"/>
        <v>7</v>
      </c>
      <c r="AU1146" s="67">
        <f t="shared" si="229"/>
        <v>8.8573959255978749E-3</v>
      </c>
      <c r="AV1146" s="68">
        <f t="shared" si="230"/>
        <v>2.2222222222222223</v>
      </c>
    </row>
    <row r="1147" spans="1:48" x14ac:dyDescent="0.2">
      <c r="A1147" s="1" t="str">
        <f t="shared" si="217"/>
        <v>Pichidegua41</v>
      </c>
      <c r="B1147" s="38" t="str">
        <f t="shared" si="218"/>
        <v>PICH5Aco41</v>
      </c>
      <c r="C1147" s="39">
        <v>41</v>
      </c>
      <c r="D1147" s="40" t="s">
        <v>52</v>
      </c>
      <c r="E1147" s="40" t="s">
        <v>56</v>
      </c>
      <c r="F1147" s="40" t="s">
        <v>51</v>
      </c>
      <c r="G1147" s="41" t="s">
        <v>42</v>
      </c>
      <c r="H1147" s="299">
        <v>2400</v>
      </c>
      <c r="I1147" s="299"/>
      <c r="J1147" s="299">
        <v>25380</v>
      </c>
      <c r="K1147" s="299"/>
      <c r="L1147" s="299">
        <v>28080</v>
      </c>
      <c r="M1147" s="299"/>
      <c r="N1147" s="299">
        <v>53280</v>
      </c>
      <c r="O1147" s="299"/>
      <c r="P1147" s="299">
        <v>0</v>
      </c>
      <c r="Q1147" s="299"/>
      <c r="R1147" s="299">
        <v>0</v>
      </c>
      <c r="S1147" s="299"/>
      <c r="T1147" s="299">
        <v>0</v>
      </c>
      <c r="U1147" s="299"/>
      <c r="V1147" s="299">
        <v>4500</v>
      </c>
      <c r="W1147" s="299"/>
      <c r="X1147" s="299">
        <v>0</v>
      </c>
      <c r="Y1147" s="299"/>
      <c r="Z1147" s="299">
        <v>4500</v>
      </c>
      <c r="AA1147" s="299"/>
      <c r="AB1147" s="299">
        <v>1980</v>
      </c>
      <c r="AC1147" s="299"/>
      <c r="AD1147" s="299">
        <v>0</v>
      </c>
      <c r="AE1147" s="299"/>
      <c r="AF1147" s="299">
        <v>1980</v>
      </c>
      <c r="AG1147" s="299"/>
      <c r="AH1147" s="299">
        <v>880</v>
      </c>
      <c r="AI1147" s="299"/>
      <c r="AJ1147" s="299"/>
      <c r="AK1147" s="299"/>
      <c r="AL1147" s="299">
        <v>116500</v>
      </c>
      <c r="AM1147" s="299"/>
      <c r="AN1147" s="299">
        <v>0</v>
      </c>
      <c r="AO1147" s="299"/>
      <c r="AP1147" s="299">
        <v>116500</v>
      </c>
      <c r="AQ1147" s="65">
        <f t="shared" si="225"/>
        <v>3.8626609442060089E-2</v>
      </c>
      <c r="AR1147" s="66">
        <f t="shared" si="226"/>
        <v>25</v>
      </c>
      <c r="AS1147" s="67">
        <f t="shared" si="227"/>
        <v>1.6995708154506437E-2</v>
      </c>
      <c r="AT1147" s="66">
        <f t="shared" si="228"/>
        <v>11</v>
      </c>
      <c r="AU1147" s="67">
        <f t="shared" si="229"/>
        <v>7.553648068669528E-3</v>
      </c>
      <c r="AV1147" s="68">
        <f t="shared" si="230"/>
        <v>4.8888888888888893</v>
      </c>
    </row>
    <row r="1148" spans="1:48" x14ac:dyDescent="0.2">
      <c r="A1148" s="1" t="str">
        <f t="shared" si="217"/>
        <v>Pichidegua41</v>
      </c>
      <c r="B1148" s="38" t="str">
        <f t="shared" si="218"/>
        <v>PICH5Bco41</v>
      </c>
      <c r="C1148" s="39">
        <v>41</v>
      </c>
      <c r="D1148" s="40" t="s">
        <v>52</v>
      </c>
      <c r="E1148" s="40" t="s">
        <v>56</v>
      </c>
      <c r="F1148" s="40" t="s">
        <v>51</v>
      </c>
      <c r="G1148" s="41" t="s">
        <v>43</v>
      </c>
      <c r="H1148" s="299">
        <v>0</v>
      </c>
      <c r="I1148" s="299"/>
      <c r="J1148" s="299">
        <v>0</v>
      </c>
      <c r="K1148" s="299"/>
      <c r="L1148" s="299">
        <v>0</v>
      </c>
      <c r="M1148" s="299"/>
      <c r="N1148" s="299">
        <v>0</v>
      </c>
      <c r="O1148" s="299"/>
      <c r="P1148" s="299">
        <v>0</v>
      </c>
      <c r="Q1148" s="299"/>
      <c r="R1148" s="299">
        <v>0</v>
      </c>
      <c r="S1148" s="299"/>
      <c r="T1148" s="299">
        <v>0</v>
      </c>
      <c r="U1148" s="299"/>
      <c r="V1148" s="299">
        <v>0</v>
      </c>
      <c r="W1148" s="299"/>
      <c r="X1148" s="299">
        <v>0</v>
      </c>
      <c r="Y1148" s="299"/>
      <c r="Z1148" s="299">
        <v>0</v>
      </c>
      <c r="AA1148" s="299"/>
      <c r="AB1148" s="299">
        <v>0</v>
      </c>
      <c r="AC1148" s="299"/>
      <c r="AD1148" s="299">
        <v>0</v>
      </c>
      <c r="AE1148" s="299"/>
      <c r="AF1148" s="299">
        <v>0</v>
      </c>
      <c r="AG1148" s="299"/>
      <c r="AH1148" s="299">
        <v>0</v>
      </c>
      <c r="AI1148" s="299"/>
      <c r="AJ1148" s="299"/>
      <c r="AK1148" s="299"/>
      <c r="AL1148" s="299">
        <v>0</v>
      </c>
      <c r="AM1148" s="299"/>
      <c r="AN1148" s="299">
        <v>0</v>
      </c>
      <c r="AO1148" s="299"/>
      <c r="AP1148" s="299">
        <v>0</v>
      </c>
      <c r="AQ1148" s="65">
        <v>0</v>
      </c>
      <c r="AR1148" s="66">
        <f t="shared" si="226"/>
        <v>0</v>
      </c>
      <c r="AS1148" s="67">
        <v>0</v>
      </c>
      <c r="AT1148" s="66">
        <f t="shared" si="228"/>
        <v>0</v>
      </c>
      <c r="AU1148" s="67">
        <v>0</v>
      </c>
      <c r="AV1148" s="68">
        <f t="shared" si="230"/>
        <v>0</v>
      </c>
    </row>
    <row r="1149" spans="1:48" x14ac:dyDescent="0.2">
      <c r="A1149" s="1" t="str">
        <f t="shared" si="217"/>
        <v>Pichidegua41</v>
      </c>
      <c r="B1149" s="38" t="str">
        <f t="shared" si="218"/>
        <v>PICH5Cco41</v>
      </c>
      <c r="C1149" s="39">
        <v>41</v>
      </c>
      <c r="D1149" s="40" t="s">
        <v>52</v>
      </c>
      <c r="E1149" s="40" t="s">
        <v>56</v>
      </c>
      <c r="F1149" s="40" t="s">
        <v>51</v>
      </c>
      <c r="G1149" s="41" t="s">
        <v>44</v>
      </c>
      <c r="H1149" s="299">
        <v>1800</v>
      </c>
      <c r="I1149" s="299"/>
      <c r="J1149" s="299">
        <v>14040</v>
      </c>
      <c r="K1149" s="299"/>
      <c r="L1149" s="299">
        <v>17280</v>
      </c>
      <c r="M1149" s="299"/>
      <c r="N1149" s="299">
        <v>77760</v>
      </c>
      <c r="O1149" s="299"/>
      <c r="P1149" s="299">
        <v>3600</v>
      </c>
      <c r="Q1149" s="299"/>
      <c r="R1149" s="299">
        <v>0</v>
      </c>
      <c r="S1149" s="299"/>
      <c r="T1149" s="299">
        <v>0</v>
      </c>
      <c r="U1149" s="299"/>
      <c r="V1149" s="299">
        <v>3960</v>
      </c>
      <c r="W1149" s="299"/>
      <c r="X1149" s="299">
        <v>0</v>
      </c>
      <c r="Y1149" s="299"/>
      <c r="Z1149" s="299">
        <v>3960</v>
      </c>
      <c r="AA1149" s="299"/>
      <c r="AB1149" s="299">
        <v>1620</v>
      </c>
      <c r="AC1149" s="299"/>
      <c r="AD1149" s="299">
        <v>0</v>
      </c>
      <c r="AE1149" s="299"/>
      <c r="AF1149" s="299">
        <v>1620</v>
      </c>
      <c r="AG1149" s="299"/>
      <c r="AH1149" s="299">
        <v>740</v>
      </c>
      <c r="AI1149" s="299"/>
      <c r="AJ1149" s="299"/>
      <c r="AK1149" s="299"/>
      <c r="AL1149" s="299">
        <v>120800</v>
      </c>
      <c r="AM1149" s="299"/>
      <c r="AN1149" s="299">
        <v>0</v>
      </c>
      <c r="AO1149" s="299"/>
      <c r="AP1149" s="299">
        <v>120800</v>
      </c>
      <c r="AQ1149" s="65">
        <f t="shared" si="225"/>
        <v>3.2781456953642381E-2</v>
      </c>
      <c r="AR1149" s="66">
        <f t="shared" si="226"/>
        <v>22</v>
      </c>
      <c r="AS1149" s="67">
        <f t="shared" si="227"/>
        <v>1.3410596026490066E-2</v>
      </c>
      <c r="AT1149" s="66">
        <f t="shared" si="228"/>
        <v>9</v>
      </c>
      <c r="AU1149" s="67">
        <f t="shared" si="229"/>
        <v>6.1258278145695363E-3</v>
      </c>
      <c r="AV1149" s="68">
        <f t="shared" si="230"/>
        <v>4.1111111111111107</v>
      </c>
    </row>
    <row r="1150" spans="1:48" ht="13.5" thickBot="1" x14ac:dyDescent="0.25">
      <c r="A1150" s="1" t="str">
        <f t="shared" si="217"/>
        <v>41</v>
      </c>
      <c r="B1150" s="44" t="str">
        <f t="shared" si="218"/>
        <v>Lavado41</v>
      </c>
      <c r="C1150" s="45">
        <v>41</v>
      </c>
      <c r="D1150" s="46"/>
      <c r="E1150" s="46"/>
      <c r="F1150" s="46"/>
      <c r="G1150" s="47" t="s">
        <v>46</v>
      </c>
      <c r="H1150" s="301">
        <v>5880</v>
      </c>
      <c r="I1150" s="301"/>
      <c r="J1150" s="301">
        <v>20520</v>
      </c>
      <c r="K1150" s="301"/>
      <c r="L1150" s="301">
        <v>61200</v>
      </c>
      <c r="M1150" s="301"/>
      <c r="N1150" s="301">
        <v>44100</v>
      </c>
      <c r="O1150" s="301"/>
      <c r="P1150" s="301">
        <v>13500</v>
      </c>
      <c r="Q1150" s="301"/>
      <c r="R1150" s="301">
        <v>11880</v>
      </c>
      <c r="S1150" s="301"/>
      <c r="T1150" s="301">
        <v>0</v>
      </c>
      <c r="U1150" s="301"/>
      <c r="V1150" s="301">
        <v>0</v>
      </c>
      <c r="W1150" s="301"/>
      <c r="X1150" s="301">
        <v>0</v>
      </c>
      <c r="Y1150" s="301"/>
      <c r="Z1150" s="301">
        <v>0</v>
      </c>
      <c r="AA1150" s="301"/>
      <c r="AB1150" s="301">
        <v>0</v>
      </c>
      <c r="AC1150" s="301"/>
      <c r="AD1150" s="301">
        <v>0</v>
      </c>
      <c r="AE1150" s="301"/>
      <c r="AF1150" s="301">
        <v>0</v>
      </c>
      <c r="AG1150" s="301"/>
      <c r="AH1150" s="301">
        <v>0</v>
      </c>
      <c r="AI1150" s="301"/>
      <c r="AJ1150" s="301"/>
      <c r="AK1150" s="301"/>
      <c r="AL1150" s="301">
        <v>157080</v>
      </c>
      <c r="AM1150" s="301"/>
      <c r="AN1150" s="301">
        <v>0</v>
      </c>
      <c r="AO1150" s="301"/>
      <c r="AP1150" s="301">
        <v>157080</v>
      </c>
      <c r="AQ1150" s="69">
        <f t="shared" si="225"/>
        <v>0</v>
      </c>
      <c r="AR1150" s="70">
        <f t="shared" si="226"/>
        <v>0</v>
      </c>
      <c r="AS1150" s="71">
        <f t="shared" si="227"/>
        <v>0</v>
      </c>
      <c r="AT1150" s="70">
        <f t="shared" si="228"/>
        <v>0</v>
      </c>
      <c r="AU1150" s="71">
        <f t="shared" si="229"/>
        <v>0</v>
      </c>
      <c r="AV1150" s="72">
        <f t="shared" si="230"/>
        <v>0</v>
      </c>
    </row>
    <row r="1151" spans="1:48" x14ac:dyDescent="0.2">
      <c r="A1151" s="1" t="str">
        <f t="shared" ref="A1151:A1178" si="231">+CONCATENATE(D1151,C1151)</f>
        <v>Calera42</v>
      </c>
      <c r="B1151" s="38" t="str">
        <f t="shared" ref="B1151:B1178" si="232">+CONCATENATE(G1151,C1151)</f>
        <v>CA3A42</v>
      </c>
      <c r="C1151" s="35">
        <v>42</v>
      </c>
      <c r="D1151" s="36" t="s">
        <v>59</v>
      </c>
      <c r="E1151" s="36" t="s">
        <v>56</v>
      </c>
      <c r="F1151" s="36" t="s">
        <v>47</v>
      </c>
      <c r="G1151" s="37" t="s">
        <v>20</v>
      </c>
      <c r="H1151" s="299">
        <v>3120</v>
      </c>
      <c r="I1151" s="299">
        <v>7.61</v>
      </c>
      <c r="J1151" s="299">
        <v>10980</v>
      </c>
      <c r="K1151" s="299">
        <v>26.77</v>
      </c>
      <c r="L1151" s="299">
        <v>17820</v>
      </c>
      <c r="M1151" s="299">
        <v>43.45</v>
      </c>
      <c r="N1151" s="299">
        <v>5940</v>
      </c>
      <c r="O1151" s="299">
        <v>14.48</v>
      </c>
      <c r="P1151" s="299">
        <v>180</v>
      </c>
      <c r="Q1151" s="299">
        <v>0.44</v>
      </c>
      <c r="R1151" s="299">
        <v>0</v>
      </c>
      <c r="S1151" s="299">
        <v>0</v>
      </c>
      <c r="T1151" s="299">
        <v>0</v>
      </c>
      <c r="U1151" s="299">
        <v>0</v>
      </c>
      <c r="V1151" s="299">
        <v>582</v>
      </c>
      <c r="W1151" s="299">
        <v>1.42</v>
      </c>
      <c r="X1151" s="299">
        <v>540</v>
      </c>
      <c r="Y1151" s="299">
        <v>1.32</v>
      </c>
      <c r="Z1151" s="299">
        <v>1122</v>
      </c>
      <c r="AA1151" s="299">
        <v>2.74</v>
      </c>
      <c r="AB1151" s="299">
        <v>681</v>
      </c>
      <c r="AC1151" s="299">
        <v>1.66</v>
      </c>
      <c r="AD1151" s="299">
        <v>810</v>
      </c>
      <c r="AE1151" s="299">
        <v>1.98</v>
      </c>
      <c r="AF1151" s="299">
        <v>1491</v>
      </c>
      <c r="AG1151" s="299">
        <v>3.64</v>
      </c>
      <c r="AH1151" s="299">
        <v>357</v>
      </c>
      <c r="AI1151" s="299">
        <v>0.87</v>
      </c>
      <c r="AJ1151" s="299">
        <v>0</v>
      </c>
      <c r="AK1151" s="299">
        <v>0</v>
      </c>
      <c r="AL1151" s="299">
        <v>39660</v>
      </c>
      <c r="AM1151" s="299">
        <v>96.71</v>
      </c>
      <c r="AN1151" s="299">
        <v>1350</v>
      </c>
      <c r="AO1151" s="299">
        <v>3.29</v>
      </c>
      <c r="AP1151" s="299">
        <v>41010</v>
      </c>
      <c r="AQ1151" s="65">
        <f t="shared" ref="AQ1151:AQ1178" si="233">+Z1151/AP1151</f>
        <v>2.7359180687637163E-2</v>
      </c>
      <c r="AR1151" s="66">
        <f t="shared" ref="AR1151:AR1178" si="234">+Z1151/180</f>
        <v>6.2333333333333334</v>
      </c>
      <c r="AS1151" s="67">
        <f t="shared" ref="AS1151:AS1178" si="235">+AF1151/AP1151</f>
        <v>3.6356986100950985E-2</v>
      </c>
      <c r="AT1151" s="66">
        <f t="shared" ref="AT1151:AT1178" si="236">+AF1151/180</f>
        <v>8.2833333333333332</v>
      </c>
      <c r="AU1151" s="67">
        <f t="shared" ref="AU1151:AU1178" si="237">+AH1151/AP1151</f>
        <v>8.7051938551572783E-3</v>
      </c>
      <c r="AV1151" s="68">
        <f t="shared" ref="AV1151:AV1178" si="238">+AH1151/180</f>
        <v>1.9833333333333334</v>
      </c>
    </row>
    <row r="1152" spans="1:48" x14ac:dyDescent="0.2">
      <c r="A1152" s="1" t="str">
        <f t="shared" si="231"/>
        <v>Calera42</v>
      </c>
      <c r="B1152" s="38" t="str">
        <f t="shared" si="232"/>
        <v>CA3B42</v>
      </c>
      <c r="C1152" s="39">
        <v>42</v>
      </c>
      <c r="D1152" s="40" t="s">
        <v>59</v>
      </c>
      <c r="E1152" s="40" t="s">
        <v>56</v>
      </c>
      <c r="F1152" s="40" t="s">
        <v>47</v>
      </c>
      <c r="G1152" s="41" t="s">
        <v>54</v>
      </c>
      <c r="H1152" s="299">
        <v>960</v>
      </c>
      <c r="I1152" s="299">
        <v>6.45</v>
      </c>
      <c r="J1152" s="299">
        <v>1440</v>
      </c>
      <c r="K1152" s="299">
        <v>9.68</v>
      </c>
      <c r="L1152" s="299">
        <v>7740</v>
      </c>
      <c r="M1152" s="299">
        <v>52.02</v>
      </c>
      <c r="N1152" s="299">
        <v>3420</v>
      </c>
      <c r="O1152" s="299">
        <v>22.98</v>
      </c>
      <c r="P1152" s="299">
        <v>0</v>
      </c>
      <c r="Q1152" s="299">
        <v>0</v>
      </c>
      <c r="R1152" s="299">
        <v>0</v>
      </c>
      <c r="S1152" s="299">
        <v>0</v>
      </c>
      <c r="T1152" s="299">
        <v>0</v>
      </c>
      <c r="U1152" s="299">
        <v>0</v>
      </c>
      <c r="V1152" s="299">
        <v>378</v>
      </c>
      <c r="W1152" s="299">
        <v>2.54</v>
      </c>
      <c r="X1152" s="299">
        <v>240</v>
      </c>
      <c r="Y1152" s="299">
        <v>1.61</v>
      </c>
      <c r="Z1152" s="299">
        <v>618</v>
      </c>
      <c r="AA1152" s="299">
        <v>4.1500000000000004</v>
      </c>
      <c r="AB1152" s="299">
        <v>324</v>
      </c>
      <c r="AC1152" s="299">
        <v>2.1800000000000002</v>
      </c>
      <c r="AD1152" s="299">
        <v>330</v>
      </c>
      <c r="AE1152" s="299">
        <v>2.2200000000000002</v>
      </c>
      <c r="AF1152" s="299">
        <v>654</v>
      </c>
      <c r="AG1152" s="299">
        <v>4.4000000000000004</v>
      </c>
      <c r="AH1152" s="299">
        <v>48</v>
      </c>
      <c r="AI1152" s="299">
        <v>0.32</v>
      </c>
      <c r="AJ1152" s="299">
        <v>0</v>
      </c>
      <c r="AK1152" s="299">
        <v>0</v>
      </c>
      <c r="AL1152" s="299">
        <v>14310</v>
      </c>
      <c r="AM1152" s="299">
        <v>96.17</v>
      </c>
      <c r="AN1152" s="299">
        <v>570</v>
      </c>
      <c r="AO1152" s="299">
        <v>3.83</v>
      </c>
      <c r="AP1152" s="299">
        <v>14880</v>
      </c>
      <c r="AQ1152" s="65">
        <f t="shared" si="233"/>
        <v>4.1532258064516131E-2</v>
      </c>
      <c r="AR1152" s="66">
        <f t="shared" si="234"/>
        <v>3.4333333333333331</v>
      </c>
      <c r="AS1152" s="67">
        <f t="shared" si="235"/>
        <v>4.3951612903225808E-2</v>
      </c>
      <c r="AT1152" s="66">
        <f t="shared" si="236"/>
        <v>3.6333333333333333</v>
      </c>
      <c r="AU1152" s="67">
        <f t="shared" si="237"/>
        <v>3.2258064516129032E-3</v>
      </c>
      <c r="AV1152" s="68">
        <f t="shared" si="238"/>
        <v>0.26666666666666666</v>
      </c>
    </row>
    <row r="1153" spans="1:48" x14ac:dyDescent="0.2">
      <c r="A1153" s="1" t="str">
        <f t="shared" si="231"/>
        <v>Calera42</v>
      </c>
      <c r="B1153" s="38" t="str">
        <f t="shared" si="232"/>
        <v>CA3BB42</v>
      </c>
      <c r="C1153" s="39">
        <v>42</v>
      </c>
      <c r="D1153" s="40" t="s">
        <v>59</v>
      </c>
      <c r="E1153" s="40" t="s">
        <v>55</v>
      </c>
      <c r="F1153" s="40" t="s">
        <v>47</v>
      </c>
      <c r="G1153" s="41" t="s">
        <v>21</v>
      </c>
      <c r="H1153" s="299">
        <v>2520</v>
      </c>
      <c r="I1153" s="299">
        <v>5.52</v>
      </c>
      <c r="J1153" s="299">
        <v>10800</v>
      </c>
      <c r="K1153" s="299">
        <v>23.67</v>
      </c>
      <c r="L1153" s="299">
        <v>360</v>
      </c>
      <c r="M1153" s="299">
        <v>0.79</v>
      </c>
      <c r="N1153" s="299">
        <v>19440</v>
      </c>
      <c r="O1153" s="299">
        <v>42.6</v>
      </c>
      <c r="P1153" s="299">
        <v>7200</v>
      </c>
      <c r="Q1153" s="299">
        <v>15.78</v>
      </c>
      <c r="R1153" s="299">
        <v>0</v>
      </c>
      <c r="S1153" s="299">
        <v>0</v>
      </c>
      <c r="T1153" s="299">
        <v>0</v>
      </c>
      <c r="U1153" s="299">
        <v>0</v>
      </c>
      <c r="V1153" s="299">
        <v>2232</v>
      </c>
      <c r="W1153" s="299">
        <v>4.8899999999999997</v>
      </c>
      <c r="X1153" s="299">
        <v>750</v>
      </c>
      <c r="Y1153" s="299">
        <v>1.64</v>
      </c>
      <c r="Z1153" s="299">
        <v>2982</v>
      </c>
      <c r="AA1153" s="299">
        <v>6.54</v>
      </c>
      <c r="AB1153" s="299">
        <v>1122</v>
      </c>
      <c r="AC1153" s="299">
        <v>2.46</v>
      </c>
      <c r="AD1153" s="299">
        <v>900</v>
      </c>
      <c r="AE1153" s="299">
        <v>1.97</v>
      </c>
      <c r="AF1153" s="299">
        <v>2022</v>
      </c>
      <c r="AG1153" s="299">
        <v>4.43</v>
      </c>
      <c r="AH1153" s="299">
        <v>306</v>
      </c>
      <c r="AI1153" s="299">
        <v>0.67</v>
      </c>
      <c r="AJ1153" s="299">
        <v>0</v>
      </c>
      <c r="AK1153" s="299">
        <v>0</v>
      </c>
      <c r="AL1153" s="299">
        <v>43980</v>
      </c>
      <c r="AM1153" s="299">
        <v>96.38</v>
      </c>
      <c r="AN1153" s="299">
        <v>1650</v>
      </c>
      <c r="AO1153" s="299">
        <v>3.62</v>
      </c>
      <c r="AP1153" s="299">
        <v>45630</v>
      </c>
      <c r="AQ1153" s="65">
        <f t="shared" si="233"/>
        <v>6.53517422748192E-2</v>
      </c>
      <c r="AR1153" s="66">
        <f t="shared" si="234"/>
        <v>16.566666666666666</v>
      </c>
      <c r="AS1153" s="67">
        <f t="shared" si="235"/>
        <v>4.4312952005259698E-2</v>
      </c>
      <c r="AT1153" s="66">
        <f t="shared" si="236"/>
        <v>11.233333333333333</v>
      </c>
      <c r="AU1153" s="67">
        <f t="shared" si="237"/>
        <v>6.7061143984220905E-3</v>
      </c>
      <c r="AV1153" s="68">
        <f t="shared" si="238"/>
        <v>1.7</v>
      </c>
    </row>
    <row r="1154" spans="1:48" x14ac:dyDescent="0.2">
      <c r="A1154" s="1" t="str">
        <f t="shared" si="231"/>
        <v>Calera42</v>
      </c>
      <c r="B1154" s="38" t="str">
        <f t="shared" si="232"/>
        <v>CAP1A42</v>
      </c>
      <c r="C1154" s="39">
        <v>42</v>
      </c>
      <c r="D1154" s="40" t="s">
        <v>59</v>
      </c>
      <c r="E1154" s="40" t="s">
        <v>56</v>
      </c>
      <c r="F1154" s="40" t="s">
        <v>47</v>
      </c>
      <c r="G1154" s="41" t="s">
        <v>22</v>
      </c>
      <c r="H1154" s="299">
        <v>2280</v>
      </c>
      <c r="I1154" s="299">
        <v>8.94</v>
      </c>
      <c r="J1154" s="299">
        <v>1620</v>
      </c>
      <c r="K1154" s="299">
        <v>6.35</v>
      </c>
      <c r="L1154" s="299">
        <v>7820</v>
      </c>
      <c r="M1154" s="299">
        <v>30.65</v>
      </c>
      <c r="N1154" s="299">
        <v>12060</v>
      </c>
      <c r="O1154" s="299">
        <v>47.28</v>
      </c>
      <c r="P1154" s="299">
        <v>0</v>
      </c>
      <c r="Q1154" s="299">
        <v>0</v>
      </c>
      <c r="R1154" s="299">
        <v>0</v>
      </c>
      <c r="S1154" s="299">
        <v>0</v>
      </c>
      <c r="T1154" s="299">
        <v>0</v>
      </c>
      <c r="U1154" s="299">
        <v>0</v>
      </c>
      <c r="V1154" s="299">
        <v>690</v>
      </c>
      <c r="W1154" s="299">
        <v>2.7</v>
      </c>
      <c r="X1154" s="299">
        <v>630</v>
      </c>
      <c r="Y1154" s="299">
        <v>2.4700000000000002</v>
      </c>
      <c r="Z1154" s="299">
        <v>1320</v>
      </c>
      <c r="AA1154" s="299">
        <v>5.17</v>
      </c>
      <c r="AB1154" s="299">
        <v>195</v>
      </c>
      <c r="AC1154" s="299">
        <v>0.76</v>
      </c>
      <c r="AD1154" s="299">
        <v>0</v>
      </c>
      <c r="AE1154" s="299">
        <v>0</v>
      </c>
      <c r="AF1154" s="299">
        <v>195</v>
      </c>
      <c r="AG1154" s="299">
        <v>0.76</v>
      </c>
      <c r="AH1154" s="299">
        <v>215</v>
      </c>
      <c r="AI1154" s="299">
        <v>0.84</v>
      </c>
      <c r="AJ1154" s="299">
        <v>0</v>
      </c>
      <c r="AK1154" s="299">
        <v>0</v>
      </c>
      <c r="AL1154" s="299">
        <v>24880</v>
      </c>
      <c r="AM1154" s="299">
        <v>97.53</v>
      </c>
      <c r="AN1154" s="299">
        <v>630</v>
      </c>
      <c r="AO1154" s="299">
        <v>2.4700000000000002</v>
      </c>
      <c r="AP1154" s="299">
        <v>25510</v>
      </c>
      <c r="AQ1154" s="65">
        <f t="shared" si="233"/>
        <v>5.1744413955311645E-2</v>
      </c>
      <c r="AR1154" s="66">
        <f t="shared" si="234"/>
        <v>7.333333333333333</v>
      </c>
      <c r="AS1154" s="67">
        <f t="shared" si="235"/>
        <v>7.6440611524892198E-3</v>
      </c>
      <c r="AT1154" s="66">
        <f t="shared" si="236"/>
        <v>1.0833333333333333</v>
      </c>
      <c r="AU1154" s="67">
        <f t="shared" si="237"/>
        <v>8.4280674245393958E-3</v>
      </c>
      <c r="AV1154" s="68">
        <f t="shared" si="238"/>
        <v>1.1944444444444444</v>
      </c>
    </row>
    <row r="1155" spans="1:48" x14ac:dyDescent="0.2">
      <c r="A1155" s="1" t="str">
        <f t="shared" si="231"/>
        <v>Calera42</v>
      </c>
      <c r="B1155" s="38" t="str">
        <f t="shared" si="232"/>
        <v>CAP1B42</v>
      </c>
      <c r="C1155" s="39">
        <v>42</v>
      </c>
      <c r="D1155" s="40" t="s">
        <v>59</v>
      </c>
      <c r="E1155" s="40" t="s">
        <v>56</v>
      </c>
      <c r="F1155" s="40" t="s">
        <v>47</v>
      </c>
      <c r="G1155" s="41" t="s">
        <v>23</v>
      </c>
      <c r="H1155" s="299">
        <v>0</v>
      </c>
      <c r="I1155" s="299">
        <v>0</v>
      </c>
      <c r="J1155" s="299">
        <v>0</v>
      </c>
      <c r="K1155" s="299">
        <v>0</v>
      </c>
      <c r="L1155" s="299">
        <v>0</v>
      </c>
      <c r="M1155" s="299">
        <v>0</v>
      </c>
      <c r="N1155" s="299">
        <v>0</v>
      </c>
      <c r="O1155" s="299">
        <v>0</v>
      </c>
      <c r="P1155" s="299">
        <v>0</v>
      </c>
      <c r="Q1155" s="299">
        <v>0</v>
      </c>
      <c r="R1155" s="299">
        <v>0</v>
      </c>
      <c r="S1155" s="299">
        <v>0</v>
      </c>
      <c r="T1155" s="299">
        <v>0</v>
      </c>
      <c r="U1155" s="299">
        <v>0</v>
      </c>
      <c r="V1155" s="299">
        <v>0</v>
      </c>
      <c r="W1155" s="299">
        <v>0</v>
      </c>
      <c r="X1155" s="299">
        <v>150</v>
      </c>
      <c r="Y1155" s="299">
        <v>100</v>
      </c>
      <c r="Z1155" s="299">
        <v>150</v>
      </c>
      <c r="AA1155" s="299">
        <v>100</v>
      </c>
      <c r="AB1155" s="299">
        <v>0</v>
      </c>
      <c r="AC1155" s="299">
        <v>0</v>
      </c>
      <c r="AD1155" s="299">
        <v>0</v>
      </c>
      <c r="AE1155" s="299">
        <v>0</v>
      </c>
      <c r="AF1155" s="299">
        <v>0</v>
      </c>
      <c r="AG1155" s="299">
        <v>0</v>
      </c>
      <c r="AH1155" s="299">
        <v>0</v>
      </c>
      <c r="AI1155" s="299">
        <v>0</v>
      </c>
      <c r="AJ1155" s="299">
        <v>0</v>
      </c>
      <c r="AK1155" s="299">
        <v>0</v>
      </c>
      <c r="AL1155" s="299">
        <v>0</v>
      </c>
      <c r="AM1155" s="299">
        <v>0</v>
      </c>
      <c r="AN1155" s="299">
        <v>150</v>
      </c>
      <c r="AO1155" s="299">
        <v>100</v>
      </c>
      <c r="AP1155" s="299">
        <v>150</v>
      </c>
      <c r="AQ1155" s="65">
        <f t="shared" si="233"/>
        <v>1</v>
      </c>
      <c r="AR1155" s="66">
        <f t="shared" si="234"/>
        <v>0.83333333333333337</v>
      </c>
      <c r="AS1155" s="67">
        <f t="shared" si="235"/>
        <v>0</v>
      </c>
      <c r="AT1155" s="66">
        <f t="shared" si="236"/>
        <v>0</v>
      </c>
      <c r="AU1155" s="67">
        <f t="shared" si="237"/>
        <v>0</v>
      </c>
      <c r="AV1155" s="68">
        <f t="shared" si="238"/>
        <v>0</v>
      </c>
    </row>
    <row r="1156" spans="1:48" x14ac:dyDescent="0.2">
      <c r="A1156" s="1" t="str">
        <f t="shared" si="231"/>
        <v>Calera42</v>
      </c>
      <c r="B1156" s="38" t="str">
        <f t="shared" si="232"/>
        <v>CAP1c42</v>
      </c>
      <c r="C1156" s="39">
        <v>42</v>
      </c>
      <c r="D1156" s="40" t="s">
        <v>59</v>
      </c>
      <c r="E1156" s="40" t="s">
        <v>56</v>
      </c>
      <c r="F1156" s="40" t="s">
        <v>47</v>
      </c>
      <c r="G1156" s="41" t="s">
        <v>24</v>
      </c>
      <c r="H1156" s="299">
        <v>1080</v>
      </c>
      <c r="I1156" s="299">
        <v>9.65</v>
      </c>
      <c r="J1156" s="299">
        <v>0</v>
      </c>
      <c r="K1156" s="299">
        <v>0</v>
      </c>
      <c r="L1156" s="299">
        <v>0</v>
      </c>
      <c r="M1156" s="299">
        <v>0</v>
      </c>
      <c r="N1156" s="299">
        <v>9720</v>
      </c>
      <c r="O1156" s="299">
        <v>86.86</v>
      </c>
      <c r="P1156" s="299">
        <v>0</v>
      </c>
      <c r="Q1156" s="299">
        <v>0</v>
      </c>
      <c r="R1156" s="299">
        <v>0</v>
      </c>
      <c r="S1156" s="299">
        <v>0</v>
      </c>
      <c r="T1156" s="299">
        <v>0</v>
      </c>
      <c r="U1156" s="299">
        <v>0</v>
      </c>
      <c r="V1156" s="299">
        <v>156</v>
      </c>
      <c r="W1156" s="299">
        <v>1.39</v>
      </c>
      <c r="X1156" s="299">
        <v>150</v>
      </c>
      <c r="Y1156" s="299">
        <v>1.34</v>
      </c>
      <c r="Z1156" s="299">
        <v>306</v>
      </c>
      <c r="AA1156" s="299">
        <v>2.73</v>
      </c>
      <c r="AB1156" s="299">
        <v>51</v>
      </c>
      <c r="AC1156" s="299">
        <v>0.46</v>
      </c>
      <c r="AD1156" s="299">
        <v>0</v>
      </c>
      <c r="AE1156" s="299">
        <v>0</v>
      </c>
      <c r="AF1156" s="299">
        <v>51</v>
      </c>
      <c r="AG1156" s="299">
        <v>0.46</v>
      </c>
      <c r="AH1156" s="299">
        <v>33</v>
      </c>
      <c r="AI1156" s="299">
        <v>0.28999999999999998</v>
      </c>
      <c r="AJ1156" s="299">
        <v>0</v>
      </c>
      <c r="AK1156" s="299">
        <v>0</v>
      </c>
      <c r="AL1156" s="299">
        <v>11040</v>
      </c>
      <c r="AM1156" s="299">
        <v>98.66</v>
      </c>
      <c r="AN1156" s="299">
        <v>150</v>
      </c>
      <c r="AO1156" s="299">
        <v>1.34</v>
      </c>
      <c r="AP1156" s="299">
        <v>11190</v>
      </c>
      <c r="AQ1156" s="65">
        <f t="shared" si="233"/>
        <v>2.7345844504021447E-2</v>
      </c>
      <c r="AR1156" s="66">
        <f t="shared" si="234"/>
        <v>1.7</v>
      </c>
      <c r="AS1156" s="67">
        <f t="shared" si="235"/>
        <v>4.5576407506702412E-3</v>
      </c>
      <c r="AT1156" s="66">
        <f t="shared" si="236"/>
        <v>0.28333333333333333</v>
      </c>
      <c r="AU1156" s="67">
        <f t="shared" si="237"/>
        <v>2.9490616621983914E-3</v>
      </c>
      <c r="AV1156" s="68">
        <f t="shared" si="238"/>
        <v>0.18333333333333332</v>
      </c>
    </row>
    <row r="1157" spans="1:48" x14ac:dyDescent="0.2">
      <c r="A1157" s="1" t="str">
        <f t="shared" si="231"/>
        <v>Pichidegua42</v>
      </c>
      <c r="B1157" s="38" t="str">
        <f t="shared" si="232"/>
        <v>PICH1A42</v>
      </c>
      <c r="C1157" s="39">
        <v>42</v>
      </c>
      <c r="D1157" s="40" t="s">
        <v>52</v>
      </c>
      <c r="E1157" s="40" t="s">
        <v>55</v>
      </c>
      <c r="F1157" s="40" t="s">
        <v>48</v>
      </c>
      <c r="G1157" s="41" t="s">
        <v>25</v>
      </c>
      <c r="H1157" s="299">
        <v>0</v>
      </c>
      <c r="I1157" s="299">
        <v>0</v>
      </c>
      <c r="J1157" s="299">
        <v>0</v>
      </c>
      <c r="K1157" s="299">
        <v>0</v>
      </c>
      <c r="L1157" s="299">
        <v>0</v>
      </c>
      <c r="M1157" s="299">
        <v>0</v>
      </c>
      <c r="N1157" s="299">
        <v>0</v>
      </c>
      <c r="O1157" s="299">
        <v>0</v>
      </c>
      <c r="P1157" s="299">
        <v>0</v>
      </c>
      <c r="Q1157" s="299">
        <v>0</v>
      </c>
      <c r="R1157" s="299">
        <v>0</v>
      </c>
      <c r="S1157" s="299">
        <v>0</v>
      </c>
      <c r="T1157" s="299">
        <v>0</v>
      </c>
      <c r="U1157" s="299">
        <v>0</v>
      </c>
      <c r="V1157" s="299">
        <v>0</v>
      </c>
      <c r="W1157" s="299">
        <v>0</v>
      </c>
      <c r="X1157" s="299">
        <v>0</v>
      </c>
      <c r="Y1157" s="299">
        <v>0</v>
      </c>
      <c r="Z1157" s="299">
        <v>0</v>
      </c>
      <c r="AA1157" s="299">
        <v>0</v>
      </c>
      <c r="AB1157" s="299">
        <v>0</v>
      </c>
      <c r="AC1157" s="299">
        <v>0</v>
      </c>
      <c r="AD1157" s="299">
        <v>0</v>
      </c>
      <c r="AE1157" s="299">
        <v>0</v>
      </c>
      <c r="AF1157" s="299">
        <v>0</v>
      </c>
      <c r="AG1157" s="299">
        <v>0</v>
      </c>
      <c r="AH1157" s="299">
        <v>0</v>
      </c>
      <c r="AI1157" s="299">
        <v>0</v>
      </c>
      <c r="AJ1157" s="299">
        <v>0</v>
      </c>
      <c r="AK1157" s="299">
        <v>0</v>
      </c>
      <c r="AL1157" s="299">
        <v>0</v>
      </c>
      <c r="AM1157" s="299">
        <v>0</v>
      </c>
      <c r="AN1157" s="299">
        <v>0</v>
      </c>
      <c r="AO1157" s="299">
        <v>0</v>
      </c>
      <c r="AP1157" s="299">
        <v>0</v>
      </c>
      <c r="AQ1157" s="65">
        <v>0</v>
      </c>
      <c r="AR1157" s="66">
        <f t="shared" si="234"/>
        <v>0</v>
      </c>
      <c r="AS1157" s="67">
        <v>0</v>
      </c>
      <c r="AT1157" s="66">
        <f t="shared" si="236"/>
        <v>0</v>
      </c>
      <c r="AU1157" s="67">
        <v>0</v>
      </c>
      <c r="AV1157" s="68">
        <f t="shared" si="238"/>
        <v>0</v>
      </c>
    </row>
    <row r="1158" spans="1:48" x14ac:dyDescent="0.2">
      <c r="A1158" s="1" t="str">
        <f t="shared" si="231"/>
        <v>Pichidegua42</v>
      </c>
      <c r="B1158" s="38" t="str">
        <f t="shared" si="232"/>
        <v>PICH2A42</v>
      </c>
      <c r="C1158" s="39">
        <v>42</v>
      </c>
      <c r="D1158" s="40" t="s">
        <v>52</v>
      </c>
      <c r="E1158" s="40" t="s">
        <v>56</v>
      </c>
      <c r="F1158" s="40" t="s">
        <v>48</v>
      </c>
      <c r="G1158" s="41" t="s">
        <v>26</v>
      </c>
      <c r="H1158" s="299">
        <v>7680</v>
      </c>
      <c r="I1158" s="299">
        <v>3.56</v>
      </c>
      <c r="J1158" s="299">
        <v>37260</v>
      </c>
      <c r="K1158" s="299">
        <v>17.28</v>
      </c>
      <c r="L1158" s="299">
        <v>93960</v>
      </c>
      <c r="M1158" s="299">
        <v>43.58</v>
      </c>
      <c r="N1158" s="299">
        <v>51120</v>
      </c>
      <c r="O1158" s="299">
        <v>23.71</v>
      </c>
      <c r="P1158" s="299">
        <v>11160</v>
      </c>
      <c r="Q1158" s="299">
        <v>5.18</v>
      </c>
      <c r="R1158" s="299">
        <v>0</v>
      </c>
      <c r="S1158" s="299">
        <v>0</v>
      </c>
      <c r="T1158" s="299">
        <v>0</v>
      </c>
      <c r="U1158" s="299">
        <v>0</v>
      </c>
      <c r="V1158" s="299">
        <v>8841</v>
      </c>
      <c r="W1158" s="299">
        <v>4.0999999999999996</v>
      </c>
      <c r="X1158" s="299">
        <v>0</v>
      </c>
      <c r="Y1158" s="299">
        <v>0</v>
      </c>
      <c r="Z1158" s="299">
        <v>8841</v>
      </c>
      <c r="AA1158" s="299">
        <v>4.0999999999999996</v>
      </c>
      <c r="AB1158" s="299">
        <v>3939</v>
      </c>
      <c r="AC1158" s="299">
        <v>1.83</v>
      </c>
      <c r="AD1158" s="299">
        <v>0</v>
      </c>
      <c r="AE1158" s="299">
        <v>0</v>
      </c>
      <c r="AF1158" s="299">
        <v>3939</v>
      </c>
      <c r="AG1158" s="299">
        <v>1.83</v>
      </c>
      <c r="AH1158" s="299">
        <v>1620</v>
      </c>
      <c r="AI1158" s="299">
        <v>0.75</v>
      </c>
      <c r="AJ1158" s="299">
        <v>0</v>
      </c>
      <c r="AK1158" s="299">
        <v>0</v>
      </c>
      <c r="AL1158" s="299">
        <v>215580</v>
      </c>
      <c r="AM1158" s="299">
        <v>100</v>
      </c>
      <c r="AN1158" s="299">
        <v>0</v>
      </c>
      <c r="AO1158" s="299">
        <v>0</v>
      </c>
      <c r="AP1158" s="299">
        <v>215580</v>
      </c>
      <c r="AQ1158" s="65">
        <f t="shared" si="233"/>
        <v>4.1010297801280265E-2</v>
      </c>
      <c r="AR1158" s="66">
        <f t="shared" si="234"/>
        <v>49.116666666666667</v>
      </c>
      <c r="AS1158" s="67">
        <f t="shared" si="235"/>
        <v>1.8271639298636237E-2</v>
      </c>
      <c r="AT1158" s="66">
        <f t="shared" si="236"/>
        <v>21.883333333333333</v>
      </c>
      <c r="AU1158" s="67">
        <f t="shared" si="237"/>
        <v>7.5146117450598385E-3</v>
      </c>
      <c r="AV1158" s="68">
        <f t="shared" si="238"/>
        <v>9</v>
      </c>
    </row>
    <row r="1159" spans="1:48" x14ac:dyDescent="0.2">
      <c r="A1159" s="1" t="str">
        <f t="shared" si="231"/>
        <v>Pichidegua42</v>
      </c>
      <c r="B1159" s="38" t="str">
        <f t="shared" si="232"/>
        <v>PICH3A42</v>
      </c>
      <c r="C1159" s="39">
        <v>42</v>
      </c>
      <c r="D1159" s="40" t="s">
        <v>52</v>
      </c>
      <c r="E1159" s="40" t="s">
        <v>55</v>
      </c>
      <c r="F1159" s="40" t="s">
        <v>49</v>
      </c>
      <c r="G1159" s="41" t="s">
        <v>27</v>
      </c>
      <c r="H1159" s="299">
        <v>21120</v>
      </c>
      <c r="I1159" s="299">
        <v>7.84</v>
      </c>
      <c r="J1159" s="299">
        <v>63540</v>
      </c>
      <c r="K1159" s="299">
        <v>23.58</v>
      </c>
      <c r="L1159" s="299">
        <v>128980</v>
      </c>
      <c r="M1159" s="299">
        <v>47.87</v>
      </c>
      <c r="N1159" s="299">
        <v>28800</v>
      </c>
      <c r="O1159" s="299">
        <v>10.69</v>
      </c>
      <c r="P1159" s="299">
        <v>0</v>
      </c>
      <c r="Q1159" s="299">
        <v>0</v>
      </c>
      <c r="R1159" s="299">
        <v>0</v>
      </c>
      <c r="S1159" s="299">
        <v>0</v>
      </c>
      <c r="T1159" s="299">
        <v>0</v>
      </c>
      <c r="U1159" s="299">
        <v>0</v>
      </c>
      <c r="V1159" s="299">
        <v>23400</v>
      </c>
      <c r="W1159" s="299">
        <v>8.69</v>
      </c>
      <c r="X1159" s="299">
        <v>0</v>
      </c>
      <c r="Y1159" s="299">
        <v>0</v>
      </c>
      <c r="Z1159" s="299">
        <v>23400</v>
      </c>
      <c r="AA1159" s="299">
        <v>8.69</v>
      </c>
      <c r="AB1159" s="299">
        <v>1620</v>
      </c>
      <c r="AC1159" s="299">
        <v>0.6</v>
      </c>
      <c r="AD1159" s="299">
        <v>0</v>
      </c>
      <c r="AE1159" s="299">
        <v>0</v>
      </c>
      <c r="AF1159" s="299">
        <v>1620</v>
      </c>
      <c r="AG1159" s="299">
        <v>0.6</v>
      </c>
      <c r="AH1159" s="299">
        <v>1960</v>
      </c>
      <c r="AI1159" s="299">
        <v>0.73</v>
      </c>
      <c r="AJ1159" s="299">
        <v>0</v>
      </c>
      <c r="AK1159" s="299">
        <v>0</v>
      </c>
      <c r="AL1159" s="299">
        <v>269420</v>
      </c>
      <c r="AM1159" s="299">
        <v>100</v>
      </c>
      <c r="AN1159" s="299">
        <v>0</v>
      </c>
      <c r="AO1159" s="299">
        <v>0</v>
      </c>
      <c r="AP1159" s="299">
        <v>269420</v>
      </c>
      <c r="AQ1159" s="65">
        <f t="shared" si="233"/>
        <v>8.6853240293964809E-2</v>
      </c>
      <c r="AR1159" s="66">
        <f t="shared" si="234"/>
        <v>130</v>
      </c>
      <c r="AS1159" s="67">
        <f t="shared" si="235"/>
        <v>6.0129166357360255E-3</v>
      </c>
      <c r="AT1159" s="66">
        <f t="shared" si="236"/>
        <v>9</v>
      </c>
      <c r="AU1159" s="67">
        <f t="shared" si="237"/>
        <v>7.2748867938534634E-3</v>
      </c>
      <c r="AV1159" s="68">
        <f t="shared" si="238"/>
        <v>10.888888888888889</v>
      </c>
    </row>
    <row r="1160" spans="1:48" x14ac:dyDescent="0.2">
      <c r="A1160" s="1" t="str">
        <f t="shared" si="231"/>
        <v>Pichidegua42</v>
      </c>
      <c r="B1160" s="38" t="str">
        <f t="shared" si="232"/>
        <v>PICH4A42</v>
      </c>
      <c r="C1160" s="39">
        <v>42</v>
      </c>
      <c r="D1160" s="40" t="s">
        <v>52</v>
      </c>
      <c r="E1160" s="40" t="s">
        <v>55</v>
      </c>
      <c r="F1160" s="40" t="s">
        <v>50</v>
      </c>
      <c r="G1160" s="41" t="s">
        <v>28</v>
      </c>
      <c r="H1160" s="299">
        <v>1200</v>
      </c>
      <c r="I1160" s="299">
        <v>3.21</v>
      </c>
      <c r="J1160" s="299">
        <v>3420</v>
      </c>
      <c r="K1160" s="299">
        <v>9.15</v>
      </c>
      <c r="L1160" s="299">
        <v>6300</v>
      </c>
      <c r="M1160" s="299">
        <v>16.850000000000001</v>
      </c>
      <c r="N1160" s="299">
        <v>3780</v>
      </c>
      <c r="O1160" s="299">
        <v>10.11</v>
      </c>
      <c r="P1160" s="299">
        <v>0</v>
      </c>
      <c r="Q1160" s="299">
        <v>0</v>
      </c>
      <c r="R1160" s="299">
        <v>0</v>
      </c>
      <c r="S1160" s="299">
        <v>0</v>
      </c>
      <c r="T1160" s="299">
        <v>0</v>
      </c>
      <c r="U1160" s="299">
        <v>0</v>
      </c>
      <c r="V1160" s="299">
        <v>18180</v>
      </c>
      <c r="W1160" s="299">
        <v>48.64</v>
      </c>
      <c r="X1160" s="299">
        <v>0</v>
      </c>
      <c r="Y1160" s="299">
        <v>0</v>
      </c>
      <c r="Z1160" s="299">
        <v>18180</v>
      </c>
      <c r="AA1160" s="299">
        <v>48.64</v>
      </c>
      <c r="AB1160" s="299">
        <v>3420</v>
      </c>
      <c r="AC1160" s="299">
        <v>9.15</v>
      </c>
      <c r="AD1160" s="299">
        <v>0</v>
      </c>
      <c r="AE1160" s="299">
        <v>0</v>
      </c>
      <c r="AF1160" s="299">
        <v>3420</v>
      </c>
      <c r="AG1160" s="299">
        <v>9.15</v>
      </c>
      <c r="AH1160" s="299">
        <v>1080</v>
      </c>
      <c r="AI1160" s="299">
        <v>2.89</v>
      </c>
      <c r="AJ1160" s="299">
        <v>0</v>
      </c>
      <c r="AK1160" s="299">
        <v>0</v>
      </c>
      <c r="AL1160" s="299">
        <v>37380</v>
      </c>
      <c r="AM1160" s="299">
        <v>100</v>
      </c>
      <c r="AN1160" s="299">
        <v>0</v>
      </c>
      <c r="AO1160" s="299">
        <v>0</v>
      </c>
      <c r="AP1160" s="299">
        <v>37380</v>
      </c>
      <c r="AQ1160" s="65">
        <f t="shared" si="233"/>
        <v>0.48635634028892455</v>
      </c>
      <c r="AR1160" s="66">
        <f t="shared" si="234"/>
        <v>101</v>
      </c>
      <c r="AS1160" s="67">
        <f t="shared" si="235"/>
        <v>9.1492776886035312E-2</v>
      </c>
      <c r="AT1160" s="66">
        <f t="shared" si="236"/>
        <v>19</v>
      </c>
      <c r="AU1160" s="67">
        <f t="shared" si="237"/>
        <v>2.8892455858747994E-2</v>
      </c>
      <c r="AV1160" s="68">
        <f t="shared" si="238"/>
        <v>6</v>
      </c>
    </row>
    <row r="1161" spans="1:48" x14ac:dyDescent="0.2">
      <c r="A1161" s="1" t="str">
        <f t="shared" si="231"/>
        <v>Pichidegua42</v>
      </c>
      <c r="B1161" s="38" t="str">
        <f t="shared" si="232"/>
        <v>PICH5A42</v>
      </c>
      <c r="C1161" s="39">
        <v>42</v>
      </c>
      <c r="D1161" s="40" t="s">
        <v>52</v>
      </c>
      <c r="E1161" s="40" t="s">
        <v>55</v>
      </c>
      <c r="F1161" s="40" t="s">
        <v>51</v>
      </c>
      <c r="G1161" s="41" t="s">
        <v>29</v>
      </c>
      <c r="H1161" s="299">
        <v>480</v>
      </c>
      <c r="I1161" s="299">
        <v>0.4</v>
      </c>
      <c r="J1161" s="299">
        <v>10980</v>
      </c>
      <c r="K1161" s="299">
        <v>9.1199999999999992</v>
      </c>
      <c r="L1161" s="299">
        <v>48960</v>
      </c>
      <c r="M1161" s="299">
        <v>40.68</v>
      </c>
      <c r="N1161" s="299">
        <v>28260</v>
      </c>
      <c r="O1161" s="299">
        <v>23.48</v>
      </c>
      <c r="P1161" s="299">
        <v>1260</v>
      </c>
      <c r="Q1161" s="299">
        <v>1.05</v>
      </c>
      <c r="R1161" s="299">
        <v>0</v>
      </c>
      <c r="S1161" s="299">
        <v>0</v>
      </c>
      <c r="T1161" s="299">
        <v>0</v>
      </c>
      <c r="U1161" s="299">
        <v>0</v>
      </c>
      <c r="V1161" s="299">
        <v>23580</v>
      </c>
      <c r="W1161" s="299">
        <v>19.59</v>
      </c>
      <c r="X1161" s="299">
        <v>0</v>
      </c>
      <c r="Y1161" s="299">
        <v>0</v>
      </c>
      <c r="Z1161" s="299">
        <v>23580</v>
      </c>
      <c r="AA1161" s="299">
        <v>19.59</v>
      </c>
      <c r="AB1161" s="299">
        <v>5760</v>
      </c>
      <c r="AC1161" s="299">
        <v>4.79</v>
      </c>
      <c r="AD1161" s="299">
        <v>0</v>
      </c>
      <c r="AE1161" s="299">
        <v>0</v>
      </c>
      <c r="AF1161" s="299">
        <v>5760</v>
      </c>
      <c r="AG1161" s="299">
        <v>4.79</v>
      </c>
      <c r="AH1161" s="299">
        <v>1080</v>
      </c>
      <c r="AI1161" s="299">
        <v>0.9</v>
      </c>
      <c r="AJ1161" s="299">
        <v>0</v>
      </c>
      <c r="AK1161" s="299">
        <v>0</v>
      </c>
      <c r="AL1161" s="299">
        <v>120360</v>
      </c>
      <c r="AM1161" s="299">
        <v>100</v>
      </c>
      <c r="AN1161" s="299">
        <v>0</v>
      </c>
      <c r="AO1161" s="299">
        <v>0</v>
      </c>
      <c r="AP1161" s="299">
        <v>120360</v>
      </c>
      <c r="AQ1161" s="65">
        <f t="shared" si="233"/>
        <v>0.19591226321036889</v>
      </c>
      <c r="AR1161" s="66">
        <f t="shared" si="234"/>
        <v>131</v>
      </c>
      <c r="AS1161" s="67">
        <f t="shared" si="235"/>
        <v>4.7856430707876374E-2</v>
      </c>
      <c r="AT1161" s="66">
        <f t="shared" si="236"/>
        <v>32</v>
      </c>
      <c r="AU1161" s="67">
        <f t="shared" si="237"/>
        <v>8.9730807577268201E-3</v>
      </c>
      <c r="AV1161" s="68">
        <f t="shared" si="238"/>
        <v>6</v>
      </c>
    </row>
    <row r="1162" spans="1:48" x14ac:dyDescent="0.2">
      <c r="A1162" s="1" t="str">
        <f t="shared" si="231"/>
        <v>Pichidegua42</v>
      </c>
      <c r="B1162" s="38" t="str">
        <f t="shared" si="232"/>
        <v>PICH1B42</v>
      </c>
      <c r="C1162" s="39">
        <v>42</v>
      </c>
      <c r="D1162" s="40" t="s">
        <v>52</v>
      </c>
      <c r="E1162" s="40" t="s">
        <v>56</v>
      </c>
      <c r="F1162" s="40" t="s">
        <v>48</v>
      </c>
      <c r="G1162" s="41" t="s">
        <v>30</v>
      </c>
      <c r="H1162" s="299">
        <v>0</v>
      </c>
      <c r="I1162" s="299">
        <v>0</v>
      </c>
      <c r="J1162" s="299">
        <v>0</v>
      </c>
      <c r="K1162" s="299">
        <v>0</v>
      </c>
      <c r="L1162" s="299">
        <v>0</v>
      </c>
      <c r="M1162" s="299">
        <v>0</v>
      </c>
      <c r="N1162" s="299">
        <v>0</v>
      </c>
      <c r="O1162" s="299">
        <v>0</v>
      </c>
      <c r="P1162" s="299">
        <v>0</v>
      </c>
      <c r="Q1162" s="299">
        <v>0</v>
      </c>
      <c r="R1162" s="299">
        <v>0</v>
      </c>
      <c r="S1162" s="299">
        <v>0</v>
      </c>
      <c r="T1162" s="299">
        <v>0</v>
      </c>
      <c r="U1162" s="299">
        <v>0</v>
      </c>
      <c r="V1162" s="299">
        <v>0</v>
      </c>
      <c r="W1162" s="299">
        <v>0</v>
      </c>
      <c r="X1162" s="299">
        <v>1020</v>
      </c>
      <c r="Y1162" s="299">
        <v>94.44</v>
      </c>
      <c r="Z1162" s="299">
        <v>1020</v>
      </c>
      <c r="AA1162" s="299">
        <v>94.44</v>
      </c>
      <c r="AB1162" s="299">
        <v>0</v>
      </c>
      <c r="AC1162" s="299">
        <v>0</v>
      </c>
      <c r="AD1162" s="299">
        <v>60</v>
      </c>
      <c r="AE1162" s="299">
        <v>5.56</v>
      </c>
      <c r="AF1162" s="299">
        <v>60</v>
      </c>
      <c r="AG1162" s="299">
        <v>5.56</v>
      </c>
      <c r="AH1162" s="299">
        <v>0</v>
      </c>
      <c r="AI1162" s="299">
        <v>0</v>
      </c>
      <c r="AJ1162" s="299">
        <v>0</v>
      </c>
      <c r="AK1162" s="299">
        <v>0</v>
      </c>
      <c r="AL1162" s="299">
        <v>0</v>
      </c>
      <c r="AM1162" s="299">
        <v>0</v>
      </c>
      <c r="AN1162" s="299">
        <v>1080</v>
      </c>
      <c r="AO1162" s="299">
        <v>100</v>
      </c>
      <c r="AP1162" s="299">
        <v>1080</v>
      </c>
      <c r="AQ1162" s="65">
        <f t="shared" si="233"/>
        <v>0.94444444444444442</v>
      </c>
      <c r="AR1162" s="66">
        <f t="shared" si="234"/>
        <v>5.666666666666667</v>
      </c>
      <c r="AS1162" s="67">
        <f t="shared" si="235"/>
        <v>5.5555555555555552E-2</v>
      </c>
      <c r="AT1162" s="66">
        <f t="shared" si="236"/>
        <v>0.33333333333333331</v>
      </c>
      <c r="AU1162" s="67">
        <f t="shared" si="237"/>
        <v>0</v>
      </c>
      <c r="AV1162" s="68">
        <f t="shared" si="238"/>
        <v>0</v>
      </c>
    </row>
    <row r="1163" spans="1:48" x14ac:dyDescent="0.2">
      <c r="A1163" s="1" t="str">
        <f t="shared" si="231"/>
        <v>Pichidegua42</v>
      </c>
      <c r="B1163" s="38" t="str">
        <f t="shared" si="232"/>
        <v>PICH2B42</v>
      </c>
      <c r="C1163" s="39">
        <v>42</v>
      </c>
      <c r="D1163" s="40" t="s">
        <v>52</v>
      </c>
      <c r="E1163" s="40" t="s">
        <v>55</v>
      </c>
      <c r="F1163" s="40" t="s">
        <v>48</v>
      </c>
      <c r="G1163" s="41" t="s">
        <v>31</v>
      </c>
      <c r="H1163" s="299">
        <v>0</v>
      </c>
      <c r="I1163" s="299">
        <v>0</v>
      </c>
      <c r="J1163" s="299">
        <v>0</v>
      </c>
      <c r="K1163" s="299">
        <v>0</v>
      </c>
      <c r="L1163" s="299">
        <v>0</v>
      </c>
      <c r="M1163" s="299">
        <v>0</v>
      </c>
      <c r="N1163" s="299">
        <v>0</v>
      </c>
      <c r="O1163" s="299">
        <v>0</v>
      </c>
      <c r="P1163" s="299">
        <v>0</v>
      </c>
      <c r="Q1163" s="299">
        <v>0</v>
      </c>
      <c r="R1163" s="299">
        <v>0</v>
      </c>
      <c r="S1163" s="299">
        <v>0</v>
      </c>
      <c r="T1163" s="299">
        <v>0</v>
      </c>
      <c r="U1163" s="299">
        <v>0</v>
      </c>
      <c r="V1163" s="299">
        <v>0</v>
      </c>
      <c r="W1163" s="299">
        <v>0</v>
      </c>
      <c r="X1163" s="299">
        <v>0</v>
      </c>
      <c r="Y1163" s="299">
        <v>0</v>
      </c>
      <c r="Z1163" s="299">
        <v>0</v>
      </c>
      <c r="AA1163" s="299">
        <v>0</v>
      </c>
      <c r="AB1163" s="299">
        <v>0</v>
      </c>
      <c r="AC1163" s="299">
        <v>0</v>
      </c>
      <c r="AD1163" s="299">
        <v>0</v>
      </c>
      <c r="AE1163" s="299">
        <v>0</v>
      </c>
      <c r="AF1163" s="299">
        <v>0</v>
      </c>
      <c r="AG1163" s="299">
        <v>0</v>
      </c>
      <c r="AH1163" s="299">
        <v>0</v>
      </c>
      <c r="AI1163" s="299">
        <v>0</v>
      </c>
      <c r="AJ1163" s="299">
        <v>0</v>
      </c>
      <c r="AK1163" s="299">
        <v>0</v>
      </c>
      <c r="AL1163" s="299">
        <v>0</v>
      </c>
      <c r="AM1163" s="299">
        <v>0</v>
      </c>
      <c r="AN1163" s="299">
        <v>0</v>
      </c>
      <c r="AO1163" s="299">
        <v>0</v>
      </c>
      <c r="AP1163" s="299">
        <v>0</v>
      </c>
      <c r="AQ1163" s="65">
        <v>0</v>
      </c>
      <c r="AR1163" s="66">
        <f t="shared" si="234"/>
        <v>0</v>
      </c>
      <c r="AS1163" s="67">
        <v>0</v>
      </c>
      <c r="AT1163" s="66">
        <f t="shared" si="236"/>
        <v>0</v>
      </c>
      <c r="AU1163" s="67">
        <v>0</v>
      </c>
      <c r="AV1163" s="68">
        <f t="shared" si="238"/>
        <v>0</v>
      </c>
    </row>
    <row r="1164" spans="1:48" x14ac:dyDescent="0.2">
      <c r="A1164" s="1" t="str">
        <f t="shared" si="231"/>
        <v>Pichidegua42</v>
      </c>
      <c r="B1164" s="38" t="str">
        <f t="shared" si="232"/>
        <v>PICH3B42</v>
      </c>
      <c r="C1164" s="39">
        <v>42</v>
      </c>
      <c r="D1164" s="40" t="s">
        <v>52</v>
      </c>
      <c r="E1164" s="40" t="s">
        <v>55</v>
      </c>
      <c r="F1164" s="40" t="s">
        <v>49</v>
      </c>
      <c r="G1164" s="41" t="s">
        <v>32</v>
      </c>
      <c r="H1164" s="299">
        <v>2880</v>
      </c>
      <c r="I1164" s="299">
        <v>0.68</v>
      </c>
      <c r="J1164" s="299">
        <v>30420</v>
      </c>
      <c r="K1164" s="299">
        <v>7.19</v>
      </c>
      <c r="L1164" s="299">
        <v>207760</v>
      </c>
      <c r="M1164" s="299">
        <v>49.12</v>
      </c>
      <c r="N1164" s="299">
        <v>159840</v>
      </c>
      <c r="O1164" s="299">
        <v>37.79</v>
      </c>
      <c r="P1164" s="299">
        <v>10260</v>
      </c>
      <c r="Q1164" s="299">
        <v>2.4300000000000002</v>
      </c>
      <c r="R1164" s="299">
        <v>0</v>
      </c>
      <c r="S1164" s="299">
        <v>0</v>
      </c>
      <c r="T1164" s="299">
        <v>0</v>
      </c>
      <c r="U1164" s="299">
        <v>0</v>
      </c>
      <c r="V1164" s="299">
        <v>9540</v>
      </c>
      <c r="W1164" s="299">
        <v>2.2599999999999998</v>
      </c>
      <c r="X1164" s="299">
        <v>0</v>
      </c>
      <c r="Y1164" s="299">
        <v>0</v>
      </c>
      <c r="Z1164" s="299">
        <v>9540</v>
      </c>
      <c r="AA1164" s="299">
        <v>2.2599999999999998</v>
      </c>
      <c r="AB1164" s="299">
        <v>1260</v>
      </c>
      <c r="AC1164" s="299">
        <v>0.3</v>
      </c>
      <c r="AD1164" s="299">
        <v>0</v>
      </c>
      <c r="AE1164" s="299">
        <v>0</v>
      </c>
      <c r="AF1164" s="299">
        <v>1260</v>
      </c>
      <c r="AG1164" s="299">
        <v>0.3</v>
      </c>
      <c r="AH1164" s="299">
        <v>1000</v>
      </c>
      <c r="AI1164" s="299">
        <v>0.24</v>
      </c>
      <c r="AJ1164" s="299">
        <v>0</v>
      </c>
      <c r="AK1164" s="299">
        <v>0</v>
      </c>
      <c r="AL1164" s="299">
        <v>422960</v>
      </c>
      <c r="AM1164" s="299">
        <v>100</v>
      </c>
      <c r="AN1164" s="299">
        <v>0</v>
      </c>
      <c r="AO1164" s="299">
        <v>0</v>
      </c>
      <c r="AP1164" s="299">
        <v>422960</v>
      </c>
      <c r="AQ1164" s="65">
        <f t="shared" si="233"/>
        <v>2.2555324380556081E-2</v>
      </c>
      <c r="AR1164" s="66">
        <f t="shared" si="234"/>
        <v>53</v>
      </c>
      <c r="AS1164" s="67">
        <f t="shared" si="235"/>
        <v>2.9790051068658975E-3</v>
      </c>
      <c r="AT1164" s="66">
        <f t="shared" si="236"/>
        <v>7</v>
      </c>
      <c r="AU1164" s="67">
        <f t="shared" si="237"/>
        <v>2.3642897673538869E-3</v>
      </c>
      <c r="AV1164" s="68">
        <f t="shared" si="238"/>
        <v>5.5555555555555554</v>
      </c>
    </row>
    <row r="1165" spans="1:48" x14ac:dyDescent="0.2">
      <c r="A1165" s="1" t="str">
        <f t="shared" si="231"/>
        <v>Pichidegua42</v>
      </c>
      <c r="B1165" s="38" t="str">
        <f t="shared" si="232"/>
        <v>PICH4B42</v>
      </c>
      <c r="C1165" s="39">
        <v>42</v>
      </c>
      <c r="D1165" s="40" t="s">
        <v>52</v>
      </c>
      <c r="E1165" s="40" t="s">
        <v>55</v>
      </c>
      <c r="F1165" s="40" t="s">
        <v>50</v>
      </c>
      <c r="G1165" s="41" t="s">
        <v>33</v>
      </c>
      <c r="H1165" s="299">
        <v>1440</v>
      </c>
      <c r="I1165" s="299">
        <v>0.94</v>
      </c>
      <c r="J1165" s="299">
        <v>0</v>
      </c>
      <c r="K1165" s="299">
        <v>0</v>
      </c>
      <c r="L1165" s="299">
        <v>49680</v>
      </c>
      <c r="M1165" s="299">
        <v>32.51</v>
      </c>
      <c r="N1165" s="299">
        <v>70020</v>
      </c>
      <c r="O1165" s="299">
        <v>45.82</v>
      </c>
      <c r="P1165" s="299">
        <v>14760</v>
      </c>
      <c r="Q1165" s="299">
        <v>9.66</v>
      </c>
      <c r="R1165" s="299">
        <v>180</v>
      </c>
      <c r="S1165" s="299">
        <v>0.12</v>
      </c>
      <c r="T1165" s="299">
        <v>0</v>
      </c>
      <c r="U1165" s="299">
        <v>0</v>
      </c>
      <c r="V1165" s="299">
        <v>13860</v>
      </c>
      <c r="W1165" s="299">
        <v>9.07</v>
      </c>
      <c r="X1165" s="299">
        <v>0</v>
      </c>
      <c r="Y1165" s="299">
        <v>0</v>
      </c>
      <c r="Z1165" s="299">
        <v>13860</v>
      </c>
      <c r="AA1165" s="299">
        <v>9.07</v>
      </c>
      <c r="AB1165" s="299">
        <v>2340</v>
      </c>
      <c r="AC1165" s="299">
        <v>1.53</v>
      </c>
      <c r="AD1165" s="299">
        <v>0</v>
      </c>
      <c r="AE1165" s="299">
        <v>0</v>
      </c>
      <c r="AF1165" s="299">
        <v>2340</v>
      </c>
      <c r="AG1165" s="299">
        <v>1.53</v>
      </c>
      <c r="AH1165" s="299">
        <v>540</v>
      </c>
      <c r="AI1165" s="299">
        <v>0.35</v>
      </c>
      <c r="AJ1165" s="299">
        <v>0</v>
      </c>
      <c r="AK1165" s="299">
        <v>0</v>
      </c>
      <c r="AL1165" s="299">
        <v>152820</v>
      </c>
      <c r="AM1165" s="299">
        <v>100</v>
      </c>
      <c r="AN1165" s="299">
        <v>0</v>
      </c>
      <c r="AO1165" s="299">
        <v>0</v>
      </c>
      <c r="AP1165" s="299">
        <v>152820</v>
      </c>
      <c r="AQ1165" s="65">
        <f t="shared" si="233"/>
        <v>9.0694935217903422E-2</v>
      </c>
      <c r="AR1165" s="66">
        <f t="shared" si="234"/>
        <v>77</v>
      </c>
      <c r="AS1165" s="67">
        <f t="shared" si="235"/>
        <v>1.5312131919905771E-2</v>
      </c>
      <c r="AT1165" s="66">
        <f t="shared" si="236"/>
        <v>13</v>
      </c>
      <c r="AU1165" s="67">
        <f t="shared" si="237"/>
        <v>3.5335689045936395E-3</v>
      </c>
      <c r="AV1165" s="68">
        <f t="shared" si="238"/>
        <v>3</v>
      </c>
    </row>
    <row r="1166" spans="1:48" x14ac:dyDescent="0.2">
      <c r="A1166" s="1" t="str">
        <f t="shared" si="231"/>
        <v>Pichidegua42</v>
      </c>
      <c r="B1166" s="38" t="str">
        <f t="shared" si="232"/>
        <v>PICH5B42</v>
      </c>
      <c r="C1166" s="39">
        <v>42</v>
      </c>
      <c r="D1166" s="40" t="s">
        <v>52</v>
      </c>
      <c r="E1166" s="40" t="s">
        <v>55</v>
      </c>
      <c r="F1166" s="40" t="s">
        <v>51</v>
      </c>
      <c r="G1166" s="41" t="s">
        <v>34</v>
      </c>
      <c r="H1166" s="299">
        <v>0</v>
      </c>
      <c r="I1166" s="299">
        <v>0</v>
      </c>
      <c r="J1166" s="299">
        <v>3060</v>
      </c>
      <c r="K1166" s="299">
        <v>1.2</v>
      </c>
      <c r="L1166" s="299">
        <v>7920</v>
      </c>
      <c r="M1166" s="299">
        <v>3.11</v>
      </c>
      <c r="N1166" s="299">
        <v>11340</v>
      </c>
      <c r="O1166" s="299">
        <v>4.45</v>
      </c>
      <c r="P1166" s="299">
        <v>115200</v>
      </c>
      <c r="Q1166" s="299">
        <v>45.17</v>
      </c>
      <c r="R1166" s="299">
        <v>98280</v>
      </c>
      <c r="S1166" s="299">
        <v>38.54</v>
      </c>
      <c r="T1166" s="299">
        <v>4860</v>
      </c>
      <c r="U1166" s="299">
        <v>1.91</v>
      </c>
      <c r="V1166" s="299">
        <v>11880</v>
      </c>
      <c r="W1166" s="299">
        <v>4.66</v>
      </c>
      <c r="X1166" s="299">
        <v>0</v>
      </c>
      <c r="Y1166" s="299">
        <v>0</v>
      </c>
      <c r="Z1166" s="299">
        <v>11880</v>
      </c>
      <c r="AA1166" s="299">
        <v>4.66</v>
      </c>
      <c r="AB1166" s="299">
        <v>1800</v>
      </c>
      <c r="AC1166" s="299">
        <v>0.71</v>
      </c>
      <c r="AD1166" s="299">
        <v>0</v>
      </c>
      <c r="AE1166" s="299">
        <v>0</v>
      </c>
      <c r="AF1166" s="299">
        <v>1800</v>
      </c>
      <c r="AG1166" s="299">
        <v>0.71</v>
      </c>
      <c r="AH1166" s="299">
        <v>700</v>
      </c>
      <c r="AI1166" s="299">
        <v>0.27</v>
      </c>
      <c r="AJ1166" s="299">
        <v>0</v>
      </c>
      <c r="AK1166" s="299">
        <v>0</v>
      </c>
      <c r="AL1166" s="299">
        <v>255040</v>
      </c>
      <c r="AM1166" s="299">
        <v>100</v>
      </c>
      <c r="AN1166" s="299">
        <v>0</v>
      </c>
      <c r="AO1166" s="299">
        <v>0</v>
      </c>
      <c r="AP1166" s="299">
        <v>255040</v>
      </c>
      <c r="AQ1166" s="65">
        <f t="shared" si="233"/>
        <v>4.6580928481806776E-2</v>
      </c>
      <c r="AR1166" s="66">
        <f t="shared" si="234"/>
        <v>66</v>
      </c>
      <c r="AS1166" s="67">
        <f t="shared" si="235"/>
        <v>7.0577164366373906E-3</v>
      </c>
      <c r="AT1166" s="66">
        <f t="shared" si="236"/>
        <v>10</v>
      </c>
      <c r="AU1166" s="67">
        <f t="shared" si="237"/>
        <v>2.7446675031367628E-3</v>
      </c>
      <c r="AV1166" s="68">
        <f t="shared" si="238"/>
        <v>3.8888888888888888</v>
      </c>
    </row>
    <row r="1167" spans="1:48" x14ac:dyDescent="0.2">
      <c r="A1167" s="1" t="str">
        <f t="shared" si="231"/>
        <v>Pichidegua42</v>
      </c>
      <c r="B1167" s="38" t="str">
        <f t="shared" si="232"/>
        <v>PICH3C42</v>
      </c>
      <c r="C1167" s="39">
        <v>42</v>
      </c>
      <c r="D1167" s="40" t="s">
        <v>52</v>
      </c>
      <c r="E1167" s="40" t="s">
        <v>55</v>
      </c>
      <c r="F1167" s="40" t="s">
        <v>49</v>
      </c>
      <c r="G1167" s="41" t="s">
        <v>53</v>
      </c>
      <c r="H1167" s="299">
        <v>4200</v>
      </c>
      <c r="I1167" s="299">
        <v>1.31</v>
      </c>
      <c r="J1167" s="299">
        <v>8820</v>
      </c>
      <c r="K1167" s="299">
        <v>2.74</v>
      </c>
      <c r="L1167" s="299">
        <v>125780</v>
      </c>
      <c r="M1167" s="299">
        <v>39.14</v>
      </c>
      <c r="N1167" s="299">
        <v>157860</v>
      </c>
      <c r="O1167" s="299">
        <v>49.13</v>
      </c>
      <c r="P1167" s="299">
        <v>12960</v>
      </c>
      <c r="Q1167" s="299">
        <v>4.03</v>
      </c>
      <c r="R1167" s="299">
        <v>0</v>
      </c>
      <c r="S1167" s="299">
        <v>0</v>
      </c>
      <c r="T1167" s="299">
        <v>0</v>
      </c>
      <c r="U1167" s="299">
        <v>0</v>
      </c>
      <c r="V1167" s="299">
        <v>9540</v>
      </c>
      <c r="W1167" s="299">
        <v>2.97</v>
      </c>
      <c r="X1167" s="299">
        <v>0</v>
      </c>
      <c r="Y1167" s="299">
        <v>0</v>
      </c>
      <c r="Z1167" s="299">
        <v>9540</v>
      </c>
      <c r="AA1167" s="299">
        <v>2.97</v>
      </c>
      <c r="AB1167" s="299">
        <v>1260</v>
      </c>
      <c r="AC1167" s="299">
        <v>0.39</v>
      </c>
      <c r="AD1167" s="299">
        <v>0</v>
      </c>
      <c r="AE1167" s="299">
        <v>0</v>
      </c>
      <c r="AF1167" s="299">
        <v>1260</v>
      </c>
      <c r="AG1167" s="299">
        <v>0.39</v>
      </c>
      <c r="AH1167" s="299">
        <v>900</v>
      </c>
      <c r="AI1167" s="299">
        <v>0.28000000000000003</v>
      </c>
      <c r="AJ1167" s="299">
        <v>0</v>
      </c>
      <c r="AK1167" s="299">
        <v>0</v>
      </c>
      <c r="AL1167" s="299">
        <v>321320</v>
      </c>
      <c r="AM1167" s="299">
        <v>100</v>
      </c>
      <c r="AN1167" s="299">
        <v>0</v>
      </c>
      <c r="AO1167" s="299">
        <v>0</v>
      </c>
      <c r="AP1167" s="299">
        <v>321320</v>
      </c>
      <c r="AQ1167" s="65">
        <f t="shared" si="233"/>
        <v>2.9690028631893441E-2</v>
      </c>
      <c r="AR1167" s="66">
        <f t="shared" si="234"/>
        <v>53</v>
      </c>
      <c r="AS1167" s="67">
        <f t="shared" si="235"/>
        <v>3.9213245362878131E-3</v>
      </c>
      <c r="AT1167" s="66">
        <f t="shared" si="236"/>
        <v>7</v>
      </c>
      <c r="AU1167" s="67">
        <f t="shared" si="237"/>
        <v>2.8009460973484378E-3</v>
      </c>
      <c r="AV1167" s="68">
        <f t="shared" si="238"/>
        <v>5</v>
      </c>
    </row>
    <row r="1168" spans="1:48" x14ac:dyDescent="0.2">
      <c r="A1168" s="1" t="str">
        <f t="shared" si="231"/>
        <v>Pichidegua42</v>
      </c>
      <c r="B1168" s="38" t="str">
        <f t="shared" si="232"/>
        <v>PICH5C42</v>
      </c>
      <c r="C1168" s="39">
        <v>42</v>
      </c>
      <c r="D1168" s="40" t="s">
        <v>52</v>
      </c>
      <c r="E1168" s="40" t="s">
        <v>55</v>
      </c>
      <c r="F1168" s="40" t="s">
        <v>51</v>
      </c>
      <c r="G1168" s="41" t="s">
        <v>35</v>
      </c>
      <c r="H1168" s="299">
        <v>960</v>
      </c>
      <c r="I1168" s="299">
        <v>0.34</v>
      </c>
      <c r="J1168" s="299">
        <v>17280</v>
      </c>
      <c r="K1168" s="299">
        <v>6.18</v>
      </c>
      <c r="L1168" s="299">
        <v>95400</v>
      </c>
      <c r="M1168" s="299">
        <v>34.130000000000003</v>
      </c>
      <c r="N1168" s="299">
        <v>143460</v>
      </c>
      <c r="O1168" s="299">
        <v>51.32</v>
      </c>
      <c r="P1168" s="299">
        <v>5580</v>
      </c>
      <c r="Q1168" s="299">
        <v>2</v>
      </c>
      <c r="R1168" s="299">
        <v>0</v>
      </c>
      <c r="S1168" s="299">
        <v>0</v>
      </c>
      <c r="T1168" s="299">
        <v>0</v>
      </c>
      <c r="U1168" s="299">
        <v>0</v>
      </c>
      <c r="V1168" s="299">
        <v>14220</v>
      </c>
      <c r="W1168" s="299">
        <v>5.09</v>
      </c>
      <c r="X1168" s="299">
        <v>0</v>
      </c>
      <c r="Y1168" s="299">
        <v>0</v>
      </c>
      <c r="Z1168" s="299">
        <v>14220</v>
      </c>
      <c r="AA1168" s="299">
        <v>5.09</v>
      </c>
      <c r="AB1168" s="299">
        <v>1620</v>
      </c>
      <c r="AC1168" s="299">
        <v>0.57999999999999996</v>
      </c>
      <c r="AD1168" s="299">
        <v>0</v>
      </c>
      <c r="AE1168" s="299">
        <v>0</v>
      </c>
      <c r="AF1168" s="299">
        <v>1620</v>
      </c>
      <c r="AG1168" s="299">
        <v>0.57999999999999996</v>
      </c>
      <c r="AH1168" s="299">
        <v>1020</v>
      </c>
      <c r="AI1168" s="299">
        <v>0.36</v>
      </c>
      <c r="AJ1168" s="299">
        <v>0</v>
      </c>
      <c r="AK1168" s="299">
        <v>0</v>
      </c>
      <c r="AL1168" s="299">
        <v>279540</v>
      </c>
      <c r="AM1168" s="299">
        <v>100</v>
      </c>
      <c r="AN1168" s="299">
        <v>0</v>
      </c>
      <c r="AO1168" s="299">
        <v>0</v>
      </c>
      <c r="AP1168" s="299">
        <v>279540</v>
      </c>
      <c r="AQ1168" s="65">
        <f t="shared" si="233"/>
        <v>5.0869285254346426E-2</v>
      </c>
      <c r="AR1168" s="66">
        <f t="shared" si="234"/>
        <v>79</v>
      </c>
      <c r="AS1168" s="67">
        <f t="shared" si="235"/>
        <v>5.7952350289761749E-3</v>
      </c>
      <c r="AT1168" s="66">
        <f t="shared" si="236"/>
        <v>9</v>
      </c>
      <c r="AU1168" s="67">
        <f t="shared" si="237"/>
        <v>3.6488516849109251E-3</v>
      </c>
      <c r="AV1168" s="68">
        <f t="shared" si="238"/>
        <v>5.666666666666667</v>
      </c>
    </row>
    <row r="1169" spans="1:48" x14ac:dyDescent="0.2">
      <c r="A1169" s="1" t="str">
        <f t="shared" si="231"/>
        <v>Pichidegua42</v>
      </c>
      <c r="B1169" s="38" t="str">
        <f t="shared" si="232"/>
        <v>PICH5D42</v>
      </c>
      <c r="C1169" s="39">
        <v>42</v>
      </c>
      <c r="D1169" s="40" t="s">
        <v>52</v>
      </c>
      <c r="E1169" s="40" t="s">
        <v>55</v>
      </c>
      <c r="F1169" s="40" t="s">
        <v>51</v>
      </c>
      <c r="G1169" s="41" t="s">
        <v>36</v>
      </c>
      <c r="H1169" s="299">
        <v>1680</v>
      </c>
      <c r="I1169" s="299">
        <v>0.88</v>
      </c>
      <c r="J1169" s="299">
        <v>28260</v>
      </c>
      <c r="K1169" s="299">
        <v>14.72</v>
      </c>
      <c r="L1169" s="299">
        <v>87120</v>
      </c>
      <c r="M1169" s="299">
        <v>45.38</v>
      </c>
      <c r="N1169" s="299">
        <v>48960</v>
      </c>
      <c r="O1169" s="299">
        <v>25.5</v>
      </c>
      <c r="P1169" s="299">
        <v>2520</v>
      </c>
      <c r="Q1169" s="299">
        <v>1.31</v>
      </c>
      <c r="R1169" s="299">
        <v>0</v>
      </c>
      <c r="S1169" s="299">
        <v>0</v>
      </c>
      <c r="T1169" s="299">
        <v>0</v>
      </c>
      <c r="U1169" s="299">
        <v>0</v>
      </c>
      <c r="V1169" s="299">
        <v>19440</v>
      </c>
      <c r="W1169" s="299">
        <v>10.130000000000001</v>
      </c>
      <c r="X1169" s="299">
        <v>0</v>
      </c>
      <c r="Y1169" s="299">
        <v>0</v>
      </c>
      <c r="Z1169" s="299">
        <v>19440</v>
      </c>
      <c r="AA1169" s="299">
        <v>10.130000000000001</v>
      </c>
      <c r="AB1169" s="299">
        <v>2880</v>
      </c>
      <c r="AC1169" s="299">
        <v>1.5</v>
      </c>
      <c r="AD1169" s="299">
        <v>0</v>
      </c>
      <c r="AE1169" s="299">
        <v>0</v>
      </c>
      <c r="AF1169" s="299">
        <v>2880</v>
      </c>
      <c r="AG1169" s="299">
        <v>1.5</v>
      </c>
      <c r="AH1169" s="299">
        <v>1140</v>
      </c>
      <c r="AI1169" s="299">
        <v>0.59</v>
      </c>
      <c r="AJ1169" s="299">
        <v>0</v>
      </c>
      <c r="AK1169" s="299">
        <v>0</v>
      </c>
      <c r="AL1169" s="299">
        <v>192000</v>
      </c>
      <c r="AM1169" s="299">
        <v>100</v>
      </c>
      <c r="AN1169" s="299">
        <v>0</v>
      </c>
      <c r="AO1169" s="299">
        <v>0</v>
      </c>
      <c r="AP1169" s="299">
        <v>192000</v>
      </c>
      <c r="AQ1169" s="65">
        <f t="shared" si="233"/>
        <v>0.10125000000000001</v>
      </c>
      <c r="AR1169" s="66">
        <f t="shared" si="234"/>
        <v>108</v>
      </c>
      <c r="AS1169" s="67">
        <f t="shared" si="235"/>
        <v>1.4999999999999999E-2</v>
      </c>
      <c r="AT1169" s="66">
        <f t="shared" si="236"/>
        <v>16</v>
      </c>
      <c r="AU1169" s="67">
        <f t="shared" si="237"/>
        <v>5.9375000000000001E-3</v>
      </c>
      <c r="AV1169" s="68">
        <f t="shared" si="238"/>
        <v>6.333333333333333</v>
      </c>
    </row>
    <row r="1170" spans="1:48" x14ac:dyDescent="0.2">
      <c r="A1170" s="1" t="str">
        <f t="shared" si="231"/>
        <v>Pichidegua42</v>
      </c>
      <c r="B1170" s="38" t="str">
        <f t="shared" si="232"/>
        <v>PICH1Aco42</v>
      </c>
      <c r="C1170" s="39">
        <v>42</v>
      </c>
      <c r="D1170" s="40" t="s">
        <v>52</v>
      </c>
      <c r="E1170" s="40" t="s">
        <v>56</v>
      </c>
      <c r="F1170" s="40" t="s">
        <v>47</v>
      </c>
      <c r="G1170" s="41" t="s">
        <v>37</v>
      </c>
      <c r="H1170" s="299">
        <v>0</v>
      </c>
      <c r="I1170" s="299">
        <v>0</v>
      </c>
      <c r="J1170" s="299">
        <v>0</v>
      </c>
      <c r="K1170" s="299">
        <v>0</v>
      </c>
      <c r="L1170" s="299">
        <v>0</v>
      </c>
      <c r="M1170" s="299">
        <v>0</v>
      </c>
      <c r="N1170" s="299">
        <v>3420</v>
      </c>
      <c r="O1170" s="299">
        <v>19.32</v>
      </c>
      <c r="P1170" s="299">
        <v>2880</v>
      </c>
      <c r="Q1170" s="299">
        <v>16.27</v>
      </c>
      <c r="R1170" s="299">
        <v>7380</v>
      </c>
      <c r="S1170" s="299">
        <v>41.69</v>
      </c>
      <c r="T1170" s="299">
        <v>1620</v>
      </c>
      <c r="U1170" s="299">
        <v>9.15</v>
      </c>
      <c r="V1170" s="299">
        <v>579</v>
      </c>
      <c r="W1170" s="299">
        <v>3.27</v>
      </c>
      <c r="X1170" s="299">
        <v>600</v>
      </c>
      <c r="Y1170" s="299">
        <v>3.39</v>
      </c>
      <c r="Z1170" s="299">
        <v>1179</v>
      </c>
      <c r="AA1170" s="299">
        <v>6.66</v>
      </c>
      <c r="AB1170" s="299">
        <v>195</v>
      </c>
      <c r="AC1170" s="299">
        <v>1.1000000000000001</v>
      </c>
      <c r="AD1170" s="299">
        <v>900</v>
      </c>
      <c r="AE1170" s="299">
        <v>5.08</v>
      </c>
      <c r="AF1170" s="299">
        <v>1095</v>
      </c>
      <c r="AG1170" s="299">
        <v>6.19</v>
      </c>
      <c r="AH1170" s="299">
        <v>126</v>
      </c>
      <c r="AI1170" s="299">
        <v>0.71</v>
      </c>
      <c r="AJ1170" s="299">
        <v>0</v>
      </c>
      <c r="AK1170" s="299">
        <v>0</v>
      </c>
      <c r="AL1170" s="299">
        <v>16200</v>
      </c>
      <c r="AM1170" s="299">
        <v>91.53</v>
      </c>
      <c r="AN1170" s="299">
        <v>1500</v>
      </c>
      <c r="AO1170" s="299">
        <v>8.4700000000000006</v>
      </c>
      <c r="AP1170" s="299">
        <v>17700</v>
      </c>
      <c r="AQ1170" s="65">
        <f t="shared" si="233"/>
        <v>6.6610169491525428E-2</v>
      </c>
      <c r="AR1170" s="66">
        <f t="shared" si="234"/>
        <v>6.55</v>
      </c>
      <c r="AS1170" s="67">
        <f t="shared" si="235"/>
        <v>6.186440677966102E-2</v>
      </c>
      <c r="AT1170" s="66">
        <f t="shared" si="236"/>
        <v>6.083333333333333</v>
      </c>
      <c r="AU1170" s="67">
        <f t="shared" si="237"/>
        <v>7.1186440677966098E-3</v>
      </c>
      <c r="AV1170" s="68">
        <f t="shared" si="238"/>
        <v>0.7</v>
      </c>
    </row>
    <row r="1171" spans="1:48" x14ac:dyDescent="0.2">
      <c r="A1171" s="1" t="str">
        <f t="shared" si="231"/>
        <v>Pichidegua42</v>
      </c>
      <c r="B1171" s="38" t="str">
        <f t="shared" si="232"/>
        <v>PICH1Aco242</v>
      </c>
      <c r="C1171" s="39">
        <v>42</v>
      </c>
      <c r="D1171" s="40" t="s">
        <v>52</v>
      </c>
      <c r="E1171" s="40" t="s">
        <v>56</v>
      </c>
      <c r="F1171" s="40" t="s">
        <v>47</v>
      </c>
      <c r="G1171" s="41" t="s">
        <v>38</v>
      </c>
      <c r="H1171" s="299">
        <v>1440</v>
      </c>
      <c r="I1171" s="299">
        <v>1.65</v>
      </c>
      <c r="J1171" s="299">
        <v>360</v>
      </c>
      <c r="K1171" s="299">
        <v>0.41</v>
      </c>
      <c r="L1171" s="299">
        <v>26220</v>
      </c>
      <c r="M1171" s="299">
        <v>30</v>
      </c>
      <c r="N1171" s="299">
        <v>45360</v>
      </c>
      <c r="O1171" s="299">
        <v>51.9</v>
      </c>
      <c r="P1171" s="299">
        <v>4890</v>
      </c>
      <c r="Q1171" s="299">
        <v>5.6</v>
      </c>
      <c r="R1171" s="299">
        <v>510</v>
      </c>
      <c r="S1171" s="299">
        <v>0.57999999999999996</v>
      </c>
      <c r="T1171" s="299">
        <v>0</v>
      </c>
      <c r="U1171" s="299">
        <v>0</v>
      </c>
      <c r="V1171" s="299">
        <v>3174</v>
      </c>
      <c r="W1171" s="299">
        <v>3.63</v>
      </c>
      <c r="X1171" s="299">
        <v>2520</v>
      </c>
      <c r="Y1171" s="299">
        <v>2.88</v>
      </c>
      <c r="Z1171" s="299">
        <v>5694</v>
      </c>
      <c r="AA1171" s="299">
        <v>6.52</v>
      </c>
      <c r="AB1171" s="299">
        <v>975</v>
      </c>
      <c r="AC1171" s="299">
        <v>1.1200000000000001</v>
      </c>
      <c r="AD1171" s="299">
        <v>1140</v>
      </c>
      <c r="AE1171" s="299">
        <v>1.3</v>
      </c>
      <c r="AF1171" s="299">
        <v>2115</v>
      </c>
      <c r="AG1171" s="299">
        <v>2.42</v>
      </c>
      <c r="AH1171" s="299">
        <v>804</v>
      </c>
      <c r="AI1171" s="299">
        <v>0.92</v>
      </c>
      <c r="AJ1171" s="299">
        <v>0</v>
      </c>
      <c r="AK1171" s="299">
        <v>0</v>
      </c>
      <c r="AL1171" s="299">
        <v>83733</v>
      </c>
      <c r="AM1171" s="299">
        <v>95.81</v>
      </c>
      <c r="AN1171" s="299">
        <v>3660</v>
      </c>
      <c r="AO1171" s="299">
        <v>4.1900000000000004</v>
      </c>
      <c r="AP1171" s="299">
        <v>87393</v>
      </c>
      <c r="AQ1171" s="65">
        <f t="shared" si="233"/>
        <v>6.5153959699289415E-2</v>
      </c>
      <c r="AR1171" s="66">
        <f t="shared" si="234"/>
        <v>31.633333333333333</v>
      </c>
      <c r="AS1171" s="67">
        <f t="shared" si="235"/>
        <v>2.4201022965226048E-2</v>
      </c>
      <c r="AT1171" s="66">
        <f t="shared" si="236"/>
        <v>11.75</v>
      </c>
      <c r="AU1171" s="67">
        <f t="shared" si="237"/>
        <v>9.1998214960008241E-3</v>
      </c>
      <c r="AV1171" s="68">
        <f t="shared" si="238"/>
        <v>4.4666666666666668</v>
      </c>
    </row>
    <row r="1172" spans="1:48" x14ac:dyDescent="0.2">
      <c r="A1172" s="1" t="str">
        <f t="shared" si="231"/>
        <v>Pichidegua42</v>
      </c>
      <c r="B1172" s="38" t="str">
        <f t="shared" si="232"/>
        <v>PICH1Bco42</v>
      </c>
      <c r="C1172" s="39">
        <v>42</v>
      </c>
      <c r="D1172" s="40" t="s">
        <v>52</v>
      </c>
      <c r="E1172" s="40" t="s">
        <v>56</v>
      </c>
      <c r="F1172" s="40" t="s">
        <v>47</v>
      </c>
      <c r="G1172" s="41" t="s">
        <v>39</v>
      </c>
      <c r="H1172" s="299">
        <v>2160</v>
      </c>
      <c r="I1172" s="299">
        <v>5.76</v>
      </c>
      <c r="J1172" s="299">
        <v>8100</v>
      </c>
      <c r="K1172" s="299">
        <v>21.58</v>
      </c>
      <c r="L1172" s="299">
        <v>13500</v>
      </c>
      <c r="M1172" s="299">
        <v>35.97</v>
      </c>
      <c r="N1172" s="299">
        <v>12060</v>
      </c>
      <c r="O1172" s="299">
        <v>32.130000000000003</v>
      </c>
      <c r="P1172" s="299">
        <v>0</v>
      </c>
      <c r="Q1172" s="299">
        <v>0</v>
      </c>
      <c r="R1172" s="299">
        <v>0</v>
      </c>
      <c r="S1172" s="299">
        <v>0</v>
      </c>
      <c r="T1172" s="299">
        <v>0</v>
      </c>
      <c r="U1172" s="299">
        <v>0</v>
      </c>
      <c r="V1172" s="299">
        <v>633</v>
      </c>
      <c r="W1172" s="299">
        <v>1.69</v>
      </c>
      <c r="X1172" s="299">
        <v>270</v>
      </c>
      <c r="Y1172" s="299">
        <v>0.72</v>
      </c>
      <c r="Z1172" s="299">
        <v>903</v>
      </c>
      <c r="AA1172" s="299">
        <v>2.41</v>
      </c>
      <c r="AB1172" s="299">
        <v>465</v>
      </c>
      <c r="AC1172" s="299">
        <v>1.24</v>
      </c>
      <c r="AD1172" s="299">
        <v>0</v>
      </c>
      <c r="AE1172" s="299">
        <v>0</v>
      </c>
      <c r="AF1172" s="299">
        <v>465</v>
      </c>
      <c r="AG1172" s="299">
        <v>1.24</v>
      </c>
      <c r="AH1172" s="299">
        <v>342</v>
      </c>
      <c r="AI1172" s="299">
        <v>0.91</v>
      </c>
      <c r="AJ1172" s="299">
        <v>0</v>
      </c>
      <c r="AK1172" s="299">
        <v>0</v>
      </c>
      <c r="AL1172" s="299">
        <v>37260</v>
      </c>
      <c r="AM1172" s="299">
        <v>99.28</v>
      </c>
      <c r="AN1172" s="299">
        <v>270</v>
      </c>
      <c r="AO1172" s="299">
        <v>0.72</v>
      </c>
      <c r="AP1172" s="299">
        <v>37530</v>
      </c>
      <c r="AQ1172" s="65">
        <f t="shared" si="233"/>
        <v>2.4060751398880895E-2</v>
      </c>
      <c r="AR1172" s="66">
        <f t="shared" si="234"/>
        <v>5.0166666666666666</v>
      </c>
      <c r="AS1172" s="67">
        <f t="shared" si="235"/>
        <v>1.2390087929656275E-2</v>
      </c>
      <c r="AT1172" s="66">
        <f t="shared" si="236"/>
        <v>2.5833333333333335</v>
      </c>
      <c r="AU1172" s="67">
        <f t="shared" si="237"/>
        <v>9.1127098321342921E-3</v>
      </c>
      <c r="AV1172" s="68">
        <f t="shared" si="238"/>
        <v>1.9</v>
      </c>
    </row>
    <row r="1173" spans="1:48" x14ac:dyDescent="0.2">
      <c r="A1173" s="1" t="str">
        <f t="shared" si="231"/>
        <v>Pichidegua42</v>
      </c>
      <c r="B1173" s="38" t="str">
        <f t="shared" si="232"/>
        <v>PICH2BCO42</v>
      </c>
      <c r="C1173" s="39">
        <v>42</v>
      </c>
      <c r="D1173" s="40" t="s">
        <v>52</v>
      </c>
      <c r="E1173" s="40" t="s">
        <v>56</v>
      </c>
      <c r="F1173" s="40" t="s">
        <v>47</v>
      </c>
      <c r="G1173" s="41" t="s">
        <v>40</v>
      </c>
      <c r="H1173" s="299">
        <v>0</v>
      </c>
      <c r="I1173" s="299">
        <v>0</v>
      </c>
      <c r="J1173" s="299">
        <v>0</v>
      </c>
      <c r="K1173" s="299">
        <v>0</v>
      </c>
      <c r="L1173" s="299">
        <v>0</v>
      </c>
      <c r="M1173" s="299">
        <v>0</v>
      </c>
      <c r="N1173" s="299">
        <v>0</v>
      </c>
      <c r="O1173" s="299">
        <v>0</v>
      </c>
      <c r="P1173" s="299">
        <v>0</v>
      </c>
      <c r="Q1173" s="299">
        <v>0</v>
      </c>
      <c r="R1173" s="299">
        <v>0</v>
      </c>
      <c r="S1173" s="299">
        <v>0</v>
      </c>
      <c r="T1173" s="299">
        <v>0</v>
      </c>
      <c r="U1173" s="299">
        <v>0</v>
      </c>
      <c r="V1173" s="299">
        <v>0</v>
      </c>
      <c r="W1173" s="299">
        <v>0</v>
      </c>
      <c r="X1173" s="299">
        <v>0</v>
      </c>
      <c r="Y1173" s="299">
        <v>0</v>
      </c>
      <c r="Z1173" s="299">
        <v>0</v>
      </c>
      <c r="AA1173" s="299">
        <v>0</v>
      </c>
      <c r="AB1173" s="299">
        <v>0</v>
      </c>
      <c r="AC1173" s="299">
        <v>0</v>
      </c>
      <c r="AD1173" s="299">
        <v>0</v>
      </c>
      <c r="AE1173" s="299">
        <v>0</v>
      </c>
      <c r="AF1173" s="299">
        <v>0</v>
      </c>
      <c r="AG1173" s="299">
        <v>0</v>
      </c>
      <c r="AH1173" s="299">
        <v>0</v>
      </c>
      <c r="AI1173" s="299">
        <v>0</v>
      </c>
      <c r="AJ1173" s="299">
        <v>0</v>
      </c>
      <c r="AK1173" s="299">
        <v>0</v>
      </c>
      <c r="AL1173" s="299">
        <v>0</v>
      </c>
      <c r="AM1173" s="299">
        <v>0</v>
      </c>
      <c r="AN1173" s="299">
        <v>0</v>
      </c>
      <c r="AO1173" s="299">
        <v>0</v>
      </c>
      <c r="AP1173" s="299">
        <v>0</v>
      </c>
      <c r="AQ1173" s="65">
        <v>0</v>
      </c>
      <c r="AR1173" s="66">
        <f t="shared" si="234"/>
        <v>0</v>
      </c>
      <c r="AS1173" s="67">
        <v>0</v>
      </c>
      <c r="AT1173" s="66">
        <f t="shared" si="236"/>
        <v>0</v>
      </c>
      <c r="AU1173" s="67">
        <v>0</v>
      </c>
      <c r="AV1173" s="68">
        <f t="shared" si="238"/>
        <v>0</v>
      </c>
    </row>
    <row r="1174" spans="1:48" x14ac:dyDescent="0.2">
      <c r="A1174" s="1" t="str">
        <f t="shared" si="231"/>
        <v>Pichidegua42</v>
      </c>
      <c r="B1174" s="38" t="str">
        <f t="shared" si="232"/>
        <v>PICH4Bco42</v>
      </c>
      <c r="C1174" s="39">
        <v>42</v>
      </c>
      <c r="D1174" s="40" t="s">
        <v>52</v>
      </c>
      <c r="E1174" s="40" t="s">
        <v>56</v>
      </c>
      <c r="F1174" s="40" t="s">
        <v>50</v>
      </c>
      <c r="G1174" s="41" t="s">
        <v>41</v>
      </c>
      <c r="H1174" s="299">
        <v>600</v>
      </c>
      <c r="I1174" s="299">
        <v>1.5</v>
      </c>
      <c r="J1174" s="299">
        <v>0</v>
      </c>
      <c r="K1174" s="299">
        <v>0</v>
      </c>
      <c r="L1174" s="299">
        <v>14220</v>
      </c>
      <c r="M1174" s="299">
        <v>35.619999999999997</v>
      </c>
      <c r="N1174" s="299">
        <v>14940</v>
      </c>
      <c r="O1174" s="299">
        <v>37.42</v>
      </c>
      <c r="P1174" s="299">
        <v>4320</v>
      </c>
      <c r="Q1174" s="299">
        <v>10.82</v>
      </c>
      <c r="R1174" s="299">
        <v>0</v>
      </c>
      <c r="S1174" s="299">
        <v>0</v>
      </c>
      <c r="T1174" s="299">
        <v>0</v>
      </c>
      <c r="U1174" s="299">
        <v>0</v>
      </c>
      <c r="V1174" s="299">
        <v>4140</v>
      </c>
      <c r="W1174" s="299">
        <v>10.37</v>
      </c>
      <c r="X1174" s="299">
        <v>0</v>
      </c>
      <c r="Y1174" s="299">
        <v>0</v>
      </c>
      <c r="Z1174" s="299">
        <v>4140</v>
      </c>
      <c r="AA1174" s="299">
        <v>10.37</v>
      </c>
      <c r="AB1174" s="299">
        <v>1260</v>
      </c>
      <c r="AC1174" s="299">
        <v>3.16</v>
      </c>
      <c r="AD1174" s="299">
        <v>0</v>
      </c>
      <c r="AE1174" s="299">
        <v>0</v>
      </c>
      <c r="AF1174" s="299">
        <v>1260</v>
      </c>
      <c r="AG1174" s="299">
        <v>3.16</v>
      </c>
      <c r="AH1174" s="299">
        <v>440</v>
      </c>
      <c r="AI1174" s="299">
        <v>1.1000000000000001</v>
      </c>
      <c r="AJ1174" s="299">
        <v>0</v>
      </c>
      <c r="AK1174" s="299">
        <v>0</v>
      </c>
      <c r="AL1174" s="299">
        <v>39920</v>
      </c>
      <c r="AM1174" s="299">
        <v>100</v>
      </c>
      <c r="AN1174" s="299">
        <v>0</v>
      </c>
      <c r="AO1174" s="299">
        <v>0</v>
      </c>
      <c r="AP1174" s="299">
        <v>39920</v>
      </c>
      <c r="AQ1174" s="65">
        <f t="shared" si="233"/>
        <v>0.10370741482965933</v>
      </c>
      <c r="AR1174" s="66">
        <f t="shared" si="234"/>
        <v>23</v>
      </c>
      <c r="AS1174" s="67">
        <f t="shared" si="235"/>
        <v>3.1563126252505007E-2</v>
      </c>
      <c r="AT1174" s="66">
        <f t="shared" si="236"/>
        <v>7</v>
      </c>
      <c r="AU1174" s="67">
        <f t="shared" si="237"/>
        <v>1.1022044088176353E-2</v>
      </c>
      <c r="AV1174" s="68">
        <f t="shared" si="238"/>
        <v>2.4444444444444446</v>
      </c>
    </row>
    <row r="1175" spans="1:48" x14ac:dyDescent="0.2">
      <c r="A1175" s="1" t="str">
        <f t="shared" si="231"/>
        <v>Pichidegua42</v>
      </c>
      <c r="B1175" s="38" t="str">
        <f t="shared" si="232"/>
        <v>PICH5Aco42</v>
      </c>
      <c r="C1175" s="39">
        <v>42</v>
      </c>
      <c r="D1175" s="40" t="s">
        <v>52</v>
      </c>
      <c r="E1175" s="40" t="s">
        <v>56</v>
      </c>
      <c r="F1175" s="40" t="s">
        <v>51</v>
      </c>
      <c r="G1175" s="41" t="s">
        <v>42</v>
      </c>
      <c r="H1175" s="299">
        <v>960</v>
      </c>
      <c r="I1175" s="299">
        <v>1.58</v>
      </c>
      <c r="J1175" s="299">
        <v>8640</v>
      </c>
      <c r="K1175" s="299">
        <v>14.26</v>
      </c>
      <c r="L1175" s="299">
        <v>9000</v>
      </c>
      <c r="M1175" s="299">
        <v>14.86</v>
      </c>
      <c r="N1175" s="299">
        <v>31500</v>
      </c>
      <c r="O1175" s="299">
        <v>52</v>
      </c>
      <c r="P1175" s="299">
        <v>0</v>
      </c>
      <c r="Q1175" s="299">
        <v>0</v>
      </c>
      <c r="R1175" s="299">
        <v>0</v>
      </c>
      <c r="S1175" s="299">
        <v>0</v>
      </c>
      <c r="T1175" s="299">
        <v>0</v>
      </c>
      <c r="U1175" s="299">
        <v>0</v>
      </c>
      <c r="V1175" s="299">
        <v>7380</v>
      </c>
      <c r="W1175" s="299">
        <v>12.18</v>
      </c>
      <c r="X1175" s="299">
        <v>0</v>
      </c>
      <c r="Y1175" s="299">
        <v>0</v>
      </c>
      <c r="Z1175" s="299">
        <v>7380</v>
      </c>
      <c r="AA1175" s="299">
        <v>12.18</v>
      </c>
      <c r="AB1175" s="299">
        <v>2340</v>
      </c>
      <c r="AC1175" s="299">
        <v>3.86</v>
      </c>
      <c r="AD1175" s="299">
        <v>0</v>
      </c>
      <c r="AE1175" s="299">
        <v>0</v>
      </c>
      <c r="AF1175" s="299">
        <v>2340</v>
      </c>
      <c r="AG1175" s="299">
        <v>3.86</v>
      </c>
      <c r="AH1175" s="299">
        <v>760</v>
      </c>
      <c r="AI1175" s="299">
        <v>1.25</v>
      </c>
      <c r="AJ1175" s="299">
        <v>0</v>
      </c>
      <c r="AK1175" s="299">
        <v>0</v>
      </c>
      <c r="AL1175" s="299">
        <v>60580</v>
      </c>
      <c r="AM1175" s="299">
        <v>100</v>
      </c>
      <c r="AN1175" s="299">
        <v>0</v>
      </c>
      <c r="AO1175" s="299">
        <v>0</v>
      </c>
      <c r="AP1175" s="299">
        <v>60580</v>
      </c>
      <c r="AQ1175" s="65">
        <f t="shared" si="233"/>
        <v>0.12182238362495873</v>
      </c>
      <c r="AR1175" s="66">
        <f t="shared" si="234"/>
        <v>41</v>
      </c>
      <c r="AS1175" s="67">
        <f t="shared" si="235"/>
        <v>3.8626609442060089E-2</v>
      </c>
      <c r="AT1175" s="66">
        <f t="shared" si="236"/>
        <v>13</v>
      </c>
      <c r="AU1175" s="67">
        <f t="shared" si="237"/>
        <v>1.2545394519643446E-2</v>
      </c>
      <c r="AV1175" s="68">
        <f t="shared" si="238"/>
        <v>4.2222222222222223</v>
      </c>
    </row>
    <row r="1176" spans="1:48" x14ac:dyDescent="0.2">
      <c r="A1176" s="1" t="str">
        <f t="shared" si="231"/>
        <v>Pichidegua42</v>
      </c>
      <c r="B1176" s="38" t="str">
        <f t="shared" si="232"/>
        <v>PICH5Bco42</v>
      </c>
      <c r="C1176" s="39">
        <v>42</v>
      </c>
      <c r="D1176" s="40" t="s">
        <v>52</v>
      </c>
      <c r="E1176" s="40" t="s">
        <v>56</v>
      </c>
      <c r="F1176" s="40" t="s">
        <v>51</v>
      </c>
      <c r="G1176" s="41" t="s">
        <v>43</v>
      </c>
      <c r="H1176" s="299">
        <v>0</v>
      </c>
      <c r="I1176" s="299">
        <v>0</v>
      </c>
      <c r="J1176" s="299">
        <v>0</v>
      </c>
      <c r="K1176" s="299">
        <v>0</v>
      </c>
      <c r="L1176" s="299">
        <v>0</v>
      </c>
      <c r="M1176" s="299">
        <v>0</v>
      </c>
      <c r="N1176" s="299">
        <v>0</v>
      </c>
      <c r="O1176" s="299">
        <v>0</v>
      </c>
      <c r="P1176" s="299">
        <v>0</v>
      </c>
      <c r="Q1176" s="299">
        <v>0</v>
      </c>
      <c r="R1176" s="299">
        <v>0</v>
      </c>
      <c r="S1176" s="299">
        <v>0</v>
      </c>
      <c r="T1176" s="299">
        <v>0</v>
      </c>
      <c r="U1176" s="299">
        <v>0</v>
      </c>
      <c r="V1176" s="299">
        <v>0</v>
      </c>
      <c r="W1176" s="299">
        <v>0</v>
      </c>
      <c r="X1176" s="299">
        <v>0</v>
      </c>
      <c r="Y1176" s="299">
        <v>0</v>
      </c>
      <c r="Z1176" s="299">
        <v>0</v>
      </c>
      <c r="AA1176" s="299">
        <v>0</v>
      </c>
      <c r="AB1176" s="299">
        <v>0</v>
      </c>
      <c r="AC1176" s="299">
        <v>0</v>
      </c>
      <c r="AD1176" s="299">
        <v>0</v>
      </c>
      <c r="AE1176" s="299">
        <v>0</v>
      </c>
      <c r="AF1176" s="299">
        <v>0</v>
      </c>
      <c r="AG1176" s="299">
        <v>0</v>
      </c>
      <c r="AH1176" s="299">
        <v>0</v>
      </c>
      <c r="AI1176" s="299">
        <v>0</v>
      </c>
      <c r="AJ1176" s="299">
        <v>0</v>
      </c>
      <c r="AK1176" s="299">
        <v>0</v>
      </c>
      <c r="AL1176" s="299">
        <v>0</v>
      </c>
      <c r="AM1176" s="299">
        <v>0</v>
      </c>
      <c r="AN1176" s="299">
        <v>0</v>
      </c>
      <c r="AO1176" s="299">
        <v>0</v>
      </c>
      <c r="AP1176" s="299">
        <v>0</v>
      </c>
      <c r="AQ1176" s="65">
        <v>0</v>
      </c>
      <c r="AR1176" s="66">
        <f t="shared" si="234"/>
        <v>0</v>
      </c>
      <c r="AS1176" s="67">
        <v>0</v>
      </c>
      <c r="AT1176" s="66">
        <f t="shared" si="236"/>
        <v>0</v>
      </c>
      <c r="AU1176" s="67">
        <v>0</v>
      </c>
      <c r="AV1176" s="68">
        <f t="shared" si="238"/>
        <v>0</v>
      </c>
    </row>
    <row r="1177" spans="1:48" x14ac:dyDescent="0.2">
      <c r="A1177" s="1" t="str">
        <f t="shared" si="231"/>
        <v>Pichidegua42</v>
      </c>
      <c r="B1177" s="38" t="str">
        <f t="shared" si="232"/>
        <v>PICH5Cco42</v>
      </c>
      <c r="C1177" s="39">
        <v>42</v>
      </c>
      <c r="D1177" s="40" t="s">
        <v>52</v>
      </c>
      <c r="E1177" s="40" t="s">
        <v>56</v>
      </c>
      <c r="F1177" s="40" t="s">
        <v>51</v>
      </c>
      <c r="G1177" s="41" t="s">
        <v>44</v>
      </c>
      <c r="H1177" s="299">
        <v>1080</v>
      </c>
      <c r="I1177" s="299">
        <v>1.29</v>
      </c>
      <c r="J1177" s="299">
        <v>10260</v>
      </c>
      <c r="K1177" s="299">
        <v>12.26</v>
      </c>
      <c r="L1177" s="299">
        <v>9720</v>
      </c>
      <c r="M1177" s="299">
        <v>11.61</v>
      </c>
      <c r="N1177" s="299">
        <v>53640</v>
      </c>
      <c r="O1177" s="299">
        <v>64.069999999999993</v>
      </c>
      <c r="P1177" s="299">
        <v>1800</v>
      </c>
      <c r="Q1177" s="299">
        <v>2.15</v>
      </c>
      <c r="R1177" s="299">
        <v>0</v>
      </c>
      <c r="S1177" s="299">
        <v>0</v>
      </c>
      <c r="T1177" s="299">
        <v>0</v>
      </c>
      <c r="U1177" s="299">
        <v>0</v>
      </c>
      <c r="V1177" s="299">
        <v>5220</v>
      </c>
      <c r="W1177" s="299">
        <v>6.24</v>
      </c>
      <c r="X1177" s="299">
        <v>0</v>
      </c>
      <c r="Y1177" s="299">
        <v>0</v>
      </c>
      <c r="Z1177" s="299">
        <v>5220</v>
      </c>
      <c r="AA1177" s="299">
        <v>6.24</v>
      </c>
      <c r="AB1177" s="299">
        <v>1440</v>
      </c>
      <c r="AC1177" s="299">
        <v>1.72</v>
      </c>
      <c r="AD1177" s="299">
        <v>0</v>
      </c>
      <c r="AE1177" s="299">
        <v>0</v>
      </c>
      <c r="AF1177" s="299">
        <v>1440</v>
      </c>
      <c r="AG1177" s="299">
        <v>1.72</v>
      </c>
      <c r="AH1177" s="299">
        <v>560</v>
      </c>
      <c r="AI1177" s="299">
        <v>0.67</v>
      </c>
      <c r="AJ1177" s="299">
        <v>0</v>
      </c>
      <c r="AK1177" s="299">
        <v>0</v>
      </c>
      <c r="AL1177" s="299">
        <v>83720</v>
      </c>
      <c r="AM1177" s="299">
        <v>100</v>
      </c>
      <c r="AN1177" s="299">
        <v>0</v>
      </c>
      <c r="AO1177" s="299">
        <v>0</v>
      </c>
      <c r="AP1177" s="299">
        <v>83720</v>
      </c>
      <c r="AQ1177" s="65">
        <f t="shared" si="233"/>
        <v>6.2350692785475392E-2</v>
      </c>
      <c r="AR1177" s="66">
        <f t="shared" si="234"/>
        <v>29</v>
      </c>
      <c r="AS1177" s="67">
        <f t="shared" si="235"/>
        <v>1.7200191113234592E-2</v>
      </c>
      <c r="AT1177" s="66">
        <f t="shared" si="236"/>
        <v>8</v>
      </c>
      <c r="AU1177" s="67">
        <f t="shared" si="237"/>
        <v>6.688963210702341E-3</v>
      </c>
      <c r="AV1177" s="68">
        <f t="shared" si="238"/>
        <v>3.1111111111111112</v>
      </c>
    </row>
    <row r="1178" spans="1:48" ht="13.5" thickBot="1" x14ac:dyDescent="0.25">
      <c r="A1178" s="1" t="str">
        <f t="shared" si="231"/>
        <v>42</v>
      </c>
      <c r="B1178" s="44" t="str">
        <f t="shared" si="232"/>
        <v>Lavado42</v>
      </c>
      <c r="C1178" s="45">
        <v>42</v>
      </c>
      <c r="D1178" s="46"/>
      <c r="E1178" s="46"/>
      <c r="F1178" s="46"/>
      <c r="G1178" s="47" t="s">
        <v>46</v>
      </c>
      <c r="H1178" s="301">
        <v>5040</v>
      </c>
      <c r="I1178" s="301">
        <v>3.16</v>
      </c>
      <c r="J1178" s="301">
        <v>20880</v>
      </c>
      <c r="K1178" s="301">
        <v>13.1</v>
      </c>
      <c r="L1178" s="301">
        <v>65340</v>
      </c>
      <c r="M1178" s="301">
        <v>40.99</v>
      </c>
      <c r="N1178" s="301">
        <v>46800</v>
      </c>
      <c r="O1178" s="301">
        <v>29.36</v>
      </c>
      <c r="P1178" s="301">
        <v>11880</v>
      </c>
      <c r="Q1178" s="301">
        <v>7.45</v>
      </c>
      <c r="R1178" s="301">
        <v>6840</v>
      </c>
      <c r="S1178" s="301">
        <v>4.29</v>
      </c>
      <c r="T1178" s="301">
        <v>0</v>
      </c>
      <c r="U1178" s="301">
        <v>0</v>
      </c>
      <c r="V1178" s="301">
        <v>0</v>
      </c>
      <c r="W1178" s="301">
        <v>0</v>
      </c>
      <c r="X1178" s="301">
        <v>0</v>
      </c>
      <c r="Y1178" s="301">
        <v>0</v>
      </c>
      <c r="Z1178" s="301">
        <v>0</v>
      </c>
      <c r="AA1178" s="301">
        <v>0</v>
      </c>
      <c r="AB1178" s="301">
        <v>2040</v>
      </c>
      <c r="AC1178" s="301">
        <v>1.28</v>
      </c>
      <c r="AD1178" s="301">
        <v>0</v>
      </c>
      <c r="AE1178" s="301">
        <v>0</v>
      </c>
      <c r="AF1178" s="301">
        <v>2040</v>
      </c>
      <c r="AG1178" s="301">
        <v>1.28</v>
      </c>
      <c r="AH1178" s="301">
        <v>600</v>
      </c>
      <c r="AI1178" s="301">
        <v>0.38</v>
      </c>
      <c r="AJ1178" s="301">
        <v>0</v>
      </c>
      <c r="AK1178" s="301">
        <v>0</v>
      </c>
      <c r="AL1178" s="301">
        <v>159420</v>
      </c>
      <c r="AM1178" s="301">
        <v>100</v>
      </c>
      <c r="AN1178" s="301">
        <v>0</v>
      </c>
      <c r="AO1178" s="301">
        <v>0</v>
      </c>
      <c r="AP1178" s="301">
        <v>159420</v>
      </c>
      <c r="AQ1178" s="69">
        <f t="shared" si="233"/>
        <v>0</v>
      </c>
      <c r="AR1178" s="70">
        <f t="shared" si="234"/>
        <v>0</v>
      </c>
      <c r="AS1178" s="71">
        <f t="shared" si="235"/>
        <v>1.2796386902521641E-2</v>
      </c>
      <c r="AT1178" s="70">
        <f t="shared" si="236"/>
        <v>11.333333333333334</v>
      </c>
      <c r="AU1178" s="71">
        <f t="shared" si="237"/>
        <v>3.7636432066240118E-3</v>
      </c>
      <c r="AV1178" s="72">
        <f t="shared" si="238"/>
        <v>3.3333333333333335</v>
      </c>
    </row>
    <row r="1179" spans="1:48" x14ac:dyDescent="0.2">
      <c r="A1179" s="1" t="str">
        <f t="shared" ref="A1179:A1206" si="239">+CONCATENATE(D1179,C1179)</f>
        <v>Calera43</v>
      </c>
      <c r="B1179" s="38" t="str">
        <f t="shared" ref="B1179:B1206" si="240">+CONCATENATE(G1179,C1179)</f>
        <v>CA3A43</v>
      </c>
      <c r="C1179" s="35">
        <v>43</v>
      </c>
      <c r="D1179" s="36" t="s">
        <v>59</v>
      </c>
      <c r="E1179" s="36" t="s">
        <v>56</v>
      </c>
      <c r="F1179" s="36" t="s">
        <v>47</v>
      </c>
      <c r="G1179" s="37" t="s">
        <v>20</v>
      </c>
      <c r="H1179" s="299">
        <v>3960</v>
      </c>
      <c r="I1179" s="299">
        <v>7.04</v>
      </c>
      <c r="J1179" s="299">
        <v>13320</v>
      </c>
      <c r="K1179" s="299">
        <v>23.67</v>
      </c>
      <c r="L1179" s="299">
        <v>18900</v>
      </c>
      <c r="M1179" s="299">
        <v>33.58</v>
      </c>
      <c r="N1179" s="299">
        <v>15120</v>
      </c>
      <c r="O1179" s="299">
        <v>26.87</v>
      </c>
      <c r="P1179" s="299">
        <v>540</v>
      </c>
      <c r="Q1179" s="299">
        <v>0.96</v>
      </c>
      <c r="R1179" s="299">
        <v>0</v>
      </c>
      <c r="S1179" s="299">
        <v>0</v>
      </c>
      <c r="T1179" s="299">
        <v>0</v>
      </c>
      <c r="U1179" s="299">
        <v>0</v>
      </c>
      <c r="V1179" s="299">
        <v>1113</v>
      </c>
      <c r="W1179" s="299">
        <v>1.98</v>
      </c>
      <c r="X1179" s="299">
        <v>420</v>
      </c>
      <c r="Y1179" s="299">
        <v>0.75</v>
      </c>
      <c r="Z1179" s="299">
        <v>1533</v>
      </c>
      <c r="AA1179" s="299">
        <v>2.72</v>
      </c>
      <c r="AB1179" s="299">
        <v>1062</v>
      </c>
      <c r="AC1179" s="299">
        <v>1.89</v>
      </c>
      <c r="AD1179" s="299">
        <v>630</v>
      </c>
      <c r="AE1179" s="299">
        <v>1.1200000000000001</v>
      </c>
      <c r="AF1179" s="299">
        <v>1692</v>
      </c>
      <c r="AG1179" s="299">
        <v>3.01</v>
      </c>
      <c r="AH1179" s="299">
        <v>1215</v>
      </c>
      <c r="AI1179" s="299">
        <v>2.16</v>
      </c>
      <c r="AJ1179" s="299">
        <v>0</v>
      </c>
      <c r="AK1179" s="299">
        <v>0</v>
      </c>
      <c r="AL1179" s="299">
        <v>55230</v>
      </c>
      <c r="AM1179" s="299">
        <v>98.13</v>
      </c>
      <c r="AN1179" s="299">
        <v>1050</v>
      </c>
      <c r="AO1179" s="299">
        <v>1.87</v>
      </c>
      <c r="AP1179" s="299">
        <v>56280</v>
      </c>
      <c r="AQ1179" s="65">
        <f t="shared" ref="AQ1179:AQ1181" si="241">+Z1179/AP1179</f>
        <v>2.7238805970149254E-2</v>
      </c>
      <c r="AR1179" s="66">
        <f t="shared" ref="AR1179:AR1181" si="242">+Z1179/180</f>
        <v>8.5166666666666675</v>
      </c>
      <c r="AS1179" s="67">
        <f t="shared" ref="AS1179:AS1181" si="243">+AF1179/AP1179</f>
        <v>3.0063965884861408E-2</v>
      </c>
      <c r="AT1179" s="66">
        <f t="shared" ref="AT1179:AT1181" si="244">+AF1179/180</f>
        <v>9.4</v>
      </c>
      <c r="AU1179" s="67">
        <f t="shared" ref="AU1179:AU1181" si="245">+AH1179/AP1179</f>
        <v>2.1588486140724946E-2</v>
      </c>
      <c r="AV1179" s="68">
        <f t="shared" ref="AV1179:AV1181" si="246">+AH1179/180</f>
        <v>6.75</v>
      </c>
    </row>
    <row r="1180" spans="1:48" x14ac:dyDescent="0.2">
      <c r="A1180" s="1" t="str">
        <f t="shared" si="239"/>
        <v>Calera43</v>
      </c>
      <c r="B1180" s="38" t="str">
        <f t="shared" si="240"/>
        <v>CA3B43</v>
      </c>
      <c r="C1180" s="39">
        <v>43</v>
      </c>
      <c r="D1180" s="40" t="s">
        <v>59</v>
      </c>
      <c r="E1180" s="40" t="s">
        <v>56</v>
      </c>
      <c r="F1180" s="40" t="s">
        <v>47</v>
      </c>
      <c r="G1180" s="41" t="s">
        <v>54</v>
      </c>
      <c r="H1180" s="299">
        <v>1320</v>
      </c>
      <c r="I1180" s="299">
        <v>7.6</v>
      </c>
      <c r="J1180" s="299">
        <v>4140</v>
      </c>
      <c r="K1180" s="299">
        <v>23.83</v>
      </c>
      <c r="L1180" s="299">
        <v>7380</v>
      </c>
      <c r="M1180" s="299">
        <v>42.49</v>
      </c>
      <c r="N1180" s="299">
        <v>2880</v>
      </c>
      <c r="O1180" s="299">
        <v>16.579999999999998</v>
      </c>
      <c r="P1180" s="299">
        <v>360</v>
      </c>
      <c r="Q1180" s="299">
        <v>2.0699999999999998</v>
      </c>
      <c r="R1180" s="299">
        <v>0</v>
      </c>
      <c r="S1180" s="299">
        <v>0</v>
      </c>
      <c r="T1180" s="299">
        <v>0</v>
      </c>
      <c r="U1180" s="299">
        <v>0</v>
      </c>
      <c r="V1180" s="299">
        <v>501</v>
      </c>
      <c r="W1180" s="299">
        <v>2.88</v>
      </c>
      <c r="X1180" s="299">
        <v>120</v>
      </c>
      <c r="Y1180" s="299">
        <v>0.69</v>
      </c>
      <c r="Z1180" s="299">
        <v>621</v>
      </c>
      <c r="AA1180" s="299">
        <v>3.58</v>
      </c>
      <c r="AB1180" s="299">
        <v>366</v>
      </c>
      <c r="AC1180" s="299">
        <v>2.11</v>
      </c>
      <c r="AD1180" s="299">
        <v>180</v>
      </c>
      <c r="AE1180" s="299">
        <v>1.04</v>
      </c>
      <c r="AF1180" s="299">
        <v>546</v>
      </c>
      <c r="AG1180" s="299">
        <v>3.14</v>
      </c>
      <c r="AH1180" s="299">
        <v>123</v>
      </c>
      <c r="AI1180" s="299">
        <v>0.71</v>
      </c>
      <c r="AJ1180" s="299">
        <v>0</v>
      </c>
      <c r="AK1180" s="299">
        <v>0</v>
      </c>
      <c r="AL1180" s="299">
        <v>17070</v>
      </c>
      <c r="AM1180" s="299">
        <v>98.27</v>
      </c>
      <c r="AN1180" s="299">
        <v>300</v>
      </c>
      <c r="AO1180" s="299">
        <v>1.73</v>
      </c>
      <c r="AP1180" s="299">
        <v>17370</v>
      </c>
      <c r="AQ1180" s="65">
        <f t="shared" si="241"/>
        <v>3.5751295336787565E-2</v>
      </c>
      <c r="AR1180" s="66">
        <f t="shared" si="242"/>
        <v>3.45</v>
      </c>
      <c r="AS1180" s="67">
        <f t="shared" si="243"/>
        <v>3.143350604490501E-2</v>
      </c>
      <c r="AT1180" s="66">
        <f t="shared" si="244"/>
        <v>3.0333333333333332</v>
      </c>
      <c r="AU1180" s="67">
        <f t="shared" si="245"/>
        <v>7.0811744386873919E-3</v>
      </c>
      <c r="AV1180" s="68">
        <f t="shared" si="246"/>
        <v>0.68333333333333335</v>
      </c>
    </row>
    <row r="1181" spans="1:48" x14ac:dyDescent="0.2">
      <c r="A1181" s="1" t="str">
        <f t="shared" si="239"/>
        <v>Calera43</v>
      </c>
      <c r="B1181" s="38" t="str">
        <f t="shared" si="240"/>
        <v>CA3BB43</v>
      </c>
      <c r="C1181" s="39">
        <v>43</v>
      </c>
      <c r="D1181" s="40" t="s">
        <v>59</v>
      </c>
      <c r="E1181" s="40" t="s">
        <v>55</v>
      </c>
      <c r="F1181" s="40" t="s">
        <v>47</v>
      </c>
      <c r="G1181" s="41" t="s">
        <v>21</v>
      </c>
      <c r="H1181" s="299">
        <v>2040</v>
      </c>
      <c r="I1181" s="299">
        <v>3.43</v>
      </c>
      <c r="J1181" s="299">
        <v>12420</v>
      </c>
      <c r="K1181" s="299">
        <v>20.91</v>
      </c>
      <c r="L1181" s="299">
        <v>13860</v>
      </c>
      <c r="M1181" s="299">
        <v>23.34</v>
      </c>
      <c r="N1181" s="299">
        <v>22320</v>
      </c>
      <c r="O1181" s="299">
        <v>37.58</v>
      </c>
      <c r="P1181" s="299">
        <v>3240</v>
      </c>
      <c r="Q1181" s="299">
        <v>5.46</v>
      </c>
      <c r="R1181" s="299">
        <v>0</v>
      </c>
      <c r="S1181" s="299">
        <v>0</v>
      </c>
      <c r="T1181" s="299">
        <v>0</v>
      </c>
      <c r="U1181" s="299">
        <v>0</v>
      </c>
      <c r="V1181" s="299">
        <v>1857</v>
      </c>
      <c r="W1181" s="299">
        <v>3.13</v>
      </c>
      <c r="X1181" s="299">
        <v>660</v>
      </c>
      <c r="Y1181" s="299">
        <v>1.1100000000000001</v>
      </c>
      <c r="Z1181" s="299">
        <v>2517</v>
      </c>
      <c r="AA1181" s="299">
        <v>4.24</v>
      </c>
      <c r="AB1181" s="299">
        <v>1005</v>
      </c>
      <c r="AC1181" s="299">
        <v>1.69</v>
      </c>
      <c r="AD1181" s="299">
        <v>750</v>
      </c>
      <c r="AE1181" s="299">
        <v>1.26</v>
      </c>
      <c r="AF1181" s="299">
        <v>1755</v>
      </c>
      <c r="AG1181" s="299">
        <v>2.96</v>
      </c>
      <c r="AH1181" s="299">
        <v>1238</v>
      </c>
      <c r="AI1181" s="299">
        <v>2.08</v>
      </c>
      <c r="AJ1181" s="299">
        <v>0</v>
      </c>
      <c r="AK1181" s="299">
        <v>0</v>
      </c>
      <c r="AL1181" s="299">
        <v>57980</v>
      </c>
      <c r="AM1181" s="299">
        <v>97.63</v>
      </c>
      <c r="AN1181" s="299">
        <v>1410</v>
      </c>
      <c r="AO1181" s="299">
        <v>2.37</v>
      </c>
      <c r="AP1181" s="299">
        <v>59390</v>
      </c>
      <c r="AQ1181" s="65">
        <f t="shared" si="241"/>
        <v>4.2380872200707187E-2</v>
      </c>
      <c r="AR1181" s="66">
        <f t="shared" si="242"/>
        <v>13.983333333333333</v>
      </c>
      <c r="AS1181" s="67">
        <f t="shared" si="243"/>
        <v>2.9550429365212998E-2</v>
      </c>
      <c r="AT1181" s="66">
        <f t="shared" si="244"/>
        <v>9.75</v>
      </c>
      <c r="AU1181" s="67">
        <f t="shared" si="245"/>
        <v>2.0845260144805523E-2</v>
      </c>
      <c r="AV1181" s="68">
        <f t="shared" si="246"/>
        <v>6.8777777777777782</v>
      </c>
    </row>
    <row r="1182" spans="1:48" x14ac:dyDescent="0.2">
      <c r="A1182" s="1" t="str">
        <f t="shared" si="239"/>
        <v>Calera43</v>
      </c>
      <c r="B1182" s="38" t="str">
        <f t="shared" si="240"/>
        <v>CAP1A43</v>
      </c>
      <c r="C1182" s="39">
        <v>43</v>
      </c>
      <c r="D1182" s="40" t="s">
        <v>59</v>
      </c>
      <c r="E1182" s="40" t="s">
        <v>56</v>
      </c>
      <c r="F1182" s="40" t="s">
        <v>47</v>
      </c>
      <c r="G1182" s="41" t="s">
        <v>22</v>
      </c>
      <c r="H1182" s="299">
        <v>2280</v>
      </c>
      <c r="I1182" s="299">
        <v>10.44</v>
      </c>
      <c r="J1182" s="299">
        <v>0</v>
      </c>
      <c r="K1182" s="299">
        <v>0</v>
      </c>
      <c r="L1182" s="299">
        <v>2300</v>
      </c>
      <c r="M1182" s="299">
        <v>10.53</v>
      </c>
      <c r="N1182" s="299">
        <v>15120</v>
      </c>
      <c r="O1182" s="299">
        <v>69.23</v>
      </c>
      <c r="P1182" s="299">
        <v>0</v>
      </c>
      <c r="Q1182" s="299">
        <v>0</v>
      </c>
      <c r="R1182" s="299">
        <v>0</v>
      </c>
      <c r="S1182" s="299">
        <v>0</v>
      </c>
      <c r="T1182" s="299">
        <v>0</v>
      </c>
      <c r="U1182" s="299">
        <v>0</v>
      </c>
      <c r="V1182" s="299">
        <v>846</v>
      </c>
      <c r="W1182" s="299">
        <v>3.87</v>
      </c>
      <c r="X1182" s="299">
        <v>510</v>
      </c>
      <c r="Y1182" s="299">
        <v>2.34</v>
      </c>
      <c r="Z1182" s="299">
        <v>1356</v>
      </c>
      <c r="AA1182" s="299">
        <v>6.21</v>
      </c>
      <c r="AB1182" s="299">
        <v>258</v>
      </c>
      <c r="AC1182" s="299">
        <v>1.18</v>
      </c>
      <c r="AD1182" s="299">
        <v>0</v>
      </c>
      <c r="AE1182" s="299">
        <v>0</v>
      </c>
      <c r="AF1182" s="299">
        <v>258</v>
      </c>
      <c r="AG1182" s="299">
        <v>1.18</v>
      </c>
      <c r="AH1182" s="299">
        <v>526</v>
      </c>
      <c r="AI1182" s="299">
        <v>2.41</v>
      </c>
      <c r="AJ1182" s="299">
        <v>0</v>
      </c>
      <c r="AK1182" s="299">
        <v>0</v>
      </c>
      <c r="AL1182" s="299">
        <v>21330</v>
      </c>
      <c r="AM1182" s="299">
        <v>97.66</v>
      </c>
      <c r="AN1182" s="299">
        <v>510</v>
      </c>
      <c r="AO1182" s="299">
        <v>2.34</v>
      </c>
      <c r="AP1182" s="299">
        <v>21840</v>
      </c>
      <c r="AQ1182" s="65">
        <f t="shared" ref="AQ1182:AQ1206" si="247">+Z1182/AP1182</f>
        <v>6.2087912087912089E-2</v>
      </c>
      <c r="AR1182" s="66">
        <f t="shared" ref="AR1182:AR1206" si="248">+Z1182/180</f>
        <v>7.5333333333333332</v>
      </c>
      <c r="AS1182" s="67">
        <f t="shared" ref="AS1182:AS1206" si="249">+AF1182/AP1182</f>
        <v>1.1813186813186813E-2</v>
      </c>
      <c r="AT1182" s="66">
        <f t="shared" ref="AT1182:AT1206" si="250">+AF1182/180</f>
        <v>1.4333333333333333</v>
      </c>
      <c r="AU1182" s="67">
        <f t="shared" ref="AU1182:AU1206" si="251">+AH1182/AP1182</f>
        <v>2.4084249084249085E-2</v>
      </c>
      <c r="AV1182" s="68">
        <f t="shared" ref="AV1182:AV1206" si="252">+AH1182/180</f>
        <v>2.9222222222222221</v>
      </c>
    </row>
    <row r="1183" spans="1:48" x14ac:dyDescent="0.2">
      <c r="A1183" s="1" t="str">
        <f t="shared" si="239"/>
        <v>Calera43</v>
      </c>
      <c r="B1183" s="38" t="str">
        <f t="shared" si="240"/>
        <v>CAP1B43</v>
      </c>
      <c r="C1183" s="39">
        <v>43</v>
      </c>
      <c r="D1183" s="40" t="s">
        <v>59</v>
      </c>
      <c r="E1183" s="40" t="s">
        <v>56</v>
      </c>
      <c r="F1183" s="40" t="s">
        <v>47</v>
      </c>
      <c r="G1183" s="41" t="s">
        <v>23</v>
      </c>
      <c r="H1183" s="299">
        <v>0</v>
      </c>
      <c r="I1183" s="299">
        <v>0</v>
      </c>
      <c r="J1183" s="299">
        <v>0</v>
      </c>
      <c r="K1183" s="299">
        <v>0</v>
      </c>
      <c r="L1183" s="299">
        <v>0</v>
      </c>
      <c r="M1183" s="299">
        <v>0</v>
      </c>
      <c r="N1183" s="299">
        <v>0</v>
      </c>
      <c r="O1183" s="299">
        <v>0</v>
      </c>
      <c r="P1183" s="299">
        <v>0</v>
      </c>
      <c r="Q1183" s="299">
        <v>0</v>
      </c>
      <c r="R1183" s="299">
        <v>0</v>
      </c>
      <c r="S1183" s="299">
        <v>0</v>
      </c>
      <c r="T1183" s="299">
        <v>0</v>
      </c>
      <c r="U1183" s="299">
        <v>0</v>
      </c>
      <c r="V1183" s="299">
        <v>0</v>
      </c>
      <c r="W1183" s="299">
        <v>0</v>
      </c>
      <c r="X1183" s="299">
        <v>150</v>
      </c>
      <c r="Y1183" s="299">
        <v>100</v>
      </c>
      <c r="Z1183" s="299">
        <v>150</v>
      </c>
      <c r="AA1183" s="299">
        <v>100</v>
      </c>
      <c r="AB1183" s="299">
        <v>0</v>
      </c>
      <c r="AC1183" s="299">
        <v>0</v>
      </c>
      <c r="AD1183" s="299">
        <v>0</v>
      </c>
      <c r="AE1183" s="299">
        <v>0</v>
      </c>
      <c r="AF1183" s="299">
        <v>0</v>
      </c>
      <c r="AG1183" s="299">
        <v>0</v>
      </c>
      <c r="AH1183" s="299">
        <v>0</v>
      </c>
      <c r="AI1183" s="299">
        <v>0</v>
      </c>
      <c r="AJ1183" s="299">
        <v>0</v>
      </c>
      <c r="AK1183" s="299">
        <v>0</v>
      </c>
      <c r="AL1183" s="299">
        <v>0</v>
      </c>
      <c r="AM1183" s="299">
        <v>0</v>
      </c>
      <c r="AN1183" s="299">
        <v>150</v>
      </c>
      <c r="AO1183" s="299">
        <v>100</v>
      </c>
      <c r="AP1183" s="299">
        <v>150</v>
      </c>
      <c r="AQ1183" s="65">
        <f t="shared" si="247"/>
        <v>1</v>
      </c>
      <c r="AR1183" s="66">
        <f t="shared" si="248"/>
        <v>0.83333333333333337</v>
      </c>
      <c r="AS1183" s="67">
        <f t="shared" si="249"/>
        <v>0</v>
      </c>
      <c r="AT1183" s="66">
        <f t="shared" si="250"/>
        <v>0</v>
      </c>
      <c r="AU1183" s="67">
        <f t="shared" si="251"/>
        <v>0</v>
      </c>
      <c r="AV1183" s="68">
        <f t="shared" si="252"/>
        <v>0</v>
      </c>
    </row>
    <row r="1184" spans="1:48" x14ac:dyDescent="0.2">
      <c r="A1184" s="1" t="str">
        <f t="shared" si="239"/>
        <v>Calera43</v>
      </c>
      <c r="B1184" s="38" t="str">
        <f t="shared" si="240"/>
        <v>CAP1c43</v>
      </c>
      <c r="C1184" s="39">
        <v>43</v>
      </c>
      <c r="D1184" s="40" t="s">
        <v>59</v>
      </c>
      <c r="E1184" s="40" t="s">
        <v>56</v>
      </c>
      <c r="F1184" s="40" t="s">
        <v>47</v>
      </c>
      <c r="G1184" s="41" t="s">
        <v>24</v>
      </c>
      <c r="H1184" s="299">
        <v>2640</v>
      </c>
      <c r="I1184" s="299">
        <v>6.76</v>
      </c>
      <c r="J1184" s="299">
        <v>0</v>
      </c>
      <c r="K1184" s="299">
        <v>0</v>
      </c>
      <c r="L1184" s="299">
        <v>13240</v>
      </c>
      <c r="M1184" s="299">
        <v>33.92</v>
      </c>
      <c r="N1184" s="299">
        <v>20700</v>
      </c>
      <c r="O1184" s="299">
        <v>53.04</v>
      </c>
      <c r="P1184" s="299">
        <v>240</v>
      </c>
      <c r="Q1184" s="299">
        <v>0.61</v>
      </c>
      <c r="R1184" s="299">
        <v>0</v>
      </c>
      <c r="S1184" s="299">
        <v>0</v>
      </c>
      <c r="T1184" s="299">
        <v>0</v>
      </c>
      <c r="U1184" s="299">
        <v>0</v>
      </c>
      <c r="V1184" s="299">
        <v>1317</v>
      </c>
      <c r="W1184" s="299">
        <v>3.37</v>
      </c>
      <c r="X1184" s="299">
        <v>90</v>
      </c>
      <c r="Y1184" s="299">
        <v>0.23</v>
      </c>
      <c r="Z1184" s="299">
        <v>1407</v>
      </c>
      <c r="AA1184" s="299">
        <v>3.6</v>
      </c>
      <c r="AB1184" s="299">
        <v>204</v>
      </c>
      <c r="AC1184" s="299">
        <v>0.52</v>
      </c>
      <c r="AD1184" s="299">
        <v>0</v>
      </c>
      <c r="AE1184" s="299">
        <v>0</v>
      </c>
      <c r="AF1184" s="299">
        <v>204</v>
      </c>
      <c r="AG1184" s="299">
        <v>0.52</v>
      </c>
      <c r="AH1184" s="299">
        <v>599</v>
      </c>
      <c r="AI1184" s="299">
        <v>1.53</v>
      </c>
      <c r="AJ1184" s="299">
        <v>0</v>
      </c>
      <c r="AK1184" s="299">
        <v>0</v>
      </c>
      <c r="AL1184" s="299">
        <v>38940</v>
      </c>
      <c r="AM1184" s="299">
        <v>99.77</v>
      </c>
      <c r="AN1184" s="299">
        <v>90</v>
      </c>
      <c r="AO1184" s="299">
        <v>0.23</v>
      </c>
      <c r="AP1184" s="299">
        <v>39030</v>
      </c>
      <c r="AQ1184" s="65">
        <f t="shared" si="247"/>
        <v>3.6049192928516528E-2</v>
      </c>
      <c r="AR1184" s="66">
        <f t="shared" si="248"/>
        <v>7.8166666666666664</v>
      </c>
      <c r="AS1184" s="67">
        <f t="shared" si="249"/>
        <v>5.2267486548808612E-3</v>
      </c>
      <c r="AT1184" s="66">
        <f t="shared" si="250"/>
        <v>1.1333333333333333</v>
      </c>
      <c r="AU1184" s="67">
        <f t="shared" si="251"/>
        <v>1.5347168844478606E-2</v>
      </c>
      <c r="AV1184" s="68">
        <f t="shared" si="252"/>
        <v>3.3277777777777779</v>
      </c>
    </row>
    <row r="1185" spans="1:48" x14ac:dyDescent="0.2">
      <c r="A1185" s="1" t="str">
        <f t="shared" si="239"/>
        <v>Pichidegua43</v>
      </c>
      <c r="B1185" s="38" t="str">
        <f t="shared" si="240"/>
        <v>PICH1A43</v>
      </c>
      <c r="C1185" s="39">
        <v>43</v>
      </c>
      <c r="D1185" s="40" t="s">
        <v>52</v>
      </c>
      <c r="E1185" s="40" t="s">
        <v>55</v>
      </c>
      <c r="F1185" s="40" t="s">
        <v>48</v>
      </c>
      <c r="G1185" s="41" t="s">
        <v>25</v>
      </c>
      <c r="H1185" s="299">
        <v>0</v>
      </c>
      <c r="I1185" s="299">
        <v>0</v>
      </c>
      <c r="J1185" s="299">
        <v>0</v>
      </c>
      <c r="K1185" s="299">
        <v>0</v>
      </c>
      <c r="L1185" s="299">
        <v>0</v>
      </c>
      <c r="M1185" s="299">
        <v>0</v>
      </c>
      <c r="N1185" s="299">
        <v>0</v>
      </c>
      <c r="O1185" s="299">
        <v>0</v>
      </c>
      <c r="P1185" s="299">
        <v>0</v>
      </c>
      <c r="Q1185" s="299">
        <v>0</v>
      </c>
      <c r="R1185" s="299">
        <v>0</v>
      </c>
      <c r="S1185" s="299">
        <v>0</v>
      </c>
      <c r="T1185" s="299">
        <v>0</v>
      </c>
      <c r="U1185" s="299">
        <v>0</v>
      </c>
      <c r="V1185" s="299">
        <v>0</v>
      </c>
      <c r="W1185" s="299">
        <v>0</v>
      </c>
      <c r="X1185" s="299">
        <v>0</v>
      </c>
      <c r="Y1185" s="299">
        <v>0</v>
      </c>
      <c r="Z1185" s="299">
        <v>0</v>
      </c>
      <c r="AA1185" s="299">
        <v>0</v>
      </c>
      <c r="AB1185" s="299">
        <v>0</v>
      </c>
      <c r="AC1185" s="299">
        <v>0</v>
      </c>
      <c r="AD1185" s="299">
        <v>0</v>
      </c>
      <c r="AE1185" s="299">
        <v>0</v>
      </c>
      <c r="AF1185" s="299">
        <v>0</v>
      </c>
      <c r="AG1185" s="299">
        <v>0</v>
      </c>
      <c r="AH1185" s="299">
        <v>0</v>
      </c>
      <c r="AI1185" s="299">
        <v>0</v>
      </c>
      <c r="AJ1185" s="299">
        <v>0</v>
      </c>
      <c r="AK1185" s="299">
        <v>0</v>
      </c>
      <c r="AL1185" s="299">
        <v>0</v>
      </c>
      <c r="AM1185" s="299">
        <v>0</v>
      </c>
      <c r="AN1185" s="299">
        <v>0</v>
      </c>
      <c r="AO1185" s="299">
        <v>0</v>
      </c>
      <c r="AP1185" s="299">
        <v>0</v>
      </c>
      <c r="AQ1185" s="65">
        <v>0</v>
      </c>
      <c r="AR1185" s="66">
        <f t="shared" si="248"/>
        <v>0</v>
      </c>
      <c r="AS1185" s="67">
        <v>0</v>
      </c>
      <c r="AT1185" s="66">
        <f t="shared" si="250"/>
        <v>0</v>
      </c>
      <c r="AU1185" s="67">
        <v>0</v>
      </c>
      <c r="AV1185" s="68">
        <f t="shared" si="252"/>
        <v>0</v>
      </c>
    </row>
    <row r="1186" spans="1:48" x14ac:dyDescent="0.2">
      <c r="A1186" s="1" t="str">
        <f t="shared" si="239"/>
        <v>Pichidegua43</v>
      </c>
      <c r="B1186" s="38" t="str">
        <f t="shared" si="240"/>
        <v>PICH2A43</v>
      </c>
      <c r="C1186" s="39">
        <v>43</v>
      </c>
      <c r="D1186" s="40" t="s">
        <v>52</v>
      </c>
      <c r="E1186" s="40" t="s">
        <v>56</v>
      </c>
      <c r="F1186" s="40" t="s">
        <v>48</v>
      </c>
      <c r="G1186" s="41" t="s">
        <v>26</v>
      </c>
      <c r="H1186" s="299">
        <v>13800</v>
      </c>
      <c r="I1186" s="299">
        <v>5.34</v>
      </c>
      <c r="J1186" s="299">
        <v>56520</v>
      </c>
      <c r="K1186" s="299">
        <v>21.87</v>
      </c>
      <c r="L1186" s="299">
        <v>98100</v>
      </c>
      <c r="M1186" s="299">
        <v>37.97</v>
      </c>
      <c r="N1186" s="299">
        <v>53460</v>
      </c>
      <c r="O1186" s="299">
        <v>20.69</v>
      </c>
      <c r="P1186" s="299">
        <v>21420</v>
      </c>
      <c r="Q1186" s="299">
        <v>8.2899999999999991</v>
      </c>
      <c r="R1186" s="299">
        <v>0</v>
      </c>
      <c r="S1186" s="299">
        <v>0</v>
      </c>
      <c r="T1186" s="299">
        <v>0</v>
      </c>
      <c r="U1186" s="299">
        <v>0</v>
      </c>
      <c r="V1186" s="299">
        <v>10485</v>
      </c>
      <c r="W1186" s="299">
        <v>4.0599999999999996</v>
      </c>
      <c r="X1186" s="299">
        <v>0</v>
      </c>
      <c r="Y1186" s="299">
        <v>0</v>
      </c>
      <c r="Z1186" s="299">
        <v>10485</v>
      </c>
      <c r="AA1186" s="299">
        <v>4.0599999999999996</v>
      </c>
      <c r="AB1186" s="299">
        <v>3555</v>
      </c>
      <c r="AC1186" s="299">
        <v>1.38</v>
      </c>
      <c r="AD1186" s="299">
        <v>0</v>
      </c>
      <c r="AE1186" s="299">
        <v>0</v>
      </c>
      <c r="AF1186" s="299">
        <v>3555</v>
      </c>
      <c r="AG1186" s="299">
        <v>1.38</v>
      </c>
      <c r="AH1186" s="299">
        <v>1040</v>
      </c>
      <c r="AI1186" s="299">
        <v>0.4</v>
      </c>
      <c r="AJ1186" s="299">
        <v>0</v>
      </c>
      <c r="AK1186" s="299">
        <v>0</v>
      </c>
      <c r="AL1186" s="299">
        <v>258380</v>
      </c>
      <c r="AM1186" s="299">
        <v>100</v>
      </c>
      <c r="AN1186" s="299">
        <v>0</v>
      </c>
      <c r="AO1186" s="299">
        <v>0</v>
      </c>
      <c r="AP1186" s="299">
        <v>258380</v>
      </c>
      <c r="AQ1186" s="65">
        <f t="shared" si="247"/>
        <v>4.0579766235776762E-2</v>
      </c>
      <c r="AR1186" s="66">
        <f t="shared" si="248"/>
        <v>58.25</v>
      </c>
      <c r="AS1186" s="67">
        <f t="shared" si="249"/>
        <v>1.3758804861057357E-2</v>
      </c>
      <c r="AT1186" s="66">
        <f t="shared" si="250"/>
        <v>19.75</v>
      </c>
      <c r="AU1186" s="67">
        <f t="shared" si="251"/>
        <v>4.0250793405062308E-3</v>
      </c>
      <c r="AV1186" s="68">
        <f t="shared" si="252"/>
        <v>5.7777777777777777</v>
      </c>
    </row>
    <row r="1187" spans="1:48" x14ac:dyDescent="0.2">
      <c r="A1187" s="1" t="str">
        <f t="shared" si="239"/>
        <v>Pichidegua43</v>
      </c>
      <c r="B1187" s="38" t="str">
        <f t="shared" si="240"/>
        <v>PICH3A43</v>
      </c>
      <c r="C1187" s="39">
        <v>43</v>
      </c>
      <c r="D1187" s="40" t="s">
        <v>52</v>
      </c>
      <c r="E1187" s="40" t="s">
        <v>55</v>
      </c>
      <c r="F1187" s="40" t="s">
        <v>49</v>
      </c>
      <c r="G1187" s="41" t="s">
        <v>27</v>
      </c>
      <c r="H1187" s="299">
        <v>19320</v>
      </c>
      <c r="I1187" s="299">
        <v>7.43</v>
      </c>
      <c r="J1187" s="299">
        <v>54900</v>
      </c>
      <c r="K1187" s="299">
        <v>21.1</v>
      </c>
      <c r="L1187" s="299">
        <v>130680</v>
      </c>
      <c r="M1187" s="299">
        <v>50.23</v>
      </c>
      <c r="N1187" s="299">
        <v>31860</v>
      </c>
      <c r="O1187" s="299">
        <v>12.25</v>
      </c>
      <c r="P1187" s="299">
        <v>0</v>
      </c>
      <c r="Q1187" s="299">
        <v>0</v>
      </c>
      <c r="R1187" s="299">
        <v>0</v>
      </c>
      <c r="S1187" s="299">
        <v>0</v>
      </c>
      <c r="T1187" s="299">
        <v>0</v>
      </c>
      <c r="U1187" s="299">
        <v>0</v>
      </c>
      <c r="V1187" s="299">
        <v>21060</v>
      </c>
      <c r="W1187" s="299">
        <v>8.1</v>
      </c>
      <c r="X1187" s="299">
        <v>0</v>
      </c>
      <c r="Y1187" s="299">
        <v>0</v>
      </c>
      <c r="Z1187" s="299">
        <v>21060</v>
      </c>
      <c r="AA1187" s="299">
        <v>8.1</v>
      </c>
      <c r="AB1187" s="299">
        <v>1080</v>
      </c>
      <c r="AC1187" s="299">
        <v>0.42</v>
      </c>
      <c r="AD1187" s="299">
        <v>0</v>
      </c>
      <c r="AE1187" s="299">
        <v>0</v>
      </c>
      <c r="AF1187" s="299">
        <v>1080</v>
      </c>
      <c r="AG1187" s="299">
        <v>0.42</v>
      </c>
      <c r="AH1187" s="299">
        <v>1240</v>
      </c>
      <c r="AI1187" s="299">
        <v>0.48</v>
      </c>
      <c r="AJ1187" s="299">
        <v>0</v>
      </c>
      <c r="AK1187" s="299">
        <v>0</v>
      </c>
      <c r="AL1187" s="299">
        <v>260140</v>
      </c>
      <c r="AM1187" s="299">
        <v>100</v>
      </c>
      <c r="AN1187" s="299">
        <v>0</v>
      </c>
      <c r="AO1187" s="299">
        <v>0</v>
      </c>
      <c r="AP1187" s="299">
        <v>260140</v>
      </c>
      <c r="AQ1187" s="65">
        <f t="shared" si="247"/>
        <v>8.0956408087952639E-2</v>
      </c>
      <c r="AR1187" s="66">
        <f t="shared" si="248"/>
        <v>117</v>
      </c>
      <c r="AS1187" s="67">
        <f t="shared" si="249"/>
        <v>4.1516106711770584E-3</v>
      </c>
      <c r="AT1187" s="66">
        <f t="shared" si="250"/>
        <v>6</v>
      </c>
      <c r="AU1187" s="67">
        <f t="shared" si="251"/>
        <v>4.7666641039440299E-3</v>
      </c>
      <c r="AV1187" s="68">
        <f t="shared" si="252"/>
        <v>6.8888888888888893</v>
      </c>
    </row>
    <row r="1188" spans="1:48" x14ac:dyDescent="0.2">
      <c r="A1188" s="1" t="str">
        <f t="shared" si="239"/>
        <v>Pichidegua43</v>
      </c>
      <c r="B1188" s="38" t="str">
        <f t="shared" si="240"/>
        <v>PICH4A43</v>
      </c>
      <c r="C1188" s="39">
        <v>43</v>
      </c>
      <c r="D1188" s="40" t="s">
        <v>52</v>
      </c>
      <c r="E1188" s="40" t="s">
        <v>55</v>
      </c>
      <c r="F1188" s="40" t="s">
        <v>50</v>
      </c>
      <c r="G1188" s="41" t="s">
        <v>28</v>
      </c>
      <c r="H1188" s="299">
        <v>0</v>
      </c>
      <c r="I1188" s="299">
        <v>0</v>
      </c>
      <c r="J1188" s="299">
        <v>0</v>
      </c>
      <c r="K1188" s="299">
        <v>0</v>
      </c>
      <c r="L1188" s="299">
        <v>0</v>
      </c>
      <c r="M1188" s="299">
        <v>0</v>
      </c>
      <c r="N1188" s="299">
        <v>0</v>
      </c>
      <c r="O1188" s="299">
        <v>0</v>
      </c>
      <c r="P1188" s="299">
        <v>0</v>
      </c>
      <c r="Q1188" s="299">
        <v>0</v>
      </c>
      <c r="R1188" s="299">
        <v>0</v>
      </c>
      <c r="S1188" s="299">
        <v>0</v>
      </c>
      <c r="T1188" s="299">
        <v>0</v>
      </c>
      <c r="U1188" s="299">
        <v>0</v>
      </c>
      <c r="V1188" s="299">
        <v>18000</v>
      </c>
      <c r="W1188" s="299">
        <v>83.49</v>
      </c>
      <c r="X1188" s="299">
        <v>0</v>
      </c>
      <c r="Y1188" s="299">
        <v>0</v>
      </c>
      <c r="Z1188" s="299">
        <v>18000</v>
      </c>
      <c r="AA1188" s="299">
        <v>83.49</v>
      </c>
      <c r="AB1188" s="299">
        <v>2160</v>
      </c>
      <c r="AC1188" s="299">
        <v>10.02</v>
      </c>
      <c r="AD1188" s="299">
        <v>0</v>
      </c>
      <c r="AE1188" s="299">
        <v>0</v>
      </c>
      <c r="AF1188" s="299">
        <v>2160</v>
      </c>
      <c r="AG1188" s="299">
        <v>10.02</v>
      </c>
      <c r="AH1188" s="299">
        <v>1400</v>
      </c>
      <c r="AI1188" s="299">
        <v>6.49</v>
      </c>
      <c r="AJ1188" s="299">
        <v>0</v>
      </c>
      <c r="AK1188" s="299">
        <v>0</v>
      </c>
      <c r="AL1188" s="299">
        <v>21560</v>
      </c>
      <c r="AM1188" s="299">
        <v>100</v>
      </c>
      <c r="AN1188" s="299">
        <v>0</v>
      </c>
      <c r="AO1188" s="299">
        <v>0</v>
      </c>
      <c r="AP1188" s="299">
        <v>21560</v>
      </c>
      <c r="AQ1188" s="65">
        <f t="shared" si="247"/>
        <v>0.83487940630797774</v>
      </c>
      <c r="AR1188" s="66">
        <f t="shared" si="248"/>
        <v>100</v>
      </c>
      <c r="AS1188" s="67">
        <f t="shared" si="249"/>
        <v>0.10018552875695733</v>
      </c>
      <c r="AT1188" s="66">
        <f t="shared" si="250"/>
        <v>12</v>
      </c>
      <c r="AU1188" s="67">
        <f t="shared" si="251"/>
        <v>6.4935064935064929E-2</v>
      </c>
      <c r="AV1188" s="68">
        <f t="shared" si="252"/>
        <v>7.7777777777777777</v>
      </c>
    </row>
    <row r="1189" spans="1:48" x14ac:dyDescent="0.2">
      <c r="A1189" s="1" t="str">
        <f t="shared" si="239"/>
        <v>Pichidegua43</v>
      </c>
      <c r="B1189" s="38" t="str">
        <f t="shared" si="240"/>
        <v>PICH5A43</v>
      </c>
      <c r="C1189" s="39">
        <v>43</v>
      </c>
      <c r="D1189" s="40" t="s">
        <v>52</v>
      </c>
      <c r="E1189" s="40" t="s">
        <v>55</v>
      </c>
      <c r="F1189" s="40" t="s">
        <v>51</v>
      </c>
      <c r="G1189" s="41" t="s">
        <v>29</v>
      </c>
      <c r="H1189" s="299">
        <v>0</v>
      </c>
      <c r="I1189" s="299">
        <v>0</v>
      </c>
      <c r="J1189" s="299">
        <v>0</v>
      </c>
      <c r="K1189" s="299">
        <v>0</v>
      </c>
      <c r="L1189" s="299">
        <v>0</v>
      </c>
      <c r="M1189" s="299">
        <v>0</v>
      </c>
      <c r="N1189" s="299">
        <v>0</v>
      </c>
      <c r="O1189" s="299">
        <v>0</v>
      </c>
      <c r="P1189" s="299">
        <v>0</v>
      </c>
      <c r="Q1189" s="299">
        <v>0</v>
      </c>
      <c r="R1189" s="299">
        <v>0</v>
      </c>
      <c r="S1189" s="299">
        <v>0</v>
      </c>
      <c r="T1189" s="299">
        <v>0</v>
      </c>
      <c r="U1189" s="299">
        <v>0</v>
      </c>
      <c r="V1189" s="299">
        <v>0</v>
      </c>
      <c r="W1189" s="299">
        <v>0</v>
      </c>
      <c r="X1189" s="299">
        <v>0</v>
      </c>
      <c r="Y1189" s="299">
        <v>0</v>
      </c>
      <c r="Z1189" s="299">
        <v>0</v>
      </c>
      <c r="AA1189" s="299">
        <v>0</v>
      </c>
      <c r="AB1189" s="299">
        <v>0</v>
      </c>
      <c r="AC1189" s="299">
        <v>0</v>
      </c>
      <c r="AD1189" s="299">
        <v>0</v>
      </c>
      <c r="AE1189" s="299">
        <v>0</v>
      </c>
      <c r="AF1189" s="299">
        <v>0</v>
      </c>
      <c r="AG1189" s="299">
        <v>0</v>
      </c>
      <c r="AH1189" s="299">
        <v>0</v>
      </c>
      <c r="AI1189" s="299">
        <v>0</v>
      </c>
      <c r="AJ1189" s="299">
        <v>0</v>
      </c>
      <c r="AK1189" s="299">
        <v>0</v>
      </c>
      <c r="AL1189" s="299">
        <v>0</v>
      </c>
      <c r="AM1189" s="299">
        <v>0</v>
      </c>
      <c r="AN1189" s="299">
        <v>0</v>
      </c>
      <c r="AO1189" s="299">
        <v>0</v>
      </c>
      <c r="AP1189" s="299">
        <v>0</v>
      </c>
      <c r="AQ1189" s="65">
        <v>0</v>
      </c>
      <c r="AR1189" s="66">
        <f t="shared" si="248"/>
        <v>0</v>
      </c>
      <c r="AS1189" s="67">
        <v>0</v>
      </c>
      <c r="AT1189" s="66">
        <f t="shared" si="250"/>
        <v>0</v>
      </c>
      <c r="AU1189" s="67">
        <v>0</v>
      </c>
      <c r="AV1189" s="68">
        <f t="shared" si="252"/>
        <v>0</v>
      </c>
    </row>
    <row r="1190" spans="1:48" x14ac:dyDescent="0.2">
      <c r="A1190" s="1" t="str">
        <f t="shared" si="239"/>
        <v>Pichidegua43</v>
      </c>
      <c r="B1190" s="38" t="str">
        <f t="shared" si="240"/>
        <v>PICH1B43</v>
      </c>
      <c r="C1190" s="39">
        <v>43</v>
      </c>
      <c r="D1190" s="40" t="s">
        <v>52</v>
      </c>
      <c r="E1190" s="40" t="s">
        <v>56</v>
      </c>
      <c r="F1190" s="40" t="s">
        <v>48</v>
      </c>
      <c r="G1190" s="41" t="s">
        <v>30</v>
      </c>
      <c r="H1190" s="299">
        <v>600</v>
      </c>
      <c r="I1190" s="299">
        <v>4.9000000000000004</v>
      </c>
      <c r="J1190" s="299">
        <v>2520</v>
      </c>
      <c r="K1190" s="299">
        <v>20.59</v>
      </c>
      <c r="L1190" s="299">
        <v>2340</v>
      </c>
      <c r="M1190" s="299">
        <v>19.12</v>
      </c>
      <c r="N1190" s="299">
        <v>4500</v>
      </c>
      <c r="O1190" s="299">
        <v>36.76</v>
      </c>
      <c r="P1190" s="299">
        <v>0</v>
      </c>
      <c r="Q1190" s="299">
        <v>0</v>
      </c>
      <c r="R1190" s="299">
        <v>0</v>
      </c>
      <c r="S1190" s="299">
        <v>0</v>
      </c>
      <c r="T1190" s="299">
        <v>0</v>
      </c>
      <c r="U1190" s="299">
        <v>0</v>
      </c>
      <c r="V1190" s="299">
        <v>642</v>
      </c>
      <c r="W1190" s="299">
        <v>5.25</v>
      </c>
      <c r="X1190" s="299">
        <v>1380</v>
      </c>
      <c r="Y1190" s="299">
        <v>11.27</v>
      </c>
      <c r="Z1190" s="299">
        <v>2022</v>
      </c>
      <c r="AA1190" s="299">
        <v>16.52</v>
      </c>
      <c r="AB1190" s="299">
        <v>66</v>
      </c>
      <c r="AC1190" s="299">
        <v>0.54</v>
      </c>
      <c r="AD1190" s="299">
        <v>60</v>
      </c>
      <c r="AE1190" s="299">
        <v>0.49</v>
      </c>
      <c r="AF1190" s="299">
        <v>126</v>
      </c>
      <c r="AG1190" s="299">
        <v>1.03</v>
      </c>
      <c r="AH1190" s="299">
        <v>132</v>
      </c>
      <c r="AI1190" s="299">
        <v>1.08</v>
      </c>
      <c r="AJ1190" s="299">
        <v>0</v>
      </c>
      <c r="AK1190" s="299">
        <v>0</v>
      </c>
      <c r="AL1190" s="299">
        <v>10800</v>
      </c>
      <c r="AM1190" s="299">
        <v>88.24</v>
      </c>
      <c r="AN1190" s="299">
        <v>1440</v>
      </c>
      <c r="AO1190" s="299">
        <v>11.76</v>
      </c>
      <c r="AP1190" s="299">
        <v>12240</v>
      </c>
      <c r="AQ1190" s="65">
        <f t="shared" si="247"/>
        <v>0.16519607843137254</v>
      </c>
      <c r="AR1190" s="66">
        <f t="shared" si="248"/>
        <v>11.233333333333333</v>
      </c>
      <c r="AS1190" s="67">
        <f t="shared" si="249"/>
        <v>1.0294117647058823E-2</v>
      </c>
      <c r="AT1190" s="66">
        <f t="shared" si="250"/>
        <v>0.7</v>
      </c>
      <c r="AU1190" s="67">
        <f t="shared" si="251"/>
        <v>1.0784313725490196E-2</v>
      </c>
      <c r="AV1190" s="68">
        <f t="shared" si="252"/>
        <v>0.73333333333333328</v>
      </c>
    </row>
    <row r="1191" spans="1:48" x14ac:dyDescent="0.2">
      <c r="A1191" s="1" t="str">
        <f t="shared" si="239"/>
        <v>Pichidegua43</v>
      </c>
      <c r="B1191" s="38" t="str">
        <f t="shared" si="240"/>
        <v>PICH2B43</v>
      </c>
      <c r="C1191" s="39">
        <v>43</v>
      </c>
      <c r="D1191" s="40" t="s">
        <v>52</v>
      </c>
      <c r="E1191" s="40" t="s">
        <v>55</v>
      </c>
      <c r="F1191" s="40" t="s">
        <v>48</v>
      </c>
      <c r="G1191" s="41" t="s">
        <v>31</v>
      </c>
      <c r="H1191" s="299">
        <v>0</v>
      </c>
      <c r="I1191" s="299">
        <v>0</v>
      </c>
      <c r="J1191" s="299">
        <v>0</v>
      </c>
      <c r="K1191" s="299">
        <v>0</v>
      </c>
      <c r="L1191" s="299">
        <v>0</v>
      </c>
      <c r="M1191" s="299">
        <v>0</v>
      </c>
      <c r="N1191" s="299">
        <v>0</v>
      </c>
      <c r="O1191" s="299">
        <v>0</v>
      </c>
      <c r="P1191" s="299">
        <v>0</v>
      </c>
      <c r="Q1191" s="299">
        <v>0</v>
      </c>
      <c r="R1191" s="299">
        <v>0</v>
      </c>
      <c r="S1191" s="299">
        <v>0</v>
      </c>
      <c r="T1191" s="299">
        <v>0</v>
      </c>
      <c r="U1191" s="299">
        <v>0</v>
      </c>
      <c r="V1191" s="299">
        <v>0</v>
      </c>
      <c r="W1191" s="299">
        <v>0</v>
      </c>
      <c r="X1191" s="299">
        <v>0</v>
      </c>
      <c r="Y1191" s="299">
        <v>0</v>
      </c>
      <c r="Z1191" s="299">
        <v>0</v>
      </c>
      <c r="AA1191" s="299">
        <v>0</v>
      </c>
      <c r="AB1191" s="299">
        <v>0</v>
      </c>
      <c r="AC1191" s="299">
        <v>0</v>
      </c>
      <c r="AD1191" s="299">
        <v>0</v>
      </c>
      <c r="AE1191" s="299">
        <v>0</v>
      </c>
      <c r="AF1191" s="299">
        <v>0</v>
      </c>
      <c r="AG1191" s="299">
        <v>0</v>
      </c>
      <c r="AH1191" s="299">
        <v>0</v>
      </c>
      <c r="AI1191" s="299">
        <v>0</v>
      </c>
      <c r="AJ1191" s="299">
        <v>0</v>
      </c>
      <c r="AK1191" s="299">
        <v>0</v>
      </c>
      <c r="AL1191" s="299">
        <v>0</v>
      </c>
      <c r="AM1191" s="299">
        <v>0</v>
      </c>
      <c r="AN1191" s="299">
        <v>0</v>
      </c>
      <c r="AO1191" s="299">
        <v>0</v>
      </c>
      <c r="AP1191" s="299">
        <v>0</v>
      </c>
      <c r="AQ1191" s="65">
        <v>0</v>
      </c>
      <c r="AR1191" s="66">
        <f t="shared" si="248"/>
        <v>0</v>
      </c>
      <c r="AS1191" s="67">
        <v>0</v>
      </c>
      <c r="AT1191" s="66">
        <f t="shared" si="250"/>
        <v>0</v>
      </c>
      <c r="AU1191" s="67">
        <v>0</v>
      </c>
      <c r="AV1191" s="68">
        <f t="shared" si="252"/>
        <v>0</v>
      </c>
    </row>
    <row r="1192" spans="1:48" x14ac:dyDescent="0.2">
      <c r="A1192" s="1" t="str">
        <f t="shared" si="239"/>
        <v>Pichidegua43</v>
      </c>
      <c r="B1192" s="38" t="str">
        <f t="shared" si="240"/>
        <v>PICH3B43</v>
      </c>
      <c r="C1192" s="39">
        <v>43</v>
      </c>
      <c r="D1192" s="40" t="s">
        <v>52</v>
      </c>
      <c r="E1192" s="40" t="s">
        <v>55</v>
      </c>
      <c r="F1192" s="40" t="s">
        <v>49</v>
      </c>
      <c r="G1192" s="41" t="s">
        <v>32</v>
      </c>
      <c r="H1192" s="299">
        <v>2520</v>
      </c>
      <c r="I1192" s="299">
        <v>0.6</v>
      </c>
      <c r="J1192" s="299">
        <v>25920</v>
      </c>
      <c r="K1192" s="299">
        <v>6.18</v>
      </c>
      <c r="L1192" s="299">
        <v>205860</v>
      </c>
      <c r="M1192" s="299">
        <v>49.06</v>
      </c>
      <c r="N1192" s="299">
        <v>162360</v>
      </c>
      <c r="O1192" s="299">
        <v>38.69</v>
      </c>
      <c r="P1192" s="299">
        <v>11520</v>
      </c>
      <c r="Q1192" s="299">
        <v>2.75</v>
      </c>
      <c r="R1192" s="299">
        <v>0</v>
      </c>
      <c r="S1192" s="299">
        <v>0</v>
      </c>
      <c r="T1192" s="299">
        <v>0</v>
      </c>
      <c r="U1192" s="299">
        <v>0</v>
      </c>
      <c r="V1192" s="299">
        <v>9000</v>
      </c>
      <c r="W1192" s="299">
        <v>2.14</v>
      </c>
      <c r="X1192" s="299">
        <v>0</v>
      </c>
      <c r="Y1192" s="299">
        <v>0</v>
      </c>
      <c r="Z1192" s="299">
        <v>9000</v>
      </c>
      <c r="AA1192" s="299">
        <v>2.14</v>
      </c>
      <c r="AB1192" s="299">
        <v>1260</v>
      </c>
      <c r="AC1192" s="299">
        <v>0.3</v>
      </c>
      <c r="AD1192" s="299">
        <v>0</v>
      </c>
      <c r="AE1192" s="299">
        <v>0</v>
      </c>
      <c r="AF1192" s="299">
        <v>1260</v>
      </c>
      <c r="AG1192" s="299">
        <v>0.3</v>
      </c>
      <c r="AH1192" s="299">
        <v>1180</v>
      </c>
      <c r="AI1192" s="299">
        <v>0.28000000000000003</v>
      </c>
      <c r="AJ1192" s="299">
        <v>0</v>
      </c>
      <c r="AK1192" s="299">
        <v>0</v>
      </c>
      <c r="AL1192" s="299">
        <v>419620</v>
      </c>
      <c r="AM1192" s="299">
        <v>100</v>
      </c>
      <c r="AN1192" s="299">
        <v>0</v>
      </c>
      <c r="AO1192" s="299">
        <v>0</v>
      </c>
      <c r="AP1192" s="299">
        <v>419620</v>
      </c>
      <c r="AQ1192" s="65">
        <f t="shared" si="247"/>
        <v>2.144797674086078E-2</v>
      </c>
      <c r="AR1192" s="66">
        <f t="shared" si="248"/>
        <v>50</v>
      </c>
      <c r="AS1192" s="67">
        <f t="shared" si="249"/>
        <v>3.0027167437205091E-3</v>
      </c>
      <c r="AT1192" s="66">
        <f t="shared" si="250"/>
        <v>7</v>
      </c>
      <c r="AU1192" s="67">
        <f t="shared" si="251"/>
        <v>2.8120680615795245E-3</v>
      </c>
      <c r="AV1192" s="68">
        <f t="shared" si="252"/>
        <v>6.5555555555555554</v>
      </c>
    </row>
    <row r="1193" spans="1:48" x14ac:dyDescent="0.2">
      <c r="A1193" s="1" t="str">
        <f t="shared" si="239"/>
        <v>Pichidegua43</v>
      </c>
      <c r="B1193" s="38" t="str">
        <f t="shared" si="240"/>
        <v>PICH4B43</v>
      </c>
      <c r="C1193" s="39">
        <v>43</v>
      </c>
      <c r="D1193" s="40" t="s">
        <v>52</v>
      </c>
      <c r="E1193" s="40" t="s">
        <v>55</v>
      </c>
      <c r="F1193" s="40" t="s">
        <v>50</v>
      </c>
      <c r="G1193" s="41" t="s">
        <v>33</v>
      </c>
      <c r="H1193" s="299">
        <v>1200</v>
      </c>
      <c r="I1193" s="299">
        <v>0.79</v>
      </c>
      <c r="J1193" s="299">
        <v>0</v>
      </c>
      <c r="K1193" s="299">
        <v>0</v>
      </c>
      <c r="L1193" s="299">
        <v>54900</v>
      </c>
      <c r="M1193" s="299">
        <v>36.18</v>
      </c>
      <c r="N1193" s="299">
        <v>71460</v>
      </c>
      <c r="O1193" s="299">
        <v>47.09</v>
      </c>
      <c r="P1193" s="299">
        <v>5040</v>
      </c>
      <c r="Q1193" s="299">
        <v>3.32</v>
      </c>
      <c r="R1193" s="299">
        <v>0</v>
      </c>
      <c r="S1193" s="299">
        <v>0</v>
      </c>
      <c r="T1193" s="299">
        <v>0</v>
      </c>
      <c r="U1193" s="299">
        <v>0</v>
      </c>
      <c r="V1193" s="299">
        <v>16560</v>
      </c>
      <c r="W1193" s="299">
        <v>10.91</v>
      </c>
      <c r="X1193" s="299">
        <v>0</v>
      </c>
      <c r="Y1193" s="299">
        <v>0</v>
      </c>
      <c r="Z1193" s="299">
        <v>16560</v>
      </c>
      <c r="AA1193" s="299">
        <v>10.91</v>
      </c>
      <c r="AB1193" s="299">
        <v>1980</v>
      </c>
      <c r="AC1193" s="299">
        <v>1.3</v>
      </c>
      <c r="AD1193" s="299">
        <v>0</v>
      </c>
      <c r="AE1193" s="299">
        <v>0</v>
      </c>
      <c r="AF1193" s="299">
        <v>1980</v>
      </c>
      <c r="AG1193" s="299">
        <v>1.3</v>
      </c>
      <c r="AH1193" s="299">
        <v>600</v>
      </c>
      <c r="AI1193" s="299">
        <v>0.4</v>
      </c>
      <c r="AJ1193" s="299">
        <v>0</v>
      </c>
      <c r="AK1193" s="299">
        <v>0</v>
      </c>
      <c r="AL1193" s="299">
        <v>151740</v>
      </c>
      <c r="AM1193" s="299">
        <v>100</v>
      </c>
      <c r="AN1193" s="299">
        <v>0</v>
      </c>
      <c r="AO1193" s="299">
        <v>0</v>
      </c>
      <c r="AP1193" s="299">
        <v>151740</v>
      </c>
      <c r="AQ1193" s="65">
        <f t="shared" si="247"/>
        <v>0.10913404507710557</v>
      </c>
      <c r="AR1193" s="66">
        <f t="shared" si="248"/>
        <v>92</v>
      </c>
      <c r="AS1193" s="67">
        <f t="shared" si="249"/>
        <v>1.3048635824436536E-2</v>
      </c>
      <c r="AT1193" s="66">
        <f t="shared" si="250"/>
        <v>11</v>
      </c>
      <c r="AU1193" s="67">
        <f t="shared" si="251"/>
        <v>3.9541320680110716E-3</v>
      </c>
      <c r="AV1193" s="68">
        <f t="shared" si="252"/>
        <v>3.3333333333333335</v>
      </c>
    </row>
    <row r="1194" spans="1:48" x14ac:dyDescent="0.2">
      <c r="A1194" s="1" t="str">
        <f t="shared" si="239"/>
        <v>Pichidegua43</v>
      </c>
      <c r="B1194" s="38" t="str">
        <f t="shared" si="240"/>
        <v>PICH5B43</v>
      </c>
      <c r="C1194" s="39">
        <v>43</v>
      </c>
      <c r="D1194" s="40" t="s">
        <v>52</v>
      </c>
      <c r="E1194" s="40" t="s">
        <v>55</v>
      </c>
      <c r="F1194" s="40" t="s">
        <v>51</v>
      </c>
      <c r="G1194" s="41" t="s">
        <v>34</v>
      </c>
      <c r="H1194" s="299">
        <v>2400</v>
      </c>
      <c r="I1194" s="299">
        <v>0.47</v>
      </c>
      <c r="J1194" s="299">
        <v>14760</v>
      </c>
      <c r="K1194" s="299">
        <v>2.86</v>
      </c>
      <c r="L1194" s="299">
        <v>7920</v>
      </c>
      <c r="M1194" s="299">
        <v>1.54</v>
      </c>
      <c r="N1194" s="299">
        <v>46260</v>
      </c>
      <c r="O1194" s="299">
        <v>8.9700000000000006</v>
      </c>
      <c r="P1194" s="299">
        <v>337500</v>
      </c>
      <c r="Q1194" s="299">
        <v>65.430000000000007</v>
      </c>
      <c r="R1194" s="299">
        <v>87000</v>
      </c>
      <c r="S1194" s="299">
        <v>16.87</v>
      </c>
      <c r="T1194" s="299">
        <v>2340</v>
      </c>
      <c r="U1194" s="299">
        <v>0.45</v>
      </c>
      <c r="V1194" s="299">
        <v>14385</v>
      </c>
      <c r="W1194" s="299">
        <v>2.79</v>
      </c>
      <c r="X1194" s="299">
        <v>0</v>
      </c>
      <c r="Y1194" s="299">
        <v>0</v>
      </c>
      <c r="Z1194" s="299">
        <v>14385</v>
      </c>
      <c r="AA1194" s="299">
        <v>2.79</v>
      </c>
      <c r="AB1194" s="299">
        <v>2220</v>
      </c>
      <c r="AC1194" s="299">
        <v>0.43</v>
      </c>
      <c r="AD1194" s="299">
        <v>0</v>
      </c>
      <c r="AE1194" s="299">
        <v>0</v>
      </c>
      <c r="AF1194" s="299">
        <v>2220</v>
      </c>
      <c r="AG1194" s="299">
        <v>0.43</v>
      </c>
      <c r="AH1194" s="299">
        <v>1035</v>
      </c>
      <c r="AI1194" s="299">
        <v>0.2</v>
      </c>
      <c r="AJ1194" s="299">
        <v>0</v>
      </c>
      <c r="AK1194" s="299">
        <v>0</v>
      </c>
      <c r="AL1194" s="299">
        <v>515820</v>
      </c>
      <c r="AM1194" s="299">
        <v>100</v>
      </c>
      <c r="AN1194" s="299">
        <v>0</v>
      </c>
      <c r="AO1194" s="299">
        <v>0</v>
      </c>
      <c r="AP1194" s="299">
        <v>515820</v>
      </c>
      <c r="AQ1194" s="65">
        <f t="shared" si="247"/>
        <v>2.7887635221588925E-2</v>
      </c>
      <c r="AR1194" s="66">
        <f t="shared" si="248"/>
        <v>79.916666666666671</v>
      </c>
      <c r="AS1194" s="67">
        <f t="shared" si="249"/>
        <v>4.3038269163661741E-3</v>
      </c>
      <c r="AT1194" s="66">
        <f t="shared" si="250"/>
        <v>12.333333333333334</v>
      </c>
      <c r="AU1194" s="67">
        <f t="shared" si="251"/>
        <v>2.0065139001977433E-3</v>
      </c>
      <c r="AV1194" s="68">
        <f t="shared" si="252"/>
        <v>5.75</v>
      </c>
    </row>
    <row r="1195" spans="1:48" x14ac:dyDescent="0.2">
      <c r="A1195" s="1" t="str">
        <f t="shared" si="239"/>
        <v>Pichidegua43</v>
      </c>
      <c r="B1195" s="38" t="str">
        <f t="shared" si="240"/>
        <v>PICH3C43</v>
      </c>
      <c r="C1195" s="39">
        <v>43</v>
      </c>
      <c r="D1195" s="40" t="s">
        <v>52</v>
      </c>
      <c r="E1195" s="40" t="s">
        <v>55</v>
      </c>
      <c r="F1195" s="40" t="s">
        <v>49</v>
      </c>
      <c r="G1195" s="41" t="s">
        <v>53</v>
      </c>
      <c r="H1195" s="299">
        <v>3240</v>
      </c>
      <c r="I1195" s="299">
        <v>1.18</v>
      </c>
      <c r="J1195" s="299">
        <v>8280</v>
      </c>
      <c r="K1195" s="299">
        <v>3.03</v>
      </c>
      <c r="L1195" s="299">
        <v>110340</v>
      </c>
      <c r="M1195" s="299">
        <v>40.33</v>
      </c>
      <c r="N1195" s="299">
        <v>131580</v>
      </c>
      <c r="O1195" s="299">
        <v>48.1</v>
      </c>
      <c r="P1195" s="299">
        <v>10800</v>
      </c>
      <c r="Q1195" s="299">
        <v>3.95</v>
      </c>
      <c r="R1195" s="299">
        <v>0</v>
      </c>
      <c r="S1195" s="299">
        <v>0</v>
      </c>
      <c r="T1195" s="299">
        <v>0</v>
      </c>
      <c r="U1195" s="299">
        <v>0</v>
      </c>
      <c r="V1195" s="299">
        <v>7380</v>
      </c>
      <c r="W1195" s="299">
        <v>2.7</v>
      </c>
      <c r="X1195" s="299">
        <v>0</v>
      </c>
      <c r="Y1195" s="299">
        <v>0</v>
      </c>
      <c r="Z1195" s="299">
        <v>7380</v>
      </c>
      <c r="AA1195" s="299">
        <v>2.7</v>
      </c>
      <c r="AB1195" s="299">
        <v>1080</v>
      </c>
      <c r="AC1195" s="299">
        <v>0.39</v>
      </c>
      <c r="AD1195" s="299">
        <v>0</v>
      </c>
      <c r="AE1195" s="299">
        <v>0</v>
      </c>
      <c r="AF1195" s="299">
        <v>1080</v>
      </c>
      <c r="AG1195" s="299">
        <v>0.39</v>
      </c>
      <c r="AH1195" s="299">
        <v>880</v>
      </c>
      <c r="AI1195" s="299">
        <v>0.32</v>
      </c>
      <c r="AJ1195" s="299">
        <v>0</v>
      </c>
      <c r="AK1195" s="299">
        <v>0</v>
      </c>
      <c r="AL1195" s="299">
        <v>273580</v>
      </c>
      <c r="AM1195" s="299">
        <v>100</v>
      </c>
      <c r="AN1195" s="299">
        <v>0</v>
      </c>
      <c r="AO1195" s="299">
        <v>0</v>
      </c>
      <c r="AP1195" s="299">
        <v>273580</v>
      </c>
      <c r="AQ1195" s="65">
        <f t="shared" si="247"/>
        <v>2.69756561152131E-2</v>
      </c>
      <c r="AR1195" s="66">
        <f t="shared" si="248"/>
        <v>41</v>
      </c>
      <c r="AS1195" s="67">
        <f t="shared" si="249"/>
        <v>3.9476569924702101E-3</v>
      </c>
      <c r="AT1195" s="66">
        <f t="shared" si="250"/>
        <v>6</v>
      </c>
      <c r="AU1195" s="67">
        <f t="shared" si="251"/>
        <v>3.2166094012720226E-3</v>
      </c>
      <c r="AV1195" s="68">
        <f t="shared" si="252"/>
        <v>4.8888888888888893</v>
      </c>
    </row>
    <row r="1196" spans="1:48" x14ac:dyDescent="0.2">
      <c r="A1196" s="1" t="str">
        <f t="shared" si="239"/>
        <v>Pichidegua43</v>
      </c>
      <c r="B1196" s="38" t="str">
        <f t="shared" si="240"/>
        <v>PICH5C43</v>
      </c>
      <c r="C1196" s="39">
        <v>43</v>
      </c>
      <c r="D1196" s="40" t="s">
        <v>52</v>
      </c>
      <c r="E1196" s="40" t="s">
        <v>55</v>
      </c>
      <c r="F1196" s="40" t="s">
        <v>51</v>
      </c>
      <c r="G1196" s="41" t="s">
        <v>35</v>
      </c>
      <c r="H1196" s="299">
        <v>1680</v>
      </c>
      <c r="I1196" s="299">
        <v>0.54</v>
      </c>
      <c r="J1196" s="299">
        <v>31320</v>
      </c>
      <c r="K1196" s="299">
        <v>10.029999999999999</v>
      </c>
      <c r="L1196" s="299">
        <v>113220</v>
      </c>
      <c r="M1196" s="299">
        <v>36.270000000000003</v>
      </c>
      <c r="N1196" s="299">
        <v>131220</v>
      </c>
      <c r="O1196" s="299">
        <v>42.04</v>
      </c>
      <c r="P1196" s="299">
        <v>10620</v>
      </c>
      <c r="Q1196" s="299">
        <v>3.4</v>
      </c>
      <c r="R1196" s="299">
        <v>0</v>
      </c>
      <c r="S1196" s="299">
        <v>0</v>
      </c>
      <c r="T1196" s="299">
        <v>0</v>
      </c>
      <c r="U1196" s="299">
        <v>0</v>
      </c>
      <c r="V1196" s="299">
        <v>18720</v>
      </c>
      <c r="W1196" s="299">
        <v>6</v>
      </c>
      <c r="X1196" s="299">
        <v>0</v>
      </c>
      <c r="Y1196" s="299">
        <v>0</v>
      </c>
      <c r="Z1196" s="299">
        <v>18720</v>
      </c>
      <c r="AA1196" s="299">
        <v>6</v>
      </c>
      <c r="AB1196" s="299">
        <v>3810</v>
      </c>
      <c r="AC1196" s="299">
        <v>1.22</v>
      </c>
      <c r="AD1196" s="299">
        <v>0</v>
      </c>
      <c r="AE1196" s="299">
        <v>0</v>
      </c>
      <c r="AF1196" s="299">
        <v>3810</v>
      </c>
      <c r="AG1196" s="299">
        <v>1.22</v>
      </c>
      <c r="AH1196" s="299">
        <v>1550</v>
      </c>
      <c r="AI1196" s="299">
        <v>0.5</v>
      </c>
      <c r="AJ1196" s="299">
        <v>0</v>
      </c>
      <c r="AK1196" s="299">
        <v>0</v>
      </c>
      <c r="AL1196" s="299">
        <v>312140</v>
      </c>
      <c r="AM1196" s="299">
        <v>100</v>
      </c>
      <c r="AN1196" s="299">
        <v>0</v>
      </c>
      <c r="AO1196" s="299">
        <v>0</v>
      </c>
      <c r="AP1196" s="299">
        <v>312140</v>
      </c>
      <c r="AQ1196" s="65">
        <f t="shared" si="247"/>
        <v>5.9973088998526304E-2</v>
      </c>
      <c r="AR1196" s="66">
        <f t="shared" si="248"/>
        <v>104</v>
      </c>
      <c r="AS1196" s="67">
        <f t="shared" si="249"/>
        <v>1.2206061382712885E-2</v>
      </c>
      <c r="AT1196" s="66">
        <f t="shared" si="250"/>
        <v>21.166666666666668</v>
      </c>
      <c r="AU1196" s="67">
        <f t="shared" si="251"/>
        <v>4.9657205100275522E-3</v>
      </c>
      <c r="AV1196" s="68">
        <f t="shared" si="252"/>
        <v>8.6111111111111107</v>
      </c>
    </row>
    <row r="1197" spans="1:48" x14ac:dyDescent="0.2">
      <c r="A1197" s="1" t="str">
        <f t="shared" si="239"/>
        <v>Pichidegua43</v>
      </c>
      <c r="B1197" s="38" t="str">
        <f t="shared" si="240"/>
        <v>PICH5D43</v>
      </c>
      <c r="C1197" s="39">
        <v>43</v>
      </c>
      <c r="D1197" s="40" t="s">
        <v>52</v>
      </c>
      <c r="E1197" s="40" t="s">
        <v>55</v>
      </c>
      <c r="F1197" s="40" t="s">
        <v>51</v>
      </c>
      <c r="G1197" s="41" t="s">
        <v>36</v>
      </c>
      <c r="H1197" s="299">
        <v>4560</v>
      </c>
      <c r="I1197" s="299">
        <v>1.25</v>
      </c>
      <c r="J1197" s="299">
        <v>49320</v>
      </c>
      <c r="K1197" s="299">
        <v>13.5</v>
      </c>
      <c r="L1197" s="299">
        <v>150540</v>
      </c>
      <c r="M1197" s="299">
        <v>41.19</v>
      </c>
      <c r="N1197" s="299">
        <v>111240</v>
      </c>
      <c r="O1197" s="299">
        <v>30.44</v>
      </c>
      <c r="P1197" s="299">
        <v>10080</v>
      </c>
      <c r="Q1197" s="299">
        <v>2.76</v>
      </c>
      <c r="R1197" s="299">
        <v>0</v>
      </c>
      <c r="S1197" s="299">
        <v>0</v>
      </c>
      <c r="T1197" s="299">
        <v>0</v>
      </c>
      <c r="U1197" s="299">
        <v>0</v>
      </c>
      <c r="V1197" s="299">
        <v>30438</v>
      </c>
      <c r="W1197" s="299">
        <v>8.33</v>
      </c>
      <c r="X1197" s="299">
        <v>0</v>
      </c>
      <c r="Y1197" s="299">
        <v>0</v>
      </c>
      <c r="Z1197" s="299">
        <v>30438</v>
      </c>
      <c r="AA1197" s="299">
        <v>8.33</v>
      </c>
      <c r="AB1197" s="299">
        <v>5859</v>
      </c>
      <c r="AC1197" s="299">
        <v>1.6</v>
      </c>
      <c r="AD1197" s="299">
        <v>0</v>
      </c>
      <c r="AE1197" s="299">
        <v>0</v>
      </c>
      <c r="AF1197" s="299">
        <v>5859</v>
      </c>
      <c r="AG1197" s="299">
        <v>1.6</v>
      </c>
      <c r="AH1197" s="299">
        <v>3403</v>
      </c>
      <c r="AI1197" s="299">
        <v>0.93</v>
      </c>
      <c r="AJ1197" s="299">
        <v>0</v>
      </c>
      <c r="AK1197" s="299">
        <v>0</v>
      </c>
      <c r="AL1197" s="299">
        <v>365440</v>
      </c>
      <c r="AM1197" s="299">
        <v>100</v>
      </c>
      <c r="AN1197" s="299">
        <v>0</v>
      </c>
      <c r="AO1197" s="299">
        <v>0</v>
      </c>
      <c r="AP1197" s="299">
        <v>365440</v>
      </c>
      <c r="AQ1197" s="65">
        <f t="shared" si="247"/>
        <v>8.3291374781085808E-2</v>
      </c>
      <c r="AR1197" s="66">
        <f t="shared" si="248"/>
        <v>169.1</v>
      </c>
      <c r="AS1197" s="67">
        <f t="shared" si="249"/>
        <v>1.6032727670753064E-2</v>
      </c>
      <c r="AT1197" s="66">
        <f t="shared" si="250"/>
        <v>32.549999999999997</v>
      </c>
      <c r="AU1197" s="67">
        <f t="shared" si="251"/>
        <v>9.3120621716287211E-3</v>
      </c>
      <c r="AV1197" s="68">
        <f t="shared" si="252"/>
        <v>18.905555555555555</v>
      </c>
    </row>
    <row r="1198" spans="1:48" x14ac:dyDescent="0.2">
      <c r="A1198" s="1" t="str">
        <f t="shared" si="239"/>
        <v>Pichidegua43</v>
      </c>
      <c r="B1198" s="38" t="str">
        <f t="shared" si="240"/>
        <v>PICH1Aco43</v>
      </c>
      <c r="C1198" s="39">
        <v>43</v>
      </c>
      <c r="D1198" s="40" t="s">
        <v>52</v>
      </c>
      <c r="E1198" s="40" t="s">
        <v>56</v>
      </c>
      <c r="F1198" s="40" t="s">
        <v>47</v>
      </c>
      <c r="G1198" s="41" t="s">
        <v>37</v>
      </c>
      <c r="H1198" s="299">
        <v>0</v>
      </c>
      <c r="I1198" s="299">
        <v>0</v>
      </c>
      <c r="J1198" s="299">
        <v>0</v>
      </c>
      <c r="K1198" s="299">
        <v>0</v>
      </c>
      <c r="L1198" s="299">
        <v>0</v>
      </c>
      <c r="M1198" s="299">
        <v>0</v>
      </c>
      <c r="N1198" s="299">
        <v>0</v>
      </c>
      <c r="O1198" s="299">
        <v>0</v>
      </c>
      <c r="P1198" s="299">
        <v>0</v>
      </c>
      <c r="Q1198" s="299">
        <v>0</v>
      </c>
      <c r="R1198" s="299">
        <v>0</v>
      </c>
      <c r="S1198" s="299">
        <v>0</v>
      </c>
      <c r="T1198" s="299">
        <v>0</v>
      </c>
      <c r="U1198" s="299">
        <v>0</v>
      </c>
      <c r="V1198" s="299">
        <v>0</v>
      </c>
      <c r="W1198" s="299">
        <v>0</v>
      </c>
      <c r="X1198" s="299">
        <v>480</v>
      </c>
      <c r="Y1198" s="299">
        <v>36.36</v>
      </c>
      <c r="Z1198" s="299">
        <v>480</v>
      </c>
      <c r="AA1198" s="299">
        <v>36.36</v>
      </c>
      <c r="AB1198" s="299">
        <v>0</v>
      </c>
      <c r="AC1198" s="299">
        <v>0</v>
      </c>
      <c r="AD1198" s="299">
        <v>840</v>
      </c>
      <c r="AE1198" s="299">
        <v>63.64</v>
      </c>
      <c r="AF1198" s="299">
        <v>840</v>
      </c>
      <c r="AG1198" s="299">
        <v>63.64</v>
      </c>
      <c r="AH1198" s="299">
        <v>0</v>
      </c>
      <c r="AI1198" s="299">
        <v>0</v>
      </c>
      <c r="AJ1198" s="299">
        <v>0</v>
      </c>
      <c r="AK1198" s="299">
        <v>0</v>
      </c>
      <c r="AL1198" s="299">
        <v>0</v>
      </c>
      <c r="AM1198" s="299">
        <v>0</v>
      </c>
      <c r="AN1198" s="299">
        <v>1320</v>
      </c>
      <c r="AO1198" s="299">
        <v>100</v>
      </c>
      <c r="AP1198" s="299">
        <v>1320</v>
      </c>
      <c r="AQ1198" s="65">
        <f t="shared" si="247"/>
        <v>0.36363636363636365</v>
      </c>
      <c r="AR1198" s="66">
        <f t="shared" si="248"/>
        <v>2.6666666666666665</v>
      </c>
      <c r="AS1198" s="67">
        <f t="shared" si="249"/>
        <v>0.63636363636363635</v>
      </c>
      <c r="AT1198" s="66">
        <f t="shared" si="250"/>
        <v>4.666666666666667</v>
      </c>
      <c r="AU1198" s="67">
        <f t="shared" si="251"/>
        <v>0</v>
      </c>
      <c r="AV1198" s="68">
        <f t="shared" si="252"/>
        <v>0</v>
      </c>
    </row>
    <row r="1199" spans="1:48" x14ac:dyDescent="0.2">
      <c r="A1199" s="1" t="str">
        <f t="shared" si="239"/>
        <v>Pichidegua43</v>
      </c>
      <c r="B1199" s="38" t="str">
        <f t="shared" si="240"/>
        <v>PICH1Aco243</v>
      </c>
      <c r="C1199" s="39">
        <v>43</v>
      </c>
      <c r="D1199" s="40" t="s">
        <v>52</v>
      </c>
      <c r="E1199" s="40" t="s">
        <v>56</v>
      </c>
      <c r="F1199" s="40" t="s">
        <v>47</v>
      </c>
      <c r="G1199" s="41" t="s">
        <v>38</v>
      </c>
      <c r="H1199" s="299">
        <v>1320</v>
      </c>
      <c r="I1199" s="299">
        <v>1.74</v>
      </c>
      <c r="J1199" s="299">
        <v>3420</v>
      </c>
      <c r="K1199" s="299">
        <v>4.5</v>
      </c>
      <c r="L1199" s="299">
        <v>12060</v>
      </c>
      <c r="M1199" s="299">
        <v>15.88</v>
      </c>
      <c r="N1199" s="299">
        <v>44280</v>
      </c>
      <c r="O1199" s="299">
        <v>58.32</v>
      </c>
      <c r="P1199" s="299">
        <v>180</v>
      </c>
      <c r="Q1199" s="299">
        <v>0.24</v>
      </c>
      <c r="R1199" s="299">
        <v>0</v>
      </c>
      <c r="S1199" s="299">
        <v>0</v>
      </c>
      <c r="T1199" s="299">
        <v>0</v>
      </c>
      <c r="U1199" s="299">
        <v>0</v>
      </c>
      <c r="V1199" s="299">
        <v>4296</v>
      </c>
      <c r="W1199" s="299">
        <v>5.66</v>
      </c>
      <c r="X1199" s="299">
        <v>7320</v>
      </c>
      <c r="Y1199" s="299">
        <v>9.64</v>
      </c>
      <c r="Z1199" s="299">
        <v>11616</v>
      </c>
      <c r="AA1199" s="299">
        <v>15.3</v>
      </c>
      <c r="AB1199" s="299">
        <v>627</v>
      </c>
      <c r="AC1199" s="299">
        <v>0.83</v>
      </c>
      <c r="AD1199" s="299">
        <v>1170</v>
      </c>
      <c r="AE1199" s="299">
        <v>1.54</v>
      </c>
      <c r="AF1199" s="299">
        <v>1797</v>
      </c>
      <c r="AG1199" s="299">
        <v>2.37</v>
      </c>
      <c r="AH1199" s="299">
        <v>1257</v>
      </c>
      <c r="AI1199" s="299">
        <v>1.66</v>
      </c>
      <c r="AJ1199" s="299">
        <v>0</v>
      </c>
      <c r="AK1199" s="299">
        <v>0</v>
      </c>
      <c r="AL1199" s="299">
        <v>67440</v>
      </c>
      <c r="AM1199" s="299">
        <v>88.82</v>
      </c>
      <c r="AN1199" s="299">
        <v>8490</v>
      </c>
      <c r="AO1199" s="299">
        <v>11.18</v>
      </c>
      <c r="AP1199" s="299">
        <v>75930</v>
      </c>
      <c r="AQ1199" s="65">
        <f t="shared" si="247"/>
        <v>0.15298301066772027</v>
      </c>
      <c r="AR1199" s="66">
        <f t="shared" si="248"/>
        <v>64.533333333333331</v>
      </c>
      <c r="AS1199" s="67">
        <f t="shared" si="249"/>
        <v>2.3666534966416436E-2</v>
      </c>
      <c r="AT1199" s="66">
        <f t="shared" si="250"/>
        <v>9.9833333333333325</v>
      </c>
      <c r="AU1199" s="67">
        <f t="shared" si="251"/>
        <v>1.6554721453970762E-2</v>
      </c>
      <c r="AV1199" s="68">
        <f t="shared" si="252"/>
        <v>6.9833333333333334</v>
      </c>
    </row>
    <row r="1200" spans="1:48" x14ac:dyDescent="0.2">
      <c r="A1200" s="1" t="str">
        <f t="shared" si="239"/>
        <v>Pichidegua43</v>
      </c>
      <c r="B1200" s="38" t="str">
        <f t="shared" si="240"/>
        <v>PICH1Bco43</v>
      </c>
      <c r="C1200" s="39">
        <v>43</v>
      </c>
      <c r="D1200" s="40" t="s">
        <v>52</v>
      </c>
      <c r="E1200" s="40" t="s">
        <v>56</v>
      </c>
      <c r="F1200" s="40" t="s">
        <v>47</v>
      </c>
      <c r="G1200" s="41" t="s">
        <v>39</v>
      </c>
      <c r="H1200" s="299">
        <v>1320</v>
      </c>
      <c r="I1200" s="299">
        <v>5.97</v>
      </c>
      <c r="J1200" s="299">
        <v>4860</v>
      </c>
      <c r="K1200" s="299">
        <v>21.98</v>
      </c>
      <c r="L1200" s="299">
        <v>4500</v>
      </c>
      <c r="M1200" s="299">
        <v>20.350000000000001</v>
      </c>
      <c r="N1200" s="299">
        <v>9180</v>
      </c>
      <c r="O1200" s="299">
        <v>41.52</v>
      </c>
      <c r="P1200" s="299">
        <v>0</v>
      </c>
      <c r="Q1200" s="299">
        <v>0</v>
      </c>
      <c r="R1200" s="299">
        <v>0</v>
      </c>
      <c r="S1200" s="299">
        <v>0</v>
      </c>
      <c r="T1200" s="299">
        <v>0</v>
      </c>
      <c r="U1200" s="299">
        <v>0</v>
      </c>
      <c r="V1200" s="299">
        <v>1272</v>
      </c>
      <c r="W1200" s="299">
        <v>5.75</v>
      </c>
      <c r="X1200" s="299">
        <v>510</v>
      </c>
      <c r="Y1200" s="299">
        <v>2.31</v>
      </c>
      <c r="Z1200" s="299">
        <v>1782</v>
      </c>
      <c r="AA1200" s="299">
        <v>8.06</v>
      </c>
      <c r="AB1200" s="299">
        <v>84</v>
      </c>
      <c r="AC1200" s="299">
        <v>0.38</v>
      </c>
      <c r="AD1200" s="299">
        <v>0</v>
      </c>
      <c r="AE1200" s="299">
        <v>0</v>
      </c>
      <c r="AF1200" s="299">
        <v>84</v>
      </c>
      <c r="AG1200" s="299">
        <v>0.38</v>
      </c>
      <c r="AH1200" s="299">
        <v>384</v>
      </c>
      <c r="AI1200" s="299">
        <v>1.74</v>
      </c>
      <c r="AJ1200" s="299">
        <v>0</v>
      </c>
      <c r="AK1200" s="299">
        <v>0</v>
      </c>
      <c r="AL1200" s="299">
        <v>21600</v>
      </c>
      <c r="AM1200" s="299">
        <v>97.69</v>
      </c>
      <c r="AN1200" s="299">
        <v>510</v>
      </c>
      <c r="AO1200" s="299">
        <v>2.31</v>
      </c>
      <c r="AP1200" s="299">
        <v>22110</v>
      </c>
      <c r="AQ1200" s="65">
        <f t="shared" si="247"/>
        <v>8.0597014925373134E-2</v>
      </c>
      <c r="AR1200" s="66">
        <f t="shared" si="248"/>
        <v>9.9</v>
      </c>
      <c r="AS1200" s="67">
        <f t="shared" si="249"/>
        <v>3.7991858887381274E-3</v>
      </c>
      <c r="AT1200" s="66">
        <f t="shared" si="250"/>
        <v>0.46666666666666667</v>
      </c>
      <c r="AU1200" s="67">
        <f t="shared" si="251"/>
        <v>1.7367706919945727E-2</v>
      </c>
      <c r="AV1200" s="68">
        <f t="shared" si="252"/>
        <v>2.1333333333333333</v>
      </c>
    </row>
    <row r="1201" spans="1:48" x14ac:dyDescent="0.2">
      <c r="A1201" s="1" t="str">
        <f t="shared" si="239"/>
        <v>Pichidegua43</v>
      </c>
      <c r="B1201" s="38" t="str">
        <f t="shared" si="240"/>
        <v>PICH2BCO43</v>
      </c>
      <c r="C1201" s="39">
        <v>43</v>
      </c>
      <c r="D1201" s="40" t="s">
        <v>52</v>
      </c>
      <c r="E1201" s="40" t="s">
        <v>56</v>
      </c>
      <c r="F1201" s="40" t="s">
        <v>47</v>
      </c>
      <c r="G1201" s="41" t="s">
        <v>40</v>
      </c>
      <c r="H1201" s="299">
        <v>0</v>
      </c>
      <c r="I1201" s="299">
        <v>0</v>
      </c>
      <c r="J1201" s="299">
        <v>0</v>
      </c>
      <c r="K1201" s="299">
        <v>0</v>
      </c>
      <c r="L1201" s="299">
        <v>0</v>
      </c>
      <c r="M1201" s="299">
        <v>0</v>
      </c>
      <c r="N1201" s="299">
        <v>0</v>
      </c>
      <c r="O1201" s="299">
        <v>0</v>
      </c>
      <c r="P1201" s="299">
        <v>0</v>
      </c>
      <c r="Q1201" s="299">
        <v>0</v>
      </c>
      <c r="R1201" s="299">
        <v>0</v>
      </c>
      <c r="S1201" s="299">
        <v>0</v>
      </c>
      <c r="T1201" s="299">
        <v>0</v>
      </c>
      <c r="U1201" s="299">
        <v>0</v>
      </c>
      <c r="V1201" s="299">
        <v>0</v>
      </c>
      <c r="W1201" s="299">
        <v>0</v>
      </c>
      <c r="X1201" s="299">
        <v>0</v>
      </c>
      <c r="Y1201" s="299">
        <v>0</v>
      </c>
      <c r="Z1201" s="299">
        <v>0</v>
      </c>
      <c r="AA1201" s="299">
        <v>0</v>
      </c>
      <c r="AB1201" s="299">
        <v>0</v>
      </c>
      <c r="AC1201" s="299">
        <v>0</v>
      </c>
      <c r="AD1201" s="299">
        <v>0</v>
      </c>
      <c r="AE1201" s="299">
        <v>0</v>
      </c>
      <c r="AF1201" s="299">
        <v>0</v>
      </c>
      <c r="AG1201" s="299">
        <v>0</v>
      </c>
      <c r="AH1201" s="299">
        <v>0</v>
      </c>
      <c r="AI1201" s="299">
        <v>0</v>
      </c>
      <c r="AJ1201" s="299">
        <v>0</v>
      </c>
      <c r="AK1201" s="299">
        <v>0</v>
      </c>
      <c r="AL1201" s="299">
        <v>0</v>
      </c>
      <c r="AM1201" s="299">
        <v>0</v>
      </c>
      <c r="AN1201" s="299">
        <v>0</v>
      </c>
      <c r="AO1201" s="299">
        <v>0</v>
      </c>
      <c r="AP1201" s="299">
        <v>0</v>
      </c>
      <c r="AQ1201" s="65">
        <v>0</v>
      </c>
      <c r="AR1201" s="66">
        <f t="shared" si="248"/>
        <v>0</v>
      </c>
      <c r="AS1201" s="67">
        <v>0</v>
      </c>
      <c r="AT1201" s="66">
        <f t="shared" si="250"/>
        <v>0</v>
      </c>
      <c r="AU1201" s="67">
        <v>0</v>
      </c>
      <c r="AV1201" s="68">
        <f t="shared" si="252"/>
        <v>0</v>
      </c>
    </row>
    <row r="1202" spans="1:48" x14ac:dyDescent="0.2">
      <c r="A1202" s="1" t="str">
        <f t="shared" si="239"/>
        <v>Pichidegua43</v>
      </c>
      <c r="B1202" s="38" t="str">
        <f t="shared" si="240"/>
        <v>PICH4Bco43</v>
      </c>
      <c r="C1202" s="39">
        <v>43</v>
      </c>
      <c r="D1202" s="40" t="s">
        <v>52</v>
      </c>
      <c r="E1202" s="40" t="s">
        <v>56</v>
      </c>
      <c r="F1202" s="40" t="s">
        <v>50</v>
      </c>
      <c r="G1202" s="41" t="s">
        <v>41</v>
      </c>
      <c r="H1202" s="299">
        <v>600</v>
      </c>
      <c r="I1202" s="299">
        <v>1.55</v>
      </c>
      <c r="J1202" s="299">
        <v>0</v>
      </c>
      <c r="K1202" s="299">
        <v>0</v>
      </c>
      <c r="L1202" s="299">
        <v>15480</v>
      </c>
      <c r="M1202" s="299">
        <v>39.880000000000003</v>
      </c>
      <c r="N1202" s="299">
        <v>12420</v>
      </c>
      <c r="O1202" s="299">
        <v>31.99</v>
      </c>
      <c r="P1202" s="299">
        <v>3420</v>
      </c>
      <c r="Q1202" s="299">
        <v>8.81</v>
      </c>
      <c r="R1202" s="299">
        <v>0</v>
      </c>
      <c r="S1202" s="299">
        <v>0</v>
      </c>
      <c r="T1202" s="299">
        <v>0</v>
      </c>
      <c r="U1202" s="299">
        <v>0</v>
      </c>
      <c r="V1202" s="299">
        <v>4860</v>
      </c>
      <c r="W1202" s="299">
        <v>12.52</v>
      </c>
      <c r="X1202" s="299">
        <v>0</v>
      </c>
      <c r="Y1202" s="299">
        <v>0</v>
      </c>
      <c r="Z1202" s="299">
        <v>4860</v>
      </c>
      <c r="AA1202" s="299">
        <v>12.52</v>
      </c>
      <c r="AB1202" s="299">
        <v>1620</v>
      </c>
      <c r="AC1202" s="299">
        <v>4.17</v>
      </c>
      <c r="AD1202" s="299">
        <v>0</v>
      </c>
      <c r="AE1202" s="299">
        <v>0</v>
      </c>
      <c r="AF1202" s="299">
        <v>1620</v>
      </c>
      <c r="AG1202" s="299">
        <v>4.17</v>
      </c>
      <c r="AH1202" s="299">
        <v>420</v>
      </c>
      <c r="AI1202" s="299">
        <v>1.08</v>
      </c>
      <c r="AJ1202" s="299">
        <v>0</v>
      </c>
      <c r="AK1202" s="299">
        <v>0</v>
      </c>
      <c r="AL1202" s="299">
        <v>38820</v>
      </c>
      <c r="AM1202" s="299">
        <v>100</v>
      </c>
      <c r="AN1202" s="299">
        <v>0</v>
      </c>
      <c r="AO1202" s="299">
        <v>0</v>
      </c>
      <c r="AP1202" s="299">
        <v>38820</v>
      </c>
      <c r="AQ1202" s="65">
        <f t="shared" si="247"/>
        <v>0.12519319938176199</v>
      </c>
      <c r="AR1202" s="66">
        <f t="shared" si="248"/>
        <v>27</v>
      </c>
      <c r="AS1202" s="67">
        <f t="shared" si="249"/>
        <v>4.1731066460587329E-2</v>
      </c>
      <c r="AT1202" s="66">
        <f t="shared" si="250"/>
        <v>9</v>
      </c>
      <c r="AU1202" s="67">
        <f t="shared" si="251"/>
        <v>1.0819165378670788E-2</v>
      </c>
      <c r="AV1202" s="68">
        <f t="shared" si="252"/>
        <v>2.3333333333333335</v>
      </c>
    </row>
    <row r="1203" spans="1:48" x14ac:dyDescent="0.2">
      <c r="A1203" s="1" t="str">
        <f t="shared" si="239"/>
        <v>Pichidegua43</v>
      </c>
      <c r="B1203" s="38" t="str">
        <f t="shared" si="240"/>
        <v>PICH5Aco43</v>
      </c>
      <c r="C1203" s="39">
        <v>43</v>
      </c>
      <c r="D1203" s="40" t="s">
        <v>52</v>
      </c>
      <c r="E1203" s="40" t="s">
        <v>56</v>
      </c>
      <c r="F1203" s="40" t="s">
        <v>51</v>
      </c>
      <c r="G1203" s="41" t="s">
        <v>42</v>
      </c>
      <c r="H1203" s="299">
        <v>0</v>
      </c>
      <c r="I1203" s="299">
        <v>0</v>
      </c>
      <c r="J1203" s="299">
        <v>0</v>
      </c>
      <c r="K1203" s="299">
        <v>0</v>
      </c>
      <c r="L1203" s="299">
        <v>0</v>
      </c>
      <c r="M1203" s="299">
        <v>0</v>
      </c>
      <c r="N1203" s="299">
        <v>0</v>
      </c>
      <c r="O1203" s="299">
        <v>0</v>
      </c>
      <c r="P1203" s="299">
        <v>0</v>
      </c>
      <c r="Q1203" s="299">
        <v>0</v>
      </c>
      <c r="R1203" s="299">
        <v>0</v>
      </c>
      <c r="S1203" s="299">
        <v>0</v>
      </c>
      <c r="T1203" s="299">
        <v>0</v>
      </c>
      <c r="U1203" s="299">
        <v>0</v>
      </c>
      <c r="V1203" s="299">
        <v>0</v>
      </c>
      <c r="W1203" s="299">
        <v>0</v>
      </c>
      <c r="X1203" s="299">
        <v>0</v>
      </c>
      <c r="Y1203" s="299">
        <v>0</v>
      </c>
      <c r="Z1203" s="299">
        <v>0</v>
      </c>
      <c r="AA1203" s="299">
        <v>0</v>
      </c>
      <c r="AB1203" s="299">
        <v>0</v>
      </c>
      <c r="AC1203" s="299">
        <v>0</v>
      </c>
      <c r="AD1203" s="299">
        <v>0</v>
      </c>
      <c r="AE1203" s="299">
        <v>0</v>
      </c>
      <c r="AF1203" s="299">
        <v>0</v>
      </c>
      <c r="AG1203" s="299">
        <v>0</v>
      </c>
      <c r="AH1203" s="299">
        <v>0</v>
      </c>
      <c r="AI1203" s="299">
        <v>0</v>
      </c>
      <c r="AJ1203" s="299">
        <v>0</v>
      </c>
      <c r="AK1203" s="299">
        <v>0</v>
      </c>
      <c r="AL1203" s="299">
        <v>0</v>
      </c>
      <c r="AM1203" s="299">
        <v>0</v>
      </c>
      <c r="AN1203" s="299">
        <v>0</v>
      </c>
      <c r="AO1203" s="299">
        <v>0</v>
      </c>
      <c r="AP1203" s="299">
        <v>0</v>
      </c>
      <c r="AQ1203" s="65">
        <v>0</v>
      </c>
      <c r="AR1203" s="66">
        <f t="shared" si="248"/>
        <v>0</v>
      </c>
      <c r="AS1203" s="67">
        <v>0</v>
      </c>
      <c r="AT1203" s="66">
        <f t="shared" si="250"/>
        <v>0</v>
      </c>
      <c r="AU1203" s="67">
        <v>0</v>
      </c>
      <c r="AV1203" s="68">
        <f t="shared" si="252"/>
        <v>0</v>
      </c>
    </row>
    <row r="1204" spans="1:48" x14ac:dyDescent="0.2">
      <c r="A1204" s="1" t="str">
        <f t="shared" si="239"/>
        <v>Pichidegua43</v>
      </c>
      <c r="B1204" s="38" t="str">
        <f t="shared" si="240"/>
        <v>PICH5Bco43</v>
      </c>
      <c r="C1204" s="39">
        <v>43</v>
      </c>
      <c r="D1204" s="40" t="s">
        <v>52</v>
      </c>
      <c r="E1204" s="40" t="s">
        <v>56</v>
      </c>
      <c r="F1204" s="40" t="s">
        <v>51</v>
      </c>
      <c r="G1204" s="41" t="s">
        <v>43</v>
      </c>
      <c r="H1204" s="299">
        <v>0</v>
      </c>
      <c r="I1204" s="299">
        <v>0</v>
      </c>
      <c r="J1204" s="299">
        <v>0</v>
      </c>
      <c r="K1204" s="299">
        <v>0</v>
      </c>
      <c r="L1204" s="299">
        <v>0</v>
      </c>
      <c r="M1204" s="299">
        <v>0</v>
      </c>
      <c r="N1204" s="299">
        <v>0</v>
      </c>
      <c r="O1204" s="299">
        <v>0</v>
      </c>
      <c r="P1204" s="299">
        <v>0</v>
      </c>
      <c r="Q1204" s="299">
        <v>0</v>
      </c>
      <c r="R1204" s="299">
        <v>0</v>
      </c>
      <c r="S1204" s="299">
        <v>0</v>
      </c>
      <c r="T1204" s="299">
        <v>0</v>
      </c>
      <c r="U1204" s="299">
        <v>0</v>
      </c>
      <c r="V1204" s="299">
        <v>0</v>
      </c>
      <c r="W1204" s="299">
        <v>0</v>
      </c>
      <c r="X1204" s="299">
        <v>0</v>
      </c>
      <c r="Y1204" s="299">
        <v>0</v>
      </c>
      <c r="Z1204" s="299">
        <v>0</v>
      </c>
      <c r="AA1204" s="299">
        <v>0</v>
      </c>
      <c r="AB1204" s="299">
        <v>0</v>
      </c>
      <c r="AC1204" s="299">
        <v>0</v>
      </c>
      <c r="AD1204" s="299">
        <v>0</v>
      </c>
      <c r="AE1204" s="299">
        <v>0</v>
      </c>
      <c r="AF1204" s="299">
        <v>0</v>
      </c>
      <c r="AG1204" s="299">
        <v>0</v>
      </c>
      <c r="AH1204" s="299">
        <v>0</v>
      </c>
      <c r="AI1204" s="299">
        <v>0</v>
      </c>
      <c r="AJ1204" s="299">
        <v>0</v>
      </c>
      <c r="AK1204" s="299">
        <v>0</v>
      </c>
      <c r="AL1204" s="299">
        <v>0</v>
      </c>
      <c r="AM1204" s="299">
        <v>0</v>
      </c>
      <c r="AN1204" s="299">
        <v>0</v>
      </c>
      <c r="AO1204" s="299">
        <v>0</v>
      </c>
      <c r="AP1204" s="299">
        <v>0</v>
      </c>
      <c r="AQ1204" s="65">
        <v>0</v>
      </c>
      <c r="AR1204" s="66">
        <f t="shared" si="248"/>
        <v>0</v>
      </c>
      <c r="AS1204" s="67">
        <v>0</v>
      </c>
      <c r="AT1204" s="66">
        <f t="shared" si="250"/>
        <v>0</v>
      </c>
      <c r="AU1204" s="67">
        <v>0</v>
      </c>
      <c r="AV1204" s="68">
        <f t="shared" si="252"/>
        <v>0</v>
      </c>
    </row>
    <row r="1205" spans="1:48" x14ac:dyDescent="0.2">
      <c r="A1205" s="1" t="str">
        <f t="shared" si="239"/>
        <v>Pichidegua43</v>
      </c>
      <c r="B1205" s="38" t="str">
        <f t="shared" si="240"/>
        <v>PICH5Cco43</v>
      </c>
      <c r="C1205" s="39">
        <v>43</v>
      </c>
      <c r="D1205" s="40" t="s">
        <v>52</v>
      </c>
      <c r="E1205" s="40" t="s">
        <v>56</v>
      </c>
      <c r="F1205" s="40" t="s">
        <v>51</v>
      </c>
      <c r="G1205" s="41" t="s">
        <v>44</v>
      </c>
      <c r="H1205" s="299">
        <v>2520</v>
      </c>
      <c r="I1205" s="299">
        <v>1.51</v>
      </c>
      <c r="J1205" s="299">
        <v>25020</v>
      </c>
      <c r="K1205" s="299">
        <v>15.01</v>
      </c>
      <c r="L1205" s="299">
        <v>12960</v>
      </c>
      <c r="M1205" s="299">
        <v>7.78</v>
      </c>
      <c r="N1205" s="299">
        <v>108540</v>
      </c>
      <c r="O1205" s="299">
        <v>65.13</v>
      </c>
      <c r="P1205" s="299">
        <v>2970</v>
      </c>
      <c r="Q1205" s="299">
        <v>1.78</v>
      </c>
      <c r="R1205" s="299">
        <v>0</v>
      </c>
      <c r="S1205" s="299">
        <v>0</v>
      </c>
      <c r="T1205" s="299">
        <v>0</v>
      </c>
      <c r="U1205" s="299">
        <v>0</v>
      </c>
      <c r="V1205" s="299">
        <v>9786</v>
      </c>
      <c r="W1205" s="299">
        <v>5.87</v>
      </c>
      <c r="X1205" s="299">
        <v>0</v>
      </c>
      <c r="Y1205" s="299">
        <v>0</v>
      </c>
      <c r="Z1205" s="299">
        <v>9786</v>
      </c>
      <c r="AA1205" s="299">
        <v>5.87</v>
      </c>
      <c r="AB1205" s="299">
        <v>3606</v>
      </c>
      <c r="AC1205" s="299">
        <v>2.16</v>
      </c>
      <c r="AD1205" s="299">
        <v>0</v>
      </c>
      <c r="AE1205" s="299">
        <v>0</v>
      </c>
      <c r="AF1205" s="299">
        <v>3606</v>
      </c>
      <c r="AG1205" s="299">
        <v>2.16</v>
      </c>
      <c r="AH1205" s="299">
        <v>1258</v>
      </c>
      <c r="AI1205" s="299">
        <v>0.75</v>
      </c>
      <c r="AJ1205" s="299">
        <v>0</v>
      </c>
      <c r="AK1205" s="299">
        <v>0</v>
      </c>
      <c r="AL1205" s="299">
        <v>166660</v>
      </c>
      <c r="AM1205" s="299">
        <v>100</v>
      </c>
      <c r="AN1205" s="299">
        <v>0</v>
      </c>
      <c r="AO1205" s="299">
        <v>0</v>
      </c>
      <c r="AP1205" s="299">
        <v>166660</v>
      </c>
      <c r="AQ1205" s="65">
        <f t="shared" si="247"/>
        <v>5.8718348733949356E-2</v>
      </c>
      <c r="AR1205" s="66">
        <f t="shared" si="248"/>
        <v>54.366666666666667</v>
      </c>
      <c r="AS1205" s="67">
        <f t="shared" si="249"/>
        <v>2.1636865474618985E-2</v>
      </c>
      <c r="AT1205" s="66">
        <f t="shared" si="250"/>
        <v>20.033333333333335</v>
      </c>
      <c r="AU1205" s="67">
        <f t="shared" si="251"/>
        <v>7.5483019320772829E-3</v>
      </c>
      <c r="AV1205" s="68">
        <f t="shared" si="252"/>
        <v>6.9888888888888889</v>
      </c>
    </row>
    <row r="1206" spans="1:48" ht="13.5" thickBot="1" x14ac:dyDescent="0.25">
      <c r="A1206" s="1" t="str">
        <f t="shared" si="239"/>
        <v>43</v>
      </c>
      <c r="B1206" s="44" t="str">
        <f t="shared" si="240"/>
        <v>Lavado43</v>
      </c>
      <c r="C1206" s="45">
        <v>43</v>
      </c>
      <c r="D1206" s="46"/>
      <c r="E1206" s="46"/>
      <c r="F1206" s="46"/>
      <c r="G1206" s="47" t="s">
        <v>46</v>
      </c>
      <c r="H1206" s="301">
        <v>5760</v>
      </c>
      <c r="I1206" s="301">
        <v>3.19</v>
      </c>
      <c r="J1206" s="301">
        <v>24120</v>
      </c>
      <c r="K1206" s="301">
        <v>13.35</v>
      </c>
      <c r="L1206" s="301">
        <v>74520</v>
      </c>
      <c r="M1206" s="301">
        <v>41.25</v>
      </c>
      <c r="N1206" s="301">
        <v>52560</v>
      </c>
      <c r="O1206" s="301">
        <v>29.09</v>
      </c>
      <c r="P1206" s="301">
        <v>16020</v>
      </c>
      <c r="Q1206" s="301">
        <v>8.8699999999999992</v>
      </c>
      <c r="R1206" s="301">
        <v>3420</v>
      </c>
      <c r="S1206" s="301">
        <v>1.89</v>
      </c>
      <c r="T1206" s="301">
        <v>0</v>
      </c>
      <c r="U1206" s="301">
        <v>0</v>
      </c>
      <c r="V1206" s="301">
        <v>0</v>
      </c>
      <c r="W1206" s="301">
        <v>0</v>
      </c>
      <c r="X1206" s="301">
        <v>0</v>
      </c>
      <c r="Y1206" s="301">
        <v>0</v>
      </c>
      <c r="Z1206" s="301">
        <v>0</v>
      </c>
      <c r="AA1206" s="301">
        <v>0</v>
      </c>
      <c r="AB1206" s="301">
        <v>3159</v>
      </c>
      <c r="AC1206" s="301">
        <v>1.75</v>
      </c>
      <c r="AD1206" s="301">
        <v>0</v>
      </c>
      <c r="AE1206" s="301">
        <v>0</v>
      </c>
      <c r="AF1206" s="301">
        <v>3159</v>
      </c>
      <c r="AG1206" s="301">
        <v>1.75</v>
      </c>
      <c r="AH1206" s="301">
        <v>1101</v>
      </c>
      <c r="AI1206" s="301">
        <v>0.61</v>
      </c>
      <c r="AJ1206" s="301">
        <v>0</v>
      </c>
      <c r="AK1206" s="301">
        <v>0</v>
      </c>
      <c r="AL1206" s="301">
        <v>180660</v>
      </c>
      <c r="AM1206" s="301">
        <v>100</v>
      </c>
      <c r="AN1206" s="301">
        <v>0</v>
      </c>
      <c r="AO1206" s="301">
        <v>0</v>
      </c>
      <c r="AP1206" s="301">
        <v>180660</v>
      </c>
      <c r="AQ1206" s="69">
        <f t="shared" si="247"/>
        <v>0</v>
      </c>
      <c r="AR1206" s="70">
        <f t="shared" si="248"/>
        <v>0</v>
      </c>
      <c r="AS1206" s="71">
        <f t="shared" si="249"/>
        <v>1.7485885088010626E-2</v>
      </c>
      <c r="AT1206" s="70">
        <f t="shared" si="250"/>
        <v>17.55</v>
      </c>
      <c r="AU1206" s="71">
        <f t="shared" si="251"/>
        <v>6.0943208236466286E-3</v>
      </c>
      <c r="AV1206" s="72">
        <f t="shared" si="252"/>
        <v>6.1166666666666663</v>
      </c>
    </row>
    <row r="1207" spans="1:48" x14ac:dyDescent="0.2">
      <c r="A1207" s="1" t="str">
        <f t="shared" ref="A1207:A1234" si="253">+CONCATENATE(D1207,C1207)</f>
        <v>Calera44</v>
      </c>
      <c r="B1207" s="38" t="str">
        <f t="shared" ref="B1207:B1234" si="254">+CONCATENATE(G1207,C1207)</f>
        <v>CA3A44</v>
      </c>
      <c r="C1207" s="35">
        <v>44</v>
      </c>
      <c r="D1207" s="36" t="s">
        <v>59</v>
      </c>
      <c r="E1207" s="36" t="s">
        <v>56</v>
      </c>
      <c r="F1207" s="36" t="s">
        <v>47</v>
      </c>
      <c r="G1207" s="37" t="s">
        <v>20</v>
      </c>
      <c r="H1207" s="299">
        <v>2040</v>
      </c>
      <c r="I1207" s="299">
        <v>7.23</v>
      </c>
      <c r="J1207" s="299">
        <v>6480</v>
      </c>
      <c r="K1207" s="299">
        <v>22.95</v>
      </c>
      <c r="L1207" s="299">
        <v>12420</v>
      </c>
      <c r="M1207" s="299">
        <v>44</v>
      </c>
      <c r="N1207" s="299">
        <v>4140</v>
      </c>
      <c r="O1207" s="299">
        <v>14.67</v>
      </c>
      <c r="P1207" s="299">
        <v>360</v>
      </c>
      <c r="Q1207" s="299">
        <v>1.28</v>
      </c>
      <c r="R1207" s="299">
        <v>0</v>
      </c>
      <c r="S1207" s="299">
        <v>0</v>
      </c>
      <c r="T1207" s="299">
        <v>0</v>
      </c>
      <c r="U1207" s="299">
        <v>0</v>
      </c>
      <c r="V1207" s="299">
        <v>480</v>
      </c>
      <c r="W1207" s="299">
        <v>1.7</v>
      </c>
      <c r="X1207" s="299">
        <v>630</v>
      </c>
      <c r="Y1207" s="299">
        <v>2.23</v>
      </c>
      <c r="Z1207" s="299">
        <v>1110</v>
      </c>
      <c r="AA1207" s="299">
        <v>3.93</v>
      </c>
      <c r="AB1207" s="299">
        <v>390</v>
      </c>
      <c r="AC1207" s="299">
        <v>1.38</v>
      </c>
      <c r="AD1207" s="299">
        <v>930</v>
      </c>
      <c r="AE1207" s="299">
        <v>3.29</v>
      </c>
      <c r="AF1207" s="299">
        <v>1320</v>
      </c>
      <c r="AG1207" s="299">
        <v>4.68</v>
      </c>
      <c r="AH1207" s="299">
        <v>360</v>
      </c>
      <c r="AI1207" s="299">
        <v>1.28</v>
      </c>
      <c r="AJ1207" s="299">
        <v>0</v>
      </c>
      <c r="AK1207" s="299">
        <v>0</v>
      </c>
      <c r="AL1207" s="299">
        <v>26670</v>
      </c>
      <c r="AM1207" s="299">
        <v>94.47</v>
      </c>
      <c r="AN1207" s="299">
        <v>1560</v>
      </c>
      <c r="AO1207" s="299">
        <v>5.53</v>
      </c>
      <c r="AP1207" s="299">
        <v>28230</v>
      </c>
      <c r="AQ1207" s="65">
        <f t="shared" ref="AQ1207:AQ1234" si="255">+Z1207/AP1207</f>
        <v>3.9319872476089264E-2</v>
      </c>
      <c r="AR1207" s="66">
        <f t="shared" ref="AR1207:AR1234" si="256">+Z1207/180</f>
        <v>6.166666666666667</v>
      </c>
      <c r="AS1207" s="67">
        <f t="shared" ref="AS1207:AS1234" si="257">+AF1207/AP1207</f>
        <v>4.6758767268862911E-2</v>
      </c>
      <c r="AT1207" s="66">
        <f t="shared" ref="AT1207:AT1234" si="258">+AF1207/180</f>
        <v>7.333333333333333</v>
      </c>
      <c r="AU1207" s="67">
        <f t="shared" ref="AU1207:AU1234" si="259">+AH1207/AP1207</f>
        <v>1.2752391073326248E-2</v>
      </c>
      <c r="AV1207" s="68">
        <f t="shared" ref="AV1207:AV1234" si="260">+AH1207/180</f>
        <v>2</v>
      </c>
    </row>
    <row r="1208" spans="1:48" x14ac:dyDescent="0.2">
      <c r="A1208" s="1" t="str">
        <f t="shared" si="253"/>
        <v>Calera44</v>
      </c>
      <c r="B1208" s="38" t="str">
        <f t="shared" si="254"/>
        <v>CA3B44</v>
      </c>
      <c r="C1208" s="39">
        <v>44</v>
      </c>
      <c r="D1208" s="40" t="s">
        <v>59</v>
      </c>
      <c r="E1208" s="40" t="s">
        <v>56</v>
      </c>
      <c r="F1208" s="40" t="s">
        <v>47</v>
      </c>
      <c r="G1208" s="41" t="s">
        <v>54</v>
      </c>
      <c r="H1208" s="299">
        <v>1080</v>
      </c>
      <c r="I1208" s="299">
        <v>6.42</v>
      </c>
      <c r="J1208" s="299">
        <v>3780</v>
      </c>
      <c r="K1208" s="299">
        <v>22.46</v>
      </c>
      <c r="L1208" s="299">
        <v>7740</v>
      </c>
      <c r="M1208" s="299">
        <v>45.99</v>
      </c>
      <c r="N1208" s="299">
        <v>2700</v>
      </c>
      <c r="O1208" s="299">
        <v>16.04</v>
      </c>
      <c r="P1208" s="299">
        <v>180</v>
      </c>
      <c r="Q1208" s="299">
        <v>1.07</v>
      </c>
      <c r="R1208" s="299">
        <v>0</v>
      </c>
      <c r="S1208" s="299">
        <v>0</v>
      </c>
      <c r="T1208" s="299">
        <v>0</v>
      </c>
      <c r="U1208" s="299">
        <v>0</v>
      </c>
      <c r="V1208" s="299">
        <v>225</v>
      </c>
      <c r="W1208" s="299">
        <v>1.34</v>
      </c>
      <c r="X1208" s="299">
        <v>240</v>
      </c>
      <c r="Y1208" s="299">
        <v>1.43</v>
      </c>
      <c r="Z1208" s="299">
        <v>465</v>
      </c>
      <c r="AA1208" s="299">
        <v>2.76</v>
      </c>
      <c r="AB1208" s="299">
        <v>240</v>
      </c>
      <c r="AC1208" s="299">
        <v>1.43</v>
      </c>
      <c r="AD1208" s="299">
        <v>390</v>
      </c>
      <c r="AE1208" s="299">
        <v>2.3199999999999998</v>
      </c>
      <c r="AF1208" s="299">
        <v>630</v>
      </c>
      <c r="AG1208" s="299">
        <v>3.74</v>
      </c>
      <c r="AH1208" s="299">
        <v>255</v>
      </c>
      <c r="AI1208" s="299">
        <v>1.52</v>
      </c>
      <c r="AJ1208" s="299">
        <v>0</v>
      </c>
      <c r="AK1208" s="299">
        <v>0</v>
      </c>
      <c r="AL1208" s="299">
        <v>16200</v>
      </c>
      <c r="AM1208" s="299">
        <v>96.26</v>
      </c>
      <c r="AN1208" s="299">
        <v>630</v>
      </c>
      <c r="AO1208" s="299">
        <v>3.74</v>
      </c>
      <c r="AP1208" s="299">
        <v>16830</v>
      </c>
      <c r="AQ1208" s="65">
        <f t="shared" si="255"/>
        <v>2.7629233511586453E-2</v>
      </c>
      <c r="AR1208" s="66">
        <f t="shared" si="256"/>
        <v>2.5833333333333335</v>
      </c>
      <c r="AS1208" s="67">
        <f t="shared" si="257"/>
        <v>3.7433155080213901E-2</v>
      </c>
      <c r="AT1208" s="66">
        <f t="shared" si="258"/>
        <v>3.5</v>
      </c>
      <c r="AU1208" s="67">
        <f t="shared" si="259"/>
        <v>1.5151515151515152E-2</v>
      </c>
      <c r="AV1208" s="68">
        <f t="shared" si="260"/>
        <v>1.4166666666666667</v>
      </c>
    </row>
    <row r="1209" spans="1:48" x14ac:dyDescent="0.2">
      <c r="A1209" s="1" t="str">
        <f t="shared" si="253"/>
        <v>Calera44</v>
      </c>
      <c r="B1209" s="38" t="str">
        <f t="shared" si="254"/>
        <v>CA3BB44</v>
      </c>
      <c r="C1209" s="39">
        <v>44</v>
      </c>
      <c r="D1209" s="40" t="s">
        <v>59</v>
      </c>
      <c r="E1209" s="40" t="s">
        <v>55</v>
      </c>
      <c r="F1209" s="40" t="s">
        <v>47</v>
      </c>
      <c r="G1209" s="41" t="s">
        <v>21</v>
      </c>
      <c r="H1209" s="299">
        <v>1440</v>
      </c>
      <c r="I1209" s="299">
        <v>3.76</v>
      </c>
      <c r="J1209" s="299">
        <v>6660</v>
      </c>
      <c r="K1209" s="299">
        <v>17.37</v>
      </c>
      <c r="L1209" s="299">
        <v>15120</v>
      </c>
      <c r="M1209" s="299">
        <v>39.44</v>
      </c>
      <c r="N1209" s="299">
        <v>5130</v>
      </c>
      <c r="O1209" s="299">
        <v>13.38</v>
      </c>
      <c r="P1209" s="299">
        <v>5460</v>
      </c>
      <c r="Q1209" s="299">
        <v>14.24</v>
      </c>
      <c r="R1209" s="299">
        <v>0</v>
      </c>
      <c r="S1209" s="299">
        <v>0</v>
      </c>
      <c r="T1209" s="299">
        <v>0</v>
      </c>
      <c r="U1209" s="299">
        <v>0</v>
      </c>
      <c r="V1209" s="299">
        <v>1086</v>
      </c>
      <c r="W1209" s="299">
        <v>2.83</v>
      </c>
      <c r="X1209" s="299">
        <v>960</v>
      </c>
      <c r="Y1209" s="299">
        <v>2.5</v>
      </c>
      <c r="Z1209" s="299">
        <v>2046</v>
      </c>
      <c r="AA1209" s="299">
        <v>5.34</v>
      </c>
      <c r="AB1209" s="299">
        <v>837</v>
      </c>
      <c r="AC1209" s="299">
        <v>2.1800000000000002</v>
      </c>
      <c r="AD1209" s="299">
        <v>1200</v>
      </c>
      <c r="AE1209" s="299">
        <v>3.13</v>
      </c>
      <c r="AF1209" s="299">
        <v>2037</v>
      </c>
      <c r="AG1209" s="299">
        <v>5.31</v>
      </c>
      <c r="AH1209" s="299">
        <v>447</v>
      </c>
      <c r="AI1209" s="299">
        <v>1.17</v>
      </c>
      <c r="AJ1209" s="299">
        <v>0</v>
      </c>
      <c r="AK1209" s="299">
        <v>0</v>
      </c>
      <c r="AL1209" s="299">
        <v>36180</v>
      </c>
      <c r="AM1209" s="299">
        <v>94.37</v>
      </c>
      <c r="AN1209" s="299">
        <v>2160</v>
      </c>
      <c r="AO1209" s="299">
        <v>5.63</v>
      </c>
      <c r="AP1209" s="299">
        <v>38340</v>
      </c>
      <c r="AQ1209" s="65">
        <f t="shared" si="255"/>
        <v>5.3364632237871676E-2</v>
      </c>
      <c r="AR1209" s="66">
        <f t="shared" si="256"/>
        <v>11.366666666666667</v>
      </c>
      <c r="AS1209" s="67">
        <f t="shared" si="257"/>
        <v>5.3129890453834115E-2</v>
      </c>
      <c r="AT1209" s="66">
        <f t="shared" si="258"/>
        <v>11.316666666666666</v>
      </c>
      <c r="AU1209" s="67">
        <f t="shared" si="259"/>
        <v>1.1658841940532081E-2</v>
      </c>
      <c r="AV1209" s="68">
        <f t="shared" si="260"/>
        <v>2.4833333333333334</v>
      </c>
    </row>
    <row r="1210" spans="1:48" x14ac:dyDescent="0.2">
      <c r="A1210" s="1" t="str">
        <f t="shared" si="253"/>
        <v>Calera44</v>
      </c>
      <c r="B1210" s="38" t="str">
        <f t="shared" si="254"/>
        <v>CAP1A44</v>
      </c>
      <c r="C1210" s="39">
        <v>44</v>
      </c>
      <c r="D1210" s="40" t="s">
        <v>59</v>
      </c>
      <c r="E1210" s="40" t="s">
        <v>56</v>
      </c>
      <c r="F1210" s="40" t="s">
        <v>47</v>
      </c>
      <c r="G1210" s="41" t="s">
        <v>22</v>
      </c>
      <c r="H1210" s="299">
        <v>1080</v>
      </c>
      <c r="I1210" s="299">
        <v>8.11</v>
      </c>
      <c r="J1210" s="299">
        <v>0</v>
      </c>
      <c r="K1210" s="299">
        <v>0</v>
      </c>
      <c r="L1210" s="299">
        <v>2520</v>
      </c>
      <c r="M1210" s="299">
        <v>18.920000000000002</v>
      </c>
      <c r="N1210" s="299">
        <v>8460</v>
      </c>
      <c r="O1210" s="299">
        <v>63.51</v>
      </c>
      <c r="P1210" s="299">
        <v>0</v>
      </c>
      <c r="Q1210" s="299">
        <v>0</v>
      </c>
      <c r="R1210" s="299">
        <v>0</v>
      </c>
      <c r="S1210" s="299">
        <v>0</v>
      </c>
      <c r="T1210" s="299">
        <v>0</v>
      </c>
      <c r="U1210" s="299">
        <v>0</v>
      </c>
      <c r="V1210" s="299">
        <v>480</v>
      </c>
      <c r="W1210" s="299">
        <v>3.6</v>
      </c>
      <c r="X1210" s="299">
        <v>450</v>
      </c>
      <c r="Y1210" s="299">
        <v>3.38</v>
      </c>
      <c r="Z1210" s="299">
        <v>930</v>
      </c>
      <c r="AA1210" s="299">
        <v>6.98</v>
      </c>
      <c r="AB1210" s="299">
        <v>30</v>
      </c>
      <c r="AC1210" s="299">
        <v>0.23</v>
      </c>
      <c r="AD1210" s="299">
        <v>0</v>
      </c>
      <c r="AE1210" s="299">
        <v>0</v>
      </c>
      <c r="AF1210" s="299">
        <v>30</v>
      </c>
      <c r="AG1210" s="299">
        <v>0.23</v>
      </c>
      <c r="AH1210" s="299">
        <v>300</v>
      </c>
      <c r="AI1210" s="299">
        <v>2.25</v>
      </c>
      <c r="AJ1210" s="299">
        <v>0</v>
      </c>
      <c r="AK1210" s="299">
        <v>0</v>
      </c>
      <c r="AL1210" s="299">
        <v>12870</v>
      </c>
      <c r="AM1210" s="299">
        <v>96.62</v>
      </c>
      <c r="AN1210" s="299">
        <v>450</v>
      </c>
      <c r="AO1210" s="299">
        <v>3.38</v>
      </c>
      <c r="AP1210" s="299">
        <v>13320</v>
      </c>
      <c r="AQ1210" s="65">
        <f t="shared" si="255"/>
        <v>6.9819819819819814E-2</v>
      </c>
      <c r="AR1210" s="66">
        <f t="shared" si="256"/>
        <v>5.166666666666667</v>
      </c>
      <c r="AS1210" s="67">
        <f t="shared" si="257"/>
        <v>2.2522522522522522E-3</v>
      </c>
      <c r="AT1210" s="66">
        <f t="shared" si="258"/>
        <v>0.16666666666666666</v>
      </c>
      <c r="AU1210" s="67">
        <f t="shared" si="259"/>
        <v>2.2522522522522521E-2</v>
      </c>
      <c r="AV1210" s="68">
        <f t="shared" si="260"/>
        <v>1.6666666666666667</v>
      </c>
    </row>
    <row r="1211" spans="1:48" x14ac:dyDescent="0.2">
      <c r="A1211" s="1" t="str">
        <f t="shared" si="253"/>
        <v>Calera44</v>
      </c>
      <c r="B1211" s="38" t="str">
        <f t="shared" si="254"/>
        <v>CAP1B44</v>
      </c>
      <c r="C1211" s="39">
        <v>44</v>
      </c>
      <c r="D1211" s="40" t="s">
        <v>59</v>
      </c>
      <c r="E1211" s="40" t="s">
        <v>56</v>
      </c>
      <c r="F1211" s="40" t="s">
        <v>47</v>
      </c>
      <c r="G1211" s="41" t="s">
        <v>23</v>
      </c>
      <c r="H1211" s="299">
        <v>1080</v>
      </c>
      <c r="I1211" s="299">
        <v>4.46</v>
      </c>
      <c r="J1211" s="299">
        <v>0</v>
      </c>
      <c r="K1211" s="299">
        <v>0</v>
      </c>
      <c r="L1211" s="299">
        <v>0</v>
      </c>
      <c r="M1211" s="299">
        <v>0</v>
      </c>
      <c r="N1211" s="299">
        <v>9900</v>
      </c>
      <c r="O1211" s="299">
        <v>40.840000000000003</v>
      </c>
      <c r="P1211" s="299">
        <v>10440</v>
      </c>
      <c r="Q1211" s="299">
        <v>43.07</v>
      </c>
      <c r="R1211" s="299">
        <v>1260</v>
      </c>
      <c r="S1211" s="299">
        <v>5.2</v>
      </c>
      <c r="T1211" s="299">
        <v>0</v>
      </c>
      <c r="U1211" s="299">
        <v>0</v>
      </c>
      <c r="V1211" s="299">
        <v>825</v>
      </c>
      <c r="W1211" s="299">
        <v>3.4</v>
      </c>
      <c r="X1211" s="299">
        <v>270</v>
      </c>
      <c r="Y1211" s="299">
        <v>1.1100000000000001</v>
      </c>
      <c r="Z1211" s="299">
        <v>1095</v>
      </c>
      <c r="AA1211" s="299">
        <v>4.5199999999999996</v>
      </c>
      <c r="AB1211" s="299">
        <v>105</v>
      </c>
      <c r="AC1211" s="299">
        <v>0.43</v>
      </c>
      <c r="AD1211" s="299">
        <v>0</v>
      </c>
      <c r="AE1211" s="299">
        <v>0</v>
      </c>
      <c r="AF1211" s="299">
        <v>105</v>
      </c>
      <c r="AG1211" s="299">
        <v>0.43</v>
      </c>
      <c r="AH1211" s="299">
        <v>360</v>
      </c>
      <c r="AI1211" s="299">
        <v>1.49</v>
      </c>
      <c r="AJ1211" s="299">
        <v>0</v>
      </c>
      <c r="AK1211" s="299">
        <v>0</v>
      </c>
      <c r="AL1211" s="299">
        <v>23970</v>
      </c>
      <c r="AM1211" s="299">
        <v>98.89</v>
      </c>
      <c r="AN1211" s="299">
        <v>270</v>
      </c>
      <c r="AO1211" s="299">
        <v>1.1100000000000001</v>
      </c>
      <c r="AP1211" s="299">
        <v>24240</v>
      </c>
      <c r="AQ1211" s="65">
        <f t="shared" si="255"/>
        <v>4.5173267326732672E-2</v>
      </c>
      <c r="AR1211" s="66">
        <f t="shared" si="256"/>
        <v>6.083333333333333</v>
      </c>
      <c r="AS1211" s="67">
        <f t="shared" si="257"/>
        <v>4.3316831683168321E-3</v>
      </c>
      <c r="AT1211" s="66">
        <f t="shared" si="258"/>
        <v>0.58333333333333337</v>
      </c>
      <c r="AU1211" s="67">
        <f t="shared" si="259"/>
        <v>1.4851485148514851E-2</v>
      </c>
      <c r="AV1211" s="68">
        <f t="shared" si="260"/>
        <v>2</v>
      </c>
    </row>
    <row r="1212" spans="1:48" x14ac:dyDescent="0.2">
      <c r="A1212" s="1" t="str">
        <f t="shared" si="253"/>
        <v>Calera44</v>
      </c>
      <c r="B1212" s="38" t="str">
        <f t="shared" si="254"/>
        <v>CAP1c44</v>
      </c>
      <c r="C1212" s="39">
        <v>44</v>
      </c>
      <c r="D1212" s="40" t="s">
        <v>59</v>
      </c>
      <c r="E1212" s="40" t="s">
        <v>56</v>
      </c>
      <c r="F1212" s="40" t="s">
        <v>47</v>
      </c>
      <c r="G1212" s="41" t="s">
        <v>24</v>
      </c>
      <c r="H1212" s="299">
        <v>1440</v>
      </c>
      <c r="I1212" s="299">
        <v>10.039999999999999</v>
      </c>
      <c r="J1212" s="299">
        <v>360</v>
      </c>
      <c r="K1212" s="299">
        <v>2.5099999999999998</v>
      </c>
      <c r="L1212" s="299">
        <v>2160</v>
      </c>
      <c r="M1212" s="299">
        <v>15.06</v>
      </c>
      <c r="N1212" s="299">
        <v>9540</v>
      </c>
      <c r="O1212" s="299">
        <v>66.53</v>
      </c>
      <c r="P1212" s="299">
        <v>0</v>
      </c>
      <c r="Q1212" s="299">
        <v>0</v>
      </c>
      <c r="R1212" s="299">
        <v>0</v>
      </c>
      <c r="S1212" s="299">
        <v>0</v>
      </c>
      <c r="T1212" s="299">
        <v>0</v>
      </c>
      <c r="U1212" s="299">
        <v>0</v>
      </c>
      <c r="V1212" s="299">
        <v>420</v>
      </c>
      <c r="W1212" s="299">
        <v>2.93</v>
      </c>
      <c r="X1212" s="299">
        <v>150</v>
      </c>
      <c r="Y1212" s="299">
        <v>1.05</v>
      </c>
      <c r="Z1212" s="299">
        <v>570</v>
      </c>
      <c r="AA1212" s="299">
        <v>3.97</v>
      </c>
      <c r="AB1212" s="299">
        <v>60</v>
      </c>
      <c r="AC1212" s="299">
        <v>0.42</v>
      </c>
      <c r="AD1212" s="299">
        <v>0</v>
      </c>
      <c r="AE1212" s="299">
        <v>0</v>
      </c>
      <c r="AF1212" s="299">
        <v>60</v>
      </c>
      <c r="AG1212" s="299">
        <v>0.42</v>
      </c>
      <c r="AH1212" s="299">
        <v>210</v>
      </c>
      <c r="AI1212" s="299">
        <v>1.46</v>
      </c>
      <c r="AJ1212" s="299">
        <v>0</v>
      </c>
      <c r="AK1212" s="299">
        <v>0</v>
      </c>
      <c r="AL1212" s="299">
        <v>14190</v>
      </c>
      <c r="AM1212" s="299">
        <v>98.95</v>
      </c>
      <c r="AN1212" s="299">
        <v>150</v>
      </c>
      <c r="AO1212" s="299">
        <v>1.05</v>
      </c>
      <c r="AP1212" s="299">
        <v>14340</v>
      </c>
      <c r="AQ1212" s="65">
        <f t="shared" si="255"/>
        <v>3.9748953974895397E-2</v>
      </c>
      <c r="AR1212" s="66">
        <f t="shared" si="256"/>
        <v>3.1666666666666665</v>
      </c>
      <c r="AS1212" s="67">
        <f t="shared" si="257"/>
        <v>4.1841004184100415E-3</v>
      </c>
      <c r="AT1212" s="66">
        <f t="shared" si="258"/>
        <v>0.33333333333333331</v>
      </c>
      <c r="AU1212" s="67">
        <f t="shared" si="259"/>
        <v>1.4644351464435146E-2</v>
      </c>
      <c r="AV1212" s="68">
        <f t="shared" si="260"/>
        <v>1.1666666666666667</v>
      </c>
    </row>
    <row r="1213" spans="1:48" x14ac:dyDescent="0.2">
      <c r="A1213" s="1" t="str">
        <f t="shared" si="253"/>
        <v>Pichidegua44</v>
      </c>
      <c r="B1213" s="38" t="str">
        <f t="shared" si="254"/>
        <v>PICH1A44</v>
      </c>
      <c r="C1213" s="39">
        <v>44</v>
      </c>
      <c r="D1213" s="40" t="s">
        <v>52</v>
      </c>
      <c r="E1213" s="40" t="s">
        <v>55</v>
      </c>
      <c r="F1213" s="40" t="s">
        <v>48</v>
      </c>
      <c r="G1213" s="41" t="s">
        <v>25</v>
      </c>
      <c r="H1213" s="299">
        <v>0</v>
      </c>
      <c r="I1213" s="299">
        <v>0</v>
      </c>
      <c r="J1213" s="299">
        <v>0</v>
      </c>
      <c r="K1213" s="299">
        <v>0</v>
      </c>
      <c r="L1213" s="299">
        <v>0</v>
      </c>
      <c r="M1213" s="299">
        <v>0</v>
      </c>
      <c r="N1213" s="299">
        <v>0</v>
      </c>
      <c r="O1213" s="299">
        <v>0</v>
      </c>
      <c r="P1213" s="299">
        <v>0</v>
      </c>
      <c r="Q1213" s="299">
        <v>0</v>
      </c>
      <c r="R1213" s="299">
        <v>0</v>
      </c>
      <c r="S1213" s="299">
        <v>0</v>
      </c>
      <c r="T1213" s="299">
        <v>0</v>
      </c>
      <c r="U1213" s="299">
        <v>0</v>
      </c>
      <c r="V1213" s="299">
        <v>0</v>
      </c>
      <c r="W1213" s="299">
        <v>0</v>
      </c>
      <c r="X1213" s="299">
        <v>0</v>
      </c>
      <c r="Y1213" s="299">
        <v>0</v>
      </c>
      <c r="Z1213" s="299">
        <v>0</v>
      </c>
      <c r="AA1213" s="299">
        <v>0</v>
      </c>
      <c r="AB1213" s="299">
        <v>0</v>
      </c>
      <c r="AC1213" s="299">
        <v>0</v>
      </c>
      <c r="AD1213" s="299">
        <v>0</v>
      </c>
      <c r="AE1213" s="299">
        <v>0</v>
      </c>
      <c r="AF1213" s="299">
        <v>0</v>
      </c>
      <c r="AG1213" s="299">
        <v>0</v>
      </c>
      <c r="AH1213" s="299">
        <v>0</v>
      </c>
      <c r="AI1213" s="299">
        <v>0</v>
      </c>
      <c r="AJ1213" s="299">
        <v>0</v>
      </c>
      <c r="AK1213" s="299">
        <v>0</v>
      </c>
      <c r="AL1213" s="299">
        <v>0</v>
      </c>
      <c r="AM1213" s="299">
        <v>0</v>
      </c>
      <c r="AN1213" s="299">
        <v>0</v>
      </c>
      <c r="AO1213" s="299">
        <v>0</v>
      </c>
      <c r="AP1213" s="299">
        <v>0</v>
      </c>
      <c r="AQ1213" s="65">
        <v>0</v>
      </c>
      <c r="AR1213" s="66">
        <f t="shared" si="256"/>
        <v>0</v>
      </c>
      <c r="AS1213" s="67">
        <v>0</v>
      </c>
      <c r="AT1213" s="66">
        <f t="shared" si="258"/>
        <v>0</v>
      </c>
      <c r="AU1213" s="67">
        <v>0</v>
      </c>
      <c r="AV1213" s="68">
        <f t="shared" si="260"/>
        <v>0</v>
      </c>
    </row>
    <row r="1214" spans="1:48" x14ac:dyDescent="0.2">
      <c r="A1214" s="1" t="str">
        <f t="shared" si="253"/>
        <v>Pichidegua44</v>
      </c>
      <c r="B1214" s="38" t="str">
        <f t="shared" si="254"/>
        <v>PICH2A44</v>
      </c>
      <c r="C1214" s="39">
        <v>44</v>
      </c>
      <c r="D1214" s="40" t="s">
        <v>52</v>
      </c>
      <c r="E1214" s="40" t="s">
        <v>56</v>
      </c>
      <c r="F1214" s="40" t="s">
        <v>48</v>
      </c>
      <c r="G1214" s="41" t="s">
        <v>26</v>
      </c>
      <c r="H1214" s="299">
        <v>23880</v>
      </c>
      <c r="I1214" s="299">
        <v>8.39</v>
      </c>
      <c r="J1214" s="299">
        <v>81000</v>
      </c>
      <c r="K1214" s="299">
        <v>28.46</v>
      </c>
      <c r="L1214" s="299">
        <v>103500</v>
      </c>
      <c r="M1214" s="299">
        <v>36.36</v>
      </c>
      <c r="N1214" s="299">
        <v>55260</v>
      </c>
      <c r="O1214" s="299">
        <v>19.41</v>
      </c>
      <c r="P1214" s="299">
        <v>5040</v>
      </c>
      <c r="Q1214" s="299">
        <v>1.77</v>
      </c>
      <c r="R1214" s="299">
        <v>0</v>
      </c>
      <c r="S1214" s="299">
        <v>0</v>
      </c>
      <c r="T1214" s="299">
        <v>0</v>
      </c>
      <c r="U1214" s="299">
        <v>0</v>
      </c>
      <c r="V1214" s="299">
        <v>10440</v>
      </c>
      <c r="W1214" s="299">
        <v>3.67</v>
      </c>
      <c r="X1214" s="299">
        <v>0</v>
      </c>
      <c r="Y1214" s="299">
        <v>0</v>
      </c>
      <c r="Z1214" s="299">
        <v>10440</v>
      </c>
      <c r="AA1214" s="299">
        <v>3.67</v>
      </c>
      <c r="AB1214" s="299">
        <v>3960</v>
      </c>
      <c r="AC1214" s="299">
        <v>1.39</v>
      </c>
      <c r="AD1214" s="299">
        <v>0</v>
      </c>
      <c r="AE1214" s="299">
        <v>0</v>
      </c>
      <c r="AF1214" s="299">
        <v>3960</v>
      </c>
      <c r="AG1214" s="299">
        <v>1.39</v>
      </c>
      <c r="AH1214" s="299">
        <v>1560</v>
      </c>
      <c r="AI1214" s="299">
        <v>0.55000000000000004</v>
      </c>
      <c r="AJ1214" s="299">
        <v>0</v>
      </c>
      <c r="AK1214" s="299">
        <v>0</v>
      </c>
      <c r="AL1214" s="299">
        <v>284640</v>
      </c>
      <c r="AM1214" s="299">
        <v>100</v>
      </c>
      <c r="AN1214" s="299">
        <v>0</v>
      </c>
      <c r="AO1214" s="299">
        <v>0</v>
      </c>
      <c r="AP1214" s="299">
        <v>284640</v>
      </c>
      <c r="AQ1214" s="65">
        <f t="shared" si="255"/>
        <v>3.6677908937605398E-2</v>
      </c>
      <c r="AR1214" s="66">
        <f t="shared" si="256"/>
        <v>58</v>
      </c>
      <c r="AS1214" s="67">
        <f t="shared" si="257"/>
        <v>1.3912310286677909E-2</v>
      </c>
      <c r="AT1214" s="66">
        <f t="shared" si="258"/>
        <v>22</v>
      </c>
      <c r="AU1214" s="67">
        <f t="shared" si="259"/>
        <v>5.4806070826306915E-3</v>
      </c>
      <c r="AV1214" s="68">
        <f t="shared" si="260"/>
        <v>8.6666666666666661</v>
      </c>
    </row>
    <row r="1215" spans="1:48" x14ac:dyDescent="0.2">
      <c r="A1215" s="1" t="str">
        <f t="shared" si="253"/>
        <v>Pichidegua44</v>
      </c>
      <c r="B1215" s="38" t="str">
        <f t="shared" si="254"/>
        <v>PICH3A44</v>
      </c>
      <c r="C1215" s="39">
        <v>44</v>
      </c>
      <c r="D1215" s="40" t="s">
        <v>52</v>
      </c>
      <c r="E1215" s="40" t="s">
        <v>55</v>
      </c>
      <c r="F1215" s="40" t="s">
        <v>49</v>
      </c>
      <c r="G1215" s="41" t="s">
        <v>27</v>
      </c>
      <c r="H1215" s="299">
        <v>13440</v>
      </c>
      <c r="I1215" s="299">
        <v>5.37</v>
      </c>
      <c r="J1215" s="299">
        <v>39600</v>
      </c>
      <c r="K1215" s="299">
        <v>15.82</v>
      </c>
      <c r="L1215" s="299">
        <v>135720</v>
      </c>
      <c r="M1215" s="299">
        <v>54.21</v>
      </c>
      <c r="N1215" s="299">
        <v>39780</v>
      </c>
      <c r="O1215" s="299">
        <v>15.89</v>
      </c>
      <c r="P1215" s="299">
        <v>0</v>
      </c>
      <c r="Q1215" s="299">
        <v>0</v>
      </c>
      <c r="R1215" s="299">
        <v>0</v>
      </c>
      <c r="S1215" s="299">
        <v>0</v>
      </c>
      <c r="T1215" s="299">
        <v>0</v>
      </c>
      <c r="U1215" s="299">
        <v>0</v>
      </c>
      <c r="V1215" s="299">
        <v>18900</v>
      </c>
      <c r="W1215" s="299">
        <v>7.55</v>
      </c>
      <c r="X1215" s="299">
        <v>0</v>
      </c>
      <c r="Y1215" s="299">
        <v>0</v>
      </c>
      <c r="Z1215" s="299">
        <v>18900</v>
      </c>
      <c r="AA1215" s="299">
        <v>7.55</v>
      </c>
      <c r="AB1215" s="299">
        <v>1440</v>
      </c>
      <c r="AC1215" s="299">
        <v>0.57999999999999996</v>
      </c>
      <c r="AD1215" s="299">
        <v>0</v>
      </c>
      <c r="AE1215" s="299">
        <v>0</v>
      </c>
      <c r="AF1215" s="299">
        <v>1440</v>
      </c>
      <c r="AG1215" s="299">
        <v>0.57999999999999996</v>
      </c>
      <c r="AH1215" s="299">
        <v>1480</v>
      </c>
      <c r="AI1215" s="299">
        <v>0.59</v>
      </c>
      <c r="AJ1215" s="299">
        <v>0</v>
      </c>
      <c r="AK1215" s="299">
        <v>0</v>
      </c>
      <c r="AL1215" s="299">
        <v>250360</v>
      </c>
      <c r="AM1215" s="299">
        <v>100</v>
      </c>
      <c r="AN1215" s="299">
        <v>0</v>
      </c>
      <c r="AO1215" s="299">
        <v>0</v>
      </c>
      <c r="AP1215" s="299">
        <v>250360</v>
      </c>
      <c r="AQ1215" s="65">
        <f t="shared" si="255"/>
        <v>7.5491292538744204E-2</v>
      </c>
      <c r="AR1215" s="66">
        <f t="shared" si="256"/>
        <v>105</v>
      </c>
      <c r="AS1215" s="67">
        <f t="shared" si="257"/>
        <v>5.7517175267614634E-3</v>
      </c>
      <c r="AT1215" s="66">
        <f t="shared" si="258"/>
        <v>8</v>
      </c>
      <c r="AU1215" s="67">
        <f t="shared" si="259"/>
        <v>5.9114874580603934E-3</v>
      </c>
      <c r="AV1215" s="68">
        <f t="shared" si="260"/>
        <v>8.2222222222222214</v>
      </c>
    </row>
    <row r="1216" spans="1:48" x14ac:dyDescent="0.2">
      <c r="A1216" s="1" t="str">
        <f t="shared" si="253"/>
        <v>Pichidegua44</v>
      </c>
      <c r="B1216" s="38" t="str">
        <f t="shared" si="254"/>
        <v>PICH4A44</v>
      </c>
      <c r="C1216" s="39">
        <v>44</v>
      </c>
      <c r="D1216" s="40" t="s">
        <v>52</v>
      </c>
      <c r="E1216" s="40" t="s">
        <v>55</v>
      </c>
      <c r="F1216" s="40" t="s">
        <v>50</v>
      </c>
      <c r="G1216" s="41" t="s">
        <v>28</v>
      </c>
      <c r="H1216" s="299">
        <v>0</v>
      </c>
      <c r="I1216" s="299">
        <v>0</v>
      </c>
      <c r="J1216" s="299">
        <v>0</v>
      </c>
      <c r="K1216" s="299">
        <v>0</v>
      </c>
      <c r="L1216" s="299">
        <v>0</v>
      </c>
      <c r="M1216" s="299">
        <v>0</v>
      </c>
      <c r="N1216" s="299">
        <v>0</v>
      </c>
      <c r="O1216" s="299">
        <v>0</v>
      </c>
      <c r="P1216" s="299">
        <v>0</v>
      </c>
      <c r="Q1216" s="299">
        <v>0</v>
      </c>
      <c r="R1216" s="299">
        <v>0</v>
      </c>
      <c r="S1216" s="299">
        <v>0</v>
      </c>
      <c r="T1216" s="299">
        <v>0</v>
      </c>
      <c r="U1216" s="299">
        <v>0</v>
      </c>
      <c r="V1216" s="299">
        <v>0</v>
      </c>
      <c r="W1216" s="299">
        <v>0</v>
      </c>
      <c r="X1216" s="299">
        <v>0</v>
      </c>
      <c r="Y1216" s="299">
        <v>0</v>
      </c>
      <c r="Z1216" s="299">
        <v>0</v>
      </c>
      <c r="AA1216" s="299">
        <v>0</v>
      </c>
      <c r="AB1216" s="299">
        <v>540</v>
      </c>
      <c r="AC1216" s="299">
        <v>100</v>
      </c>
      <c r="AD1216" s="299">
        <v>0</v>
      </c>
      <c r="AE1216" s="299">
        <v>0</v>
      </c>
      <c r="AF1216" s="299">
        <v>540</v>
      </c>
      <c r="AG1216" s="299">
        <v>100</v>
      </c>
      <c r="AH1216" s="299">
        <v>0</v>
      </c>
      <c r="AI1216" s="299">
        <v>0</v>
      </c>
      <c r="AJ1216" s="299">
        <v>0</v>
      </c>
      <c r="AK1216" s="299">
        <v>0</v>
      </c>
      <c r="AL1216" s="299">
        <v>540</v>
      </c>
      <c r="AM1216" s="299">
        <v>100</v>
      </c>
      <c r="AN1216" s="299">
        <v>0</v>
      </c>
      <c r="AO1216" s="299">
        <v>0</v>
      </c>
      <c r="AP1216" s="299">
        <v>540</v>
      </c>
      <c r="AQ1216" s="65">
        <f t="shared" si="255"/>
        <v>0</v>
      </c>
      <c r="AR1216" s="66">
        <f t="shared" si="256"/>
        <v>0</v>
      </c>
      <c r="AS1216" s="67">
        <f t="shared" si="257"/>
        <v>1</v>
      </c>
      <c r="AT1216" s="66">
        <f t="shared" si="258"/>
        <v>3</v>
      </c>
      <c r="AU1216" s="67">
        <f t="shared" si="259"/>
        <v>0</v>
      </c>
      <c r="AV1216" s="68">
        <f t="shared" si="260"/>
        <v>0</v>
      </c>
    </row>
    <row r="1217" spans="1:48" x14ac:dyDescent="0.2">
      <c r="A1217" s="1" t="str">
        <f t="shared" si="253"/>
        <v>Pichidegua44</v>
      </c>
      <c r="B1217" s="38" t="str">
        <f t="shared" si="254"/>
        <v>PICH5A44</v>
      </c>
      <c r="C1217" s="39">
        <v>44</v>
      </c>
      <c r="D1217" s="40" t="s">
        <v>52</v>
      </c>
      <c r="E1217" s="40" t="s">
        <v>55</v>
      </c>
      <c r="F1217" s="40" t="s">
        <v>51</v>
      </c>
      <c r="G1217" s="41" t="s">
        <v>29</v>
      </c>
      <c r="H1217" s="299">
        <v>0</v>
      </c>
      <c r="I1217" s="299">
        <v>0</v>
      </c>
      <c r="J1217" s="299">
        <v>0</v>
      </c>
      <c r="K1217" s="299">
        <v>0</v>
      </c>
      <c r="L1217" s="299">
        <v>0</v>
      </c>
      <c r="M1217" s="299">
        <v>0</v>
      </c>
      <c r="N1217" s="299">
        <v>0</v>
      </c>
      <c r="O1217" s="299">
        <v>0</v>
      </c>
      <c r="P1217" s="299">
        <v>0</v>
      </c>
      <c r="Q1217" s="299">
        <v>0</v>
      </c>
      <c r="R1217" s="299">
        <v>0</v>
      </c>
      <c r="S1217" s="299">
        <v>0</v>
      </c>
      <c r="T1217" s="299">
        <v>0</v>
      </c>
      <c r="U1217" s="299">
        <v>0</v>
      </c>
      <c r="V1217" s="299">
        <v>0</v>
      </c>
      <c r="W1217" s="299">
        <v>0</v>
      </c>
      <c r="X1217" s="299">
        <v>0</v>
      </c>
      <c r="Y1217" s="299">
        <v>0</v>
      </c>
      <c r="Z1217" s="299">
        <v>0</v>
      </c>
      <c r="AA1217" s="299">
        <v>0</v>
      </c>
      <c r="AB1217" s="299">
        <v>0</v>
      </c>
      <c r="AC1217" s="299">
        <v>0</v>
      </c>
      <c r="AD1217" s="299">
        <v>0</v>
      </c>
      <c r="AE1217" s="299">
        <v>0</v>
      </c>
      <c r="AF1217" s="299">
        <v>0</v>
      </c>
      <c r="AG1217" s="299">
        <v>0</v>
      </c>
      <c r="AH1217" s="299">
        <v>0</v>
      </c>
      <c r="AI1217" s="299">
        <v>0</v>
      </c>
      <c r="AJ1217" s="299">
        <v>0</v>
      </c>
      <c r="AK1217" s="299">
        <v>0</v>
      </c>
      <c r="AL1217" s="299">
        <v>0</v>
      </c>
      <c r="AM1217" s="299">
        <v>0</v>
      </c>
      <c r="AN1217" s="299">
        <v>0</v>
      </c>
      <c r="AO1217" s="299">
        <v>0</v>
      </c>
      <c r="AP1217" s="299">
        <v>0</v>
      </c>
      <c r="AQ1217" s="65">
        <v>0</v>
      </c>
      <c r="AR1217" s="66">
        <f t="shared" si="256"/>
        <v>0</v>
      </c>
      <c r="AS1217" s="67">
        <v>0</v>
      </c>
      <c r="AT1217" s="66">
        <f t="shared" si="258"/>
        <v>0</v>
      </c>
      <c r="AU1217" s="67">
        <v>0</v>
      </c>
      <c r="AV1217" s="68">
        <f t="shared" si="260"/>
        <v>0</v>
      </c>
    </row>
    <row r="1218" spans="1:48" x14ac:dyDescent="0.2">
      <c r="A1218" s="1" t="str">
        <f t="shared" si="253"/>
        <v>Pichidegua44</v>
      </c>
      <c r="B1218" s="38" t="str">
        <f t="shared" si="254"/>
        <v>PICH1B44</v>
      </c>
      <c r="C1218" s="39">
        <v>44</v>
      </c>
      <c r="D1218" s="40" t="s">
        <v>52</v>
      </c>
      <c r="E1218" s="40" t="s">
        <v>56</v>
      </c>
      <c r="F1218" s="40" t="s">
        <v>48</v>
      </c>
      <c r="G1218" s="41" t="s">
        <v>30</v>
      </c>
      <c r="H1218" s="299">
        <v>0</v>
      </c>
      <c r="I1218" s="299">
        <v>0</v>
      </c>
      <c r="J1218" s="299">
        <v>0</v>
      </c>
      <c r="K1218" s="299">
        <v>0</v>
      </c>
      <c r="L1218" s="299">
        <v>0</v>
      </c>
      <c r="M1218" s="299">
        <v>0</v>
      </c>
      <c r="N1218" s="299">
        <v>0</v>
      </c>
      <c r="O1218" s="299">
        <v>0</v>
      </c>
      <c r="P1218" s="299">
        <v>0</v>
      </c>
      <c r="Q1218" s="299">
        <v>0</v>
      </c>
      <c r="R1218" s="299">
        <v>0</v>
      </c>
      <c r="S1218" s="299">
        <v>0</v>
      </c>
      <c r="T1218" s="299">
        <v>0</v>
      </c>
      <c r="U1218" s="299">
        <v>0</v>
      </c>
      <c r="V1218" s="299">
        <v>0</v>
      </c>
      <c r="W1218" s="299">
        <v>0</v>
      </c>
      <c r="X1218" s="299">
        <v>390</v>
      </c>
      <c r="Y1218" s="299">
        <v>81.25</v>
      </c>
      <c r="Z1218" s="299">
        <v>390</v>
      </c>
      <c r="AA1218" s="299">
        <v>81.25</v>
      </c>
      <c r="AB1218" s="299">
        <v>0</v>
      </c>
      <c r="AC1218" s="299">
        <v>0</v>
      </c>
      <c r="AD1218" s="299">
        <v>90</v>
      </c>
      <c r="AE1218" s="299">
        <v>18.75</v>
      </c>
      <c r="AF1218" s="299">
        <v>90</v>
      </c>
      <c r="AG1218" s="299">
        <v>18.75</v>
      </c>
      <c r="AH1218" s="299">
        <v>0</v>
      </c>
      <c r="AI1218" s="299">
        <v>0</v>
      </c>
      <c r="AJ1218" s="299">
        <v>0</v>
      </c>
      <c r="AK1218" s="299">
        <v>0</v>
      </c>
      <c r="AL1218" s="299">
        <v>0</v>
      </c>
      <c r="AM1218" s="299">
        <v>0</v>
      </c>
      <c r="AN1218" s="299">
        <v>480</v>
      </c>
      <c r="AO1218" s="299">
        <v>100</v>
      </c>
      <c r="AP1218" s="299">
        <v>480</v>
      </c>
      <c r="AQ1218" s="65">
        <f t="shared" si="255"/>
        <v>0.8125</v>
      </c>
      <c r="AR1218" s="66">
        <f t="shared" si="256"/>
        <v>2.1666666666666665</v>
      </c>
      <c r="AS1218" s="67">
        <f t="shared" si="257"/>
        <v>0.1875</v>
      </c>
      <c r="AT1218" s="66">
        <f t="shared" si="258"/>
        <v>0.5</v>
      </c>
      <c r="AU1218" s="67">
        <f t="shared" si="259"/>
        <v>0</v>
      </c>
      <c r="AV1218" s="68">
        <f t="shared" si="260"/>
        <v>0</v>
      </c>
    </row>
    <row r="1219" spans="1:48" x14ac:dyDescent="0.2">
      <c r="A1219" s="1" t="str">
        <f t="shared" si="253"/>
        <v>Pichidegua44</v>
      </c>
      <c r="B1219" s="38" t="str">
        <f t="shared" si="254"/>
        <v>PICH2B44</v>
      </c>
      <c r="C1219" s="39">
        <v>44</v>
      </c>
      <c r="D1219" s="40" t="s">
        <v>52</v>
      </c>
      <c r="E1219" s="40" t="s">
        <v>55</v>
      </c>
      <c r="F1219" s="40" t="s">
        <v>48</v>
      </c>
      <c r="G1219" s="41" t="s">
        <v>31</v>
      </c>
      <c r="H1219" s="299">
        <v>0</v>
      </c>
      <c r="I1219" s="299">
        <v>0</v>
      </c>
      <c r="J1219" s="299">
        <v>0</v>
      </c>
      <c r="K1219" s="299">
        <v>0</v>
      </c>
      <c r="L1219" s="299">
        <v>0</v>
      </c>
      <c r="M1219" s="299">
        <v>0</v>
      </c>
      <c r="N1219" s="299">
        <v>0</v>
      </c>
      <c r="O1219" s="299">
        <v>0</v>
      </c>
      <c r="P1219" s="299">
        <v>0</v>
      </c>
      <c r="Q1219" s="299">
        <v>0</v>
      </c>
      <c r="R1219" s="299">
        <v>0</v>
      </c>
      <c r="S1219" s="299">
        <v>0</v>
      </c>
      <c r="T1219" s="299">
        <v>0</v>
      </c>
      <c r="U1219" s="299">
        <v>0</v>
      </c>
      <c r="V1219" s="299">
        <v>0</v>
      </c>
      <c r="W1219" s="299">
        <v>0</v>
      </c>
      <c r="X1219" s="299">
        <v>0</v>
      </c>
      <c r="Y1219" s="299">
        <v>0</v>
      </c>
      <c r="Z1219" s="299">
        <v>0</v>
      </c>
      <c r="AA1219" s="299">
        <v>0</v>
      </c>
      <c r="AB1219" s="299">
        <v>0</v>
      </c>
      <c r="AC1219" s="299">
        <v>0</v>
      </c>
      <c r="AD1219" s="299">
        <v>0</v>
      </c>
      <c r="AE1219" s="299">
        <v>0</v>
      </c>
      <c r="AF1219" s="299">
        <v>0</v>
      </c>
      <c r="AG1219" s="299">
        <v>0</v>
      </c>
      <c r="AH1219" s="299">
        <v>0</v>
      </c>
      <c r="AI1219" s="299">
        <v>0</v>
      </c>
      <c r="AJ1219" s="299">
        <v>0</v>
      </c>
      <c r="AK1219" s="299">
        <v>0</v>
      </c>
      <c r="AL1219" s="299">
        <v>0</v>
      </c>
      <c r="AM1219" s="299">
        <v>0</v>
      </c>
      <c r="AN1219" s="299">
        <v>0</v>
      </c>
      <c r="AO1219" s="299">
        <v>0</v>
      </c>
      <c r="AP1219" s="299">
        <v>0</v>
      </c>
      <c r="AQ1219" s="65">
        <v>0</v>
      </c>
      <c r="AR1219" s="66">
        <f t="shared" si="256"/>
        <v>0</v>
      </c>
      <c r="AS1219" s="67">
        <v>0</v>
      </c>
      <c r="AT1219" s="66">
        <f t="shared" si="258"/>
        <v>0</v>
      </c>
      <c r="AU1219" s="67">
        <v>0</v>
      </c>
      <c r="AV1219" s="68">
        <f t="shared" si="260"/>
        <v>0</v>
      </c>
    </row>
    <row r="1220" spans="1:48" x14ac:dyDescent="0.2">
      <c r="A1220" s="1" t="str">
        <f t="shared" si="253"/>
        <v>Pichidegua44</v>
      </c>
      <c r="B1220" s="38" t="str">
        <f t="shared" si="254"/>
        <v>PICH3B44</v>
      </c>
      <c r="C1220" s="39">
        <v>44</v>
      </c>
      <c r="D1220" s="40" t="s">
        <v>52</v>
      </c>
      <c r="E1220" s="40" t="s">
        <v>55</v>
      </c>
      <c r="F1220" s="40" t="s">
        <v>49</v>
      </c>
      <c r="G1220" s="41" t="s">
        <v>32</v>
      </c>
      <c r="H1220" s="299">
        <v>2400</v>
      </c>
      <c r="I1220" s="299">
        <v>0.66</v>
      </c>
      <c r="J1220" s="299">
        <v>22500</v>
      </c>
      <c r="K1220" s="299">
        <v>6.22</v>
      </c>
      <c r="L1220" s="299">
        <v>171840</v>
      </c>
      <c r="M1220" s="299">
        <v>47.49</v>
      </c>
      <c r="N1220" s="299">
        <v>141120</v>
      </c>
      <c r="O1220" s="299">
        <v>39</v>
      </c>
      <c r="P1220" s="299">
        <v>8460</v>
      </c>
      <c r="Q1220" s="299">
        <v>2.34</v>
      </c>
      <c r="R1220" s="299">
        <v>0</v>
      </c>
      <c r="S1220" s="299">
        <v>0</v>
      </c>
      <c r="T1220" s="299">
        <v>0</v>
      </c>
      <c r="U1220" s="299">
        <v>0</v>
      </c>
      <c r="V1220" s="299">
        <v>12780</v>
      </c>
      <c r="W1220" s="299">
        <v>3.53</v>
      </c>
      <c r="X1220" s="299">
        <v>0</v>
      </c>
      <c r="Y1220" s="299">
        <v>0</v>
      </c>
      <c r="Z1220" s="299">
        <v>12780</v>
      </c>
      <c r="AA1220" s="299">
        <v>3.53</v>
      </c>
      <c r="AB1220" s="299">
        <v>1260</v>
      </c>
      <c r="AC1220" s="299">
        <v>0.35</v>
      </c>
      <c r="AD1220" s="299">
        <v>0</v>
      </c>
      <c r="AE1220" s="299">
        <v>0</v>
      </c>
      <c r="AF1220" s="299">
        <v>1260</v>
      </c>
      <c r="AG1220" s="299">
        <v>0.35</v>
      </c>
      <c r="AH1220" s="299">
        <v>1500</v>
      </c>
      <c r="AI1220" s="299">
        <v>0.41</v>
      </c>
      <c r="AJ1220" s="299">
        <v>0</v>
      </c>
      <c r="AK1220" s="299">
        <v>0</v>
      </c>
      <c r="AL1220" s="299">
        <v>361860</v>
      </c>
      <c r="AM1220" s="299">
        <v>100</v>
      </c>
      <c r="AN1220" s="299">
        <v>0</v>
      </c>
      <c r="AO1220" s="299">
        <v>0</v>
      </c>
      <c r="AP1220" s="299">
        <v>361860</v>
      </c>
      <c r="AQ1220" s="65">
        <f t="shared" si="255"/>
        <v>3.5317526115072127E-2</v>
      </c>
      <c r="AR1220" s="66">
        <f t="shared" si="256"/>
        <v>71</v>
      </c>
      <c r="AS1220" s="67">
        <f t="shared" si="257"/>
        <v>3.4820096169789422E-3</v>
      </c>
      <c r="AT1220" s="66">
        <f t="shared" si="258"/>
        <v>7</v>
      </c>
      <c r="AU1220" s="67">
        <f t="shared" si="259"/>
        <v>4.1452495440225503E-3</v>
      </c>
      <c r="AV1220" s="68">
        <f t="shared" si="260"/>
        <v>8.3333333333333339</v>
      </c>
    </row>
    <row r="1221" spans="1:48" x14ac:dyDescent="0.2">
      <c r="A1221" s="1" t="str">
        <f t="shared" si="253"/>
        <v>Pichidegua44</v>
      </c>
      <c r="B1221" s="38" t="str">
        <f t="shared" si="254"/>
        <v>PICH4B44</v>
      </c>
      <c r="C1221" s="39">
        <v>44</v>
      </c>
      <c r="D1221" s="40" t="s">
        <v>52</v>
      </c>
      <c r="E1221" s="40" t="s">
        <v>55</v>
      </c>
      <c r="F1221" s="40" t="s">
        <v>50</v>
      </c>
      <c r="G1221" s="41" t="s">
        <v>33</v>
      </c>
      <c r="H1221" s="299">
        <v>1200</v>
      </c>
      <c r="I1221" s="299">
        <v>0.8</v>
      </c>
      <c r="J1221" s="299">
        <v>0</v>
      </c>
      <c r="K1221" s="299">
        <v>0</v>
      </c>
      <c r="L1221" s="299">
        <v>57060</v>
      </c>
      <c r="M1221" s="299">
        <v>38.049999999999997</v>
      </c>
      <c r="N1221" s="299">
        <v>68940</v>
      </c>
      <c r="O1221" s="299">
        <v>45.97</v>
      </c>
      <c r="P1221" s="299">
        <v>9000</v>
      </c>
      <c r="Q1221" s="299">
        <v>6</v>
      </c>
      <c r="R1221" s="299">
        <v>0</v>
      </c>
      <c r="S1221" s="299">
        <v>0</v>
      </c>
      <c r="T1221" s="299">
        <v>0</v>
      </c>
      <c r="U1221" s="299">
        <v>0</v>
      </c>
      <c r="V1221" s="299">
        <v>11160</v>
      </c>
      <c r="W1221" s="299">
        <v>7.44</v>
      </c>
      <c r="X1221" s="299">
        <v>0</v>
      </c>
      <c r="Y1221" s="299">
        <v>0</v>
      </c>
      <c r="Z1221" s="299">
        <v>11160</v>
      </c>
      <c r="AA1221" s="299">
        <v>7.44</v>
      </c>
      <c r="AB1221" s="299">
        <v>2160</v>
      </c>
      <c r="AC1221" s="299">
        <v>1.44</v>
      </c>
      <c r="AD1221" s="299">
        <v>0</v>
      </c>
      <c r="AE1221" s="299">
        <v>0</v>
      </c>
      <c r="AF1221" s="299">
        <v>2160</v>
      </c>
      <c r="AG1221" s="299">
        <v>1.44</v>
      </c>
      <c r="AH1221" s="299">
        <v>440</v>
      </c>
      <c r="AI1221" s="299">
        <v>0.28999999999999998</v>
      </c>
      <c r="AJ1221" s="299">
        <v>0</v>
      </c>
      <c r="AK1221" s="299">
        <v>0</v>
      </c>
      <c r="AL1221" s="299">
        <v>149960</v>
      </c>
      <c r="AM1221" s="299">
        <v>100</v>
      </c>
      <c r="AN1221" s="299">
        <v>0</v>
      </c>
      <c r="AO1221" s="299">
        <v>0</v>
      </c>
      <c r="AP1221" s="299">
        <v>149960</v>
      </c>
      <c r="AQ1221" s="65">
        <f t="shared" si="255"/>
        <v>7.4419845292077888E-2</v>
      </c>
      <c r="AR1221" s="66">
        <f t="shared" si="256"/>
        <v>62</v>
      </c>
      <c r="AS1221" s="67">
        <f t="shared" si="257"/>
        <v>1.440384102427314E-2</v>
      </c>
      <c r="AT1221" s="66">
        <f t="shared" si="258"/>
        <v>12</v>
      </c>
      <c r="AU1221" s="67">
        <f t="shared" si="259"/>
        <v>2.9341157642037877E-3</v>
      </c>
      <c r="AV1221" s="68">
        <f t="shared" si="260"/>
        <v>2.4444444444444446</v>
      </c>
    </row>
    <row r="1222" spans="1:48" x14ac:dyDescent="0.2">
      <c r="A1222" s="1" t="str">
        <f t="shared" si="253"/>
        <v>Pichidegua44</v>
      </c>
      <c r="B1222" s="38" t="str">
        <f t="shared" si="254"/>
        <v>PICH5B44</v>
      </c>
      <c r="C1222" s="39">
        <v>44</v>
      </c>
      <c r="D1222" s="40" t="s">
        <v>52</v>
      </c>
      <c r="E1222" s="40" t="s">
        <v>55</v>
      </c>
      <c r="F1222" s="40" t="s">
        <v>51</v>
      </c>
      <c r="G1222" s="41" t="s">
        <v>34</v>
      </c>
      <c r="H1222" s="299">
        <v>5280</v>
      </c>
      <c r="I1222" s="299">
        <v>1.03</v>
      </c>
      <c r="J1222" s="299">
        <v>15480</v>
      </c>
      <c r="K1222" s="299">
        <v>3.03</v>
      </c>
      <c r="L1222" s="299">
        <v>7740</v>
      </c>
      <c r="M1222" s="299">
        <v>1.52</v>
      </c>
      <c r="N1222" s="299">
        <v>97380</v>
      </c>
      <c r="O1222" s="299">
        <v>19.07</v>
      </c>
      <c r="P1222" s="299">
        <v>326040</v>
      </c>
      <c r="Q1222" s="299">
        <v>63.85</v>
      </c>
      <c r="R1222" s="299">
        <v>41310</v>
      </c>
      <c r="S1222" s="299">
        <v>8.09</v>
      </c>
      <c r="T1222" s="299">
        <v>0</v>
      </c>
      <c r="U1222" s="299">
        <v>0</v>
      </c>
      <c r="V1222" s="299">
        <v>14460</v>
      </c>
      <c r="W1222" s="299">
        <v>2.83</v>
      </c>
      <c r="X1222" s="299">
        <v>0</v>
      </c>
      <c r="Y1222" s="299">
        <v>0</v>
      </c>
      <c r="Z1222" s="299">
        <v>14460</v>
      </c>
      <c r="AA1222" s="299">
        <v>2.83</v>
      </c>
      <c r="AB1222" s="299">
        <v>2142</v>
      </c>
      <c r="AC1222" s="299">
        <v>0.42</v>
      </c>
      <c r="AD1222" s="299">
        <v>0</v>
      </c>
      <c r="AE1222" s="299">
        <v>0</v>
      </c>
      <c r="AF1222" s="299">
        <v>2142</v>
      </c>
      <c r="AG1222" s="299">
        <v>0.42</v>
      </c>
      <c r="AH1222" s="299">
        <v>838</v>
      </c>
      <c r="AI1222" s="299">
        <v>0.16</v>
      </c>
      <c r="AJ1222" s="299">
        <v>0</v>
      </c>
      <c r="AK1222" s="299">
        <v>0</v>
      </c>
      <c r="AL1222" s="299">
        <v>510670</v>
      </c>
      <c r="AM1222" s="299">
        <v>100</v>
      </c>
      <c r="AN1222" s="299">
        <v>0</v>
      </c>
      <c r="AO1222" s="299">
        <v>0</v>
      </c>
      <c r="AP1222" s="299">
        <v>510670</v>
      </c>
      <c r="AQ1222" s="65">
        <f t="shared" si="255"/>
        <v>2.8315742064346838E-2</v>
      </c>
      <c r="AR1222" s="66">
        <f t="shared" si="256"/>
        <v>80.333333333333329</v>
      </c>
      <c r="AS1222" s="67">
        <f t="shared" si="257"/>
        <v>4.1944895921044905E-3</v>
      </c>
      <c r="AT1222" s="66">
        <f t="shared" si="258"/>
        <v>11.9</v>
      </c>
      <c r="AU1222" s="67">
        <f t="shared" si="259"/>
        <v>1.6409814557346231E-3</v>
      </c>
      <c r="AV1222" s="68">
        <f t="shared" si="260"/>
        <v>4.6555555555555559</v>
      </c>
    </row>
    <row r="1223" spans="1:48" x14ac:dyDescent="0.2">
      <c r="A1223" s="1" t="str">
        <f t="shared" si="253"/>
        <v>Pichidegua44</v>
      </c>
      <c r="B1223" s="38" t="str">
        <f t="shared" si="254"/>
        <v>PICH3C44</v>
      </c>
      <c r="C1223" s="39">
        <v>44</v>
      </c>
      <c r="D1223" s="40" t="s">
        <v>52</v>
      </c>
      <c r="E1223" s="40" t="s">
        <v>55</v>
      </c>
      <c r="F1223" s="40" t="s">
        <v>49</v>
      </c>
      <c r="G1223" s="41" t="s">
        <v>53</v>
      </c>
      <c r="H1223" s="299">
        <v>4320</v>
      </c>
      <c r="I1223" s="299">
        <v>1.21</v>
      </c>
      <c r="J1223" s="299">
        <v>10080</v>
      </c>
      <c r="K1223" s="299">
        <v>2.83</v>
      </c>
      <c r="L1223" s="299">
        <v>145100</v>
      </c>
      <c r="M1223" s="299">
        <v>40.799999999999997</v>
      </c>
      <c r="N1223" s="299">
        <v>169920</v>
      </c>
      <c r="O1223" s="299">
        <v>47.77</v>
      </c>
      <c r="P1223" s="299">
        <v>13140</v>
      </c>
      <c r="Q1223" s="299">
        <v>3.69</v>
      </c>
      <c r="R1223" s="299">
        <v>0</v>
      </c>
      <c r="S1223" s="299">
        <v>0</v>
      </c>
      <c r="T1223" s="299">
        <v>0</v>
      </c>
      <c r="U1223" s="299">
        <v>0</v>
      </c>
      <c r="V1223" s="299">
        <v>9900</v>
      </c>
      <c r="W1223" s="299">
        <v>2.78</v>
      </c>
      <c r="X1223" s="299">
        <v>0</v>
      </c>
      <c r="Y1223" s="299">
        <v>0</v>
      </c>
      <c r="Z1223" s="299">
        <v>9900</v>
      </c>
      <c r="AA1223" s="299">
        <v>2.78</v>
      </c>
      <c r="AB1223" s="299">
        <v>1620</v>
      </c>
      <c r="AC1223" s="299">
        <v>0.46</v>
      </c>
      <c r="AD1223" s="299">
        <v>0</v>
      </c>
      <c r="AE1223" s="299">
        <v>0</v>
      </c>
      <c r="AF1223" s="299">
        <v>1620</v>
      </c>
      <c r="AG1223" s="299">
        <v>0.46</v>
      </c>
      <c r="AH1223" s="299">
        <v>1600</v>
      </c>
      <c r="AI1223" s="299">
        <v>0.45</v>
      </c>
      <c r="AJ1223" s="299">
        <v>0</v>
      </c>
      <c r="AK1223" s="299">
        <v>0</v>
      </c>
      <c r="AL1223" s="299">
        <v>355680</v>
      </c>
      <c r="AM1223" s="299">
        <v>100</v>
      </c>
      <c r="AN1223" s="299">
        <v>0</v>
      </c>
      <c r="AO1223" s="299">
        <v>0</v>
      </c>
      <c r="AP1223" s="299">
        <v>355680</v>
      </c>
      <c r="AQ1223" s="65">
        <f t="shared" si="255"/>
        <v>2.7834008097165991E-2</v>
      </c>
      <c r="AR1223" s="66">
        <f t="shared" si="256"/>
        <v>55</v>
      </c>
      <c r="AS1223" s="67">
        <f t="shared" si="257"/>
        <v>4.5546558704453437E-3</v>
      </c>
      <c r="AT1223" s="66">
        <f t="shared" si="258"/>
        <v>9</v>
      </c>
      <c r="AU1223" s="67">
        <f t="shared" si="259"/>
        <v>4.49842555105713E-3</v>
      </c>
      <c r="AV1223" s="68">
        <f t="shared" si="260"/>
        <v>8.8888888888888893</v>
      </c>
    </row>
    <row r="1224" spans="1:48" x14ac:dyDescent="0.2">
      <c r="A1224" s="1" t="str">
        <f t="shared" si="253"/>
        <v>Pichidegua44</v>
      </c>
      <c r="B1224" s="38" t="str">
        <f t="shared" si="254"/>
        <v>PICH5C44</v>
      </c>
      <c r="C1224" s="39">
        <v>44</v>
      </c>
      <c r="D1224" s="40" t="s">
        <v>52</v>
      </c>
      <c r="E1224" s="40" t="s">
        <v>55</v>
      </c>
      <c r="F1224" s="40" t="s">
        <v>51</v>
      </c>
      <c r="G1224" s="41" t="s">
        <v>35</v>
      </c>
      <c r="H1224" s="299">
        <v>1440</v>
      </c>
      <c r="I1224" s="299">
        <v>0.52</v>
      </c>
      <c r="J1224" s="299">
        <v>17460</v>
      </c>
      <c r="K1224" s="299">
        <v>6.28</v>
      </c>
      <c r="L1224" s="299">
        <v>129060</v>
      </c>
      <c r="M1224" s="299">
        <v>46.39</v>
      </c>
      <c r="N1224" s="299">
        <v>96120</v>
      </c>
      <c r="O1224" s="299">
        <v>34.549999999999997</v>
      </c>
      <c r="P1224" s="299">
        <v>9900</v>
      </c>
      <c r="Q1224" s="299">
        <v>3.56</v>
      </c>
      <c r="R1224" s="299">
        <v>0</v>
      </c>
      <c r="S1224" s="299">
        <v>0</v>
      </c>
      <c r="T1224" s="299">
        <v>0</v>
      </c>
      <c r="U1224" s="299">
        <v>0</v>
      </c>
      <c r="V1224" s="299">
        <v>20520</v>
      </c>
      <c r="W1224" s="299">
        <v>7.38</v>
      </c>
      <c r="X1224" s="299">
        <v>0</v>
      </c>
      <c r="Y1224" s="299">
        <v>0</v>
      </c>
      <c r="Z1224" s="299">
        <v>20520</v>
      </c>
      <c r="AA1224" s="299">
        <v>7.38</v>
      </c>
      <c r="AB1224" s="299">
        <v>2520</v>
      </c>
      <c r="AC1224" s="299">
        <v>0.91</v>
      </c>
      <c r="AD1224" s="299">
        <v>0</v>
      </c>
      <c r="AE1224" s="299">
        <v>0</v>
      </c>
      <c r="AF1224" s="299">
        <v>2520</v>
      </c>
      <c r="AG1224" s="299">
        <v>0.91</v>
      </c>
      <c r="AH1224" s="299">
        <v>1180</v>
      </c>
      <c r="AI1224" s="299">
        <v>0.42</v>
      </c>
      <c r="AJ1224" s="299">
        <v>0</v>
      </c>
      <c r="AK1224" s="299">
        <v>0</v>
      </c>
      <c r="AL1224" s="299">
        <v>278200</v>
      </c>
      <c r="AM1224" s="299">
        <v>100</v>
      </c>
      <c r="AN1224" s="299">
        <v>0</v>
      </c>
      <c r="AO1224" s="299">
        <v>0</v>
      </c>
      <c r="AP1224" s="299">
        <v>278200</v>
      </c>
      <c r="AQ1224" s="65">
        <f t="shared" si="255"/>
        <v>7.375988497483825E-2</v>
      </c>
      <c r="AR1224" s="66">
        <f t="shared" si="256"/>
        <v>114</v>
      </c>
      <c r="AS1224" s="67">
        <f t="shared" si="257"/>
        <v>9.0582314881380299E-3</v>
      </c>
      <c r="AT1224" s="66">
        <f t="shared" si="258"/>
        <v>14</v>
      </c>
      <c r="AU1224" s="67">
        <f t="shared" si="259"/>
        <v>4.2415528396836811E-3</v>
      </c>
      <c r="AV1224" s="68">
        <f t="shared" si="260"/>
        <v>6.5555555555555554</v>
      </c>
    </row>
    <row r="1225" spans="1:48" x14ac:dyDescent="0.2">
      <c r="A1225" s="1" t="str">
        <f t="shared" si="253"/>
        <v>Pichidegua44</v>
      </c>
      <c r="B1225" s="38" t="str">
        <f t="shared" si="254"/>
        <v>PICH5D44</v>
      </c>
      <c r="C1225" s="39">
        <v>44</v>
      </c>
      <c r="D1225" s="40" t="s">
        <v>52</v>
      </c>
      <c r="E1225" s="40" t="s">
        <v>55</v>
      </c>
      <c r="F1225" s="40" t="s">
        <v>51</v>
      </c>
      <c r="G1225" s="41" t="s">
        <v>36</v>
      </c>
      <c r="H1225" s="299">
        <v>1680</v>
      </c>
      <c r="I1225" s="299">
        <v>0.64</v>
      </c>
      <c r="J1225" s="299">
        <v>29700</v>
      </c>
      <c r="K1225" s="299">
        <v>11.32</v>
      </c>
      <c r="L1225" s="299">
        <v>115740</v>
      </c>
      <c r="M1225" s="299">
        <v>44.1</v>
      </c>
      <c r="N1225" s="299">
        <v>87300</v>
      </c>
      <c r="O1225" s="299">
        <v>33.26</v>
      </c>
      <c r="P1225" s="299">
        <v>6480</v>
      </c>
      <c r="Q1225" s="299">
        <v>2.4700000000000002</v>
      </c>
      <c r="R1225" s="299">
        <v>0</v>
      </c>
      <c r="S1225" s="299">
        <v>0</v>
      </c>
      <c r="T1225" s="299">
        <v>0</v>
      </c>
      <c r="U1225" s="299">
        <v>0</v>
      </c>
      <c r="V1225" s="299">
        <v>16380</v>
      </c>
      <c r="W1225" s="299">
        <v>6.24</v>
      </c>
      <c r="X1225" s="299">
        <v>0</v>
      </c>
      <c r="Y1225" s="299">
        <v>0</v>
      </c>
      <c r="Z1225" s="299">
        <v>16380</v>
      </c>
      <c r="AA1225" s="299">
        <v>6.24</v>
      </c>
      <c r="AB1225" s="299">
        <v>3060</v>
      </c>
      <c r="AC1225" s="299">
        <v>1.17</v>
      </c>
      <c r="AD1225" s="299">
        <v>0</v>
      </c>
      <c r="AE1225" s="299">
        <v>0</v>
      </c>
      <c r="AF1225" s="299">
        <v>3060</v>
      </c>
      <c r="AG1225" s="299">
        <v>1.17</v>
      </c>
      <c r="AH1225" s="299">
        <v>2100</v>
      </c>
      <c r="AI1225" s="299">
        <v>0.8</v>
      </c>
      <c r="AJ1225" s="299">
        <v>0</v>
      </c>
      <c r="AK1225" s="299">
        <v>0</v>
      </c>
      <c r="AL1225" s="299">
        <v>262440</v>
      </c>
      <c r="AM1225" s="299">
        <v>100</v>
      </c>
      <c r="AN1225" s="299">
        <v>0</v>
      </c>
      <c r="AO1225" s="299">
        <v>0</v>
      </c>
      <c r="AP1225" s="299">
        <v>262440</v>
      </c>
      <c r="AQ1225" s="65">
        <f t="shared" si="255"/>
        <v>6.2414266117969824E-2</v>
      </c>
      <c r="AR1225" s="66">
        <f t="shared" si="256"/>
        <v>91</v>
      </c>
      <c r="AS1225" s="67">
        <f t="shared" si="257"/>
        <v>1.1659807956104253E-2</v>
      </c>
      <c r="AT1225" s="66">
        <f t="shared" si="258"/>
        <v>17</v>
      </c>
      <c r="AU1225" s="67">
        <f t="shared" si="259"/>
        <v>8.0018289894833103E-3</v>
      </c>
      <c r="AV1225" s="68">
        <f t="shared" si="260"/>
        <v>11.666666666666666</v>
      </c>
    </row>
    <row r="1226" spans="1:48" x14ac:dyDescent="0.2">
      <c r="A1226" s="1" t="str">
        <f t="shared" si="253"/>
        <v>Pichidegua44</v>
      </c>
      <c r="B1226" s="38" t="str">
        <f t="shared" si="254"/>
        <v>PICH1Aco44</v>
      </c>
      <c r="C1226" s="39">
        <v>44</v>
      </c>
      <c r="D1226" s="40" t="s">
        <v>52</v>
      </c>
      <c r="E1226" s="40" t="s">
        <v>56</v>
      </c>
      <c r="F1226" s="40" t="s">
        <v>47</v>
      </c>
      <c r="G1226" s="41" t="s">
        <v>37</v>
      </c>
      <c r="H1226" s="299">
        <v>600</v>
      </c>
      <c r="I1226" s="299">
        <v>1.51</v>
      </c>
      <c r="J1226" s="299">
        <v>900</v>
      </c>
      <c r="K1226" s="299">
        <v>2.2599999999999998</v>
      </c>
      <c r="L1226" s="299">
        <v>500</v>
      </c>
      <c r="M1226" s="299">
        <v>1.26</v>
      </c>
      <c r="N1226" s="299">
        <v>4680</v>
      </c>
      <c r="O1226" s="299">
        <v>11.77</v>
      </c>
      <c r="P1226" s="299">
        <v>17640</v>
      </c>
      <c r="Q1226" s="299">
        <v>44.38</v>
      </c>
      <c r="R1226" s="299">
        <v>11520</v>
      </c>
      <c r="S1226" s="299">
        <v>28.98</v>
      </c>
      <c r="T1226" s="299">
        <v>720</v>
      </c>
      <c r="U1226" s="299">
        <v>1.81</v>
      </c>
      <c r="V1226" s="299">
        <v>594</v>
      </c>
      <c r="W1226" s="299">
        <v>1.49</v>
      </c>
      <c r="X1226" s="299">
        <v>420</v>
      </c>
      <c r="Y1226" s="299">
        <v>1.06</v>
      </c>
      <c r="Z1226" s="299">
        <v>1014</v>
      </c>
      <c r="AA1226" s="299">
        <v>2.5499999999999998</v>
      </c>
      <c r="AB1226" s="299">
        <v>549</v>
      </c>
      <c r="AC1226" s="299">
        <v>1.38</v>
      </c>
      <c r="AD1226" s="299">
        <v>990</v>
      </c>
      <c r="AE1226" s="299">
        <v>2.4900000000000002</v>
      </c>
      <c r="AF1226" s="299">
        <v>1539</v>
      </c>
      <c r="AG1226" s="299">
        <v>3.87</v>
      </c>
      <c r="AH1226" s="299">
        <v>637</v>
      </c>
      <c r="AI1226" s="299">
        <v>1.6</v>
      </c>
      <c r="AJ1226" s="299">
        <v>0</v>
      </c>
      <c r="AK1226" s="299">
        <v>0</v>
      </c>
      <c r="AL1226" s="299">
        <v>38340</v>
      </c>
      <c r="AM1226" s="299">
        <v>96.45</v>
      </c>
      <c r="AN1226" s="299">
        <v>1410</v>
      </c>
      <c r="AO1226" s="299">
        <v>3.55</v>
      </c>
      <c r="AP1226" s="299">
        <v>39750</v>
      </c>
      <c r="AQ1226" s="65">
        <f t="shared" si="255"/>
        <v>2.5509433962264152E-2</v>
      </c>
      <c r="AR1226" s="66">
        <f t="shared" si="256"/>
        <v>5.6333333333333337</v>
      </c>
      <c r="AS1226" s="67">
        <f t="shared" si="257"/>
        <v>3.8716981132075473E-2</v>
      </c>
      <c r="AT1226" s="66">
        <f t="shared" si="258"/>
        <v>8.5500000000000007</v>
      </c>
      <c r="AU1226" s="67">
        <f t="shared" si="259"/>
        <v>1.6025157232704403E-2</v>
      </c>
      <c r="AV1226" s="68">
        <f t="shared" si="260"/>
        <v>3.5388888888888888</v>
      </c>
    </row>
    <row r="1227" spans="1:48" x14ac:dyDescent="0.2">
      <c r="A1227" s="1" t="str">
        <f t="shared" si="253"/>
        <v>Pichidegua44</v>
      </c>
      <c r="B1227" s="38" t="str">
        <f t="shared" si="254"/>
        <v>PICH1Aco244</v>
      </c>
      <c r="C1227" s="39">
        <v>44</v>
      </c>
      <c r="D1227" s="40" t="s">
        <v>52</v>
      </c>
      <c r="E1227" s="40" t="s">
        <v>56</v>
      </c>
      <c r="F1227" s="40" t="s">
        <v>47</v>
      </c>
      <c r="G1227" s="41" t="s">
        <v>38</v>
      </c>
      <c r="H1227" s="299">
        <v>2640</v>
      </c>
      <c r="I1227" s="299">
        <v>2.35</v>
      </c>
      <c r="J1227" s="299">
        <v>900</v>
      </c>
      <c r="K1227" s="299">
        <v>0.8</v>
      </c>
      <c r="L1227" s="299">
        <v>25560</v>
      </c>
      <c r="M1227" s="299">
        <v>22.78</v>
      </c>
      <c r="N1227" s="299">
        <v>71820</v>
      </c>
      <c r="O1227" s="299">
        <v>64.02</v>
      </c>
      <c r="P1227" s="299">
        <v>1440</v>
      </c>
      <c r="Q1227" s="299">
        <v>1.28</v>
      </c>
      <c r="R1227" s="299">
        <v>0</v>
      </c>
      <c r="S1227" s="299">
        <v>0</v>
      </c>
      <c r="T1227" s="299">
        <v>0</v>
      </c>
      <c r="U1227" s="299">
        <v>0</v>
      </c>
      <c r="V1227" s="299">
        <v>3141</v>
      </c>
      <c r="W1227" s="299">
        <v>2.8</v>
      </c>
      <c r="X1227" s="299">
        <v>3900</v>
      </c>
      <c r="Y1227" s="299">
        <v>3.48</v>
      </c>
      <c r="Z1227" s="299">
        <v>7041</v>
      </c>
      <c r="AA1227" s="299">
        <v>6.28</v>
      </c>
      <c r="AB1227" s="299">
        <v>1158</v>
      </c>
      <c r="AC1227" s="299">
        <v>1.03</v>
      </c>
      <c r="AD1227" s="299">
        <v>930</v>
      </c>
      <c r="AE1227" s="299">
        <v>0.83</v>
      </c>
      <c r="AF1227" s="299">
        <v>2088</v>
      </c>
      <c r="AG1227" s="299">
        <v>1.86</v>
      </c>
      <c r="AH1227" s="299">
        <v>691</v>
      </c>
      <c r="AI1227" s="299">
        <v>0.62</v>
      </c>
      <c r="AJ1227" s="299">
        <v>0</v>
      </c>
      <c r="AK1227" s="299">
        <v>0</v>
      </c>
      <c r="AL1227" s="299">
        <v>107350</v>
      </c>
      <c r="AM1227" s="299">
        <v>95.69</v>
      </c>
      <c r="AN1227" s="299">
        <v>4830</v>
      </c>
      <c r="AO1227" s="299">
        <v>4.3099999999999996</v>
      </c>
      <c r="AP1227" s="299">
        <v>112180</v>
      </c>
      <c r="AQ1227" s="65">
        <f t="shared" si="255"/>
        <v>6.2765198787662679E-2</v>
      </c>
      <c r="AR1227" s="66">
        <f t="shared" si="256"/>
        <v>39.116666666666667</v>
      </c>
      <c r="AS1227" s="67">
        <f t="shared" si="257"/>
        <v>1.8612943483686931E-2</v>
      </c>
      <c r="AT1227" s="66">
        <f t="shared" si="258"/>
        <v>11.6</v>
      </c>
      <c r="AU1227" s="67">
        <f t="shared" si="259"/>
        <v>6.1597432697450523E-3</v>
      </c>
      <c r="AV1227" s="68">
        <f t="shared" si="260"/>
        <v>3.838888888888889</v>
      </c>
    </row>
    <row r="1228" spans="1:48" x14ac:dyDescent="0.2">
      <c r="A1228" s="1" t="str">
        <f t="shared" si="253"/>
        <v>Pichidegua44</v>
      </c>
      <c r="B1228" s="38" t="str">
        <f t="shared" si="254"/>
        <v>PICH1Bco44</v>
      </c>
      <c r="C1228" s="39">
        <v>44</v>
      </c>
      <c r="D1228" s="40" t="s">
        <v>52</v>
      </c>
      <c r="E1228" s="40" t="s">
        <v>56</v>
      </c>
      <c r="F1228" s="40" t="s">
        <v>47</v>
      </c>
      <c r="G1228" s="41" t="s">
        <v>39</v>
      </c>
      <c r="H1228" s="299">
        <v>0</v>
      </c>
      <c r="I1228" s="299">
        <v>0</v>
      </c>
      <c r="J1228" s="299">
        <v>0</v>
      </c>
      <c r="K1228" s="299">
        <v>0</v>
      </c>
      <c r="L1228" s="299">
        <v>0</v>
      </c>
      <c r="M1228" s="299">
        <v>0</v>
      </c>
      <c r="N1228" s="299">
        <v>0</v>
      </c>
      <c r="O1228" s="299">
        <v>0</v>
      </c>
      <c r="P1228" s="299">
        <v>0</v>
      </c>
      <c r="Q1228" s="299">
        <v>0</v>
      </c>
      <c r="R1228" s="299">
        <v>0</v>
      </c>
      <c r="S1228" s="299">
        <v>0</v>
      </c>
      <c r="T1228" s="299">
        <v>0</v>
      </c>
      <c r="U1228" s="299">
        <v>0</v>
      </c>
      <c r="V1228" s="299">
        <v>0</v>
      </c>
      <c r="W1228" s="299">
        <v>0</v>
      </c>
      <c r="X1228" s="299">
        <v>540</v>
      </c>
      <c r="Y1228" s="299">
        <v>100</v>
      </c>
      <c r="Z1228" s="299">
        <v>540</v>
      </c>
      <c r="AA1228" s="299">
        <v>100</v>
      </c>
      <c r="AB1228" s="299">
        <v>0</v>
      </c>
      <c r="AC1228" s="299">
        <v>0</v>
      </c>
      <c r="AD1228" s="299">
        <v>0</v>
      </c>
      <c r="AE1228" s="299">
        <v>0</v>
      </c>
      <c r="AF1228" s="299">
        <v>0</v>
      </c>
      <c r="AG1228" s="299">
        <v>0</v>
      </c>
      <c r="AH1228" s="299">
        <v>0</v>
      </c>
      <c r="AI1228" s="299">
        <v>0</v>
      </c>
      <c r="AJ1228" s="299">
        <v>0</v>
      </c>
      <c r="AK1228" s="299">
        <v>0</v>
      </c>
      <c r="AL1228" s="299">
        <v>0</v>
      </c>
      <c r="AM1228" s="299">
        <v>0</v>
      </c>
      <c r="AN1228" s="299">
        <v>540</v>
      </c>
      <c r="AO1228" s="299">
        <v>100</v>
      </c>
      <c r="AP1228" s="299">
        <v>540</v>
      </c>
      <c r="AQ1228" s="65">
        <f t="shared" si="255"/>
        <v>1</v>
      </c>
      <c r="AR1228" s="66">
        <f t="shared" si="256"/>
        <v>3</v>
      </c>
      <c r="AS1228" s="67">
        <f t="shared" si="257"/>
        <v>0</v>
      </c>
      <c r="AT1228" s="66">
        <f t="shared" si="258"/>
        <v>0</v>
      </c>
      <c r="AU1228" s="67">
        <f t="shared" si="259"/>
        <v>0</v>
      </c>
      <c r="AV1228" s="68">
        <f t="shared" si="260"/>
        <v>0</v>
      </c>
    </row>
    <row r="1229" spans="1:48" x14ac:dyDescent="0.2">
      <c r="A1229" s="1" t="str">
        <f t="shared" si="253"/>
        <v>Pichidegua44</v>
      </c>
      <c r="B1229" s="38" t="str">
        <f t="shared" si="254"/>
        <v>PICH2BCO44</v>
      </c>
      <c r="C1229" s="39">
        <v>44</v>
      </c>
      <c r="D1229" s="40" t="s">
        <v>52</v>
      </c>
      <c r="E1229" s="40" t="s">
        <v>56</v>
      </c>
      <c r="F1229" s="40" t="s">
        <v>47</v>
      </c>
      <c r="G1229" s="41" t="s">
        <v>40</v>
      </c>
      <c r="H1229" s="299">
        <v>0</v>
      </c>
      <c r="I1229" s="299">
        <v>0</v>
      </c>
      <c r="J1229" s="299">
        <v>0</v>
      </c>
      <c r="K1229" s="299">
        <v>0</v>
      </c>
      <c r="L1229" s="299">
        <v>0</v>
      </c>
      <c r="M1229" s="299">
        <v>0</v>
      </c>
      <c r="N1229" s="299">
        <v>0</v>
      </c>
      <c r="O1229" s="299">
        <v>0</v>
      </c>
      <c r="P1229" s="299">
        <v>0</v>
      </c>
      <c r="Q1229" s="299">
        <v>0</v>
      </c>
      <c r="R1229" s="299">
        <v>0</v>
      </c>
      <c r="S1229" s="299">
        <v>0</v>
      </c>
      <c r="T1229" s="299">
        <v>0</v>
      </c>
      <c r="U1229" s="299">
        <v>0</v>
      </c>
      <c r="V1229" s="299">
        <v>0</v>
      </c>
      <c r="W1229" s="299">
        <v>0</v>
      </c>
      <c r="X1229" s="299">
        <v>0</v>
      </c>
      <c r="Y1229" s="299">
        <v>0</v>
      </c>
      <c r="Z1229" s="299">
        <v>0</v>
      </c>
      <c r="AA1229" s="299">
        <v>0</v>
      </c>
      <c r="AB1229" s="299">
        <v>0</v>
      </c>
      <c r="AC1229" s="299">
        <v>0</v>
      </c>
      <c r="AD1229" s="299">
        <v>0</v>
      </c>
      <c r="AE1229" s="299">
        <v>0</v>
      </c>
      <c r="AF1229" s="299">
        <v>0</v>
      </c>
      <c r="AG1229" s="299">
        <v>0</v>
      </c>
      <c r="AH1229" s="299">
        <v>0</v>
      </c>
      <c r="AI1229" s="299">
        <v>0</v>
      </c>
      <c r="AJ1229" s="299">
        <v>0</v>
      </c>
      <c r="AK1229" s="299">
        <v>0</v>
      </c>
      <c r="AL1229" s="299">
        <v>0</v>
      </c>
      <c r="AM1229" s="299">
        <v>0</v>
      </c>
      <c r="AN1229" s="299">
        <v>0</v>
      </c>
      <c r="AO1229" s="299">
        <v>0</v>
      </c>
      <c r="AP1229" s="299">
        <v>0</v>
      </c>
      <c r="AQ1229" s="65">
        <v>0</v>
      </c>
      <c r="AR1229" s="66">
        <f t="shared" si="256"/>
        <v>0</v>
      </c>
      <c r="AS1229" s="67">
        <v>0</v>
      </c>
      <c r="AT1229" s="66">
        <f t="shared" si="258"/>
        <v>0</v>
      </c>
      <c r="AU1229" s="67">
        <v>0</v>
      </c>
      <c r="AV1229" s="68">
        <f t="shared" si="260"/>
        <v>0</v>
      </c>
    </row>
    <row r="1230" spans="1:48" x14ac:dyDescent="0.2">
      <c r="A1230" s="1" t="str">
        <f t="shared" si="253"/>
        <v>Pichidegua44</v>
      </c>
      <c r="B1230" s="38" t="str">
        <f t="shared" si="254"/>
        <v>PICH4Bco44</v>
      </c>
      <c r="C1230" s="39">
        <v>44</v>
      </c>
      <c r="D1230" s="40" t="s">
        <v>52</v>
      </c>
      <c r="E1230" s="40" t="s">
        <v>56</v>
      </c>
      <c r="F1230" s="40" t="s">
        <v>50</v>
      </c>
      <c r="G1230" s="41" t="s">
        <v>41</v>
      </c>
      <c r="H1230" s="299">
        <v>600</v>
      </c>
      <c r="I1230" s="299">
        <v>1.7</v>
      </c>
      <c r="J1230" s="299">
        <v>0</v>
      </c>
      <c r="K1230" s="299">
        <v>0</v>
      </c>
      <c r="L1230" s="299">
        <v>15120</v>
      </c>
      <c r="M1230" s="299">
        <v>42.88</v>
      </c>
      <c r="N1230" s="299">
        <v>11340</v>
      </c>
      <c r="O1230" s="299">
        <v>32.159999999999997</v>
      </c>
      <c r="P1230" s="299">
        <v>4680</v>
      </c>
      <c r="Q1230" s="299">
        <v>13.27</v>
      </c>
      <c r="R1230" s="299">
        <v>0</v>
      </c>
      <c r="S1230" s="299">
        <v>0</v>
      </c>
      <c r="T1230" s="299">
        <v>0</v>
      </c>
      <c r="U1230" s="299">
        <v>0</v>
      </c>
      <c r="V1230" s="299">
        <v>1980</v>
      </c>
      <c r="W1230" s="299">
        <v>5.62</v>
      </c>
      <c r="X1230" s="299">
        <v>0</v>
      </c>
      <c r="Y1230" s="299">
        <v>0</v>
      </c>
      <c r="Z1230" s="299">
        <v>1980</v>
      </c>
      <c r="AA1230" s="299">
        <v>5.62</v>
      </c>
      <c r="AB1230" s="299">
        <v>1260</v>
      </c>
      <c r="AC1230" s="299">
        <v>3.57</v>
      </c>
      <c r="AD1230" s="299">
        <v>0</v>
      </c>
      <c r="AE1230" s="299">
        <v>0</v>
      </c>
      <c r="AF1230" s="299">
        <v>1260</v>
      </c>
      <c r="AG1230" s="299">
        <v>3.57</v>
      </c>
      <c r="AH1230" s="299">
        <v>280</v>
      </c>
      <c r="AI1230" s="299">
        <v>0.79</v>
      </c>
      <c r="AJ1230" s="299">
        <v>0</v>
      </c>
      <c r="AK1230" s="299">
        <v>0</v>
      </c>
      <c r="AL1230" s="299">
        <v>35260</v>
      </c>
      <c r="AM1230" s="299">
        <v>100</v>
      </c>
      <c r="AN1230" s="299">
        <v>0</v>
      </c>
      <c r="AO1230" s="299">
        <v>0</v>
      </c>
      <c r="AP1230" s="299">
        <v>35260</v>
      </c>
      <c r="AQ1230" s="65">
        <f t="shared" si="255"/>
        <v>5.6154282473057288E-2</v>
      </c>
      <c r="AR1230" s="66">
        <f t="shared" si="256"/>
        <v>11</v>
      </c>
      <c r="AS1230" s="67">
        <f t="shared" si="257"/>
        <v>3.5734543391945546E-2</v>
      </c>
      <c r="AT1230" s="66">
        <f t="shared" si="258"/>
        <v>7</v>
      </c>
      <c r="AU1230" s="67">
        <f t="shared" si="259"/>
        <v>7.9410096426545656E-3</v>
      </c>
      <c r="AV1230" s="68">
        <f t="shared" si="260"/>
        <v>1.5555555555555556</v>
      </c>
    </row>
    <row r="1231" spans="1:48" x14ac:dyDescent="0.2">
      <c r="A1231" s="1" t="str">
        <f t="shared" si="253"/>
        <v>Pichidegua44</v>
      </c>
      <c r="B1231" s="38" t="str">
        <f t="shared" si="254"/>
        <v>PICH5Aco44</v>
      </c>
      <c r="C1231" s="39">
        <v>44</v>
      </c>
      <c r="D1231" s="40" t="s">
        <v>52</v>
      </c>
      <c r="E1231" s="40" t="s">
        <v>56</v>
      </c>
      <c r="F1231" s="40" t="s">
        <v>51</v>
      </c>
      <c r="G1231" s="41" t="s">
        <v>42</v>
      </c>
      <c r="H1231" s="299">
        <v>0</v>
      </c>
      <c r="I1231" s="299">
        <v>0</v>
      </c>
      <c r="J1231" s="299">
        <v>0</v>
      </c>
      <c r="K1231" s="299">
        <v>0</v>
      </c>
      <c r="L1231" s="299">
        <v>0</v>
      </c>
      <c r="M1231" s="299">
        <v>0</v>
      </c>
      <c r="N1231" s="299">
        <v>0</v>
      </c>
      <c r="O1231" s="299">
        <v>0</v>
      </c>
      <c r="P1231" s="299">
        <v>0</v>
      </c>
      <c r="Q1231" s="299">
        <v>0</v>
      </c>
      <c r="R1231" s="299">
        <v>0</v>
      </c>
      <c r="S1231" s="299">
        <v>0</v>
      </c>
      <c r="T1231" s="299">
        <v>0</v>
      </c>
      <c r="U1231" s="299">
        <v>0</v>
      </c>
      <c r="V1231" s="299">
        <v>0</v>
      </c>
      <c r="W1231" s="299">
        <v>0</v>
      </c>
      <c r="X1231" s="299">
        <v>0</v>
      </c>
      <c r="Y1231" s="299">
        <v>0</v>
      </c>
      <c r="Z1231" s="299">
        <v>0</v>
      </c>
      <c r="AA1231" s="299">
        <v>0</v>
      </c>
      <c r="AB1231" s="299">
        <v>0</v>
      </c>
      <c r="AC1231" s="299">
        <v>0</v>
      </c>
      <c r="AD1231" s="299">
        <v>0</v>
      </c>
      <c r="AE1231" s="299">
        <v>0</v>
      </c>
      <c r="AF1231" s="299">
        <v>0</v>
      </c>
      <c r="AG1231" s="299">
        <v>0</v>
      </c>
      <c r="AH1231" s="299">
        <v>0</v>
      </c>
      <c r="AI1231" s="299">
        <v>0</v>
      </c>
      <c r="AJ1231" s="299">
        <v>0</v>
      </c>
      <c r="AK1231" s="299">
        <v>0</v>
      </c>
      <c r="AL1231" s="299">
        <v>0</v>
      </c>
      <c r="AM1231" s="299">
        <v>0</v>
      </c>
      <c r="AN1231" s="299">
        <v>0</v>
      </c>
      <c r="AO1231" s="299">
        <v>0</v>
      </c>
      <c r="AP1231" s="299">
        <v>0</v>
      </c>
      <c r="AQ1231" s="65">
        <v>0</v>
      </c>
      <c r="AR1231" s="66">
        <f t="shared" si="256"/>
        <v>0</v>
      </c>
      <c r="AS1231" s="67">
        <v>0</v>
      </c>
      <c r="AT1231" s="66">
        <f t="shared" si="258"/>
        <v>0</v>
      </c>
      <c r="AU1231" s="67">
        <v>0</v>
      </c>
      <c r="AV1231" s="68">
        <f t="shared" si="260"/>
        <v>0</v>
      </c>
    </row>
    <row r="1232" spans="1:48" x14ac:dyDescent="0.2">
      <c r="A1232" s="1" t="str">
        <f t="shared" si="253"/>
        <v>Pichidegua44</v>
      </c>
      <c r="B1232" s="38" t="str">
        <f t="shared" si="254"/>
        <v>PICH5Bco44</v>
      </c>
      <c r="C1232" s="39">
        <v>44</v>
      </c>
      <c r="D1232" s="40" t="s">
        <v>52</v>
      </c>
      <c r="E1232" s="40" t="s">
        <v>56</v>
      </c>
      <c r="F1232" s="40" t="s">
        <v>51</v>
      </c>
      <c r="G1232" s="41" t="s">
        <v>43</v>
      </c>
      <c r="H1232" s="299">
        <v>0</v>
      </c>
      <c r="I1232" s="299">
        <v>0</v>
      </c>
      <c r="J1232" s="299">
        <v>0</v>
      </c>
      <c r="K1232" s="299">
        <v>0</v>
      </c>
      <c r="L1232" s="299">
        <v>0</v>
      </c>
      <c r="M1232" s="299">
        <v>0</v>
      </c>
      <c r="N1232" s="299">
        <v>0</v>
      </c>
      <c r="O1232" s="299">
        <v>0</v>
      </c>
      <c r="P1232" s="299">
        <v>0</v>
      </c>
      <c r="Q1232" s="299">
        <v>0</v>
      </c>
      <c r="R1232" s="299">
        <v>0</v>
      </c>
      <c r="S1232" s="299">
        <v>0</v>
      </c>
      <c r="T1232" s="299">
        <v>0</v>
      </c>
      <c r="U1232" s="299">
        <v>0</v>
      </c>
      <c r="V1232" s="299">
        <v>0</v>
      </c>
      <c r="W1232" s="299">
        <v>0</v>
      </c>
      <c r="X1232" s="299">
        <v>0</v>
      </c>
      <c r="Y1232" s="299">
        <v>0</v>
      </c>
      <c r="Z1232" s="299">
        <v>0</v>
      </c>
      <c r="AA1232" s="299">
        <v>0</v>
      </c>
      <c r="AB1232" s="299">
        <v>0</v>
      </c>
      <c r="AC1232" s="299">
        <v>0</v>
      </c>
      <c r="AD1232" s="299">
        <v>0</v>
      </c>
      <c r="AE1232" s="299">
        <v>0</v>
      </c>
      <c r="AF1232" s="299">
        <v>0</v>
      </c>
      <c r="AG1232" s="299">
        <v>0</v>
      </c>
      <c r="AH1232" s="299">
        <v>0</v>
      </c>
      <c r="AI1232" s="299">
        <v>0</v>
      </c>
      <c r="AJ1232" s="299">
        <v>0</v>
      </c>
      <c r="AK1232" s="299">
        <v>0</v>
      </c>
      <c r="AL1232" s="299">
        <v>0</v>
      </c>
      <c r="AM1232" s="299">
        <v>0</v>
      </c>
      <c r="AN1232" s="299">
        <v>0</v>
      </c>
      <c r="AO1232" s="299">
        <v>0</v>
      </c>
      <c r="AP1232" s="299">
        <v>0</v>
      </c>
      <c r="AQ1232" s="65">
        <v>0</v>
      </c>
      <c r="AR1232" s="66">
        <f t="shared" si="256"/>
        <v>0</v>
      </c>
      <c r="AS1232" s="67">
        <v>0</v>
      </c>
      <c r="AT1232" s="66">
        <f t="shared" si="258"/>
        <v>0</v>
      </c>
      <c r="AU1232" s="67">
        <v>0</v>
      </c>
      <c r="AV1232" s="68">
        <f t="shared" si="260"/>
        <v>0</v>
      </c>
    </row>
    <row r="1233" spans="1:48" x14ac:dyDescent="0.2">
      <c r="A1233" s="1" t="str">
        <f t="shared" si="253"/>
        <v>Pichidegua44</v>
      </c>
      <c r="B1233" s="38" t="str">
        <f t="shared" si="254"/>
        <v>PICH5Cco44</v>
      </c>
      <c r="C1233" s="39">
        <v>44</v>
      </c>
      <c r="D1233" s="40" t="s">
        <v>52</v>
      </c>
      <c r="E1233" s="40" t="s">
        <v>56</v>
      </c>
      <c r="F1233" s="40" t="s">
        <v>51</v>
      </c>
      <c r="G1233" s="41" t="s">
        <v>44</v>
      </c>
      <c r="H1233" s="299">
        <v>1080</v>
      </c>
      <c r="I1233" s="299">
        <v>1.08</v>
      </c>
      <c r="J1233" s="299">
        <v>12960</v>
      </c>
      <c r="K1233" s="299">
        <v>12.92</v>
      </c>
      <c r="L1233" s="299">
        <v>0</v>
      </c>
      <c r="M1233" s="299">
        <v>0</v>
      </c>
      <c r="N1233" s="299">
        <v>76860</v>
      </c>
      <c r="O1233" s="299">
        <v>76.599999999999994</v>
      </c>
      <c r="P1233" s="299">
        <v>1980</v>
      </c>
      <c r="Q1233" s="299">
        <v>1.97</v>
      </c>
      <c r="R1233" s="299">
        <v>0</v>
      </c>
      <c r="S1233" s="299">
        <v>0</v>
      </c>
      <c r="T1233" s="299">
        <v>0</v>
      </c>
      <c r="U1233" s="299">
        <v>0</v>
      </c>
      <c r="V1233" s="299">
        <v>4680</v>
      </c>
      <c r="W1233" s="299">
        <v>4.66</v>
      </c>
      <c r="X1233" s="299">
        <v>0</v>
      </c>
      <c r="Y1233" s="299">
        <v>0</v>
      </c>
      <c r="Z1233" s="299">
        <v>4680</v>
      </c>
      <c r="AA1233" s="299">
        <v>4.66</v>
      </c>
      <c r="AB1233" s="299">
        <v>2160</v>
      </c>
      <c r="AC1233" s="299">
        <v>2.15</v>
      </c>
      <c r="AD1233" s="299">
        <v>0</v>
      </c>
      <c r="AE1233" s="299">
        <v>0</v>
      </c>
      <c r="AF1233" s="299">
        <v>2160</v>
      </c>
      <c r="AG1233" s="299">
        <v>2.15</v>
      </c>
      <c r="AH1233" s="299">
        <v>620</v>
      </c>
      <c r="AI1233" s="299">
        <v>0.62</v>
      </c>
      <c r="AJ1233" s="299">
        <v>0</v>
      </c>
      <c r="AK1233" s="299">
        <v>0</v>
      </c>
      <c r="AL1233" s="299">
        <v>100340</v>
      </c>
      <c r="AM1233" s="299">
        <v>100</v>
      </c>
      <c r="AN1233" s="299">
        <v>0</v>
      </c>
      <c r="AO1233" s="299">
        <v>0</v>
      </c>
      <c r="AP1233" s="299">
        <v>100340</v>
      </c>
      <c r="AQ1233" s="65">
        <f t="shared" si="255"/>
        <v>4.6641419174805659E-2</v>
      </c>
      <c r="AR1233" s="66">
        <f t="shared" si="256"/>
        <v>26</v>
      </c>
      <c r="AS1233" s="67">
        <f t="shared" si="257"/>
        <v>2.1526808849910303E-2</v>
      </c>
      <c r="AT1233" s="66">
        <f t="shared" si="258"/>
        <v>12</v>
      </c>
      <c r="AU1233" s="67">
        <f t="shared" si="259"/>
        <v>6.1789914291409207E-3</v>
      </c>
      <c r="AV1233" s="68">
        <f t="shared" si="260"/>
        <v>3.4444444444444446</v>
      </c>
    </row>
    <row r="1234" spans="1:48" ht="13.5" thickBot="1" x14ac:dyDescent="0.25">
      <c r="A1234" s="1" t="str">
        <f t="shared" si="253"/>
        <v>44</v>
      </c>
      <c r="B1234" s="44" t="str">
        <f t="shared" si="254"/>
        <v>Lavado44</v>
      </c>
      <c r="C1234" s="45">
        <v>44</v>
      </c>
      <c r="D1234" s="46"/>
      <c r="E1234" s="46"/>
      <c r="F1234" s="46"/>
      <c r="G1234" s="47" t="s">
        <v>46</v>
      </c>
      <c r="H1234" s="301">
        <v>3840</v>
      </c>
      <c r="I1234" s="301">
        <v>3.31</v>
      </c>
      <c r="J1234" s="301">
        <v>14040</v>
      </c>
      <c r="K1234" s="301">
        <v>12.11</v>
      </c>
      <c r="L1234" s="301">
        <v>47700</v>
      </c>
      <c r="M1234" s="301">
        <v>41.13</v>
      </c>
      <c r="N1234" s="301">
        <v>37080</v>
      </c>
      <c r="O1234" s="301">
        <v>31.97</v>
      </c>
      <c r="P1234" s="301">
        <v>11700</v>
      </c>
      <c r="Q1234" s="301">
        <v>10.09</v>
      </c>
      <c r="R1234" s="301">
        <v>1620</v>
      </c>
      <c r="S1234" s="301">
        <v>1.4</v>
      </c>
      <c r="T1234" s="301">
        <v>0</v>
      </c>
      <c r="U1234" s="301">
        <v>0</v>
      </c>
      <c r="V1234" s="301">
        <v>0</v>
      </c>
      <c r="W1234" s="301">
        <v>0</v>
      </c>
      <c r="X1234" s="301">
        <v>0</v>
      </c>
      <c r="Y1234" s="301">
        <v>0</v>
      </c>
      <c r="Z1234" s="301">
        <v>0</v>
      </c>
      <c r="AA1234" s="301">
        <v>0</v>
      </c>
      <c r="AB1234" s="301">
        <v>0</v>
      </c>
      <c r="AC1234" s="301">
        <v>0</v>
      </c>
      <c r="AD1234" s="301">
        <v>0</v>
      </c>
      <c r="AE1234" s="301">
        <v>0</v>
      </c>
      <c r="AF1234" s="301">
        <v>0</v>
      </c>
      <c r="AG1234" s="301">
        <v>0</v>
      </c>
      <c r="AH1234" s="301">
        <v>0</v>
      </c>
      <c r="AI1234" s="301">
        <v>0</v>
      </c>
      <c r="AJ1234" s="301">
        <v>0</v>
      </c>
      <c r="AK1234" s="301">
        <v>0</v>
      </c>
      <c r="AL1234" s="301">
        <v>115980</v>
      </c>
      <c r="AM1234" s="301">
        <v>100</v>
      </c>
      <c r="AN1234" s="301">
        <v>0</v>
      </c>
      <c r="AO1234" s="301">
        <v>0</v>
      </c>
      <c r="AP1234" s="301">
        <v>115980</v>
      </c>
      <c r="AQ1234" s="69">
        <f t="shared" si="255"/>
        <v>0</v>
      </c>
      <c r="AR1234" s="70">
        <f t="shared" si="256"/>
        <v>0</v>
      </c>
      <c r="AS1234" s="71">
        <f t="shared" si="257"/>
        <v>0</v>
      </c>
      <c r="AT1234" s="70">
        <f t="shared" si="258"/>
        <v>0</v>
      </c>
      <c r="AU1234" s="71">
        <f t="shared" si="259"/>
        <v>0</v>
      </c>
      <c r="AV1234" s="72">
        <f t="shared" si="260"/>
        <v>0</v>
      </c>
    </row>
    <row r="1235" spans="1:48" x14ac:dyDescent="0.2">
      <c r="A1235" s="1" t="str">
        <f t="shared" ref="A1235:A1262" si="261">+CONCATENATE(D1235,C1235)</f>
        <v>Calera45</v>
      </c>
      <c r="B1235" s="38" t="str">
        <f t="shared" ref="B1235:B1262" si="262">+CONCATENATE(G1235,C1235)</f>
        <v>CA3A45</v>
      </c>
      <c r="C1235" s="35">
        <v>45</v>
      </c>
      <c r="D1235" s="36" t="s">
        <v>59</v>
      </c>
      <c r="E1235" s="36" t="s">
        <v>56</v>
      </c>
      <c r="F1235" s="36" t="s">
        <v>47</v>
      </c>
      <c r="G1235" s="37" t="s">
        <v>20</v>
      </c>
      <c r="H1235" s="299">
        <v>3720</v>
      </c>
      <c r="I1235" s="299">
        <v>7.87</v>
      </c>
      <c r="J1235" s="299">
        <v>12060</v>
      </c>
      <c r="K1235" s="299">
        <v>25.51</v>
      </c>
      <c r="L1235" s="299">
        <v>9900</v>
      </c>
      <c r="M1235" s="299">
        <v>20.94</v>
      </c>
      <c r="N1235" s="299">
        <v>18360</v>
      </c>
      <c r="O1235" s="299">
        <v>38.83</v>
      </c>
      <c r="P1235" s="299">
        <v>360</v>
      </c>
      <c r="Q1235" s="299">
        <v>0.76</v>
      </c>
      <c r="R1235" s="299">
        <v>0</v>
      </c>
      <c r="S1235" s="299">
        <v>0</v>
      </c>
      <c r="T1235" s="299">
        <v>0</v>
      </c>
      <c r="U1235" s="299">
        <v>0</v>
      </c>
      <c r="V1235" s="299">
        <v>447</v>
      </c>
      <c r="W1235" s="299">
        <v>0.95</v>
      </c>
      <c r="X1235" s="299">
        <v>360</v>
      </c>
      <c r="Y1235" s="299">
        <v>0.76</v>
      </c>
      <c r="Z1235" s="299">
        <v>807</v>
      </c>
      <c r="AA1235" s="299">
        <v>1.71</v>
      </c>
      <c r="AB1235" s="299">
        <v>426</v>
      </c>
      <c r="AC1235" s="299">
        <v>0.9</v>
      </c>
      <c r="AD1235" s="299">
        <v>660</v>
      </c>
      <c r="AE1235" s="299">
        <v>1.4</v>
      </c>
      <c r="AF1235" s="299">
        <v>1086</v>
      </c>
      <c r="AG1235" s="299">
        <v>2.2999999999999998</v>
      </c>
      <c r="AH1235" s="299">
        <v>987</v>
      </c>
      <c r="AI1235" s="299">
        <v>2.09</v>
      </c>
      <c r="AJ1235" s="299">
        <v>0</v>
      </c>
      <c r="AK1235" s="299">
        <v>0</v>
      </c>
      <c r="AL1235" s="299">
        <v>46260</v>
      </c>
      <c r="AM1235" s="299">
        <v>97.84</v>
      </c>
      <c r="AN1235" s="299">
        <v>1020</v>
      </c>
      <c r="AO1235" s="299">
        <v>2.16</v>
      </c>
      <c r="AP1235" s="299">
        <v>47280</v>
      </c>
      <c r="AQ1235" s="65">
        <f t="shared" ref="AQ1235:AQ1262" si="263">+Z1235/AP1235</f>
        <v>1.7068527918781724E-2</v>
      </c>
      <c r="AR1235" s="66">
        <f t="shared" ref="AR1235:AR1262" si="264">+Z1235/180</f>
        <v>4.4833333333333334</v>
      </c>
      <c r="AS1235" s="67">
        <f t="shared" ref="AS1235:AS1262" si="265">+AF1235/AP1235</f>
        <v>2.2969543147208123E-2</v>
      </c>
      <c r="AT1235" s="66">
        <f t="shared" ref="AT1235:AT1262" si="266">+AF1235/180</f>
        <v>6.0333333333333332</v>
      </c>
      <c r="AU1235" s="67">
        <f t="shared" ref="AU1235:AU1262" si="267">+AH1235/AP1235</f>
        <v>2.0875634517766497E-2</v>
      </c>
      <c r="AV1235" s="68">
        <f t="shared" ref="AV1235:AV1262" si="268">+AH1235/180</f>
        <v>5.4833333333333334</v>
      </c>
    </row>
    <row r="1236" spans="1:48" x14ac:dyDescent="0.2">
      <c r="A1236" s="1" t="str">
        <f t="shared" si="261"/>
        <v>Calera45</v>
      </c>
      <c r="B1236" s="38" t="str">
        <f t="shared" si="262"/>
        <v>CA3B45</v>
      </c>
      <c r="C1236" s="39">
        <v>45</v>
      </c>
      <c r="D1236" s="40" t="s">
        <v>59</v>
      </c>
      <c r="E1236" s="40" t="s">
        <v>56</v>
      </c>
      <c r="F1236" s="40" t="s">
        <v>47</v>
      </c>
      <c r="G1236" s="41" t="s">
        <v>54</v>
      </c>
      <c r="H1236" s="299">
        <v>1440</v>
      </c>
      <c r="I1236" s="299">
        <v>7.33</v>
      </c>
      <c r="J1236" s="299">
        <v>4860</v>
      </c>
      <c r="K1236" s="299">
        <v>24.73</v>
      </c>
      <c r="L1236" s="299">
        <v>8640</v>
      </c>
      <c r="M1236" s="299">
        <v>43.97</v>
      </c>
      <c r="N1236" s="299">
        <v>3060</v>
      </c>
      <c r="O1236" s="299">
        <v>15.57</v>
      </c>
      <c r="P1236" s="299">
        <v>180</v>
      </c>
      <c r="Q1236" s="299">
        <v>0.92</v>
      </c>
      <c r="R1236" s="299">
        <v>0</v>
      </c>
      <c r="S1236" s="299">
        <v>0</v>
      </c>
      <c r="T1236" s="299">
        <v>0</v>
      </c>
      <c r="U1236" s="299">
        <v>0</v>
      </c>
      <c r="V1236" s="299">
        <v>171</v>
      </c>
      <c r="W1236" s="299">
        <v>0.87</v>
      </c>
      <c r="X1236" s="299">
        <v>240</v>
      </c>
      <c r="Y1236" s="299">
        <v>1.22</v>
      </c>
      <c r="Z1236" s="299">
        <v>411</v>
      </c>
      <c r="AA1236" s="299">
        <v>2.09</v>
      </c>
      <c r="AB1236" s="299">
        <v>201</v>
      </c>
      <c r="AC1236" s="299">
        <v>1.02</v>
      </c>
      <c r="AD1236" s="299">
        <v>360</v>
      </c>
      <c r="AE1236" s="299">
        <v>1.83</v>
      </c>
      <c r="AF1236" s="299">
        <v>561</v>
      </c>
      <c r="AG1236" s="299">
        <v>2.85</v>
      </c>
      <c r="AH1236" s="299">
        <v>498</v>
      </c>
      <c r="AI1236" s="299">
        <v>2.5299999999999998</v>
      </c>
      <c r="AJ1236" s="299">
        <v>0</v>
      </c>
      <c r="AK1236" s="299">
        <v>0</v>
      </c>
      <c r="AL1236" s="299">
        <v>19050</v>
      </c>
      <c r="AM1236" s="299">
        <v>96.95</v>
      </c>
      <c r="AN1236" s="299">
        <v>600</v>
      </c>
      <c r="AO1236" s="299">
        <v>3.05</v>
      </c>
      <c r="AP1236" s="299">
        <v>19650</v>
      </c>
      <c r="AQ1236" s="65">
        <f t="shared" si="263"/>
        <v>2.0916030534351145E-2</v>
      </c>
      <c r="AR1236" s="66">
        <f t="shared" si="264"/>
        <v>2.2833333333333332</v>
      </c>
      <c r="AS1236" s="67">
        <f t="shared" si="265"/>
        <v>2.8549618320610686E-2</v>
      </c>
      <c r="AT1236" s="66">
        <f t="shared" si="266"/>
        <v>3.1166666666666667</v>
      </c>
      <c r="AU1236" s="67">
        <f t="shared" si="267"/>
        <v>2.5343511450381679E-2</v>
      </c>
      <c r="AV1236" s="68">
        <f t="shared" si="268"/>
        <v>2.7666666666666666</v>
      </c>
    </row>
    <row r="1237" spans="1:48" x14ac:dyDescent="0.2">
      <c r="A1237" s="1" t="str">
        <f t="shared" si="261"/>
        <v>Calera45</v>
      </c>
      <c r="B1237" s="38" t="str">
        <f t="shared" si="262"/>
        <v>CA3BB45</v>
      </c>
      <c r="C1237" s="39">
        <v>45</v>
      </c>
      <c r="D1237" s="40" t="s">
        <v>59</v>
      </c>
      <c r="E1237" s="40" t="s">
        <v>55</v>
      </c>
      <c r="F1237" s="40" t="s">
        <v>47</v>
      </c>
      <c r="G1237" s="41" t="s">
        <v>21</v>
      </c>
      <c r="H1237" s="299">
        <v>2760</v>
      </c>
      <c r="I1237" s="299">
        <v>5.4</v>
      </c>
      <c r="J1237" s="299">
        <v>12060</v>
      </c>
      <c r="K1237" s="299">
        <v>23.59</v>
      </c>
      <c r="L1237" s="299">
        <v>25200</v>
      </c>
      <c r="M1237" s="299">
        <v>49.3</v>
      </c>
      <c r="N1237" s="299">
        <v>7380</v>
      </c>
      <c r="O1237" s="299">
        <v>14.44</v>
      </c>
      <c r="P1237" s="299">
        <v>360</v>
      </c>
      <c r="Q1237" s="299">
        <v>0.7</v>
      </c>
      <c r="R1237" s="299">
        <v>0</v>
      </c>
      <c r="S1237" s="299">
        <v>0</v>
      </c>
      <c r="T1237" s="299">
        <v>0</v>
      </c>
      <c r="U1237" s="299">
        <v>0</v>
      </c>
      <c r="V1237" s="299">
        <v>900</v>
      </c>
      <c r="W1237" s="299">
        <v>1.76</v>
      </c>
      <c r="X1237" s="299">
        <v>660</v>
      </c>
      <c r="Y1237" s="299">
        <v>1.29</v>
      </c>
      <c r="Z1237" s="299">
        <v>1560</v>
      </c>
      <c r="AA1237" s="299">
        <v>3.05</v>
      </c>
      <c r="AB1237" s="299">
        <v>420</v>
      </c>
      <c r="AC1237" s="299">
        <v>0.82</v>
      </c>
      <c r="AD1237" s="299">
        <v>750</v>
      </c>
      <c r="AE1237" s="299">
        <v>1.47</v>
      </c>
      <c r="AF1237" s="299">
        <v>1170</v>
      </c>
      <c r="AG1237" s="299">
        <v>2.29</v>
      </c>
      <c r="AH1237" s="299">
        <v>630</v>
      </c>
      <c r="AI1237" s="299">
        <v>1.23</v>
      </c>
      <c r="AJ1237" s="299">
        <v>0</v>
      </c>
      <c r="AK1237" s="299">
        <v>0</v>
      </c>
      <c r="AL1237" s="299">
        <v>49710</v>
      </c>
      <c r="AM1237" s="299">
        <v>97.24</v>
      </c>
      <c r="AN1237" s="299">
        <v>1410</v>
      </c>
      <c r="AO1237" s="299">
        <v>2.76</v>
      </c>
      <c r="AP1237" s="299">
        <v>51120</v>
      </c>
      <c r="AQ1237" s="65">
        <f t="shared" si="263"/>
        <v>3.0516431924882629E-2</v>
      </c>
      <c r="AR1237" s="66">
        <f t="shared" si="264"/>
        <v>8.6666666666666661</v>
      </c>
      <c r="AS1237" s="67">
        <f t="shared" si="265"/>
        <v>2.2887323943661973E-2</v>
      </c>
      <c r="AT1237" s="66">
        <f t="shared" si="266"/>
        <v>6.5</v>
      </c>
      <c r="AU1237" s="67">
        <f t="shared" si="267"/>
        <v>1.232394366197183E-2</v>
      </c>
      <c r="AV1237" s="68">
        <f t="shared" si="268"/>
        <v>3.5</v>
      </c>
    </row>
    <row r="1238" spans="1:48" x14ac:dyDescent="0.2">
      <c r="A1238" s="1" t="str">
        <f t="shared" si="261"/>
        <v>Calera45</v>
      </c>
      <c r="B1238" s="38" t="str">
        <f t="shared" si="262"/>
        <v>CAP1A45</v>
      </c>
      <c r="C1238" s="39">
        <v>45</v>
      </c>
      <c r="D1238" s="40" t="s">
        <v>59</v>
      </c>
      <c r="E1238" s="40" t="s">
        <v>56</v>
      </c>
      <c r="F1238" s="40" t="s">
        <v>47</v>
      </c>
      <c r="G1238" s="41" t="s">
        <v>22</v>
      </c>
      <c r="H1238" s="299">
        <v>3120</v>
      </c>
      <c r="I1238" s="299">
        <v>9.6999999999999993</v>
      </c>
      <c r="J1238" s="299">
        <v>0</v>
      </c>
      <c r="K1238" s="299">
        <v>0</v>
      </c>
      <c r="L1238" s="299">
        <v>180</v>
      </c>
      <c r="M1238" s="299">
        <v>0.56000000000000005</v>
      </c>
      <c r="N1238" s="299">
        <v>26820</v>
      </c>
      <c r="O1238" s="299">
        <v>83.4</v>
      </c>
      <c r="P1238" s="299">
        <v>180</v>
      </c>
      <c r="Q1238" s="299">
        <v>0.56000000000000005</v>
      </c>
      <c r="R1238" s="299">
        <v>0</v>
      </c>
      <c r="S1238" s="299">
        <v>0</v>
      </c>
      <c r="T1238" s="299">
        <v>0</v>
      </c>
      <c r="U1238" s="299">
        <v>0</v>
      </c>
      <c r="V1238" s="299">
        <v>711</v>
      </c>
      <c r="W1238" s="299">
        <v>2.21</v>
      </c>
      <c r="X1238" s="299">
        <v>450</v>
      </c>
      <c r="Y1238" s="299">
        <v>1.4</v>
      </c>
      <c r="Z1238" s="299">
        <v>1161</v>
      </c>
      <c r="AA1238" s="299">
        <v>3.61</v>
      </c>
      <c r="AB1238" s="299">
        <v>222</v>
      </c>
      <c r="AC1238" s="299">
        <v>0.69</v>
      </c>
      <c r="AD1238" s="299">
        <v>0</v>
      </c>
      <c r="AE1238" s="299">
        <v>0</v>
      </c>
      <c r="AF1238" s="299">
        <v>222</v>
      </c>
      <c r="AG1238" s="299">
        <v>0.69</v>
      </c>
      <c r="AH1238" s="299">
        <v>477</v>
      </c>
      <c r="AI1238" s="299">
        <v>1.48</v>
      </c>
      <c r="AJ1238" s="299">
        <v>0</v>
      </c>
      <c r="AK1238" s="299">
        <v>0</v>
      </c>
      <c r="AL1238" s="299">
        <v>31710</v>
      </c>
      <c r="AM1238" s="299">
        <v>98.6</v>
      </c>
      <c r="AN1238" s="299">
        <v>450</v>
      </c>
      <c r="AO1238" s="299">
        <v>1.4</v>
      </c>
      <c r="AP1238" s="299">
        <v>32160</v>
      </c>
      <c r="AQ1238" s="65">
        <f t="shared" si="263"/>
        <v>3.6100746268656718E-2</v>
      </c>
      <c r="AR1238" s="66">
        <f t="shared" si="264"/>
        <v>6.45</v>
      </c>
      <c r="AS1238" s="67">
        <f t="shared" si="265"/>
        <v>6.9029850746268658E-3</v>
      </c>
      <c r="AT1238" s="66">
        <f t="shared" si="266"/>
        <v>1.2333333333333334</v>
      </c>
      <c r="AU1238" s="67">
        <f t="shared" si="267"/>
        <v>1.4832089552238806E-2</v>
      </c>
      <c r="AV1238" s="68">
        <f t="shared" si="268"/>
        <v>2.65</v>
      </c>
    </row>
    <row r="1239" spans="1:48" x14ac:dyDescent="0.2">
      <c r="A1239" s="1" t="str">
        <f t="shared" si="261"/>
        <v>Calera45</v>
      </c>
      <c r="B1239" s="38" t="str">
        <f t="shared" si="262"/>
        <v>CAP1B45</v>
      </c>
      <c r="C1239" s="39">
        <v>45</v>
      </c>
      <c r="D1239" s="40" t="s">
        <v>59</v>
      </c>
      <c r="E1239" s="40" t="s">
        <v>56</v>
      </c>
      <c r="F1239" s="40" t="s">
        <v>47</v>
      </c>
      <c r="G1239" s="41" t="s">
        <v>23</v>
      </c>
      <c r="H1239" s="299">
        <v>1800</v>
      </c>
      <c r="I1239" s="299">
        <v>6.5</v>
      </c>
      <c r="J1239" s="299">
        <v>0</v>
      </c>
      <c r="K1239" s="299">
        <v>0</v>
      </c>
      <c r="L1239" s="299">
        <v>0</v>
      </c>
      <c r="M1239" s="299">
        <v>0</v>
      </c>
      <c r="N1239" s="299">
        <v>16020</v>
      </c>
      <c r="O1239" s="299">
        <v>57.85</v>
      </c>
      <c r="P1239" s="299">
        <v>8100</v>
      </c>
      <c r="Q1239" s="299">
        <v>29.25</v>
      </c>
      <c r="R1239" s="299">
        <v>540</v>
      </c>
      <c r="S1239" s="299">
        <v>1.95</v>
      </c>
      <c r="T1239" s="299">
        <v>0</v>
      </c>
      <c r="U1239" s="299">
        <v>0</v>
      </c>
      <c r="V1239" s="299">
        <v>708</v>
      </c>
      <c r="W1239" s="299">
        <v>2.56</v>
      </c>
      <c r="X1239" s="299">
        <v>240</v>
      </c>
      <c r="Y1239" s="299">
        <v>0.87</v>
      </c>
      <c r="Z1239" s="299">
        <v>948</v>
      </c>
      <c r="AA1239" s="299">
        <v>3.42</v>
      </c>
      <c r="AB1239" s="299">
        <v>228</v>
      </c>
      <c r="AC1239" s="299">
        <v>0.82</v>
      </c>
      <c r="AD1239" s="299">
        <v>30</v>
      </c>
      <c r="AE1239" s="299">
        <v>0.11</v>
      </c>
      <c r="AF1239" s="299">
        <v>258</v>
      </c>
      <c r="AG1239" s="299">
        <v>0.93</v>
      </c>
      <c r="AH1239" s="299">
        <v>24</v>
      </c>
      <c r="AI1239" s="299">
        <v>0.09</v>
      </c>
      <c r="AJ1239" s="299">
        <v>0</v>
      </c>
      <c r="AK1239" s="299">
        <v>0</v>
      </c>
      <c r="AL1239" s="299">
        <v>27420</v>
      </c>
      <c r="AM1239" s="299">
        <v>99.02</v>
      </c>
      <c r="AN1239" s="299">
        <v>270</v>
      </c>
      <c r="AO1239" s="299">
        <v>0.98</v>
      </c>
      <c r="AP1239" s="299">
        <v>27690</v>
      </c>
      <c r="AQ1239" s="65">
        <f t="shared" si="263"/>
        <v>3.4236186348862406E-2</v>
      </c>
      <c r="AR1239" s="66">
        <f t="shared" si="264"/>
        <v>5.2666666666666666</v>
      </c>
      <c r="AS1239" s="67">
        <f t="shared" si="265"/>
        <v>9.3174431202600223E-3</v>
      </c>
      <c r="AT1239" s="66">
        <f t="shared" si="266"/>
        <v>1.4333333333333333</v>
      </c>
      <c r="AU1239" s="67">
        <f t="shared" si="267"/>
        <v>8.6673889490790899E-4</v>
      </c>
      <c r="AV1239" s="68">
        <f t="shared" si="268"/>
        <v>0.13333333333333333</v>
      </c>
    </row>
    <row r="1240" spans="1:48" x14ac:dyDescent="0.2">
      <c r="A1240" s="1" t="str">
        <f t="shared" si="261"/>
        <v>Calera45</v>
      </c>
      <c r="B1240" s="38" t="str">
        <f t="shared" si="262"/>
        <v>CAP1c45</v>
      </c>
      <c r="C1240" s="39">
        <v>45</v>
      </c>
      <c r="D1240" s="40" t="s">
        <v>59</v>
      </c>
      <c r="E1240" s="40" t="s">
        <v>56</v>
      </c>
      <c r="F1240" s="40" t="s">
        <v>47</v>
      </c>
      <c r="G1240" s="41" t="s">
        <v>24</v>
      </c>
      <c r="H1240" s="299">
        <v>2280</v>
      </c>
      <c r="I1240" s="299">
        <v>10.3</v>
      </c>
      <c r="J1240" s="299">
        <v>360</v>
      </c>
      <c r="K1240" s="299">
        <v>1.63</v>
      </c>
      <c r="L1240" s="299">
        <v>720</v>
      </c>
      <c r="M1240" s="299">
        <v>3.25</v>
      </c>
      <c r="N1240" s="299">
        <v>17820</v>
      </c>
      <c r="O1240" s="299">
        <v>80.489999999999995</v>
      </c>
      <c r="P1240" s="299">
        <v>0</v>
      </c>
      <c r="Q1240" s="299">
        <v>0</v>
      </c>
      <c r="R1240" s="299">
        <v>0</v>
      </c>
      <c r="S1240" s="299">
        <v>0</v>
      </c>
      <c r="T1240" s="299">
        <v>0</v>
      </c>
      <c r="U1240" s="299">
        <v>0</v>
      </c>
      <c r="V1240" s="299">
        <v>531</v>
      </c>
      <c r="W1240" s="299">
        <v>2.4</v>
      </c>
      <c r="X1240" s="299">
        <v>90</v>
      </c>
      <c r="Y1240" s="299">
        <v>0.41</v>
      </c>
      <c r="Z1240" s="299">
        <v>621</v>
      </c>
      <c r="AA1240" s="299">
        <v>2.8</v>
      </c>
      <c r="AB1240" s="299">
        <v>57</v>
      </c>
      <c r="AC1240" s="299">
        <v>0.26</v>
      </c>
      <c r="AD1240" s="299">
        <v>0</v>
      </c>
      <c r="AE1240" s="299">
        <v>0</v>
      </c>
      <c r="AF1240" s="299">
        <v>57</v>
      </c>
      <c r="AG1240" s="299">
        <v>0.26</v>
      </c>
      <c r="AH1240" s="299">
        <v>282</v>
      </c>
      <c r="AI1240" s="299">
        <v>1.27</v>
      </c>
      <c r="AJ1240" s="299">
        <v>0</v>
      </c>
      <c r="AK1240" s="299">
        <v>0</v>
      </c>
      <c r="AL1240" s="299">
        <v>22050</v>
      </c>
      <c r="AM1240" s="299">
        <v>99.59</v>
      </c>
      <c r="AN1240" s="299">
        <v>90</v>
      </c>
      <c r="AO1240" s="299">
        <v>0.41</v>
      </c>
      <c r="AP1240" s="299">
        <v>22140</v>
      </c>
      <c r="AQ1240" s="65">
        <f t="shared" si="263"/>
        <v>2.8048780487804879E-2</v>
      </c>
      <c r="AR1240" s="66">
        <f t="shared" si="264"/>
        <v>3.45</v>
      </c>
      <c r="AS1240" s="67">
        <f t="shared" si="265"/>
        <v>2.5745257452574528E-3</v>
      </c>
      <c r="AT1240" s="66">
        <f t="shared" si="266"/>
        <v>0.31666666666666665</v>
      </c>
      <c r="AU1240" s="67">
        <f t="shared" si="267"/>
        <v>1.2737127371273712E-2</v>
      </c>
      <c r="AV1240" s="68">
        <f t="shared" si="268"/>
        <v>1.5666666666666667</v>
      </c>
    </row>
    <row r="1241" spans="1:48" x14ac:dyDescent="0.2">
      <c r="A1241" s="1" t="str">
        <f t="shared" si="261"/>
        <v>Pichidegua45</v>
      </c>
      <c r="B1241" s="38" t="str">
        <f t="shared" si="262"/>
        <v>PICH1A45</v>
      </c>
      <c r="C1241" s="39">
        <v>45</v>
      </c>
      <c r="D1241" s="40" t="s">
        <v>52</v>
      </c>
      <c r="E1241" s="40" t="s">
        <v>55</v>
      </c>
      <c r="F1241" s="40" t="s">
        <v>48</v>
      </c>
      <c r="G1241" s="41" t="s">
        <v>25</v>
      </c>
      <c r="H1241" s="299">
        <v>0</v>
      </c>
      <c r="I1241" s="299">
        <v>0</v>
      </c>
      <c r="J1241" s="299">
        <v>0</v>
      </c>
      <c r="K1241" s="299">
        <v>0</v>
      </c>
      <c r="L1241" s="299">
        <v>0</v>
      </c>
      <c r="M1241" s="299">
        <v>0</v>
      </c>
      <c r="N1241" s="299">
        <v>0</v>
      </c>
      <c r="O1241" s="299">
        <v>0</v>
      </c>
      <c r="P1241" s="299">
        <v>0</v>
      </c>
      <c r="Q1241" s="299">
        <v>0</v>
      </c>
      <c r="R1241" s="299">
        <v>0</v>
      </c>
      <c r="S1241" s="299">
        <v>0</v>
      </c>
      <c r="T1241" s="299">
        <v>0</v>
      </c>
      <c r="U1241" s="299">
        <v>0</v>
      </c>
      <c r="V1241" s="299">
        <v>0</v>
      </c>
      <c r="W1241" s="299">
        <v>0</v>
      </c>
      <c r="X1241" s="299">
        <v>0</v>
      </c>
      <c r="Y1241" s="299">
        <v>0</v>
      </c>
      <c r="Z1241" s="299">
        <v>0</v>
      </c>
      <c r="AA1241" s="299">
        <v>0</v>
      </c>
      <c r="AB1241" s="299">
        <v>0</v>
      </c>
      <c r="AC1241" s="299">
        <v>0</v>
      </c>
      <c r="AD1241" s="299">
        <v>0</v>
      </c>
      <c r="AE1241" s="299">
        <v>0</v>
      </c>
      <c r="AF1241" s="299">
        <v>0</v>
      </c>
      <c r="AG1241" s="299">
        <v>0</v>
      </c>
      <c r="AH1241" s="299">
        <v>0</v>
      </c>
      <c r="AI1241" s="299">
        <v>0</v>
      </c>
      <c r="AJ1241" s="299">
        <v>0</v>
      </c>
      <c r="AK1241" s="299">
        <v>0</v>
      </c>
      <c r="AL1241" s="299">
        <v>0</v>
      </c>
      <c r="AM1241" s="299">
        <v>0</v>
      </c>
      <c r="AN1241" s="299">
        <v>0</v>
      </c>
      <c r="AO1241" s="299">
        <v>0</v>
      </c>
      <c r="AP1241" s="299">
        <v>0</v>
      </c>
      <c r="AQ1241" s="65">
        <v>0</v>
      </c>
      <c r="AR1241" s="66">
        <f t="shared" si="264"/>
        <v>0</v>
      </c>
      <c r="AS1241" s="67">
        <v>0</v>
      </c>
      <c r="AT1241" s="66">
        <f t="shared" si="266"/>
        <v>0</v>
      </c>
      <c r="AU1241" s="67">
        <v>0</v>
      </c>
      <c r="AV1241" s="68">
        <f t="shared" si="268"/>
        <v>0</v>
      </c>
    </row>
    <row r="1242" spans="1:48" x14ac:dyDescent="0.2">
      <c r="A1242" s="1" t="str">
        <f t="shared" si="261"/>
        <v>Pichidegua45</v>
      </c>
      <c r="B1242" s="38" t="str">
        <f t="shared" si="262"/>
        <v>PICH2A45</v>
      </c>
      <c r="C1242" s="39">
        <v>45</v>
      </c>
      <c r="D1242" s="40" t="s">
        <v>52</v>
      </c>
      <c r="E1242" s="40" t="s">
        <v>56</v>
      </c>
      <c r="F1242" s="40" t="s">
        <v>48</v>
      </c>
      <c r="G1242" s="41" t="s">
        <v>26</v>
      </c>
      <c r="H1242" s="299">
        <v>27240</v>
      </c>
      <c r="I1242" s="299">
        <v>8.69</v>
      </c>
      <c r="J1242" s="299">
        <v>99540</v>
      </c>
      <c r="K1242" s="299">
        <v>31.76</v>
      </c>
      <c r="L1242" s="299">
        <v>127800</v>
      </c>
      <c r="M1242" s="299">
        <v>40.78</v>
      </c>
      <c r="N1242" s="299">
        <v>35280</v>
      </c>
      <c r="O1242" s="299">
        <v>11.26</v>
      </c>
      <c r="P1242" s="299">
        <v>3240</v>
      </c>
      <c r="Q1242" s="299">
        <v>1.03</v>
      </c>
      <c r="R1242" s="299">
        <v>0</v>
      </c>
      <c r="S1242" s="299">
        <v>0</v>
      </c>
      <c r="T1242" s="299">
        <v>0</v>
      </c>
      <c r="U1242" s="299">
        <v>0</v>
      </c>
      <c r="V1242" s="299">
        <v>14580</v>
      </c>
      <c r="W1242" s="299">
        <v>4.6500000000000004</v>
      </c>
      <c r="X1242" s="299">
        <v>0</v>
      </c>
      <c r="Y1242" s="299">
        <v>0</v>
      </c>
      <c r="Z1242" s="299">
        <v>14580</v>
      </c>
      <c r="AA1242" s="299">
        <v>4.6500000000000004</v>
      </c>
      <c r="AB1242" s="299">
        <v>4320</v>
      </c>
      <c r="AC1242" s="299">
        <v>1.38</v>
      </c>
      <c r="AD1242" s="299">
        <v>0</v>
      </c>
      <c r="AE1242" s="299">
        <v>0</v>
      </c>
      <c r="AF1242" s="299">
        <v>4320</v>
      </c>
      <c r="AG1242" s="299">
        <v>1.38</v>
      </c>
      <c r="AH1242" s="299">
        <v>1380</v>
      </c>
      <c r="AI1242" s="299">
        <v>0.44</v>
      </c>
      <c r="AJ1242" s="299">
        <v>0</v>
      </c>
      <c r="AK1242" s="299">
        <v>0</v>
      </c>
      <c r="AL1242" s="299">
        <v>313380</v>
      </c>
      <c r="AM1242" s="299">
        <v>100</v>
      </c>
      <c r="AN1242" s="299">
        <v>0</v>
      </c>
      <c r="AO1242" s="299">
        <v>0</v>
      </c>
      <c r="AP1242" s="299">
        <v>313380</v>
      </c>
      <c r="AQ1242" s="65">
        <f t="shared" si="263"/>
        <v>4.6524985640436528E-2</v>
      </c>
      <c r="AR1242" s="66">
        <f t="shared" si="264"/>
        <v>81</v>
      </c>
      <c r="AS1242" s="67">
        <f t="shared" si="265"/>
        <v>1.3785180930499713E-2</v>
      </c>
      <c r="AT1242" s="66">
        <f t="shared" si="266"/>
        <v>24</v>
      </c>
      <c r="AU1242" s="67">
        <f t="shared" si="267"/>
        <v>4.4035994639096306E-3</v>
      </c>
      <c r="AV1242" s="68">
        <f t="shared" si="268"/>
        <v>7.666666666666667</v>
      </c>
    </row>
    <row r="1243" spans="1:48" x14ac:dyDescent="0.2">
      <c r="A1243" s="1" t="str">
        <f t="shared" si="261"/>
        <v>Pichidegua45</v>
      </c>
      <c r="B1243" s="38" t="str">
        <f t="shared" si="262"/>
        <v>PICH3A45</v>
      </c>
      <c r="C1243" s="39">
        <v>45</v>
      </c>
      <c r="D1243" s="40" t="s">
        <v>52</v>
      </c>
      <c r="E1243" s="40" t="s">
        <v>55</v>
      </c>
      <c r="F1243" s="40" t="s">
        <v>49</v>
      </c>
      <c r="G1243" s="41" t="s">
        <v>27</v>
      </c>
      <c r="H1243" s="299">
        <v>13920</v>
      </c>
      <c r="I1243" s="299">
        <v>5.67</v>
      </c>
      <c r="J1243" s="299">
        <v>37800</v>
      </c>
      <c r="K1243" s="299">
        <v>15.4</v>
      </c>
      <c r="L1243" s="299">
        <v>129060</v>
      </c>
      <c r="M1243" s="299">
        <v>52.57</v>
      </c>
      <c r="N1243" s="299">
        <v>42660</v>
      </c>
      <c r="O1243" s="299">
        <v>17.38</v>
      </c>
      <c r="P1243" s="299">
        <v>0</v>
      </c>
      <c r="Q1243" s="299">
        <v>0</v>
      </c>
      <c r="R1243" s="299">
        <v>0</v>
      </c>
      <c r="S1243" s="299">
        <v>0</v>
      </c>
      <c r="T1243" s="299">
        <v>0</v>
      </c>
      <c r="U1243" s="299">
        <v>0</v>
      </c>
      <c r="V1243" s="299">
        <v>18540</v>
      </c>
      <c r="W1243" s="299">
        <v>7.55</v>
      </c>
      <c r="X1243" s="299">
        <v>0</v>
      </c>
      <c r="Y1243" s="299">
        <v>0</v>
      </c>
      <c r="Z1243" s="299">
        <v>18540</v>
      </c>
      <c r="AA1243" s="299">
        <v>7.55</v>
      </c>
      <c r="AB1243" s="299">
        <v>1440</v>
      </c>
      <c r="AC1243" s="299">
        <v>0.59</v>
      </c>
      <c r="AD1243" s="299">
        <v>0</v>
      </c>
      <c r="AE1243" s="299">
        <v>0</v>
      </c>
      <c r="AF1243" s="299">
        <v>1440</v>
      </c>
      <c r="AG1243" s="299">
        <v>0.59</v>
      </c>
      <c r="AH1243" s="299">
        <v>2100</v>
      </c>
      <c r="AI1243" s="299">
        <v>0.86</v>
      </c>
      <c r="AJ1243" s="299">
        <v>0</v>
      </c>
      <c r="AK1243" s="299">
        <v>0</v>
      </c>
      <c r="AL1243" s="299">
        <v>245520</v>
      </c>
      <c r="AM1243" s="299">
        <v>100</v>
      </c>
      <c r="AN1243" s="299">
        <v>0</v>
      </c>
      <c r="AO1243" s="299">
        <v>0</v>
      </c>
      <c r="AP1243" s="299">
        <v>245520</v>
      </c>
      <c r="AQ1243" s="65">
        <f t="shared" si="263"/>
        <v>7.5513196480938419E-2</v>
      </c>
      <c r="AR1243" s="66">
        <f t="shared" si="264"/>
        <v>103</v>
      </c>
      <c r="AS1243" s="67">
        <f t="shared" si="265"/>
        <v>5.8651026392961877E-3</v>
      </c>
      <c r="AT1243" s="66">
        <f t="shared" si="266"/>
        <v>8</v>
      </c>
      <c r="AU1243" s="67">
        <f t="shared" si="267"/>
        <v>8.5532746823069397E-3</v>
      </c>
      <c r="AV1243" s="68">
        <f t="shared" si="268"/>
        <v>11.666666666666666</v>
      </c>
    </row>
    <row r="1244" spans="1:48" x14ac:dyDescent="0.2">
      <c r="A1244" s="1" t="str">
        <f t="shared" si="261"/>
        <v>Pichidegua45</v>
      </c>
      <c r="B1244" s="38" t="str">
        <f t="shared" si="262"/>
        <v>PICH4A45</v>
      </c>
      <c r="C1244" s="39">
        <v>45</v>
      </c>
      <c r="D1244" s="40" t="s">
        <v>52</v>
      </c>
      <c r="E1244" s="40" t="s">
        <v>55</v>
      </c>
      <c r="F1244" s="40" t="s">
        <v>50</v>
      </c>
      <c r="G1244" s="41" t="s">
        <v>28</v>
      </c>
      <c r="H1244" s="299">
        <v>0</v>
      </c>
      <c r="I1244" s="299">
        <v>0</v>
      </c>
      <c r="J1244" s="299">
        <v>0</v>
      </c>
      <c r="K1244" s="299">
        <v>0</v>
      </c>
      <c r="L1244" s="299">
        <v>0</v>
      </c>
      <c r="M1244" s="299">
        <v>0</v>
      </c>
      <c r="N1244" s="299">
        <v>0</v>
      </c>
      <c r="O1244" s="299">
        <v>0</v>
      </c>
      <c r="P1244" s="299">
        <v>0</v>
      </c>
      <c r="Q1244" s="299">
        <v>0</v>
      </c>
      <c r="R1244" s="299">
        <v>0</v>
      </c>
      <c r="S1244" s="299">
        <v>0</v>
      </c>
      <c r="T1244" s="299">
        <v>0</v>
      </c>
      <c r="U1244" s="299">
        <v>0</v>
      </c>
      <c r="V1244" s="299">
        <v>0</v>
      </c>
      <c r="W1244" s="299">
        <v>0</v>
      </c>
      <c r="X1244" s="299">
        <v>0</v>
      </c>
      <c r="Y1244" s="299">
        <v>0</v>
      </c>
      <c r="Z1244" s="299">
        <v>0</v>
      </c>
      <c r="AA1244" s="299">
        <v>0</v>
      </c>
      <c r="AB1244" s="299">
        <v>0</v>
      </c>
      <c r="AC1244" s="299">
        <v>0</v>
      </c>
      <c r="AD1244" s="299">
        <v>0</v>
      </c>
      <c r="AE1244" s="299">
        <v>0</v>
      </c>
      <c r="AF1244" s="299">
        <v>0</v>
      </c>
      <c r="AG1244" s="299">
        <v>0</v>
      </c>
      <c r="AH1244" s="299">
        <v>0</v>
      </c>
      <c r="AI1244" s="299">
        <v>0</v>
      </c>
      <c r="AJ1244" s="299">
        <v>0</v>
      </c>
      <c r="AK1244" s="299">
        <v>0</v>
      </c>
      <c r="AL1244" s="299">
        <v>0</v>
      </c>
      <c r="AM1244" s="299">
        <v>0</v>
      </c>
      <c r="AN1244" s="299">
        <v>0</v>
      </c>
      <c r="AO1244" s="299">
        <v>0</v>
      </c>
      <c r="AP1244" s="299">
        <v>0</v>
      </c>
      <c r="AQ1244" s="65">
        <v>0</v>
      </c>
      <c r="AR1244" s="66">
        <f t="shared" si="264"/>
        <v>0</v>
      </c>
      <c r="AS1244" s="67">
        <v>0</v>
      </c>
      <c r="AT1244" s="66">
        <f t="shared" si="266"/>
        <v>0</v>
      </c>
      <c r="AU1244" s="67">
        <v>0</v>
      </c>
      <c r="AV1244" s="68">
        <f t="shared" si="268"/>
        <v>0</v>
      </c>
    </row>
    <row r="1245" spans="1:48" x14ac:dyDescent="0.2">
      <c r="A1245" s="1" t="str">
        <f t="shared" si="261"/>
        <v>Pichidegua45</v>
      </c>
      <c r="B1245" s="38" t="str">
        <f t="shared" si="262"/>
        <v>PICH5A45</v>
      </c>
      <c r="C1245" s="39">
        <v>45</v>
      </c>
      <c r="D1245" s="40" t="s">
        <v>52</v>
      </c>
      <c r="E1245" s="40" t="s">
        <v>55</v>
      </c>
      <c r="F1245" s="40" t="s">
        <v>51</v>
      </c>
      <c r="G1245" s="41" t="s">
        <v>29</v>
      </c>
      <c r="H1245" s="299">
        <v>120</v>
      </c>
      <c r="I1245" s="299">
        <v>0.38</v>
      </c>
      <c r="J1245" s="299">
        <v>720</v>
      </c>
      <c r="K1245" s="299">
        <v>2.2799999999999998</v>
      </c>
      <c r="L1245" s="299">
        <v>6840</v>
      </c>
      <c r="M1245" s="299">
        <v>21.63</v>
      </c>
      <c r="N1245" s="299">
        <v>13500</v>
      </c>
      <c r="O1245" s="299">
        <v>42.69</v>
      </c>
      <c r="P1245" s="299">
        <v>5040</v>
      </c>
      <c r="Q1245" s="299">
        <v>15.94</v>
      </c>
      <c r="R1245" s="299">
        <v>0</v>
      </c>
      <c r="S1245" s="299">
        <v>0</v>
      </c>
      <c r="T1245" s="299">
        <v>0</v>
      </c>
      <c r="U1245" s="299">
        <v>0</v>
      </c>
      <c r="V1245" s="299">
        <v>4860</v>
      </c>
      <c r="W1245" s="299">
        <v>15.37</v>
      </c>
      <c r="X1245" s="299">
        <v>0</v>
      </c>
      <c r="Y1245" s="299">
        <v>0</v>
      </c>
      <c r="Z1245" s="299">
        <v>4860</v>
      </c>
      <c r="AA1245" s="299">
        <v>15.37</v>
      </c>
      <c r="AB1245" s="299">
        <v>360</v>
      </c>
      <c r="AC1245" s="299">
        <v>1.1399999999999999</v>
      </c>
      <c r="AD1245" s="299">
        <v>0</v>
      </c>
      <c r="AE1245" s="299">
        <v>0</v>
      </c>
      <c r="AF1245" s="299">
        <v>360</v>
      </c>
      <c r="AG1245" s="299">
        <v>1.1399999999999999</v>
      </c>
      <c r="AH1245" s="299">
        <v>180</v>
      </c>
      <c r="AI1245" s="299">
        <v>0.56999999999999995</v>
      </c>
      <c r="AJ1245" s="299">
        <v>0</v>
      </c>
      <c r="AK1245" s="299">
        <v>0</v>
      </c>
      <c r="AL1245" s="299">
        <v>31620</v>
      </c>
      <c r="AM1245" s="299">
        <v>100</v>
      </c>
      <c r="AN1245" s="299">
        <v>0</v>
      </c>
      <c r="AO1245" s="299">
        <v>0</v>
      </c>
      <c r="AP1245" s="299">
        <v>31620</v>
      </c>
      <c r="AQ1245" s="65">
        <f t="shared" si="263"/>
        <v>0.15370018975332067</v>
      </c>
      <c r="AR1245" s="66">
        <f t="shared" si="264"/>
        <v>27</v>
      </c>
      <c r="AS1245" s="67">
        <f t="shared" si="265"/>
        <v>1.1385199240986717E-2</v>
      </c>
      <c r="AT1245" s="66">
        <f t="shared" si="266"/>
        <v>2</v>
      </c>
      <c r="AU1245" s="67">
        <f t="shared" si="267"/>
        <v>5.6925996204933585E-3</v>
      </c>
      <c r="AV1245" s="68">
        <f t="shared" si="268"/>
        <v>1</v>
      </c>
    </row>
    <row r="1246" spans="1:48" x14ac:dyDescent="0.2">
      <c r="A1246" s="1" t="str">
        <f t="shared" si="261"/>
        <v>Pichidegua45</v>
      </c>
      <c r="B1246" s="38" t="str">
        <f t="shared" si="262"/>
        <v>PICH1B45</v>
      </c>
      <c r="C1246" s="39">
        <v>45</v>
      </c>
      <c r="D1246" s="40" t="s">
        <v>52</v>
      </c>
      <c r="E1246" s="40" t="s">
        <v>56</v>
      </c>
      <c r="F1246" s="40" t="s">
        <v>48</v>
      </c>
      <c r="G1246" s="41" t="s">
        <v>30</v>
      </c>
      <c r="H1246" s="299">
        <v>1800</v>
      </c>
      <c r="I1246" s="299">
        <v>5.56</v>
      </c>
      <c r="J1246" s="299">
        <v>7560</v>
      </c>
      <c r="K1246" s="299">
        <v>23.33</v>
      </c>
      <c r="L1246" s="299">
        <v>16020</v>
      </c>
      <c r="M1246" s="299">
        <v>49.44</v>
      </c>
      <c r="N1246" s="299">
        <v>5400</v>
      </c>
      <c r="O1246" s="299">
        <v>16.670000000000002</v>
      </c>
      <c r="P1246" s="299">
        <v>360</v>
      </c>
      <c r="Q1246" s="299">
        <v>1.1100000000000001</v>
      </c>
      <c r="R1246" s="299">
        <v>0</v>
      </c>
      <c r="S1246" s="299">
        <v>0</v>
      </c>
      <c r="T1246" s="299">
        <v>0</v>
      </c>
      <c r="U1246" s="299">
        <v>0</v>
      </c>
      <c r="V1246" s="299">
        <v>627</v>
      </c>
      <c r="W1246" s="299">
        <v>1.94</v>
      </c>
      <c r="X1246" s="299">
        <v>0</v>
      </c>
      <c r="Y1246" s="299">
        <v>0</v>
      </c>
      <c r="Z1246" s="299">
        <v>627</v>
      </c>
      <c r="AA1246" s="299">
        <v>1.94</v>
      </c>
      <c r="AB1246" s="299">
        <v>216</v>
      </c>
      <c r="AC1246" s="299">
        <v>0.67</v>
      </c>
      <c r="AD1246" s="299">
        <v>0</v>
      </c>
      <c r="AE1246" s="299">
        <v>0</v>
      </c>
      <c r="AF1246" s="299">
        <v>216</v>
      </c>
      <c r="AG1246" s="299">
        <v>0.67</v>
      </c>
      <c r="AH1246" s="299">
        <v>417</v>
      </c>
      <c r="AI1246" s="299">
        <v>1.29</v>
      </c>
      <c r="AJ1246" s="299">
        <v>0</v>
      </c>
      <c r="AK1246" s="299">
        <v>0</v>
      </c>
      <c r="AL1246" s="299">
        <v>32400</v>
      </c>
      <c r="AM1246" s="299">
        <v>100</v>
      </c>
      <c r="AN1246" s="299">
        <v>0</v>
      </c>
      <c r="AO1246" s="299">
        <v>0</v>
      </c>
      <c r="AP1246" s="299">
        <v>32400</v>
      </c>
      <c r="AQ1246" s="65">
        <f t="shared" si="263"/>
        <v>1.9351851851851853E-2</v>
      </c>
      <c r="AR1246" s="66">
        <f t="shared" si="264"/>
        <v>3.4833333333333334</v>
      </c>
      <c r="AS1246" s="67">
        <f t="shared" si="265"/>
        <v>6.6666666666666671E-3</v>
      </c>
      <c r="AT1246" s="66">
        <f t="shared" si="266"/>
        <v>1.2</v>
      </c>
      <c r="AU1246" s="67">
        <f t="shared" si="267"/>
        <v>1.2870370370370371E-2</v>
      </c>
      <c r="AV1246" s="68">
        <f t="shared" si="268"/>
        <v>2.3166666666666669</v>
      </c>
    </row>
    <row r="1247" spans="1:48" x14ac:dyDescent="0.2">
      <c r="A1247" s="1" t="str">
        <f t="shared" si="261"/>
        <v>Pichidegua45</v>
      </c>
      <c r="B1247" s="38" t="str">
        <f t="shared" si="262"/>
        <v>PICH2B45</v>
      </c>
      <c r="C1247" s="39">
        <v>45</v>
      </c>
      <c r="D1247" s="40" t="s">
        <v>52</v>
      </c>
      <c r="E1247" s="40" t="s">
        <v>55</v>
      </c>
      <c r="F1247" s="40" t="s">
        <v>48</v>
      </c>
      <c r="G1247" s="41" t="s">
        <v>31</v>
      </c>
      <c r="H1247" s="299">
        <v>0</v>
      </c>
      <c r="I1247" s="299">
        <v>0</v>
      </c>
      <c r="J1247" s="299">
        <v>0</v>
      </c>
      <c r="K1247" s="299">
        <v>0</v>
      </c>
      <c r="L1247" s="299">
        <v>0</v>
      </c>
      <c r="M1247" s="299">
        <v>0</v>
      </c>
      <c r="N1247" s="299">
        <v>0</v>
      </c>
      <c r="O1247" s="299">
        <v>0</v>
      </c>
      <c r="P1247" s="299">
        <v>0</v>
      </c>
      <c r="Q1247" s="299">
        <v>0</v>
      </c>
      <c r="R1247" s="299">
        <v>0</v>
      </c>
      <c r="S1247" s="299">
        <v>0</v>
      </c>
      <c r="T1247" s="299">
        <v>0</v>
      </c>
      <c r="U1247" s="299">
        <v>0</v>
      </c>
      <c r="V1247" s="299">
        <v>0</v>
      </c>
      <c r="W1247" s="299">
        <v>0</v>
      </c>
      <c r="X1247" s="299">
        <v>0</v>
      </c>
      <c r="Y1247" s="299">
        <v>0</v>
      </c>
      <c r="Z1247" s="299">
        <v>0</v>
      </c>
      <c r="AA1247" s="299">
        <v>0</v>
      </c>
      <c r="AB1247" s="299">
        <v>0</v>
      </c>
      <c r="AC1247" s="299">
        <v>0</v>
      </c>
      <c r="AD1247" s="299">
        <v>0</v>
      </c>
      <c r="AE1247" s="299">
        <v>0</v>
      </c>
      <c r="AF1247" s="299">
        <v>0</v>
      </c>
      <c r="AG1247" s="299">
        <v>0</v>
      </c>
      <c r="AH1247" s="299">
        <v>0</v>
      </c>
      <c r="AI1247" s="299">
        <v>0</v>
      </c>
      <c r="AJ1247" s="299">
        <v>0</v>
      </c>
      <c r="AK1247" s="299">
        <v>0</v>
      </c>
      <c r="AL1247" s="299">
        <v>0</v>
      </c>
      <c r="AM1247" s="299">
        <v>0</v>
      </c>
      <c r="AN1247" s="299">
        <v>0</v>
      </c>
      <c r="AO1247" s="299">
        <v>0</v>
      </c>
      <c r="AP1247" s="299">
        <v>0</v>
      </c>
      <c r="AQ1247" s="65">
        <v>0</v>
      </c>
      <c r="AR1247" s="66">
        <f t="shared" si="264"/>
        <v>0</v>
      </c>
      <c r="AS1247" s="67">
        <v>0</v>
      </c>
      <c r="AT1247" s="66">
        <f t="shared" si="266"/>
        <v>0</v>
      </c>
      <c r="AU1247" s="67">
        <v>0</v>
      </c>
      <c r="AV1247" s="68">
        <f t="shared" si="268"/>
        <v>0</v>
      </c>
    </row>
    <row r="1248" spans="1:48" x14ac:dyDescent="0.2">
      <c r="A1248" s="1" t="str">
        <f t="shared" si="261"/>
        <v>Pichidegua45</v>
      </c>
      <c r="B1248" s="38" t="str">
        <f t="shared" si="262"/>
        <v>PICH3B45</v>
      </c>
      <c r="C1248" s="39">
        <v>45</v>
      </c>
      <c r="D1248" s="40" t="s">
        <v>52</v>
      </c>
      <c r="E1248" s="40" t="s">
        <v>55</v>
      </c>
      <c r="F1248" s="40" t="s">
        <v>49</v>
      </c>
      <c r="G1248" s="41" t="s">
        <v>32</v>
      </c>
      <c r="H1248" s="299">
        <v>3720</v>
      </c>
      <c r="I1248" s="299">
        <v>0.89</v>
      </c>
      <c r="J1248" s="299">
        <v>37980</v>
      </c>
      <c r="K1248" s="299">
        <v>9.1</v>
      </c>
      <c r="L1248" s="299">
        <v>225960</v>
      </c>
      <c r="M1248" s="299">
        <v>54.11</v>
      </c>
      <c r="N1248" s="299">
        <v>127800</v>
      </c>
      <c r="O1248" s="299">
        <v>30.61</v>
      </c>
      <c r="P1248" s="299">
        <v>8280</v>
      </c>
      <c r="Q1248" s="299">
        <v>1.98</v>
      </c>
      <c r="R1248" s="299">
        <v>0</v>
      </c>
      <c r="S1248" s="299">
        <v>0</v>
      </c>
      <c r="T1248" s="299">
        <v>0</v>
      </c>
      <c r="U1248" s="299">
        <v>0</v>
      </c>
      <c r="V1248" s="299">
        <v>10800</v>
      </c>
      <c r="W1248" s="299">
        <v>2.59</v>
      </c>
      <c r="X1248" s="299">
        <v>0</v>
      </c>
      <c r="Y1248" s="299">
        <v>0</v>
      </c>
      <c r="Z1248" s="299">
        <v>10800</v>
      </c>
      <c r="AA1248" s="299">
        <v>2.59</v>
      </c>
      <c r="AB1248" s="299">
        <v>1260</v>
      </c>
      <c r="AC1248" s="299">
        <v>0.3</v>
      </c>
      <c r="AD1248" s="299">
        <v>0</v>
      </c>
      <c r="AE1248" s="299">
        <v>0</v>
      </c>
      <c r="AF1248" s="299">
        <v>1260</v>
      </c>
      <c r="AG1248" s="299">
        <v>0.3</v>
      </c>
      <c r="AH1248" s="299">
        <v>1760</v>
      </c>
      <c r="AI1248" s="299">
        <v>0.42</v>
      </c>
      <c r="AJ1248" s="299">
        <v>0</v>
      </c>
      <c r="AK1248" s="299">
        <v>0</v>
      </c>
      <c r="AL1248" s="299">
        <v>417560</v>
      </c>
      <c r="AM1248" s="299">
        <v>100</v>
      </c>
      <c r="AN1248" s="299">
        <v>0</v>
      </c>
      <c r="AO1248" s="299">
        <v>0</v>
      </c>
      <c r="AP1248" s="299">
        <v>417560</v>
      </c>
      <c r="AQ1248" s="65">
        <f t="shared" si="263"/>
        <v>2.5864546412491619E-2</v>
      </c>
      <c r="AR1248" s="66">
        <f t="shared" si="264"/>
        <v>60</v>
      </c>
      <c r="AS1248" s="67">
        <f t="shared" si="265"/>
        <v>3.0175304147906888E-3</v>
      </c>
      <c r="AT1248" s="66">
        <f t="shared" si="266"/>
        <v>7</v>
      </c>
      <c r="AU1248" s="67">
        <f t="shared" si="267"/>
        <v>4.2149631190727078E-3</v>
      </c>
      <c r="AV1248" s="68">
        <f t="shared" si="268"/>
        <v>9.7777777777777786</v>
      </c>
    </row>
    <row r="1249" spans="1:48" x14ac:dyDescent="0.2">
      <c r="A1249" s="1" t="str">
        <f t="shared" si="261"/>
        <v>Pichidegua45</v>
      </c>
      <c r="B1249" s="38" t="str">
        <f t="shared" si="262"/>
        <v>PICH4B45</v>
      </c>
      <c r="C1249" s="39">
        <v>45</v>
      </c>
      <c r="D1249" s="40" t="s">
        <v>52</v>
      </c>
      <c r="E1249" s="40" t="s">
        <v>55</v>
      </c>
      <c r="F1249" s="40" t="s">
        <v>50</v>
      </c>
      <c r="G1249" s="41" t="s">
        <v>33</v>
      </c>
      <c r="H1249" s="299">
        <v>960</v>
      </c>
      <c r="I1249" s="299">
        <v>0.64</v>
      </c>
      <c r="J1249" s="299">
        <v>0</v>
      </c>
      <c r="K1249" s="299">
        <v>0</v>
      </c>
      <c r="L1249" s="299">
        <v>58680</v>
      </c>
      <c r="M1249" s="299">
        <v>38.950000000000003</v>
      </c>
      <c r="N1249" s="299">
        <v>64980</v>
      </c>
      <c r="O1249" s="299">
        <v>43.14</v>
      </c>
      <c r="P1249" s="299">
        <v>11880</v>
      </c>
      <c r="Q1249" s="299">
        <v>7.89</v>
      </c>
      <c r="R1249" s="299">
        <v>0</v>
      </c>
      <c r="S1249" s="299">
        <v>0</v>
      </c>
      <c r="T1249" s="299">
        <v>0</v>
      </c>
      <c r="U1249" s="299">
        <v>0</v>
      </c>
      <c r="V1249" s="299">
        <v>11160</v>
      </c>
      <c r="W1249" s="299">
        <v>7.41</v>
      </c>
      <c r="X1249" s="299">
        <v>0</v>
      </c>
      <c r="Y1249" s="299">
        <v>0</v>
      </c>
      <c r="Z1249" s="299">
        <v>11160</v>
      </c>
      <c r="AA1249" s="299">
        <v>7.41</v>
      </c>
      <c r="AB1249" s="299">
        <v>2340</v>
      </c>
      <c r="AC1249" s="299">
        <v>1.55</v>
      </c>
      <c r="AD1249" s="299">
        <v>0</v>
      </c>
      <c r="AE1249" s="299">
        <v>0</v>
      </c>
      <c r="AF1249" s="299">
        <v>2340</v>
      </c>
      <c r="AG1249" s="299">
        <v>1.55</v>
      </c>
      <c r="AH1249" s="299">
        <v>640</v>
      </c>
      <c r="AI1249" s="299">
        <v>0.42</v>
      </c>
      <c r="AJ1249" s="299">
        <v>0</v>
      </c>
      <c r="AK1249" s="299">
        <v>0</v>
      </c>
      <c r="AL1249" s="299">
        <v>150640</v>
      </c>
      <c r="AM1249" s="299">
        <v>100</v>
      </c>
      <c r="AN1249" s="299">
        <v>0</v>
      </c>
      <c r="AO1249" s="299">
        <v>0</v>
      </c>
      <c r="AP1249" s="299">
        <v>150640</v>
      </c>
      <c r="AQ1249" s="65">
        <f t="shared" si="263"/>
        <v>7.4083908656399369E-2</v>
      </c>
      <c r="AR1249" s="66">
        <f t="shared" si="264"/>
        <v>62</v>
      </c>
      <c r="AS1249" s="67">
        <f t="shared" si="265"/>
        <v>1.5533722782793415E-2</v>
      </c>
      <c r="AT1249" s="66">
        <f t="shared" si="266"/>
        <v>13</v>
      </c>
      <c r="AU1249" s="67">
        <f t="shared" si="267"/>
        <v>4.2485395645246943E-3</v>
      </c>
      <c r="AV1249" s="68">
        <f t="shared" si="268"/>
        <v>3.5555555555555554</v>
      </c>
    </row>
    <row r="1250" spans="1:48" x14ac:dyDescent="0.2">
      <c r="A1250" s="1" t="str">
        <f t="shared" si="261"/>
        <v>Pichidegua45</v>
      </c>
      <c r="B1250" s="38" t="str">
        <f t="shared" si="262"/>
        <v>PICH5B45</v>
      </c>
      <c r="C1250" s="39">
        <v>45</v>
      </c>
      <c r="D1250" s="40" t="s">
        <v>52</v>
      </c>
      <c r="E1250" s="40" t="s">
        <v>55</v>
      </c>
      <c r="F1250" s="40" t="s">
        <v>51</v>
      </c>
      <c r="G1250" s="41" t="s">
        <v>34</v>
      </c>
      <c r="H1250" s="299">
        <v>8520</v>
      </c>
      <c r="I1250" s="299">
        <v>1.77</v>
      </c>
      <c r="J1250" s="299">
        <v>12420</v>
      </c>
      <c r="K1250" s="299">
        <v>2.59</v>
      </c>
      <c r="L1250" s="299">
        <v>5040</v>
      </c>
      <c r="M1250" s="299">
        <v>1.05</v>
      </c>
      <c r="N1250" s="299">
        <v>145620</v>
      </c>
      <c r="O1250" s="299">
        <v>30.34</v>
      </c>
      <c r="P1250" s="299">
        <v>269460</v>
      </c>
      <c r="Q1250" s="299">
        <v>56.14</v>
      </c>
      <c r="R1250" s="299">
        <v>16560</v>
      </c>
      <c r="S1250" s="299">
        <v>3.45</v>
      </c>
      <c r="T1250" s="299">
        <v>0</v>
      </c>
      <c r="U1250" s="299">
        <v>0</v>
      </c>
      <c r="V1250" s="299">
        <v>19260</v>
      </c>
      <c r="W1250" s="299">
        <v>4.01</v>
      </c>
      <c r="X1250" s="299">
        <v>0</v>
      </c>
      <c r="Y1250" s="299">
        <v>0</v>
      </c>
      <c r="Z1250" s="299">
        <v>19260</v>
      </c>
      <c r="AA1250" s="299">
        <v>4.01</v>
      </c>
      <c r="AB1250" s="299">
        <v>2340</v>
      </c>
      <c r="AC1250" s="299">
        <v>0.49</v>
      </c>
      <c r="AD1250" s="299">
        <v>0</v>
      </c>
      <c r="AE1250" s="299">
        <v>0</v>
      </c>
      <c r="AF1250" s="299">
        <v>2340</v>
      </c>
      <c r="AG1250" s="299">
        <v>0.49</v>
      </c>
      <c r="AH1250" s="299">
        <v>800</v>
      </c>
      <c r="AI1250" s="299">
        <v>0.17</v>
      </c>
      <c r="AJ1250" s="299">
        <v>0</v>
      </c>
      <c r="AK1250" s="299">
        <v>0</v>
      </c>
      <c r="AL1250" s="299">
        <v>480020</v>
      </c>
      <c r="AM1250" s="299">
        <v>100</v>
      </c>
      <c r="AN1250" s="299">
        <v>0</v>
      </c>
      <c r="AO1250" s="299">
        <v>0</v>
      </c>
      <c r="AP1250" s="299">
        <v>480020</v>
      </c>
      <c r="AQ1250" s="65">
        <f t="shared" si="263"/>
        <v>4.0123328194658553E-2</v>
      </c>
      <c r="AR1250" s="66">
        <f t="shared" si="264"/>
        <v>107</v>
      </c>
      <c r="AS1250" s="67">
        <f t="shared" si="265"/>
        <v>4.8747968834631887E-3</v>
      </c>
      <c r="AT1250" s="66">
        <f t="shared" si="266"/>
        <v>13</v>
      </c>
      <c r="AU1250" s="67">
        <f t="shared" si="267"/>
        <v>1.6665972251156203E-3</v>
      </c>
      <c r="AV1250" s="68">
        <f t="shared" si="268"/>
        <v>4.4444444444444446</v>
      </c>
    </row>
    <row r="1251" spans="1:48" x14ac:dyDescent="0.2">
      <c r="A1251" s="1" t="str">
        <f t="shared" si="261"/>
        <v>Pichidegua45</v>
      </c>
      <c r="B1251" s="38" t="str">
        <f t="shared" si="262"/>
        <v>PICH3C45</v>
      </c>
      <c r="C1251" s="39">
        <v>45</v>
      </c>
      <c r="D1251" s="40" t="s">
        <v>52</v>
      </c>
      <c r="E1251" s="40" t="s">
        <v>55</v>
      </c>
      <c r="F1251" s="40" t="s">
        <v>49</v>
      </c>
      <c r="G1251" s="41" t="s">
        <v>53</v>
      </c>
      <c r="H1251" s="299">
        <v>3360</v>
      </c>
      <c r="I1251" s="299">
        <v>1.07</v>
      </c>
      <c r="J1251" s="299">
        <v>10620</v>
      </c>
      <c r="K1251" s="299">
        <v>3.37</v>
      </c>
      <c r="L1251" s="299">
        <v>119800</v>
      </c>
      <c r="M1251" s="299">
        <v>38.06</v>
      </c>
      <c r="N1251" s="299">
        <v>160380</v>
      </c>
      <c r="O1251" s="299">
        <v>50.95</v>
      </c>
      <c r="P1251" s="299">
        <v>10080</v>
      </c>
      <c r="Q1251" s="299">
        <v>3.2</v>
      </c>
      <c r="R1251" s="299">
        <v>0</v>
      </c>
      <c r="S1251" s="299">
        <v>0</v>
      </c>
      <c r="T1251" s="299">
        <v>0</v>
      </c>
      <c r="U1251" s="299">
        <v>0</v>
      </c>
      <c r="V1251" s="299">
        <v>7740</v>
      </c>
      <c r="W1251" s="299">
        <v>2.46</v>
      </c>
      <c r="X1251" s="299">
        <v>0</v>
      </c>
      <c r="Y1251" s="299">
        <v>0</v>
      </c>
      <c r="Z1251" s="299">
        <v>7740</v>
      </c>
      <c r="AA1251" s="299">
        <v>2.46</v>
      </c>
      <c r="AB1251" s="299">
        <v>1440</v>
      </c>
      <c r="AC1251" s="299">
        <v>0.46</v>
      </c>
      <c r="AD1251" s="299">
        <v>0</v>
      </c>
      <c r="AE1251" s="299">
        <v>0</v>
      </c>
      <c r="AF1251" s="299">
        <v>1440</v>
      </c>
      <c r="AG1251" s="299">
        <v>0.46</v>
      </c>
      <c r="AH1251" s="299">
        <v>1380</v>
      </c>
      <c r="AI1251" s="299">
        <v>0.44</v>
      </c>
      <c r="AJ1251" s="299">
        <v>0</v>
      </c>
      <c r="AK1251" s="299">
        <v>0</v>
      </c>
      <c r="AL1251" s="299">
        <v>314800</v>
      </c>
      <c r="AM1251" s="299">
        <v>100</v>
      </c>
      <c r="AN1251" s="299">
        <v>0</v>
      </c>
      <c r="AO1251" s="299">
        <v>0</v>
      </c>
      <c r="AP1251" s="299">
        <v>314800</v>
      </c>
      <c r="AQ1251" s="65">
        <f t="shared" si="263"/>
        <v>2.4587039390088945E-2</v>
      </c>
      <c r="AR1251" s="66">
        <f t="shared" si="264"/>
        <v>43</v>
      </c>
      <c r="AS1251" s="67">
        <f t="shared" si="265"/>
        <v>4.5743329097839899E-3</v>
      </c>
      <c r="AT1251" s="66">
        <f t="shared" si="266"/>
        <v>8</v>
      </c>
      <c r="AU1251" s="67">
        <f t="shared" si="267"/>
        <v>4.3837357052096569E-3</v>
      </c>
      <c r="AV1251" s="68">
        <f t="shared" si="268"/>
        <v>7.666666666666667</v>
      </c>
    </row>
    <row r="1252" spans="1:48" x14ac:dyDescent="0.2">
      <c r="A1252" s="1" t="str">
        <f t="shared" si="261"/>
        <v>Pichidegua45</v>
      </c>
      <c r="B1252" s="38" t="str">
        <f t="shared" si="262"/>
        <v>PICH5C45</v>
      </c>
      <c r="C1252" s="39">
        <v>45</v>
      </c>
      <c r="D1252" s="40" t="s">
        <v>52</v>
      </c>
      <c r="E1252" s="40" t="s">
        <v>55</v>
      </c>
      <c r="F1252" s="40" t="s">
        <v>51</v>
      </c>
      <c r="G1252" s="41" t="s">
        <v>35</v>
      </c>
      <c r="H1252" s="299">
        <v>1800</v>
      </c>
      <c r="I1252" s="299">
        <v>0.66</v>
      </c>
      <c r="J1252" s="299">
        <v>27360</v>
      </c>
      <c r="K1252" s="299">
        <v>10.07</v>
      </c>
      <c r="L1252" s="299">
        <v>122760</v>
      </c>
      <c r="M1252" s="299">
        <v>45.16</v>
      </c>
      <c r="N1252" s="299">
        <v>86940</v>
      </c>
      <c r="O1252" s="299">
        <v>31.98</v>
      </c>
      <c r="P1252" s="299">
        <v>11160</v>
      </c>
      <c r="Q1252" s="299">
        <v>4.1100000000000003</v>
      </c>
      <c r="R1252" s="299">
        <v>0</v>
      </c>
      <c r="S1252" s="299">
        <v>0</v>
      </c>
      <c r="T1252" s="299">
        <v>0</v>
      </c>
      <c r="U1252" s="299">
        <v>0</v>
      </c>
      <c r="V1252" s="299">
        <v>18000</v>
      </c>
      <c r="W1252" s="299">
        <v>6.62</v>
      </c>
      <c r="X1252" s="299">
        <v>0</v>
      </c>
      <c r="Y1252" s="299">
        <v>0</v>
      </c>
      <c r="Z1252" s="299">
        <v>18000</v>
      </c>
      <c r="AA1252" s="299">
        <v>6.62</v>
      </c>
      <c r="AB1252" s="299">
        <v>2340</v>
      </c>
      <c r="AC1252" s="299">
        <v>0.86</v>
      </c>
      <c r="AD1252" s="299">
        <v>0</v>
      </c>
      <c r="AE1252" s="299">
        <v>0</v>
      </c>
      <c r="AF1252" s="299">
        <v>2340</v>
      </c>
      <c r="AG1252" s="299">
        <v>0.86</v>
      </c>
      <c r="AH1252" s="299">
        <v>1460</v>
      </c>
      <c r="AI1252" s="299">
        <v>0.54</v>
      </c>
      <c r="AJ1252" s="299">
        <v>0</v>
      </c>
      <c r="AK1252" s="299">
        <v>0</v>
      </c>
      <c r="AL1252" s="299">
        <v>271820</v>
      </c>
      <c r="AM1252" s="299">
        <v>100</v>
      </c>
      <c r="AN1252" s="299">
        <v>0</v>
      </c>
      <c r="AO1252" s="299">
        <v>0</v>
      </c>
      <c r="AP1252" s="299">
        <v>271820</v>
      </c>
      <c r="AQ1252" s="65">
        <f t="shared" si="263"/>
        <v>6.622029284085057E-2</v>
      </c>
      <c r="AR1252" s="66">
        <f t="shared" si="264"/>
        <v>100</v>
      </c>
      <c r="AS1252" s="67">
        <f t="shared" si="265"/>
        <v>8.608638069310573E-3</v>
      </c>
      <c r="AT1252" s="66">
        <f t="shared" si="266"/>
        <v>13</v>
      </c>
      <c r="AU1252" s="67">
        <f t="shared" si="267"/>
        <v>5.3712015304245454E-3</v>
      </c>
      <c r="AV1252" s="68">
        <f t="shared" si="268"/>
        <v>8.1111111111111107</v>
      </c>
    </row>
    <row r="1253" spans="1:48" x14ac:dyDescent="0.2">
      <c r="A1253" s="1" t="str">
        <f t="shared" si="261"/>
        <v>Pichidegua45</v>
      </c>
      <c r="B1253" s="38" t="str">
        <f t="shared" si="262"/>
        <v>PICH5D45</v>
      </c>
      <c r="C1253" s="39">
        <v>45</v>
      </c>
      <c r="D1253" s="40" t="s">
        <v>52</v>
      </c>
      <c r="E1253" s="40" t="s">
        <v>55</v>
      </c>
      <c r="F1253" s="40" t="s">
        <v>51</v>
      </c>
      <c r="G1253" s="41" t="s">
        <v>36</v>
      </c>
      <c r="H1253" s="299">
        <v>2640</v>
      </c>
      <c r="I1253" s="299">
        <v>0.98</v>
      </c>
      <c r="J1253" s="299">
        <v>32040</v>
      </c>
      <c r="K1253" s="299">
        <v>11.88</v>
      </c>
      <c r="L1253" s="299">
        <v>123300</v>
      </c>
      <c r="M1253" s="299">
        <v>45.7</v>
      </c>
      <c r="N1253" s="299">
        <v>66960</v>
      </c>
      <c r="O1253" s="299">
        <v>24.82</v>
      </c>
      <c r="P1253" s="299">
        <v>5580</v>
      </c>
      <c r="Q1253" s="299">
        <v>2.0699999999999998</v>
      </c>
      <c r="R1253" s="299">
        <v>0</v>
      </c>
      <c r="S1253" s="299">
        <v>0</v>
      </c>
      <c r="T1253" s="299">
        <v>0</v>
      </c>
      <c r="U1253" s="299">
        <v>0</v>
      </c>
      <c r="V1253" s="299">
        <v>32760</v>
      </c>
      <c r="W1253" s="299">
        <v>12.14</v>
      </c>
      <c r="X1253" s="299">
        <v>0</v>
      </c>
      <c r="Y1253" s="299">
        <v>0</v>
      </c>
      <c r="Z1253" s="299">
        <v>32760</v>
      </c>
      <c r="AA1253" s="299">
        <v>12.14</v>
      </c>
      <c r="AB1253" s="299">
        <v>4500</v>
      </c>
      <c r="AC1253" s="299">
        <v>1.67</v>
      </c>
      <c r="AD1253" s="299">
        <v>0</v>
      </c>
      <c r="AE1253" s="299">
        <v>0</v>
      </c>
      <c r="AF1253" s="299">
        <v>4500</v>
      </c>
      <c r="AG1253" s="299">
        <v>1.67</v>
      </c>
      <c r="AH1253" s="299">
        <v>2000</v>
      </c>
      <c r="AI1253" s="299">
        <v>0.74</v>
      </c>
      <c r="AJ1253" s="299">
        <v>0</v>
      </c>
      <c r="AK1253" s="299">
        <v>0</v>
      </c>
      <c r="AL1253" s="299">
        <v>269780</v>
      </c>
      <c r="AM1253" s="299">
        <v>100</v>
      </c>
      <c r="AN1253" s="299">
        <v>0</v>
      </c>
      <c r="AO1253" s="299">
        <v>0</v>
      </c>
      <c r="AP1253" s="299">
        <v>269780</v>
      </c>
      <c r="AQ1253" s="65">
        <f t="shared" si="263"/>
        <v>0.12143227815256875</v>
      </c>
      <c r="AR1253" s="66">
        <f t="shared" si="264"/>
        <v>182</v>
      </c>
      <c r="AS1253" s="67">
        <f t="shared" si="265"/>
        <v>1.6680257987990214E-2</v>
      </c>
      <c r="AT1253" s="66">
        <f t="shared" si="266"/>
        <v>25</v>
      </c>
      <c r="AU1253" s="67">
        <f t="shared" si="267"/>
        <v>7.413447994662317E-3</v>
      </c>
      <c r="AV1253" s="68">
        <f t="shared" si="268"/>
        <v>11.111111111111111</v>
      </c>
    </row>
    <row r="1254" spans="1:48" x14ac:dyDescent="0.2">
      <c r="A1254" s="1" t="str">
        <f t="shared" si="261"/>
        <v>Pichidegua45</v>
      </c>
      <c r="B1254" s="38" t="str">
        <f t="shared" si="262"/>
        <v>PICH1Aco45</v>
      </c>
      <c r="C1254" s="39">
        <v>45</v>
      </c>
      <c r="D1254" s="40" t="s">
        <v>52</v>
      </c>
      <c r="E1254" s="40" t="s">
        <v>56</v>
      </c>
      <c r="F1254" s="40" t="s">
        <v>47</v>
      </c>
      <c r="G1254" s="41" t="s">
        <v>37</v>
      </c>
      <c r="H1254" s="299">
        <v>1440</v>
      </c>
      <c r="I1254" s="299">
        <v>1.03</v>
      </c>
      <c r="J1254" s="299">
        <v>4680</v>
      </c>
      <c r="K1254" s="299">
        <v>3.36</v>
      </c>
      <c r="L1254" s="299">
        <v>2160</v>
      </c>
      <c r="M1254" s="299">
        <v>1.55</v>
      </c>
      <c r="N1254" s="299">
        <v>25380</v>
      </c>
      <c r="O1254" s="299">
        <v>18.22</v>
      </c>
      <c r="P1254" s="299">
        <v>73080</v>
      </c>
      <c r="Q1254" s="299">
        <v>52.47</v>
      </c>
      <c r="R1254" s="299">
        <v>25920</v>
      </c>
      <c r="S1254" s="299">
        <v>18.61</v>
      </c>
      <c r="T1254" s="299">
        <v>1260</v>
      </c>
      <c r="U1254" s="299">
        <v>0.9</v>
      </c>
      <c r="V1254" s="299">
        <v>1650</v>
      </c>
      <c r="W1254" s="299">
        <v>1.18</v>
      </c>
      <c r="X1254" s="299">
        <v>390</v>
      </c>
      <c r="Y1254" s="299">
        <v>0.28000000000000003</v>
      </c>
      <c r="Z1254" s="299">
        <v>2040</v>
      </c>
      <c r="AA1254" s="299">
        <v>1.46</v>
      </c>
      <c r="AB1254" s="299">
        <v>1356</v>
      </c>
      <c r="AC1254" s="299">
        <v>0.97</v>
      </c>
      <c r="AD1254" s="299">
        <v>660</v>
      </c>
      <c r="AE1254" s="299">
        <v>0.47</v>
      </c>
      <c r="AF1254" s="299">
        <v>2016</v>
      </c>
      <c r="AG1254" s="299">
        <v>1.45</v>
      </c>
      <c r="AH1254" s="299">
        <v>1314</v>
      </c>
      <c r="AI1254" s="299">
        <v>0.94</v>
      </c>
      <c r="AJ1254" s="299">
        <v>0</v>
      </c>
      <c r="AK1254" s="299">
        <v>0</v>
      </c>
      <c r="AL1254" s="299">
        <v>138240</v>
      </c>
      <c r="AM1254" s="299">
        <v>99.25</v>
      </c>
      <c r="AN1254" s="299">
        <v>1050</v>
      </c>
      <c r="AO1254" s="299">
        <v>0.75</v>
      </c>
      <c r="AP1254" s="299">
        <v>139290</v>
      </c>
      <c r="AQ1254" s="65">
        <f t="shared" si="263"/>
        <v>1.4645703209132027E-2</v>
      </c>
      <c r="AR1254" s="66">
        <f t="shared" si="264"/>
        <v>11.333333333333334</v>
      </c>
      <c r="AS1254" s="67">
        <f t="shared" si="265"/>
        <v>1.4473400818436356E-2</v>
      </c>
      <c r="AT1254" s="66">
        <f t="shared" si="266"/>
        <v>11.2</v>
      </c>
      <c r="AU1254" s="67">
        <f t="shared" si="267"/>
        <v>9.4335558905879816E-3</v>
      </c>
      <c r="AV1254" s="68">
        <f t="shared" si="268"/>
        <v>7.3</v>
      </c>
    </row>
    <row r="1255" spans="1:48" x14ac:dyDescent="0.2">
      <c r="A1255" s="1" t="str">
        <f t="shared" si="261"/>
        <v>Pichidegua45</v>
      </c>
      <c r="B1255" s="38" t="str">
        <f t="shared" si="262"/>
        <v>PICH1Aco245</v>
      </c>
      <c r="C1255" s="39">
        <v>45</v>
      </c>
      <c r="D1255" s="40" t="s">
        <v>52</v>
      </c>
      <c r="E1255" s="40" t="s">
        <v>56</v>
      </c>
      <c r="F1255" s="40" t="s">
        <v>47</v>
      </c>
      <c r="G1255" s="41" t="s">
        <v>38</v>
      </c>
      <c r="H1255" s="299">
        <v>3360</v>
      </c>
      <c r="I1255" s="299">
        <v>2.83</v>
      </c>
      <c r="J1255" s="299">
        <v>9900</v>
      </c>
      <c r="K1255" s="299">
        <v>8.35</v>
      </c>
      <c r="L1255" s="299">
        <v>55700</v>
      </c>
      <c r="M1255" s="299">
        <v>46.95</v>
      </c>
      <c r="N1255" s="299">
        <v>36630</v>
      </c>
      <c r="O1255" s="299">
        <v>30.88</v>
      </c>
      <c r="P1255" s="299">
        <v>1080</v>
      </c>
      <c r="Q1255" s="299">
        <v>0.91</v>
      </c>
      <c r="R1255" s="299">
        <v>0</v>
      </c>
      <c r="S1255" s="299">
        <v>0</v>
      </c>
      <c r="T1255" s="299">
        <v>0</v>
      </c>
      <c r="U1255" s="299">
        <v>0</v>
      </c>
      <c r="V1255" s="299">
        <v>4566</v>
      </c>
      <c r="W1255" s="299">
        <v>3.85</v>
      </c>
      <c r="X1255" s="299">
        <v>2970</v>
      </c>
      <c r="Y1255" s="299">
        <v>2.5</v>
      </c>
      <c r="Z1255" s="299">
        <v>7536</v>
      </c>
      <c r="AA1255" s="299">
        <v>6.35</v>
      </c>
      <c r="AB1255" s="299">
        <v>1278</v>
      </c>
      <c r="AC1255" s="299">
        <v>1.08</v>
      </c>
      <c r="AD1255" s="299">
        <v>1260</v>
      </c>
      <c r="AE1255" s="299">
        <v>1.06</v>
      </c>
      <c r="AF1255" s="299">
        <v>2538</v>
      </c>
      <c r="AG1255" s="299">
        <v>2.14</v>
      </c>
      <c r="AH1255" s="299">
        <v>1886</v>
      </c>
      <c r="AI1255" s="299">
        <v>1.59</v>
      </c>
      <c r="AJ1255" s="299">
        <v>0</v>
      </c>
      <c r="AK1255" s="299">
        <v>0</v>
      </c>
      <c r="AL1255" s="299">
        <v>114400</v>
      </c>
      <c r="AM1255" s="299">
        <v>96.43</v>
      </c>
      <c r="AN1255" s="299">
        <v>4230</v>
      </c>
      <c r="AO1255" s="299">
        <v>3.57</v>
      </c>
      <c r="AP1255" s="299">
        <v>118630</v>
      </c>
      <c r="AQ1255" s="65">
        <f t="shared" si="263"/>
        <v>6.3525246564949844E-2</v>
      </c>
      <c r="AR1255" s="66">
        <f t="shared" si="264"/>
        <v>41.866666666666667</v>
      </c>
      <c r="AS1255" s="67">
        <f t="shared" si="265"/>
        <v>2.1394251032622439E-2</v>
      </c>
      <c r="AT1255" s="66">
        <f t="shared" si="266"/>
        <v>14.1</v>
      </c>
      <c r="AU1255" s="67">
        <f t="shared" si="267"/>
        <v>1.5898170783107141E-2</v>
      </c>
      <c r="AV1255" s="68">
        <f t="shared" si="268"/>
        <v>10.477777777777778</v>
      </c>
    </row>
    <row r="1256" spans="1:48" x14ac:dyDescent="0.2">
      <c r="A1256" s="1" t="str">
        <f t="shared" si="261"/>
        <v>Pichidegua45</v>
      </c>
      <c r="B1256" s="38" t="str">
        <f t="shared" si="262"/>
        <v>PICH1Bco45</v>
      </c>
      <c r="C1256" s="39">
        <v>45</v>
      </c>
      <c r="D1256" s="40" t="s">
        <v>52</v>
      </c>
      <c r="E1256" s="40" t="s">
        <v>56</v>
      </c>
      <c r="F1256" s="40" t="s">
        <v>47</v>
      </c>
      <c r="G1256" s="41" t="s">
        <v>39</v>
      </c>
      <c r="H1256" s="299">
        <v>1440</v>
      </c>
      <c r="I1256" s="299">
        <v>4.4400000000000004</v>
      </c>
      <c r="J1256" s="299">
        <v>6480</v>
      </c>
      <c r="K1256" s="299">
        <v>20</v>
      </c>
      <c r="L1256" s="299">
        <v>13320</v>
      </c>
      <c r="M1256" s="299">
        <v>41.11</v>
      </c>
      <c r="N1256" s="299">
        <v>5760</v>
      </c>
      <c r="O1256" s="299">
        <v>17.78</v>
      </c>
      <c r="P1256" s="299">
        <v>3240</v>
      </c>
      <c r="Q1256" s="299">
        <v>10</v>
      </c>
      <c r="R1256" s="299">
        <v>1260</v>
      </c>
      <c r="S1256" s="299">
        <v>3.89</v>
      </c>
      <c r="T1256" s="299">
        <v>0</v>
      </c>
      <c r="U1256" s="299">
        <v>0</v>
      </c>
      <c r="V1256" s="299">
        <v>504</v>
      </c>
      <c r="W1256" s="299">
        <v>1.56</v>
      </c>
      <c r="X1256" s="299">
        <v>0</v>
      </c>
      <c r="Y1256" s="299">
        <v>0</v>
      </c>
      <c r="Z1256" s="299">
        <v>504</v>
      </c>
      <c r="AA1256" s="299">
        <v>1.56</v>
      </c>
      <c r="AB1256" s="299">
        <v>150</v>
      </c>
      <c r="AC1256" s="299">
        <v>0.46</v>
      </c>
      <c r="AD1256" s="299">
        <v>0</v>
      </c>
      <c r="AE1256" s="299">
        <v>0</v>
      </c>
      <c r="AF1256" s="299">
        <v>150</v>
      </c>
      <c r="AG1256" s="299">
        <v>0.46</v>
      </c>
      <c r="AH1256" s="299">
        <v>246</v>
      </c>
      <c r="AI1256" s="299">
        <v>0.76</v>
      </c>
      <c r="AJ1256" s="299">
        <v>0</v>
      </c>
      <c r="AK1256" s="299">
        <v>0</v>
      </c>
      <c r="AL1256" s="299">
        <v>32400</v>
      </c>
      <c r="AM1256" s="299">
        <v>100</v>
      </c>
      <c r="AN1256" s="299">
        <v>0</v>
      </c>
      <c r="AO1256" s="299">
        <v>0</v>
      </c>
      <c r="AP1256" s="299">
        <v>32400</v>
      </c>
      <c r="AQ1256" s="65">
        <f t="shared" si="263"/>
        <v>1.5555555555555555E-2</v>
      </c>
      <c r="AR1256" s="66">
        <f t="shared" si="264"/>
        <v>2.8</v>
      </c>
      <c r="AS1256" s="67">
        <f t="shared" si="265"/>
        <v>4.6296296296296294E-3</v>
      </c>
      <c r="AT1256" s="66">
        <f t="shared" si="266"/>
        <v>0.83333333333333337</v>
      </c>
      <c r="AU1256" s="67">
        <f t="shared" si="267"/>
        <v>7.5925925925925926E-3</v>
      </c>
      <c r="AV1256" s="68">
        <f t="shared" si="268"/>
        <v>1.3666666666666667</v>
      </c>
    </row>
    <row r="1257" spans="1:48" x14ac:dyDescent="0.2">
      <c r="A1257" s="1" t="str">
        <f t="shared" si="261"/>
        <v>Pichidegua45</v>
      </c>
      <c r="B1257" s="38" t="str">
        <f t="shared" si="262"/>
        <v>PICH2BCO45</v>
      </c>
      <c r="C1257" s="39">
        <v>45</v>
      </c>
      <c r="D1257" s="40" t="s">
        <v>52</v>
      </c>
      <c r="E1257" s="40" t="s">
        <v>56</v>
      </c>
      <c r="F1257" s="40" t="s">
        <v>47</v>
      </c>
      <c r="G1257" s="41" t="s">
        <v>40</v>
      </c>
      <c r="H1257" s="299">
        <v>0</v>
      </c>
      <c r="I1257" s="299">
        <v>0</v>
      </c>
      <c r="J1257" s="299">
        <v>0</v>
      </c>
      <c r="K1257" s="299">
        <v>0</v>
      </c>
      <c r="L1257" s="299">
        <v>0</v>
      </c>
      <c r="M1257" s="299">
        <v>0</v>
      </c>
      <c r="N1257" s="299">
        <v>0</v>
      </c>
      <c r="O1257" s="299">
        <v>0</v>
      </c>
      <c r="P1257" s="299">
        <v>0</v>
      </c>
      <c r="Q1257" s="299">
        <v>0</v>
      </c>
      <c r="R1257" s="299">
        <v>0</v>
      </c>
      <c r="S1257" s="299">
        <v>0</v>
      </c>
      <c r="T1257" s="299">
        <v>0</v>
      </c>
      <c r="U1257" s="299">
        <v>0</v>
      </c>
      <c r="V1257" s="299">
        <v>0</v>
      </c>
      <c r="W1257" s="299">
        <v>0</v>
      </c>
      <c r="X1257" s="299">
        <v>0</v>
      </c>
      <c r="Y1257" s="299">
        <v>0</v>
      </c>
      <c r="Z1257" s="299">
        <v>0</v>
      </c>
      <c r="AA1257" s="299">
        <v>0</v>
      </c>
      <c r="AB1257" s="299">
        <v>0</v>
      </c>
      <c r="AC1257" s="299">
        <v>0</v>
      </c>
      <c r="AD1257" s="299">
        <v>0</v>
      </c>
      <c r="AE1257" s="299">
        <v>0</v>
      </c>
      <c r="AF1257" s="299">
        <v>0</v>
      </c>
      <c r="AG1257" s="299">
        <v>0</v>
      </c>
      <c r="AH1257" s="299">
        <v>0</v>
      </c>
      <c r="AI1257" s="299">
        <v>0</v>
      </c>
      <c r="AJ1257" s="299">
        <v>0</v>
      </c>
      <c r="AK1257" s="299">
        <v>0</v>
      </c>
      <c r="AL1257" s="299">
        <v>0</v>
      </c>
      <c r="AM1257" s="299">
        <v>0</v>
      </c>
      <c r="AN1257" s="299">
        <v>0</v>
      </c>
      <c r="AO1257" s="299">
        <v>0</v>
      </c>
      <c r="AP1257" s="299">
        <v>0</v>
      </c>
      <c r="AQ1257" s="65">
        <v>0</v>
      </c>
      <c r="AR1257" s="66">
        <f t="shared" si="264"/>
        <v>0</v>
      </c>
      <c r="AS1257" s="67">
        <v>0</v>
      </c>
      <c r="AT1257" s="66">
        <f t="shared" si="266"/>
        <v>0</v>
      </c>
      <c r="AU1257" s="67">
        <v>0</v>
      </c>
      <c r="AV1257" s="68">
        <f t="shared" si="268"/>
        <v>0</v>
      </c>
    </row>
    <row r="1258" spans="1:48" x14ac:dyDescent="0.2">
      <c r="A1258" s="1" t="str">
        <f t="shared" si="261"/>
        <v>Pichidegua45</v>
      </c>
      <c r="B1258" s="38" t="str">
        <f t="shared" si="262"/>
        <v>PICH4Bco45</v>
      </c>
      <c r="C1258" s="39">
        <v>45</v>
      </c>
      <c r="D1258" s="40" t="s">
        <v>52</v>
      </c>
      <c r="E1258" s="40" t="s">
        <v>56</v>
      </c>
      <c r="F1258" s="40" t="s">
        <v>50</v>
      </c>
      <c r="G1258" s="41" t="s">
        <v>41</v>
      </c>
      <c r="H1258" s="299">
        <v>600</v>
      </c>
      <c r="I1258" s="299">
        <v>1.82</v>
      </c>
      <c r="J1258" s="299">
        <v>0</v>
      </c>
      <c r="K1258" s="299">
        <v>0</v>
      </c>
      <c r="L1258" s="299">
        <v>15480</v>
      </c>
      <c r="M1258" s="299">
        <v>46.91</v>
      </c>
      <c r="N1258" s="299">
        <v>6840</v>
      </c>
      <c r="O1258" s="299">
        <v>20.73</v>
      </c>
      <c r="P1258" s="299">
        <v>5580</v>
      </c>
      <c r="Q1258" s="299">
        <v>16.91</v>
      </c>
      <c r="R1258" s="299">
        <v>0</v>
      </c>
      <c r="S1258" s="299">
        <v>0</v>
      </c>
      <c r="T1258" s="299">
        <v>0</v>
      </c>
      <c r="U1258" s="299">
        <v>0</v>
      </c>
      <c r="V1258" s="299">
        <v>2520</v>
      </c>
      <c r="W1258" s="299">
        <v>7.64</v>
      </c>
      <c r="X1258" s="299">
        <v>0</v>
      </c>
      <c r="Y1258" s="299">
        <v>0</v>
      </c>
      <c r="Z1258" s="299">
        <v>2520</v>
      </c>
      <c r="AA1258" s="299">
        <v>7.64</v>
      </c>
      <c r="AB1258" s="299">
        <v>1620</v>
      </c>
      <c r="AC1258" s="299">
        <v>4.91</v>
      </c>
      <c r="AD1258" s="299">
        <v>0</v>
      </c>
      <c r="AE1258" s="299">
        <v>0</v>
      </c>
      <c r="AF1258" s="299">
        <v>1620</v>
      </c>
      <c r="AG1258" s="299">
        <v>4.91</v>
      </c>
      <c r="AH1258" s="299">
        <v>360</v>
      </c>
      <c r="AI1258" s="299">
        <v>1.0900000000000001</v>
      </c>
      <c r="AJ1258" s="299">
        <v>0</v>
      </c>
      <c r="AK1258" s="299">
        <v>0</v>
      </c>
      <c r="AL1258" s="299">
        <v>33000</v>
      </c>
      <c r="AM1258" s="299">
        <v>100</v>
      </c>
      <c r="AN1258" s="299">
        <v>0</v>
      </c>
      <c r="AO1258" s="299">
        <v>0</v>
      </c>
      <c r="AP1258" s="299">
        <v>33000</v>
      </c>
      <c r="AQ1258" s="65">
        <f t="shared" si="263"/>
        <v>7.636363636363637E-2</v>
      </c>
      <c r="AR1258" s="66">
        <f t="shared" si="264"/>
        <v>14</v>
      </c>
      <c r="AS1258" s="67">
        <f t="shared" si="265"/>
        <v>4.9090909090909088E-2</v>
      </c>
      <c r="AT1258" s="66">
        <f t="shared" si="266"/>
        <v>9</v>
      </c>
      <c r="AU1258" s="67">
        <f t="shared" si="267"/>
        <v>1.090909090909091E-2</v>
      </c>
      <c r="AV1258" s="68">
        <f t="shared" si="268"/>
        <v>2</v>
      </c>
    </row>
    <row r="1259" spans="1:48" x14ac:dyDescent="0.2">
      <c r="A1259" s="1" t="str">
        <f t="shared" si="261"/>
        <v>Pichidegua45</v>
      </c>
      <c r="B1259" s="38" t="str">
        <f t="shared" si="262"/>
        <v>PICH5Aco45</v>
      </c>
      <c r="C1259" s="39">
        <v>45</v>
      </c>
      <c r="D1259" s="40" t="s">
        <v>52</v>
      </c>
      <c r="E1259" s="40" t="s">
        <v>56</v>
      </c>
      <c r="F1259" s="40" t="s">
        <v>51</v>
      </c>
      <c r="G1259" s="41" t="s">
        <v>42</v>
      </c>
      <c r="H1259" s="299">
        <v>0</v>
      </c>
      <c r="I1259" s="299">
        <v>0</v>
      </c>
      <c r="J1259" s="299">
        <v>0</v>
      </c>
      <c r="K1259" s="299">
        <v>0</v>
      </c>
      <c r="L1259" s="299">
        <v>0</v>
      </c>
      <c r="M1259" s="299">
        <v>0</v>
      </c>
      <c r="N1259" s="299">
        <v>0</v>
      </c>
      <c r="O1259" s="299">
        <v>0</v>
      </c>
      <c r="P1259" s="299">
        <v>0</v>
      </c>
      <c r="Q1259" s="299">
        <v>0</v>
      </c>
      <c r="R1259" s="299">
        <v>0</v>
      </c>
      <c r="S1259" s="299">
        <v>0</v>
      </c>
      <c r="T1259" s="299">
        <v>0</v>
      </c>
      <c r="U1259" s="299">
        <v>0</v>
      </c>
      <c r="V1259" s="299">
        <v>0</v>
      </c>
      <c r="W1259" s="299">
        <v>0</v>
      </c>
      <c r="X1259" s="299">
        <v>0</v>
      </c>
      <c r="Y1259" s="299">
        <v>0</v>
      </c>
      <c r="Z1259" s="299">
        <v>0</v>
      </c>
      <c r="AA1259" s="299">
        <v>0</v>
      </c>
      <c r="AB1259" s="299">
        <v>0</v>
      </c>
      <c r="AC1259" s="299">
        <v>0</v>
      </c>
      <c r="AD1259" s="299">
        <v>0</v>
      </c>
      <c r="AE1259" s="299">
        <v>0</v>
      </c>
      <c r="AF1259" s="299">
        <v>0</v>
      </c>
      <c r="AG1259" s="299">
        <v>0</v>
      </c>
      <c r="AH1259" s="299">
        <v>0</v>
      </c>
      <c r="AI1259" s="299">
        <v>0</v>
      </c>
      <c r="AJ1259" s="299">
        <v>0</v>
      </c>
      <c r="AK1259" s="299">
        <v>0</v>
      </c>
      <c r="AL1259" s="299">
        <v>0</v>
      </c>
      <c r="AM1259" s="299">
        <v>0</v>
      </c>
      <c r="AN1259" s="299">
        <v>0</v>
      </c>
      <c r="AO1259" s="299">
        <v>0</v>
      </c>
      <c r="AP1259" s="299">
        <v>0</v>
      </c>
      <c r="AQ1259" s="65">
        <v>0</v>
      </c>
      <c r="AR1259" s="66">
        <f t="shared" si="264"/>
        <v>0</v>
      </c>
      <c r="AS1259" s="67">
        <v>0</v>
      </c>
      <c r="AT1259" s="66">
        <f t="shared" si="266"/>
        <v>0</v>
      </c>
      <c r="AU1259" s="67">
        <v>0</v>
      </c>
      <c r="AV1259" s="68">
        <f t="shared" si="268"/>
        <v>0</v>
      </c>
    </row>
    <row r="1260" spans="1:48" x14ac:dyDescent="0.2">
      <c r="A1260" s="1" t="str">
        <f t="shared" si="261"/>
        <v>Pichidegua45</v>
      </c>
      <c r="B1260" s="38" t="str">
        <f t="shared" si="262"/>
        <v>PICH5Bco45</v>
      </c>
      <c r="C1260" s="39">
        <v>45</v>
      </c>
      <c r="D1260" s="40" t="s">
        <v>52</v>
      </c>
      <c r="E1260" s="40" t="s">
        <v>56</v>
      </c>
      <c r="F1260" s="40" t="s">
        <v>51</v>
      </c>
      <c r="G1260" s="41" t="s">
        <v>43</v>
      </c>
      <c r="H1260" s="299">
        <v>0</v>
      </c>
      <c r="I1260" s="299">
        <v>0</v>
      </c>
      <c r="J1260" s="299">
        <v>0</v>
      </c>
      <c r="K1260" s="299">
        <v>0</v>
      </c>
      <c r="L1260" s="299">
        <v>0</v>
      </c>
      <c r="M1260" s="299">
        <v>0</v>
      </c>
      <c r="N1260" s="299">
        <v>0</v>
      </c>
      <c r="O1260" s="299">
        <v>0</v>
      </c>
      <c r="P1260" s="299">
        <v>0</v>
      </c>
      <c r="Q1260" s="299">
        <v>0</v>
      </c>
      <c r="R1260" s="299">
        <v>0</v>
      </c>
      <c r="S1260" s="299">
        <v>0</v>
      </c>
      <c r="T1260" s="299">
        <v>0</v>
      </c>
      <c r="U1260" s="299">
        <v>0</v>
      </c>
      <c r="V1260" s="299">
        <v>0</v>
      </c>
      <c r="W1260" s="299">
        <v>0</v>
      </c>
      <c r="X1260" s="299">
        <v>0</v>
      </c>
      <c r="Y1260" s="299">
        <v>0</v>
      </c>
      <c r="Z1260" s="299">
        <v>0</v>
      </c>
      <c r="AA1260" s="299">
        <v>0</v>
      </c>
      <c r="AB1260" s="299">
        <v>0</v>
      </c>
      <c r="AC1260" s="299">
        <v>0</v>
      </c>
      <c r="AD1260" s="299">
        <v>0</v>
      </c>
      <c r="AE1260" s="299">
        <v>0</v>
      </c>
      <c r="AF1260" s="299">
        <v>0</v>
      </c>
      <c r="AG1260" s="299">
        <v>0</v>
      </c>
      <c r="AH1260" s="299">
        <v>0</v>
      </c>
      <c r="AI1260" s="299">
        <v>0</v>
      </c>
      <c r="AJ1260" s="299">
        <v>0</v>
      </c>
      <c r="AK1260" s="299">
        <v>0</v>
      </c>
      <c r="AL1260" s="299">
        <v>0</v>
      </c>
      <c r="AM1260" s="299">
        <v>0</v>
      </c>
      <c r="AN1260" s="299">
        <v>0</v>
      </c>
      <c r="AO1260" s="299">
        <v>0</v>
      </c>
      <c r="AP1260" s="299">
        <v>0</v>
      </c>
      <c r="AQ1260" s="65">
        <v>0</v>
      </c>
      <c r="AR1260" s="66">
        <f t="shared" si="264"/>
        <v>0</v>
      </c>
      <c r="AS1260" s="67">
        <v>0</v>
      </c>
      <c r="AT1260" s="66">
        <f t="shared" si="266"/>
        <v>0</v>
      </c>
      <c r="AU1260" s="67">
        <v>0</v>
      </c>
      <c r="AV1260" s="68">
        <f t="shared" si="268"/>
        <v>0</v>
      </c>
    </row>
    <row r="1261" spans="1:48" x14ac:dyDescent="0.2">
      <c r="A1261" s="1" t="str">
        <f t="shared" si="261"/>
        <v>Pichidegua45</v>
      </c>
      <c r="B1261" s="38" t="str">
        <f t="shared" si="262"/>
        <v>PICH5Cco45</v>
      </c>
      <c r="C1261" s="39">
        <v>45</v>
      </c>
      <c r="D1261" s="40" t="s">
        <v>52</v>
      </c>
      <c r="E1261" s="40" t="s">
        <v>56</v>
      </c>
      <c r="F1261" s="40" t="s">
        <v>51</v>
      </c>
      <c r="G1261" s="41" t="s">
        <v>44</v>
      </c>
      <c r="H1261" s="299">
        <v>1440</v>
      </c>
      <c r="I1261" s="299">
        <v>1.26</v>
      </c>
      <c r="J1261" s="299">
        <v>11340</v>
      </c>
      <c r="K1261" s="299">
        <v>9.9</v>
      </c>
      <c r="L1261" s="299">
        <v>0</v>
      </c>
      <c r="M1261" s="299">
        <v>0</v>
      </c>
      <c r="N1261" s="299">
        <v>88560</v>
      </c>
      <c r="O1261" s="299">
        <v>77.33</v>
      </c>
      <c r="P1261" s="299">
        <v>3780</v>
      </c>
      <c r="Q1261" s="299">
        <v>3.3</v>
      </c>
      <c r="R1261" s="299">
        <v>0</v>
      </c>
      <c r="S1261" s="299">
        <v>0</v>
      </c>
      <c r="T1261" s="299">
        <v>0</v>
      </c>
      <c r="U1261" s="299">
        <v>0</v>
      </c>
      <c r="V1261" s="299">
        <v>6480</v>
      </c>
      <c r="W1261" s="299">
        <v>5.66</v>
      </c>
      <c r="X1261" s="299">
        <v>0</v>
      </c>
      <c r="Y1261" s="299">
        <v>0</v>
      </c>
      <c r="Z1261" s="299">
        <v>6480</v>
      </c>
      <c r="AA1261" s="299">
        <v>5.66</v>
      </c>
      <c r="AB1261" s="299">
        <v>2160</v>
      </c>
      <c r="AC1261" s="299">
        <v>1.89</v>
      </c>
      <c r="AD1261" s="299">
        <v>0</v>
      </c>
      <c r="AE1261" s="299">
        <v>0</v>
      </c>
      <c r="AF1261" s="299">
        <v>2160</v>
      </c>
      <c r="AG1261" s="299">
        <v>1.89</v>
      </c>
      <c r="AH1261" s="299">
        <v>760</v>
      </c>
      <c r="AI1261" s="299">
        <v>0.66</v>
      </c>
      <c r="AJ1261" s="299">
        <v>0</v>
      </c>
      <c r="AK1261" s="299">
        <v>0</v>
      </c>
      <c r="AL1261" s="299">
        <v>114520</v>
      </c>
      <c r="AM1261" s="299">
        <v>100</v>
      </c>
      <c r="AN1261" s="299">
        <v>0</v>
      </c>
      <c r="AO1261" s="299">
        <v>0</v>
      </c>
      <c r="AP1261" s="299">
        <v>114520</v>
      </c>
      <c r="AQ1261" s="65">
        <f t="shared" si="263"/>
        <v>5.658400279427174E-2</v>
      </c>
      <c r="AR1261" s="66">
        <f t="shared" si="264"/>
        <v>36</v>
      </c>
      <c r="AS1261" s="67">
        <f t="shared" si="265"/>
        <v>1.8861334264757248E-2</v>
      </c>
      <c r="AT1261" s="66">
        <f t="shared" si="266"/>
        <v>12</v>
      </c>
      <c r="AU1261" s="67">
        <f t="shared" si="267"/>
        <v>6.6363953894516244E-3</v>
      </c>
      <c r="AV1261" s="68">
        <f t="shared" si="268"/>
        <v>4.2222222222222223</v>
      </c>
    </row>
    <row r="1262" spans="1:48" ht="13.5" thickBot="1" x14ac:dyDescent="0.25">
      <c r="A1262" s="1" t="str">
        <f t="shared" si="261"/>
        <v>45</v>
      </c>
      <c r="B1262" s="44" t="str">
        <f t="shared" si="262"/>
        <v>Lavado45</v>
      </c>
      <c r="C1262" s="45">
        <v>45</v>
      </c>
      <c r="D1262" s="46"/>
      <c r="E1262" s="46"/>
      <c r="F1262" s="46"/>
      <c r="G1262" s="47" t="s">
        <v>46</v>
      </c>
      <c r="H1262" s="301">
        <v>3960</v>
      </c>
      <c r="I1262" s="301">
        <v>2.8</v>
      </c>
      <c r="J1262" s="301">
        <v>15840</v>
      </c>
      <c r="K1262" s="301">
        <v>11.18</v>
      </c>
      <c r="L1262" s="301">
        <v>55080</v>
      </c>
      <c r="M1262" s="301">
        <v>38.880000000000003</v>
      </c>
      <c r="N1262" s="301">
        <v>46800</v>
      </c>
      <c r="O1262" s="301">
        <v>33.04</v>
      </c>
      <c r="P1262" s="301">
        <v>18360</v>
      </c>
      <c r="Q1262" s="301">
        <v>12.96</v>
      </c>
      <c r="R1262" s="301">
        <v>1620</v>
      </c>
      <c r="S1262" s="301">
        <v>1.1399999999999999</v>
      </c>
      <c r="T1262" s="301">
        <v>0</v>
      </c>
      <c r="U1262" s="301">
        <v>0</v>
      </c>
      <c r="V1262" s="301">
        <v>0</v>
      </c>
      <c r="W1262" s="301">
        <v>0</v>
      </c>
      <c r="X1262" s="301">
        <v>0</v>
      </c>
      <c r="Y1262" s="301">
        <v>0</v>
      </c>
      <c r="Z1262" s="301">
        <v>0</v>
      </c>
      <c r="AA1262" s="301">
        <v>0</v>
      </c>
      <c r="AB1262" s="301">
        <v>0</v>
      </c>
      <c r="AC1262" s="301">
        <v>0</v>
      </c>
      <c r="AD1262" s="301">
        <v>0</v>
      </c>
      <c r="AE1262" s="301">
        <v>0</v>
      </c>
      <c r="AF1262" s="301">
        <v>0</v>
      </c>
      <c r="AG1262" s="301">
        <v>0</v>
      </c>
      <c r="AH1262" s="301">
        <v>0</v>
      </c>
      <c r="AI1262" s="301">
        <v>0</v>
      </c>
      <c r="AJ1262" s="301">
        <v>0</v>
      </c>
      <c r="AK1262" s="301">
        <v>0</v>
      </c>
      <c r="AL1262" s="301">
        <v>141660</v>
      </c>
      <c r="AM1262" s="301">
        <v>100</v>
      </c>
      <c r="AN1262" s="301">
        <v>0</v>
      </c>
      <c r="AO1262" s="301">
        <v>0</v>
      </c>
      <c r="AP1262" s="301">
        <v>141660</v>
      </c>
      <c r="AQ1262" s="69">
        <f t="shared" si="263"/>
        <v>0</v>
      </c>
      <c r="AR1262" s="70">
        <f t="shared" si="264"/>
        <v>0</v>
      </c>
      <c r="AS1262" s="71">
        <f t="shared" si="265"/>
        <v>0</v>
      </c>
      <c r="AT1262" s="70">
        <f t="shared" si="266"/>
        <v>0</v>
      </c>
      <c r="AU1262" s="71">
        <f t="shared" si="267"/>
        <v>0</v>
      </c>
      <c r="AV1262" s="72">
        <f t="shared" si="268"/>
        <v>0</v>
      </c>
    </row>
    <row r="1263" spans="1:48" x14ac:dyDescent="0.2">
      <c r="A1263" s="1" t="str">
        <f t="shared" ref="A1263:A1290" si="269">+CONCATENATE(D1263,C1263)</f>
        <v>Calera46</v>
      </c>
      <c r="B1263" s="38" t="str">
        <f t="shared" ref="B1263:B1290" si="270">+CONCATENATE(G1263,C1263)</f>
        <v>CA3A46</v>
      </c>
      <c r="C1263" s="35">
        <v>46</v>
      </c>
      <c r="D1263" s="36" t="s">
        <v>59</v>
      </c>
      <c r="E1263" s="36" t="s">
        <v>56</v>
      </c>
      <c r="F1263" s="36" t="s">
        <v>47</v>
      </c>
      <c r="G1263" s="37" t="s">
        <v>20</v>
      </c>
      <c r="H1263" s="299">
        <v>2160</v>
      </c>
      <c r="I1263" s="299">
        <v>8.24</v>
      </c>
      <c r="J1263" s="299">
        <v>7560</v>
      </c>
      <c r="K1263" s="299">
        <v>28.83</v>
      </c>
      <c r="L1263" s="299">
        <v>10260</v>
      </c>
      <c r="M1263" s="299">
        <v>39.130000000000003</v>
      </c>
      <c r="N1263" s="299">
        <v>3780</v>
      </c>
      <c r="O1263" s="299">
        <v>14.42</v>
      </c>
      <c r="P1263" s="299">
        <v>0</v>
      </c>
      <c r="Q1263" s="299">
        <v>0</v>
      </c>
      <c r="R1263" s="299">
        <v>0</v>
      </c>
      <c r="S1263" s="299">
        <v>0</v>
      </c>
      <c r="T1263" s="299">
        <v>0</v>
      </c>
      <c r="U1263" s="299">
        <v>0</v>
      </c>
      <c r="V1263" s="299">
        <v>309</v>
      </c>
      <c r="W1263" s="299">
        <v>1.18</v>
      </c>
      <c r="X1263" s="299">
        <v>480</v>
      </c>
      <c r="Y1263" s="299">
        <v>1.83</v>
      </c>
      <c r="Z1263" s="299">
        <v>789</v>
      </c>
      <c r="AA1263" s="299">
        <v>3.01</v>
      </c>
      <c r="AB1263" s="299">
        <v>309</v>
      </c>
      <c r="AC1263" s="299">
        <v>1.18</v>
      </c>
      <c r="AD1263" s="299">
        <v>810</v>
      </c>
      <c r="AE1263" s="299">
        <v>3.09</v>
      </c>
      <c r="AF1263" s="299">
        <v>1119</v>
      </c>
      <c r="AG1263" s="299">
        <v>4.2699999999999996</v>
      </c>
      <c r="AH1263" s="299">
        <v>552</v>
      </c>
      <c r="AI1263" s="299">
        <v>2.11</v>
      </c>
      <c r="AJ1263" s="299">
        <v>0</v>
      </c>
      <c r="AK1263" s="299">
        <v>0</v>
      </c>
      <c r="AL1263" s="299">
        <v>24930</v>
      </c>
      <c r="AM1263" s="299">
        <v>95.08</v>
      </c>
      <c r="AN1263" s="299">
        <v>1290</v>
      </c>
      <c r="AO1263" s="299">
        <v>4.92</v>
      </c>
      <c r="AP1263" s="299">
        <v>26220</v>
      </c>
      <c r="AQ1263" s="65">
        <f t="shared" ref="AQ1263:AQ1290" si="271">+Z1263/AP1263</f>
        <v>3.0091533180778032E-2</v>
      </c>
      <c r="AR1263" s="66">
        <f t="shared" ref="AR1263:AR1290" si="272">+Z1263/180</f>
        <v>4.3833333333333337</v>
      </c>
      <c r="AS1263" s="67">
        <f t="shared" ref="AS1263:AS1290" si="273">+AF1263/AP1263</f>
        <v>4.2677345537757434E-2</v>
      </c>
      <c r="AT1263" s="66">
        <f t="shared" ref="AT1263:AT1290" si="274">+AF1263/180</f>
        <v>6.2166666666666668</v>
      </c>
      <c r="AU1263" s="67">
        <f t="shared" ref="AU1263:AU1290" si="275">+AH1263/AP1263</f>
        <v>2.1052631578947368E-2</v>
      </c>
      <c r="AV1263" s="68">
        <f t="shared" ref="AV1263:AV1290" si="276">+AH1263/180</f>
        <v>3.0666666666666669</v>
      </c>
    </row>
    <row r="1264" spans="1:48" x14ac:dyDescent="0.2">
      <c r="A1264" s="1" t="str">
        <f t="shared" si="269"/>
        <v>Calera46</v>
      </c>
      <c r="B1264" s="38" t="str">
        <f t="shared" si="270"/>
        <v>CA3B46</v>
      </c>
      <c r="C1264" s="39">
        <v>46</v>
      </c>
      <c r="D1264" s="40" t="s">
        <v>59</v>
      </c>
      <c r="E1264" s="40" t="s">
        <v>56</v>
      </c>
      <c r="F1264" s="40" t="s">
        <v>47</v>
      </c>
      <c r="G1264" s="41" t="s">
        <v>54</v>
      </c>
      <c r="H1264" s="299">
        <v>1080</v>
      </c>
      <c r="I1264" s="299">
        <v>7.9</v>
      </c>
      <c r="J1264" s="299">
        <v>2880</v>
      </c>
      <c r="K1264" s="299">
        <v>21.07</v>
      </c>
      <c r="L1264" s="299">
        <v>6480</v>
      </c>
      <c r="M1264" s="299">
        <v>47.4</v>
      </c>
      <c r="N1264" s="299">
        <v>2160</v>
      </c>
      <c r="O1264" s="299">
        <v>15.8</v>
      </c>
      <c r="P1264" s="299">
        <v>180</v>
      </c>
      <c r="Q1264" s="299">
        <v>1.32</v>
      </c>
      <c r="R1264" s="299">
        <v>0</v>
      </c>
      <c r="S1264" s="299">
        <v>0</v>
      </c>
      <c r="T1264" s="299">
        <v>0</v>
      </c>
      <c r="U1264" s="299">
        <v>0</v>
      </c>
      <c r="V1264" s="299">
        <v>132</v>
      </c>
      <c r="W1264" s="299">
        <v>0.97</v>
      </c>
      <c r="X1264" s="299">
        <v>240</v>
      </c>
      <c r="Y1264" s="299">
        <v>1.76</v>
      </c>
      <c r="Z1264" s="299">
        <v>372</v>
      </c>
      <c r="AA1264" s="299">
        <v>2.72</v>
      </c>
      <c r="AB1264" s="299">
        <v>141</v>
      </c>
      <c r="AC1264" s="299">
        <v>1.03</v>
      </c>
      <c r="AD1264" s="299">
        <v>240</v>
      </c>
      <c r="AE1264" s="299">
        <v>1.76</v>
      </c>
      <c r="AF1264" s="299">
        <v>381</v>
      </c>
      <c r="AG1264" s="299">
        <v>2.79</v>
      </c>
      <c r="AH1264" s="299">
        <v>137</v>
      </c>
      <c r="AI1264" s="299">
        <v>1</v>
      </c>
      <c r="AJ1264" s="299">
        <v>0</v>
      </c>
      <c r="AK1264" s="299">
        <v>0</v>
      </c>
      <c r="AL1264" s="299">
        <v>13190</v>
      </c>
      <c r="AM1264" s="299">
        <v>96.49</v>
      </c>
      <c r="AN1264" s="299">
        <v>480</v>
      </c>
      <c r="AO1264" s="299">
        <v>3.51</v>
      </c>
      <c r="AP1264" s="299">
        <v>13670</v>
      </c>
      <c r="AQ1264" s="65">
        <f t="shared" si="271"/>
        <v>2.7212874908558889E-2</v>
      </c>
      <c r="AR1264" s="66">
        <f t="shared" si="272"/>
        <v>2.0666666666666669</v>
      </c>
      <c r="AS1264" s="67">
        <f t="shared" si="273"/>
        <v>2.787125091441112E-2</v>
      </c>
      <c r="AT1264" s="66">
        <f t="shared" si="274"/>
        <v>2.1166666666666667</v>
      </c>
      <c r="AU1264" s="67">
        <f t="shared" si="275"/>
        <v>1.0021945866861741E-2</v>
      </c>
      <c r="AV1264" s="68">
        <f t="shared" si="276"/>
        <v>0.76111111111111107</v>
      </c>
    </row>
    <row r="1265" spans="1:48" x14ac:dyDescent="0.2">
      <c r="A1265" s="1" t="str">
        <f t="shared" si="269"/>
        <v>Calera46</v>
      </c>
      <c r="B1265" s="38" t="str">
        <f t="shared" si="270"/>
        <v>CA3BB46</v>
      </c>
      <c r="C1265" s="39">
        <v>46</v>
      </c>
      <c r="D1265" s="40" t="s">
        <v>59</v>
      </c>
      <c r="E1265" s="40" t="s">
        <v>55</v>
      </c>
      <c r="F1265" s="40" t="s">
        <v>47</v>
      </c>
      <c r="G1265" s="41" t="s">
        <v>21</v>
      </c>
      <c r="H1265" s="299">
        <v>1680</v>
      </c>
      <c r="I1265" s="299">
        <v>5.31</v>
      </c>
      <c r="J1265" s="299">
        <v>6840</v>
      </c>
      <c r="K1265" s="299">
        <v>21.61</v>
      </c>
      <c r="L1265" s="299">
        <v>14220</v>
      </c>
      <c r="M1265" s="299">
        <v>44.93</v>
      </c>
      <c r="N1265" s="299">
        <v>4860</v>
      </c>
      <c r="O1265" s="299">
        <v>15.36</v>
      </c>
      <c r="P1265" s="299">
        <v>360</v>
      </c>
      <c r="Q1265" s="299">
        <v>1.1399999999999999</v>
      </c>
      <c r="R1265" s="299">
        <v>180</v>
      </c>
      <c r="S1265" s="299">
        <v>0.56999999999999995</v>
      </c>
      <c r="T1265" s="299">
        <v>0</v>
      </c>
      <c r="U1265" s="299">
        <v>0</v>
      </c>
      <c r="V1265" s="299">
        <v>1410</v>
      </c>
      <c r="W1265" s="299">
        <v>4.45</v>
      </c>
      <c r="X1265" s="299">
        <v>780</v>
      </c>
      <c r="Y1265" s="299">
        <v>2.46</v>
      </c>
      <c r="Z1265" s="299">
        <v>2190</v>
      </c>
      <c r="AA1265" s="299">
        <v>6.92</v>
      </c>
      <c r="AB1265" s="299">
        <v>390</v>
      </c>
      <c r="AC1265" s="299">
        <v>1.23</v>
      </c>
      <c r="AD1265" s="299">
        <v>900</v>
      </c>
      <c r="AE1265" s="299">
        <v>2.84</v>
      </c>
      <c r="AF1265" s="299">
        <v>1290</v>
      </c>
      <c r="AG1265" s="299">
        <v>4.08</v>
      </c>
      <c r="AH1265" s="299">
        <v>30</v>
      </c>
      <c r="AI1265" s="299">
        <v>0.09</v>
      </c>
      <c r="AJ1265" s="299">
        <v>0</v>
      </c>
      <c r="AK1265" s="299">
        <v>0</v>
      </c>
      <c r="AL1265" s="299">
        <v>29970</v>
      </c>
      <c r="AM1265" s="299">
        <v>94.69</v>
      </c>
      <c r="AN1265" s="299">
        <v>1680</v>
      </c>
      <c r="AO1265" s="299">
        <v>5.31</v>
      </c>
      <c r="AP1265" s="299">
        <v>31650</v>
      </c>
      <c r="AQ1265" s="65">
        <f t="shared" si="271"/>
        <v>6.9194312796208537E-2</v>
      </c>
      <c r="AR1265" s="66">
        <f t="shared" si="272"/>
        <v>12.166666666666666</v>
      </c>
      <c r="AS1265" s="67">
        <f t="shared" si="273"/>
        <v>4.0758293838862557E-2</v>
      </c>
      <c r="AT1265" s="66">
        <f t="shared" si="274"/>
        <v>7.166666666666667</v>
      </c>
      <c r="AU1265" s="67">
        <f t="shared" si="275"/>
        <v>9.4786729857819908E-4</v>
      </c>
      <c r="AV1265" s="68">
        <f t="shared" si="276"/>
        <v>0.16666666666666666</v>
      </c>
    </row>
    <row r="1266" spans="1:48" x14ac:dyDescent="0.2">
      <c r="A1266" s="1" t="str">
        <f t="shared" si="269"/>
        <v>Calera46</v>
      </c>
      <c r="B1266" s="38" t="str">
        <f t="shared" si="270"/>
        <v>CAP1A46</v>
      </c>
      <c r="C1266" s="39">
        <v>46</v>
      </c>
      <c r="D1266" s="40" t="s">
        <v>59</v>
      </c>
      <c r="E1266" s="40" t="s">
        <v>56</v>
      </c>
      <c r="F1266" s="40" t="s">
        <v>47</v>
      </c>
      <c r="G1266" s="41" t="s">
        <v>22</v>
      </c>
      <c r="H1266" s="299">
        <v>2640</v>
      </c>
      <c r="I1266" s="299">
        <v>11.34</v>
      </c>
      <c r="J1266" s="299">
        <v>0</v>
      </c>
      <c r="K1266" s="299">
        <v>0</v>
      </c>
      <c r="L1266" s="299">
        <v>5760</v>
      </c>
      <c r="M1266" s="299">
        <v>24.74</v>
      </c>
      <c r="N1266" s="299">
        <v>13140</v>
      </c>
      <c r="O1266" s="299">
        <v>56.44</v>
      </c>
      <c r="P1266" s="299">
        <v>0</v>
      </c>
      <c r="Q1266" s="299">
        <v>0</v>
      </c>
      <c r="R1266" s="299">
        <v>0</v>
      </c>
      <c r="S1266" s="299">
        <v>0</v>
      </c>
      <c r="T1266" s="299">
        <v>0</v>
      </c>
      <c r="U1266" s="299">
        <v>0</v>
      </c>
      <c r="V1266" s="299">
        <v>711</v>
      </c>
      <c r="W1266" s="299">
        <v>3.05</v>
      </c>
      <c r="X1266" s="299">
        <v>480</v>
      </c>
      <c r="Y1266" s="299">
        <v>2.06</v>
      </c>
      <c r="Z1266" s="299">
        <v>1191</v>
      </c>
      <c r="AA1266" s="299">
        <v>5.12</v>
      </c>
      <c r="AB1266" s="299">
        <v>150</v>
      </c>
      <c r="AC1266" s="299">
        <v>0.64</v>
      </c>
      <c r="AD1266" s="299">
        <v>0</v>
      </c>
      <c r="AE1266" s="299">
        <v>0</v>
      </c>
      <c r="AF1266" s="299">
        <v>150</v>
      </c>
      <c r="AG1266" s="299">
        <v>0.64</v>
      </c>
      <c r="AH1266" s="299">
        <v>399</v>
      </c>
      <c r="AI1266" s="299">
        <v>1.71</v>
      </c>
      <c r="AJ1266" s="299">
        <v>0</v>
      </c>
      <c r="AK1266" s="299">
        <v>0</v>
      </c>
      <c r="AL1266" s="299">
        <v>22800</v>
      </c>
      <c r="AM1266" s="299">
        <v>97.94</v>
      </c>
      <c r="AN1266" s="299">
        <v>480</v>
      </c>
      <c r="AO1266" s="299">
        <v>2.06</v>
      </c>
      <c r="AP1266" s="299">
        <v>23280</v>
      </c>
      <c r="AQ1266" s="65">
        <f t="shared" si="271"/>
        <v>5.1159793814432988E-2</v>
      </c>
      <c r="AR1266" s="66">
        <f t="shared" si="272"/>
        <v>6.6166666666666663</v>
      </c>
      <c r="AS1266" s="67">
        <f t="shared" si="273"/>
        <v>6.4432989690721646E-3</v>
      </c>
      <c r="AT1266" s="66">
        <f t="shared" si="274"/>
        <v>0.83333333333333337</v>
      </c>
      <c r="AU1266" s="67">
        <f t="shared" si="275"/>
        <v>1.713917525773196E-2</v>
      </c>
      <c r="AV1266" s="68">
        <f t="shared" si="276"/>
        <v>2.2166666666666668</v>
      </c>
    </row>
    <row r="1267" spans="1:48" x14ac:dyDescent="0.2">
      <c r="A1267" s="1" t="str">
        <f t="shared" si="269"/>
        <v>Calera46</v>
      </c>
      <c r="B1267" s="38" t="str">
        <f t="shared" si="270"/>
        <v>CAP1B46</v>
      </c>
      <c r="C1267" s="39">
        <v>46</v>
      </c>
      <c r="D1267" s="40" t="s">
        <v>59</v>
      </c>
      <c r="E1267" s="40" t="s">
        <v>56</v>
      </c>
      <c r="F1267" s="40" t="s">
        <v>47</v>
      </c>
      <c r="G1267" s="41" t="s">
        <v>23</v>
      </c>
      <c r="H1267" s="299">
        <v>2160</v>
      </c>
      <c r="I1267" s="299">
        <v>5.72</v>
      </c>
      <c r="J1267" s="299">
        <v>360</v>
      </c>
      <c r="K1267" s="299">
        <v>0.95</v>
      </c>
      <c r="L1267" s="299">
        <v>0</v>
      </c>
      <c r="M1267" s="299">
        <v>0</v>
      </c>
      <c r="N1267" s="299">
        <v>25560</v>
      </c>
      <c r="O1267" s="299">
        <v>67.739999999999995</v>
      </c>
      <c r="P1267" s="299">
        <v>8460</v>
      </c>
      <c r="Q1267" s="299">
        <v>22.42</v>
      </c>
      <c r="R1267" s="299">
        <v>360</v>
      </c>
      <c r="S1267" s="299">
        <v>0.95</v>
      </c>
      <c r="T1267" s="299">
        <v>0</v>
      </c>
      <c r="U1267" s="299">
        <v>0</v>
      </c>
      <c r="V1267" s="299">
        <v>462</v>
      </c>
      <c r="W1267" s="299">
        <v>1.22</v>
      </c>
      <c r="X1267" s="299">
        <v>180</v>
      </c>
      <c r="Y1267" s="299">
        <v>0.48</v>
      </c>
      <c r="Z1267" s="299">
        <v>642</v>
      </c>
      <c r="AA1267" s="299">
        <v>1.7</v>
      </c>
      <c r="AB1267" s="299">
        <v>156</v>
      </c>
      <c r="AC1267" s="299">
        <v>0.41</v>
      </c>
      <c r="AD1267" s="299">
        <v>0</v>
      </c>
      <c r="AE1267" s="299">
        <v>0</v>
      </c>
      <c r="AF1267" s="299">
        <v>156</v>
      </c>
      <c r="AG1267" s="299">
        <v>0.41</v>
      </c>
      <c r="AH1267" s="299">
        <v>32</v>
      </c>
      <c r="AI1267" s="299">
        <v>0.08</v>
      </c>
      <c r="AJ1267" s="299">
        <v>0</v>
      </c>
      <c r="AK1267" s="299">
        <v>0</v>
      </c>
      <c r="AL1267" s="299">
        <v>37550</v>
      </c>
      <c r="AM1267" s="299">
        <v>99.52</v>
      </c>
      <c r="AN1267" s="299">
        <v>180</v>
      </c>
      <c r="AO1267" s="299">
        <v>0.48</v>
      </c>
      <c r="AP1267" s="299">
        <v>37730</v>
      </c>
      <c r="AQ1267" s="65">
        <f t="shared" si="271"/>
        <v>1.7015637423800689E-2</v>
      </c>
      <c r="AR1267" s="66">
        <f t="shared" si="272"/>
        <v>3.5666666666666669</v>
      </c>
      <c r="AS1267" s="67">
        <f t="shared" si="273"/>
        <v>4.1346408693347467E-3</v>
      </c>
      <c r="AT1267" s="66">
        <f t="shared" si="274"/>
        <v>0.8666666666666667</v>
      </c>
      <c r="AU1267" s="67">
        <f t="shared" si="275"/>
        <v>8.4813146037635836E-4</v>
      </c>
      <c r="AV1267" s="68">
        <f t="shared" si="276"/>
        <v>0.17777777777777778</v>
      </c>
    </row>
    <row r="1268" spans="1:48" x14ac:dyDescent="0.2">
      <c r="A1268" s="1" t="str">
        <f t="shared" si="269"/>
        <v>Calera46</v>
      </c>
      <c r="B1268" s="38" t="str">
        <f t="shared" si="270"/>
        <v>CAP1c46</v>
      </c>
      <c r="C1268" s="39">
        <v>46</v>
      </c>
      <c r="D1268" s="40" t="s">
        <v>59</v>
      </c>
      <c r="E1268" s="40" t="s">
        <v>56</v>
      </c>
      <c r="F1268" s="40" t="s">
        <v>47</v>
      </c>
      <c r="G1268" s="41" t="s">
        <v>24</v>
      </c>
      <c r="H1268" s="299">
        <v>2880</v>
      </c>
      <c r="I1268" s="299">
        <v>9.1300000000000008</v>
      </c>
      <c r="J1268" s="299">
        <v>7740</v>
      </c>
      <c r="K1268" s="299">
        <v>24.52</v>
      </c>
      <c r="L1268" s="299">
        <v>540</v>
      </c>
      <c r="M1268" s="299">
        <v>1.71</v>
      </c>
      <c r="N1268" s="299">
        <v>18720</v>
      </c>
      <c r="O1268" s="299">
        <v>59.32</v>
      </c>
      <c r="P1268" s="299">
        <v>0</v>
      </c>
      <c r="Q1268" s="299">
        <v>0</v>
      </c>
      <c r="R1268" s="299">
        <v>0</v>
      </c>
      <c r="S1268" s="299">
        <v>0</v>
      </c>
      <c r="T1268" s="299">
        <v>0</v>
      </c>
      <c r="U1268" s="299">
        <v>0</v>
      </c>
      <c r="V1268" s="299">
        <v>1260</v>
      </c>
      <c r="W1268" s="299">
        <v>3.99</v>
      </c>
      <c r="X1268" s="299">
        <v>30</v>
      </c>
      <c r="Y1268" s="299">
        <v>0.1</v>
      </c>
      <c r="Z1268" s="299">
        <v>1290</v>
      </c>
      <c r="AA1268" s="299">
        <v>4.09</v>
      </c>
      <c r="AB1268" s="299">
        <v>147</v>
      </c>
      <c r="AC1268" s="299">
        <v>0.47</v>
      </c>
      <c r="AD1268" s="299">
        <v>0</v>
      </c>
      <c r="AE1268" s="299">
        <v>0</v>
      </c>
      <c r="AF1268" s="299">
        <v>147</v>
      </c>
      <c r="AG1268" s="299">
        <v>0.47</v>
      </c>
      <c r="AH1268" s="299">
        <v>243</v>
      </c>
      <c r="AI1268" s="299">
        <v>0.77</v>
      </c>
      <c r="AJ1268" s="299">
        <v>0</v>
      </c>
      <c r="AK1268" s="299">
        <v>0</v>
      </c>
      <c r="AL1268" s="299">
        <v>31530</v>
      </c>
      <c r="AM1268" s="299">
        <v>99.9</v>
      </c>
      <c r="AN1268" s="299">
        <v>30</v>
      </c>
      <c r="AO1268" s="299">
        <v>0.1</v>
      </c>
      <c r="AP1268" s="299">
        <v>31560</v>
      </c>
      <c r="AQ1268" s="65">
        <f t="shared" si="271"/>
        <v>4.08745247148289E-2</v>
      </c>
      <c r="AR1268" s="66">
        <f t="shared" si="272"/>
        <v>7.166666666666667</v>
      </c>
      <c r="AS1268" s="67">
        <f t="shared" si="273"/>
        <v>4.6577946768060832E-3</v>
      </c>
      <c r="AT1268" s="66">
        <f t="shared" si="274"/>
        <v>0.81666666666666665</v>
      </c>
      <c r="AU1268" s="67">
        <f t="shared" si="275"/>
        <v>7.6996197718631181E-3</v>
      </c>
      <c r="AV1268" s="68">
        <f t="shared" si="276"/>
        <v>1.35</v>
      </c>
    </row>
    <row r="1269" spans="1:48" x14ac:dyDescent="0.2">
      <c r="A1269" s="1" t="str">
        <f t="shared" si="269"/>
        <v>Pichidegua46</v>
      </c>
      <c r="B1269" s="38" t="str">
        <f t="shared" si="270"/>
        <v>PICH1A46</v>
      </c>
      <c r="C1269" s="39">
        <v>46</v>
      </c>
      <c r="D1269" s="40" t="s">
        <v>52</v>
      </c>
      <c r="E1269" s="40" t="s">
        <v>55</v>
      </c>
      <c r="F1269" s="40" t="s">
        <v>48</v>
      </c>
      <c r="G1269" s="41" t="s">
        <v>25</v>
      </c>
      <c r="H1269" s="299">
        <v>0</v>
      </c>
      <c r="I1269" s="299">
        <v>0</v>
      </c>
      <c r="J1269" s="299">
        <v>0</v>
      </c>
      <c r="K1269" s="299">
        <v>0</v>
      </c>
      <c r="L1269" s="299">
        <v>0</v>
      </c>
      <c r="M1269" s="299">
        <v>0</v>
      </c>
      <c r="N1269" s="299">
        <v>0</v>
      </c>
      <c r="O1269" s="299">
        <v>0</v>
      </c>
      <c r="P1269" s="299">
        <v>0</v>
      </c>
      <c r="Q1269" s="299">
        <v>0</v>
      </c>
      <c r="R1269" s="299">
        <v>0</v>
      </c>
      <c r="S1269" s="299">
        <v>0</v>
      </c>
      <c r="T1269" s="299">
        <v>0</v>
      </c>
      <c r="U1269" s="299">
        <v>0</v>
      </c>
      <c r="V1269" s="299">
        <v>0</v>
      </c>
      <c r="W1269" s="299">
        <v>0</v>
      </c>
      <c r="X1269" s="299">
        <v>0</v>
      </c>
      <c r="Y1269" s="299">
        <v>0</v>
      </c>
      <c r="Z1269" s="299">
        <v>0</v>
      </c>
      <c r="AA1269" s="299">
        <v>0</v>
      </c>
      <c r="AB1269" s="299">
        <v>0</v>
      </c>
      <c r="AC1269" s="299">
        <v>0</v>
      </c>
      <c r="AD1269" s="299">
        <v>0</v>
      </c>
      <c r="AE1269" s="299">
        <v>0</v>
      </c>
      <c r="AF1269" s="299">
        <v>0</v>
      </c>
      <c r="AG1269" s="299">
        <v>0</v>
      </c>
      <c r="AH1269" s="299">
        <v>0</v>
      </c>
      <c r="AI1269" s="299">
        <v>0</v>
      </c>
      <c r="AJ1269" s="299">
        <v>0</v>
      </c>
      <c r="AK1269" s="299">
        <v>0</v>
      </c>
      <c r="AL1269" s="299">
        <v>0</v>
      </c>
      <c r="AM1269" s="299">
        <v>0</v>
      </c>
      <c r="AN1269" s="299">
        <v>0</v>
      </c>
      <c r="AO1269" s="299">
        <v>0</v>
      </c>
      <c r="AP1269" s="299">
        <v>0</v>
      </c>
      <c r="AQ1269" s="65">
        <v>0</v>
      </c>
      <c r="AR1269" s="66">
        <f t="shared" si="272"/>
        <v>0</v>
      </c>
      <c r="AS1269" s="67">
        <v>0</v>
      </c>
      <c r="AT1269" s="66">
        <f t="shared" si="274"/>
        <v>0</v>
      </c>
      <c r="AU1269" s="67">
        <v>0</v>
      </c>
      <c r="AV1269" s="68">
        <f t="shared" si="276"/>
        <v>0</v>
      </c>
    </row>
    <row r="1270" spans="1:48" x14ac:dyDescent="0.2">
      <c r="A1270" s="1" t="str">
        <f t="shared" si="269"/>
        <v>Pichidegua46</v>
      </c>
      <c r="B1270" s="38" t="str">
        <f t="shared" si="270"/>
        <v>PICH2A46</v>
      </c>
      <c r="C1270" s="39">
        <v>46</v>
      </c>
      <c r="D1270" s="40" t="s">
        <v>52</v>
      </c>
      <c r="E1270" s="40" t="s">
        <v>56</v>
      </c>
      <c r="F1270" s="40" t="s">
        <v>48</v>
      </c>
      <c r="G1270" s="41" t="s">
        <v>26</v>
      </c>
      <c r="H1270" s="299">
        <v>30360</v>
      </c>
      <c r="I1270" s="299">
        <v>9.6999999999999993</v>
      </c>
      <c r="J1270" s="299">
        <v>95400</v>
      </c>
      <c r="K1270" s="299">
        <v>30.48</v>
      </c>
      <c r="L1270" s="299">
        <v>117200</v>
      </c>
      <c r="M1270" s="299">
        <v>37.450000000000003</v>
      </c>
      <c r="N1270" s="299">
        <v>44820</v>
      </c>
      <c r="O1270" s="299">
        <v>14.32</v>
      </c>
      <c r="P1270" s="299">
        <v>3420</v>
      </c>
      <c r="Q1270" s="299">
        <v>1.0900000000000001</v>
      </c>
      <c r="R1270" s="299">
        <v>0</v>
      </c>
      <c r="S1270" s="299">
        <v>0</v>
      </c>
      <c r="T1270" s="299">
        <v>0</v>
      </c>
      <c r="U1270" s="299">
        <v>0</v>
      </c>
      <c r="V1270" s="299">
        <v>14040</v>
      </c>
      <c r="W1270" s="299">
        <v>4.49</v>
      </c>
      <c r="X1270" s="299">
        <v>0</v>
      </c>
      <c r="Y1270" s="299">
        <v>0</v>
      </c>
      <c r="Z1270" s="299">
        <v>14040</v>
      </c>
      <c r="AA1270" s="299">
        <v>4.49</v>
      </c>
      <c r="AB1270" s="299">
        <v>6660</v>
      </c>
      <c r="AC1270" s="299">
        <v>2.13</v>
      </c>
      <c r="AD1270" s="299">
        <v>0</v>
      </c>
      <c r="AE1270" s="299">
        <v>0</v>
      </c>
      <c r="AF1270" s="299">
        <v>6660</v>
      </c>
      <c r="AG1270" s="299">
        <v>2.13</v>
      </c>
      <c r="AH1270" s="299">
        <v>1070</v>
      </c>
      <c r="AI1270" s="299">
        <v>0.34</v>
      </c>
      <c r="AJ1270" s="299">
        <v>0</v>
      </c>
      <c r="AK1270" s="299">
        <v>0</v>
      </c>
      <c r="AL1270" s="299">
        <v>312970</v>
      </c>
      <c r="AM1270" s="299">
        <v>100</v>
      </c>
      <c r="AN1270" s="299">
        <v>0</v>
      </c>
      <c r="AO1270" s="299">
        <v>0</v>
      </c>
      <c r="AP1270" s="299">
        <v>312970</v>
      </c>
      <c r="AQ1270" s="65">
        <f t="shared" si="271"/>
        <v>4.4860529763236096E-2</v>
      </c>
      <c r="AR1270" s="66">
        <f t="shared" si="272"/>
        <v>78</v>
      </c>
      <c r="AS1270" s="67">
        <f t="shared" si="273"/>
        <v>2.1279994887688915E-2</v>
      </c>
      <c r="AT1270" s="66">
        <f t="shared" si="274"/>
        <v>37</v>
      </c>
      <c r="AU1270" s="67">
        <f t="shared" si="275"/>
        <v>3.4188580375115827E-3</v>
      </c>
      <c r="AV1270" s="68">
        <f t="shared" si="276"/>
        <v>5.9444444444444446</v>
      </c>
    </row>
    <row r="1271" spans="1:48" x14ac:dyDescent="0.2">
      <c r="A1271" s="1" t="str">
        <f t="shared" si="269"/>
        <v>Pichidegua46</v>
      </c>
      <c r="B1271" s="38" t="str">
        <f t="shared" si="270"/>
        <v>PICH3A46</v>
      </c>
      <c r="C1271" s="39">
        <v>46</v>
      </c>
      <c r="D1271" s="40" t="s">
        <v>52</v>
      </c>
      <c r="E1271" s="40" t="s">
        <v>55</v>
      </c>
      <c r="F1271" s="40" t="s">
        <v>49</v>
      </c>
      <c r="G1271" s="41" t="s">
        <v>27</v>
      </c>
      <c r="H1271" s="299">
        <v>18600</v>
      </c>
      <c r="I1271" s="299">
        <v>7.33</v>
      </c>
      <c r="J1271" s="299">
        <v>52740</v>
      </c>
      <c r="K1271" s="299">
        <v>20.79</v>
      </c>
      <c r="L1271" s="299">
        <v>123660</v>
      </c>
      <c r="M1271" s="299">
        <v>48.73</v>
      </c>
      <c r="N1271" s="299">
        <v>31140</v>
      </c>
      <c r="O1271" s="299">
        <v>12.27</v>
      </c>
      <c r="P1271" s="299">
        <v>0</v>
      </c>
      <c r="Q1271" s="299">
        <v>0</v>
      </c>
      <c r="R1271" s="299">
        <v>0</v>
      </c>
      <c r="S1271" s="299">
        <v>0</v>
      </c>
      <c r="T1271" s="299">
        <v>0</v>
      </c>
      <c r="U1271" s="299">
        <v>0</v>
      </c>
      <c r="V1271" s="299">
        <v>24660</v>
      </c>
      <c r="W1271" s="299">
        <v>9.7200000000000006</v>
      </c>
      <c r="X1271" s="299">
        <v>0</v>
      </c>
      <c r="Y1271" s="299">
        <v>0</v>
      </c>
      <c r="Z1271" s="299">
        <v>24660</v>
      </c>
      <c r="AA1271" s="299">
        <v>9.7200000000000006</v>
      </c>
      <c r="AB1271" s="299">
        <v>1440</v>
      </c>
      <c r="AC1271" s="299">
        <v>0.56999999999999995</v>
      </c>
      <c r="AD1271" s="299">
        <v>0</v>
      </c>
      <c r="AE1271" s="299">
        <v>0</v>
      </c>
      <c r="AF1271" s="299">
        <v>1440</v>
      </c>
      <c r="AG1271" s="299">
        <v>0.56999999999999995</v>
      </c>
      <c r="AH1271" s="299">
        <v>1500</v>
      </c>
      <c r="AI1271" s="299">
        <v>0.59</v>
      </c>
      <c r="AJ1271" s="299">
        <v>0</v>
      </c>
      <c r="AK1271" s="299">
        <v>0</v>
      </c>
      <c r="AL1271" s="299">
        <v>253740</v>
      </c>
      <c r="AM1271" s="299">
        <v>100</v>
      </c>
      <c r="AN1271" s="299">
        <v>0</v>
      </c>
      <c r="AO1271" s="299">
        <v>0</v>
      </c>
      <c r="AP1271" s="299">
        <v>253740</v>
      </c>
      <c r="AQ1271" s="65">
        <f t="shared" si="271"/>
        <v>9.7186096003783404E-2</v>
      </c>
      <c r="AR1271" s="66">
        <f t="shared" si="272"/>
        <v>137</v>
      </c>
      <c r="AS1271" s="67">
        <f t="shared" si="273"/>
        <v>5.6751004965712934E-3</v>
      </c>
      <c r="AT1271" s="66">
        <f t="shared" si="274"/>
        <v>8</v>
      </c>
      <c r="AU1271" s="67">
        <f t="shared" si="275"/>
        <v>5.911563017261764E-3</v>
      </c>
      <c r="AV1271" s="68">
        <f t="shared" si="276"/>
        <v>8.3333333333333339</v>
      </c>
    </row>
    <row r="1272" spans="1:48" x14ac:dyDescent="0.2">
      <c r="A1272" s="1" t="str">
        <f t="shared" si="269"/>
        <v>Pichidegua46</v>
      </c>
      <c r="B1272" s="38" t="str">
        <f t="shared" si="270"/>
        <v>PICH4A46</v>
      </c>
      <c r="C1272" s="39">
        <v>46</v>
      </c>
      <c r="D1272" s="40" t="s">
        <v>52</v>
      </c>
      <c r="E1272" s="40" t="s">
        <v>55</v>
      </c>
      <c r="F1272" s="40" t="s">
        <v>50</v>
      </c>
      <c r="G1272" s="41" t="s">
        <v>28</v>
      </c>
      <c r="H1272" s="299">
        <v>0</v>
      </c>
      <c r="I1272" s="299">
        <v>0</v>
      </c>
      <c r="J1272" s="299">
        <v>0</v>
      </c>
      <c r="K1272" s="299">
        <v>0</v>
      </c>
      <c r="L1272" s="299">
        <v>0</v>
      </c>
      <c r="M1272" s="299">
        <v>0</v>
      </c>
      <c r="N1272" s="299">
        <v>0</v>
      </c>
      <c r="O1272" s="299">
        <v>0</v>
      </c>
      <c r="P1272" s="299">
        <v>0</v>
      </c>
      <c r="Q1272" s="299">
        <v>0</v>
      </c>
      <c r="R1272" s="299">
        <v>0</v>
      </c>
      <c r="S1272" s="299">
        <v>0</v>
      </c>
      <c r="T1272" s="299">
        <v>0</v>
      </c>
      <c r="U1272" s="299">
        <v>0</v>
      </c>
      <c r="V1272" s="299">
        <v>0</v>
      </c>
      <c r="W1272" s="299">
        <v>0</v>
      </c>
      <c r="X1272" s="299">
        <v>0</v>
      </c>
      <c r="Y1272" s="299">
        <v>0</v>
      </c>
      <c r="Z1272" s="299">
        <v>0</v>
      </c>
      <c r="AA1272" s="299">
        <v>0</v>
      </c>
      <c r="AB1272" s="299">
        <v>0</v>
      </c>
      <c r="AC1272" s="299">
        <v>0</v>
      </c>
      <c r="AD1272" s="299">
        <v>0</v>
      </c>
      <c r="AE1272" s="299">
        <v>0</v>
      </c>
      <c r="AF1272" s="299">
        <v>0</v>
      </c>
      <c r="AG1272" s="299">
        <v>0</v>
      </c>
      <c r="AH1272" s="299">
        <v>0</v>
      </c>
      <c r="AI1272" s="299">
        <v>0</v>
      </c>
      <c r="AJ1272" s="299">
        <v>0</v>
      </c>
      <c r="AK1272" s="299">
        <v>0</v>
      </c>
      <c r="AL1272" s="299">
        <v>0</v>
      </c>
      <c r="AM1272" s="299">
        <v>0</v>
      </c>
      <c r="AN1272" s="299">
        <v>0</v>
      </c>
      <c r="AO1272" s="299">
        <v>0</v>
      </c>
      <c r="AP1272" s="299">
        <v>0</v>
      </c>
      <c r="AQ1272" s="65">
        <v>0</v>
      </c>
      <c r="AR1272" s="66">
        <f t="shared" si="272"/>
        <v>0</v>
      </c>
      <c r="AS1272" s="67">
        <v>0</v>
      </c>
      <c r="AT1272" s="66">
        <f t="shared" si="274"/>
        <v>0</v>
      </c>
      <c r="AU1272" s="67">
        <v>0</v>
      </c>
      <c r="AV1272" s="68">
        <f t="shared" si="276"/>
        <v>0</v>
      </c>
    </row>
    <row r="1273" spans="1:48" x14ac:dyDescent="0.2">
      <c r="A1273" s="1" t="str">
        <f t="shared" si="269"/>
        <v>Pichidegua46</v>
      </c>
      <c r="B1273" s="38" t="str">
        <f t="shared" si="270"/>
        <v>PICH5A46</v>
      </c>
      <c r="C1273" s="39">
        <v>46</v>
      </c>
      <c r="D1273" s="40" t="s">
        <v>52</v>
      </c>
      <c r="E1273" s="40" t="s">
        <v>55</v>
      </c>
      <c r="F1273" s="40" t="s">
        <v>51</v>
      </c>
      <c r="G1273" s="41" t="s">
        <v>29</v>
      </c>
      <c r="H1273" s="299">
        <v>360</v>
      </c>
      <c r="I1273" s="299">
        <v>0.26</v>
      </c>
      <c r="J1273" s="299">
        <v>5940</v>
      </c>
      <c r="K1273" s="299">
        <v>4.21</v>
      </c>
      <c r="L1273" s="299">
        <v>65880</v>
      </c>
      <c r="M1273" s="299">
        <v>46.72</v>
      </c>
      <c r="N1273" s="299">
        <v>43380</v>
      </c>
      <c r="O1273" s="299">
        <v>30.76</v>
      </c>
      <c r="P1273" s="299">
        <v>11340</v>
      </c>
      <c r="Q1273" s="299">
        <v>8.0399999999999991</v>
      </c>
      <c r="R1273" s="299">
        <v>0</v>
      </c>
      <c r="S1273" s="299">
        <v>0</v>
      </c>
      <c r="T1273" s="299">
        <v>0</v>
      </c>
      <c r="U1273" s="299">
        <v>0</v>
      </c>
      <c r="V1273" s="299">
        <v>12420</v>
      </c>
      <c r="W1273" s="299">
        <v>8.81</v>
      </c>
      <c r="X1273" s="299">
        <v>0</v>
      </c>
      <c r="Y1273" s="299">
        <v>0</v>
      </c>
      <c r="Z1273" s="299">
        <v>12420</v>
      </c>
      <c r="AA1273" s="299">
        <v>8.81</v>
      </c>
      <c r="AB1273" s="299">
        <v>1080</v>
      </c>
      <c r="AC1273" s="299">
        <v>0.77</v>
      </c>
      <c r="AD1273" s="299">
        <v>0</v>
      </c>
      <c r="AE1273" s="299">
        <v>0</v>
      </c>
      <c r="AF1273" s="299">
        <v>1080</v>
      </c>
      <c r="AG1273" s="299">
        <v>0.77</v>
      </c>
      <c r="AH1273" s="299">
        <v>620</v>
      </c>
      <c r="AI1273" s="299">
        <v>0.44</v>
      </c>
      <c r="AJ1273" s="299">
        <v>0</v>
      </c>
      <c r="AK1273" s="299">
        <v>0</v>
      </c>
      <c r="AL1273" s="299">
        <v>141020</v>
      </c>
      <c r="AM1273" s="299">
        <v>100</v>
      </c>
      <c r="AN1273" s="299">
        <v>0</v>
      </c>
      <c r="AO1273" s="299">
        <v>0</v>
      </c>
      <c r="AP1273" s="299">
        <v>141020</v>
      </c>
      <c r="AQ1273" s="65">
        <f t="shared" si="271"/>
        <v>8.8072613813643452E-2</v>
      </c>
      <c r="AR1273" s="66">
        <f t="shared" si="272"/>
        <v>69</v>
      </c>
      <c r="AS1273" s="67">
        <f t="shared" si="273"/>
        <v>7.6584881577081267E-3</v>
      </c>
      <c r="AT1273" s="66">
        <f t="shared" si="274"/>
        <v>6</v>
      </c>
      <c r="AU1273" s="67">
        <f t="shared" si="275"/>
        <v>4.3965394979435541E-3</v>
      </c>
      <c r="AV1273" s="68">
        <f t="shared" si="276"/>
        <v>3.4444444444444446</v>
      </c>
    </row>
    <row r="1274" spans="1:48" x14ac:dyDescent="0.2">
      <c r="A1274" s="1" t="str">
        <f t="shared" si="269"/>
        <v>Pichidegua46</v>
      </c>
      <c r="B1274" s="38" t="str">
        <f t="shared" si="270"/>
        <v>PICH1B46</v>
      </c>
      <c r="C1274" s="39">
        <v>46</v>
      </c>
      <c r="D1274" s="40" t="s">
        <v>52</v>
      </c>
      <c r="E1274" s="40" t="s">
        <v>56</v>
      </c>
      <c r="F1274" s="40" t="s">
        <v>48</v>
      </c>
      <c r="G1274" s="41" t="s">
        <v>30</v>
      </c>
      <c r="H1274" s="299">
        <v>0</v>
      </c>
      <c r="I1274" s="299">
        <v>0</v>
      </c>
      <c r="J1274" s="299">
        <v>0</v>
      </c>
      <c r="K1274" s="299">
        <v>0</v>
      </c>
      <c r="L1274" s="299">
        <v>0</v>
      </c>
      <c r="M1274" s="299">
        <v>0</v>
      </c>
      <c r="N1274" s="299">
        <v>0</v>
      </c>
      <c r="O1274" s="299">
        <v>0</v>
      </c>
      <c r="P1274" s="299">
        <v>0</v>
      </c>
      <c r="Q1274" s="299">
        <v>0</v>
      </c>
      <c r="R1274" s="299">
        <v>0</v>
      </c>
      <c r="S1274" s="299">
        <v>0</v>
      </c>
      <c r="T1274" s="299">
        <v>0</v>
      </c>
      <c r="U1274" s="299">
        <v>0</v>
      </c>
      <c r="V1274" s="299">
        <v>0</v>
      </c>
      <c r="W1274" s="299">
        <v>0</v>
      </c>
      <c r="X1274" s="299">
        <v>0</v>
      </c>
      <c r="Y1274" s="299">
        <v>0</v>
      </c>
      <c r="Z1274" s="299">
        <v>0</v>
      </c>
      <c r="AA1274" s="299">
        <v>0</v>
      </c>
      <c r="AB1274" s="299">
        <v>0</v>
      </c>
      <c r="AC1274" s="299">
        <v>0</v>
      </c>
      <c r="AD1274" s="299">
        <v>0</v>
      </c>
      <c r="AE1274" s="299">
        <v>0</v>
      </c>
      <c r="AF1274" s="299">
        <v>0</v>
      </c>
      <c r="AG1274" s="299">
        <v>0</v>
      </c>
      <c r="AH1274" s="299">
        <v>0</v>
      </c>
      <c r="AI1274" s="299">
        <v>0</v>
      </c>
      <c r="AJ1274" s="299">
        <v>0</v>
      </c>
      <c r="AK1274" s="299">
        <v>0</v>
      </c>
      <c r="AL1274" s="299">
        <v>0</v>
      </c>
      <c r="AM1274" s="299">
        <v>0</v>
      </c>
      <c r="AN1274" s="299">
        <v>0</v>
      </c>
      <c r="AO1274" s="299">
        <v>0</v>
      </c>
      <c r="AP1274" s="299">
        <v>0</v>
      </c>
      <c r="AQ1274" s="65">
        <v>0</v>
      </c>
      <c r="AR1274" s="66">
        <f t="shared" si="272"/>
        <v>0</v>
      </c>
      <c r="AS1274" s="67">
        <v>0</v>
      </c>
      <c r="AT1274" s="66">
        <f t="shared" si="274"/>
        <v>0</v>
      </c>
      <c r="AU1274" s="67">
        <v>0</v>
      </c>
      <c r="AV1274" s="68">
        <f t="shared" si="276"/>
        <v>0</v>
      </c>
    </row>
    <row r="1275" spans="1:48" x14ac:dyDescent="0.2">
      <c r="A1275" s="1" t="str">
        <f t="shared" si="269"/>
        <v>Pichidegua46</v>
      </c>
      <c r="B1275" s="38" t="str">
        <f t="shared" si="270"/>
        <v>PICH2B46</v>
      </c>
      <c r="C1275" s="39">
        <v>46</v>
      </c>
      <c r="D1275" s="40" t="s">
        <v>52</v>
      </c>
      <c r="E1275" s="40" t="s">
        <v>55</v>
      </c>
      <c r="F1275" s="40" t="s">
        <v>48</v>
      </c>
      <c r="G1275" s="41" t="s">
        <v>31</v>
      </c>
      <c r="H1275" s="299">
        <v>0</v>
      </c>
      <c r="I1275" s="299">
        <v>0</v>
      </c>
      <c r="J1275" s="299">
        <v>0</v>
      </c>
      <c r="K1275" s="299">
        <v>0</v>
      </c>
      <c r="L1275" s="299">
        <v>0</v>
      </c>
      <c r="M1275" s="299">
        <v>0</v>
      </c>
      <c r="N1275" s="299">
        <v>0</v>
      </c>
      <c r="O1275" s="299">
        <v>0</v>
      </c>
      <c r="P1275" s="299">
        <v>0</v>
      </c>
      <c r="Q1275" s="299">
        <v>0</v>
      </c>
      <c r="R1275" s="299">
        <v>0</v>
      </c>
      <c r="S1275" s="299">
        <v>0</v>
      </c>
      <c r="T1275" s="299">
        <v>0</v>
      </c>
      <c r="U1275" s="299">
        <v>0</v>
      </c>
      <c r="V1275" s="299">
        <v>0</v>
      </c>
      <c r="W1275" s="299">
        <v>0</v>
      </c>
      <c r="X1275" s="299">
        <v>0</v>
      </c>
      <c r="Y1275" s="299">
        <v>0</v>
      </c>
      <c r="Z1275" s="299">
        <v>0</v>
      </c>
      <c r="AA1275" s="299">
        <v>0</v>
      </c>
      <c r="AB1275" s="299">
        <v>0</v>
      </c>
      <c r="AC1275" s="299">
        <v>0</v>
      </c>
      <c r="AD1275" s="299">
        <v>0</v>
      </c>
      <c r="AE1275" s="299">
        <v>0</v>
      </c>
      <c r="AF1275" s="299">
        <v>0</v>
      </c>
      <c r="AG1275" s="299">
        <v>0</v>
      </c>
      <c r="AH1275" s="299">
        <v>0</v>
      </c>
      <c r="AI1275" s="299">
        <v>0</v>
      </c>
      <c r="AJ1275" s="299">
        <v>0</v>
      </c>
      <c r="AK1275" s="299">
        <v>0</v>
      </c>
      <c r="AL1275" s="299">
        <v>0</v>
      </c>
      <c r="AM1275" s="299">
        <v>0</v>
      </c>
      <c r="AN1275" s="299">
        <v>0</v>
      </c>
      <c r="AO1275" s="299">
        <v>0</v>
      </c>
      <c r="AP1275" s="299">
        <v>0</v>
      </c>
      <c r="AQ1275" s="65">
        <v>0</v>
      </c>
      <c r="AR1275" s="66">
        <f t="shared" si="272"/>
        <v>0</v>
      </c>
      <c r="AS1275" s="67">
        <v>0</v>
      </c>
      <c r="AT1275" s="66">
        <f t="shared" si="274"/>
        <v>0</v>
      </c>
      <c r="AU1275" s="67">
        <v>0</v>
      </c>
      <c r="AV1275" s="68">
        <f t="shared" si="276"/>
        <v>0</v>
      </c>
    </row>
    <row r="1276" spans="1:48" x14ac:dyDescent="0.2">
      <c r="A1276" s="1" t="str">
        <f t="shared" si="269"/>
        <v>Pichidegua46</v>
      </c>
      <c r="B1276" s="38" t="str">
        <f t="shared" si="270"/>
        <v>PICH3B46</v>
      </c>
      <c r="C1276" s="39">
        <v>46</v>
      </c>
      <c r="D1276" s="40" t="s">
        <v>52</v>
      </c>
      <c r="E1276" s="40" t="s">
        <v>55</v>
      </c>
      <c r="F1276" s="40" t="s">
        <v>49</v>
      </c>
      <c r="G1276" s="41" t="s">
        <v>32</v>
      </c>
      <c r="H1276" s="299">
        <v>3000</v>
      </c>
      <c r="I1276" s="299">
        <v>0.71</v>
      </c>
      <c r="J1276" s="299">
        <v>35640</v>
      </c>
      <c r="K1276" s="299">
        <v>8.44</v>
      </c>
      <c r="L1276" s="299">
        <v>212760</v>
      </c>
      <c r="M1276" s="299">
        <v>50.41</v>
      </c>
      <c r="N1276" s="299">
        <v>144720</v>
      </c>
      <c r="O1276" s="299">
        <v>34.29</v>
      </c>
      <c r="P1276" s="299">
        <v>9180</v>
      </c>
      <c r="Q1276" s="299">
        <v>2.17</v>
      </c>
      <c r="R1276" s="299">
        <v>0</v>
      </c>
      <c r="S1276" s="299">
        <v>0</v>
      </c>
      <c r="T1276" s="299">
        <v>0</v>
      </c>
      <c r="U1276" s="299">
        <v>0</v>
      </c>
      <c r="V1276" s="299">
        <v>14040</v>
      </c>
      <c r="W1276" s="299">
        <v>3.33</v>
      </c>
      <c r="X1276" s="299">
        <v>0</v>
      </c>
      <c r="Y1276" s="299">
        <v>0</v>
      </c>
      <c r="Z1276" s="299">
        <v>14040</v>
      </c>
      <c r="AA1276" s="299">
        <v>3.33</v>
      </c>
      <c r="AB1276" s="299">
        <v>1440</v>
      </c>
      <c r="AC1276" s="299">
        <v>0.34</v>
      </c>
      <c r="AD1276" s="299">
        <v>0</v>
      </c>
      <c r="AE1276" s="299">
        <v>0</v>
      </c>
      <c r="AF1276" s="299">
        <v>1440</v>
      </c>
      <c r="AG1276" s="299">
        <v>0.34</v>
      </c>
      <c r="AH1276" s="299">
        <v>1320</v>
      </c>
      <c r="AI1276" s="299">
        <v>0.31</v>
      </c>
      <c r="AJ1276" s="299">
        <v>0</v>
      </c>
      <c r="AK1276" s="299">
        <v>0</v>
      </c>
      <c r="AL1276" s="299">
        <v>422100</v>
      </c>
      <c r="AM1276" s="299">
        <v>100</v>
      </c>
      <c r="AN1276" s="299">
        <v>0</v>
      </c>
      <c r="AO1276" s="299">
        <v>0</v>
      </c>
      <c r="AP1276" s="299">
        <v>422100</v>
      </c>
      <c r="AQ1276" s="65">
        <f t="shared" si="271"/>
        <v>3.3262260127931771E-2</v>
      </c>
      <c r="AR1276" s="66">
        <f t="shared" si="272"/>
        <v>78</v>
      </c>
      <c r="AS1276" s="67">
        <f t="shared" si="273"/>
        <v>3.4115138592750532E-3</v>
      </c>
      <c r="AT1276" s="66">
        <f t="shared" si="274"/>
        <v>8</v>
      </c>
      <c r="AU1276" s="67">
        <f t="shared" si="275"/>
        <v>3.127221037668799E-3</v>
      </c>
      <c r="AV1276" s="68">
        <f t="shared" si="276"/>
        <v>7.333333333333333</v>
      </c>
    </row>
    <row r="1277" spans="1:48" x14ac:dyDescent="0.2">
      <c r="A1277" s="1" t="str">
        <f t="shared" si="269"/>
        <v>Pichidegua46</v>
      </c>
      <c r="B1277" s="38" t="str">
        <f t="shared" si="270"/>
        <v>PICH4B46</v>
      </c>
      <c r="C1277" s="39">
        <v>46</v>
      </c>
      <c r="D1277" s="40" t="s">
        <v>52</v>
      </c>
      <c r="E1277" s="40" t="s">
        <v>55</v>
      </c>
      <c r="F1277" s="40" t="s">
        <v>50</v>
      </c>
      <c r="G1277" s="41" t="s">
        <v>33</v>
      </c>
      <c r="H1277" s="299">
        <v>1320</v>
      </c>
      <c r="I1277" s="299">
        <v>0.89</v>
      </c>
      <c r="J1277" s="299">
        <v>5580</v>
      </c>
      <c r="K1277" s="299">
        <v>3.78</v>
      </c>
      <c r="L1277" s="299">
        <v>58680</v>
      </c>
      <c r="M1277" s="299">
        <v>39.770000000000003</v>
      </c>
      <c r="N1277" s="299">
        <v>56880</v>
      </c>
      <c r="O1277" s="299">
        <v>38.549999999999997</v>
      </c>
      <c r="P1277" s="299">
        <v>6660</v>
      </c>
      <c r="Q1277" s="299">
        <v>4.51</v>
      </c>
      <c r="R1277" s="299">
        <v>0</v>
      </c>
      <c r="S1277" s="299">
        <v>0</v>
      </c>
      <c r="T1277" s="299">
        <v>0</v>
      </c>
      <c r="U1277" s="299">
        <v>0</v>
      </c>
      <c r="V1277" s="299">
        <v>15120</v>
      </c>
      <c r="W1277" s="299">
        <v>10.25</v>
      </c>
      <c r="X1277" s="299">
        <v>0</v>
      </c>
      <c r="Y1277" s="299">
        <v>0</v>
      </c>
      <c r="Z1277" s="299">
        <v>15120</v>
      </c>
      <c r="AA1277" s="299">
        <v>10.25</v>
      </c>
      <c r="AB1277" s="299">
        <v>2700</v>
      </c>
      <c r="AC1277" s="299">
        <v>1.83</v>
      </c>
      <c r="AD1277" s="299">
        <v>0</v>
      </c>
      <c r="AE1277" s="299">
        <v>0</v>
      </c>
      <c r="AF1277" s="299">
        <v>2700</v>
      </c>
      <c r="AG1277" s="299">
        <v>1.83</v>
      </c>
      <c r="AH1277" s="299">
        <v>620</v>
      </c>
      <c r="AI1277" s="299">
        <v>0.42</v>
      </c>
      <c r="AJ1277" s="299">
        <v>0</v>
      </c>
      <c r="AK1277" s="299">
        <v>0</v>
      </c>
      <c r="AL1277" s="299">
        <v>147560</v>
      </c>
      <c r="AM1277" s="299">
        <v>100</v>
      </c>
      <c r="AN1277" s="299">
        <v>0</v>
      </c>
      <c r="AO1277" s="299">
        <v>0</v>
      </c>
      <c r="AP1277" s="299">
        <v>147560</v>
      </c>
      <c r="AQ1277" s="65">
        <f t="shared" si="271"/>
        <v>0.10246679316888045</v>
      </c>
      <c r="AR1277" s="66">
        <f t="shared" si="272"/>
        <v>84</v>
      </c>
      <c r="AS1277" s="67">
        <f t="shared" si="273"/>
        <v>1.8297641637300081E-2</v>
      </c>
      <c r="AT1277" s="66">
        <f t="shared" si="274"/>
        <v>15</v>
      </c>
      <c r="AU1277" s="67">
        <f t="shared" si="275"/>
        <v>4.2016806722689074E-3</v>
      </c>
      <c r="AV1277" s="68">
        <f t="shared" si="276"/>
        <v>3.4444444444444446</v>
      </c>
    </row>
    <row r="1278" spans="1:48" x14ac:dyDescent="0.2">
      <c r="A1278" s="1" t="str">
        <f t="shared" si="269"/>
        <v>Pichidegua46</v>
      </c>
      <c r="B1278" s="38" t="str">
        <f t="shared" si="270"/>
        <v>PICH5B46</v>
      </c>
      <c r="C1278" s="39">
        <v>46</v>
      </c>
      <c r="D1278" s="40" t="s">
        <v>52</v>
      </c>
      <c r="E1278" s="40" t="s">
        <v>55</v>
      </c>
      <c r="F1278" s="40" t="s">
        <v>51</v>
      </c>
      <c r="G1278" s="41" t="s">
        <v>34</v>
      </c>
      <c r="H1278" s="299">
        <v>9480</v>
      </c>
      <c r="I1278" s="299">
        <v>2.06</v>
      </c>
      <c r="J1278" s="299">
        <v>6660</v>
      </c>
      <c r="K1278" s="299">
        <v>1.45</v>
      </c>
      <c r="L1278" s="299">
        <v>8640</v>
      </c>
      <c r="M1278" s="299">
        <v>1.88</v>
      </c>
      <c r="N1278" s="299">
        <v>187740</v>
      </c>
      <c r="O1278" s="299">
        <v>40.85</v>
      </c>
      <c r="P1278" s="299">
        <v>215640</v>
      </c>
      <c r="Q1278" s="299">
        <v>46.92</v>
      </c>
      <c r="R1278" s="299">
        <v>10800</v>
      </c>
      <c r="S1278" s="299">
        <v>2.35</v>
      </c>
      <c r="T1278" s="299">
        <v>0</v>
      </c>
      <c r="U1278" s="299">
        <v>0</v>
      </c>
      <c r="V1278" s="299">
        <v>17412</v>
      </c>
      <c r="W1278" s="299">
        <v>3.79</v>
      </c>
      <c r="X1278" s="299">
        <v>0</v>
      </c>
      <c r="Y1278" s="299">
        <v>0</v>
      </c>
      <c r="Z1278" s="299">
        <v>17412</v>
      </c>
      <c r="AA1278" s="299">
        <v>3.79</v>
      </c>
      <c r="AB1278" s="299">
        <v>1959</v>
      </c>
      <c r="AC1278" s="299">
        <v>0.43</v>
      </c>
      <c r="AD1278" s="299">
        <v>0</v>
      </c>
      <c r="AE1278" s="299">
        <v>0</v>
      </c>
      <c r="AF1278" s="299">
        <v>1959</v>
      </c>
      <c r="AG1278" s="299">
        <v>0.43</v>
      </c>
      <c r="AH1278" s="299">
        <v>1289</v>
      </c>
      <c r="AI1278" s="299">
        <v>0.28000000000000003</v>
      </c>
      <c r="AJ1278" s="299">
        <v>0</v>
      </c>
      <c r="AK1278" s="299">
        <v>0</v>
      </c>
      <c r="AL1278" s="299">
        <v>459620</v>
      </c>
      <c r="AM1278" s="299">
        <v>100</v>
      </c>
      <c r="AN1278" s="299">
        <v>0</v>
      </c>
      <c r="AO1278" s="299">
        <v>0</v>
      </c>
      <c r="AP1278" s="299">
        <v>459620</v>
      </c>
      <c r="AQ1278" s="65">
        <f t="shared" si="271"/>
        <v>3.7883468952613027E-2</v>
      </c>
      <c r="AR1278" s="66">
        <f t="shared" si="272"/>
        <v>96.733333333333334</v>
      </c>
      <c r="AS1278" s="67">
        <f t="shared" si="273"/>
        <v>4.2622166137243813E-3</v>
      </c>
      <c r="AT1278" s="66">
        <f t="shared" si="274"/>
        <v>10.883333333333333</v>
      </c>
      <c r="AU1278" s="67">
        <f t="shared" si="275"/>
        <v>2.8044906662025152E-3</v>
      </c>
      <c r="AV1278" s="68">
        <f t="shared" si="276"/>
        <v>7.1611111111111114</v>
      </c>
    </row>
    <row r="1279" spans="1:48" x14ac:dyDescent="0.2">
      <c r="A1279" s="1" t="str">
        <f t="shared" si="269"/>
        <v>Pichidegua46</v>
      </c>
      <c r="B1279" s="38" t="str">
        <f t="shared" si="270"/>
        <v>PICH3C46</v>
      </c>
      <c r="C1279" s="39">
        <v>46</v>
      </c>
      <c r="D1279" s="40" t="s">
        <v>52</v>
      </c>
      <c r="E1279" s="40" t="s">
        <v>55</v>
      </c>
      <c r="F1279" s="40" t="s">
        <v>49</v>
      </c>
      <c r="G1279" s="41" t="s">
        <v>53</v>
      </c>
      <c r="H1279" s="299">
        <v>2760</v>
      </c>
      <c r="I1279" s="299">
        <v>0.87</v>
      </c>
      <c r="J1279" s="299">
        <v>9900</v>
      </c>
      <c r="K1279" s="299">
        <v>3.11</v>
      </c>
      <c r="L1279" s="299">
        <v>126400</v>
      </c>
      <c r="M1279" s="299">
        <v>39.76</v>
      </c>
      <c r="N1279" s="299">
        <v>153540</v>
      </c>
      <c r="O1279" s="299">
        <v>48.3</v>
      </c>
      <c r="P1279" s="299">
        <v>13320</v>
      </c>
      <c r="Q1279" s="299">
        <v>4.1900000000000004</v>
      </c>
      <c r="R1279" s="299">
        <v>0</v>
      </c>
      <c r="S1279" s="299">
        <v>0</v>
      </c>
      <c r="T1279" s="299">
        <v>0</v>
      </c>
      <c r="U1279" s="299">
        <v>0</v>
      </c>
      <c r="V1279" s="299">
        <v>8460</v>
      </c>
      <c r="W1279" s="299">
        <v>2.66</v>
      </c>
      <c r="X1279" s="299">
        <v>0</v>
      </c>
      <c r="Y1279" s="299">
        <v>0</v>
      </c>
      <c r="Z1279" s="299">
        <v>8460</v>
      </c>
      <c r="AA1279" s="299">
        <v>2.66</v>
      </c>
      <c r="AB1279" s="299">
        <v>1980</v>
      </c>
      <c r="AC1279" s="299">
        <v>0.62</v>
      </c>
      <c r="AD1279" s="299">
        <v>0</v>
      </c>
      <c r="AE1279" s="299">
        <v>0</v>
      </c>
      <c r="AF1279" s="299">
        <v>1980</v>
      </c>
      <c r="AG1279" s="299">
        <v>0.62</v>
      </c>
      <c r="AH1279" s="299">
        <v>1540</v>
      </c>
      <c r="AI1279" s="299">
        <v>0.48</v>
      </c>
      <c r="AJ1279" s="299">
        <v>0</v>
      </c>
      <c r="AK1279" s="299">
        <v>0</v>
      </c>
      <c r="AL1279" s="299">
        <v>317900</v>
      </c>
      <c r="AM1279" s="299">
        <v>100</v>
      </c>
      <c r="AN1279" s="299">
        <v>0</v>
      </c>
      <c r="AO1279" s="299">
        <v>0</v>
      </c>
      <c r="AP1279" s="299">
        <v>317900</v>
      </c>
      <c r="AQ1279" s="65">
        <f t="shared" si="271"/>
        <v>2.6612142183076438E-2</v>
      </c>
      <c r="AR1279" s="66">
        <f t="shared" si="272"/>
        <v>47</v>
      </c>
      <c r="AS1279" s="67">
        <f t="shared" si="273"/>
        <v>6.2283737024221453E-3</v>
      </c>
      <c r="AT1279" s="66">
        <f t="shared" si="274"/>
        <v>11</v>
      </c>
      <c r="AU1279" s="67">
        <f t="shared" si="275"/>
        <v>4.844290657439446E-3</v>
      </c>
      <c r="AV1279" s="68">
        <f t="shared" si="276"/>
        <v>8.5555555555555554</v>
      </c>
    </row>
    <row r="1280" spans="1:48" x14ac:dyDescent="0.2">
      <c r="A1280" s="1" t="str">
        <f t="shared" si="269"/>
        <v>Pichidegua46</v>
      </c>
      <c r="B1280" s="38" t="str">
        <f t="shared" si="270"/>
        <v>PICH5C46</v>
      </c>
      <c r="C1280" s="39">
        <v>46</v>
      </c>
      <c r="D1280" s="40" t="s">
        <v>52</v>
      </c>
      <c r="E1280" s="40" t="s">
        <v>55</v>
      </c>
      <c r="F1280" s="40" t="s">
        <v>51</v>
      </c>
      <c r="G1280" s="41" t="s">
        <v>35</v>
      </c>
      <c r="H1280" s="299">
        <v>1800</v>
      </c>
      <c r="I1280" s="299">
        <v>0.67</v>
      </c>
      <c r="J1280" s="299">
        <v>28080</v>
      </c>
      <c r="K1280" s="299">
        <v>10.41</v>
      </c>
      <c r="L1280" s="299">
        <v>103320</v>
      </c>
      <c r="M1280" s="299">
        <v>38.32</v>
      </c>
      <c r="N1280" s="299">
        <v>99180</v>
      </c>
      <c r="O1280" s="299">
        <v>36.78</v>
      </c>
      <c r="P1280" s="299">
        <v>13320</v>
      </c>
      <c r="Q1280" s="299">
        <v>4.9400000000000004</v>
      </c>
      <c r="R1280" s="299">
        <v>0</v>
      </c>
      <c r="S1280" s="299">
        <v>0</v>
      </c>
      <c r="T1280" s="299">
        <v>0</v>
      </c>
      <c r="U1280" s="299">
        <v>0</v>
      </c>
      <c r="V1280" s="299">
        <v>19260</v>
      </c>
      <c r="W1280" s="299">
        <v>7.14</v>
      </c>
      <c r="X1280" s="299">
        <v>0</v>
      </c>
      <c r="Y1280" s="299">
        <v>0</v>
      </c>
      <c r="Z1280" s="299">
        <v>19260</v>
      </c>
      <c r="AA1280" s="299">
        <v>7.14</v>
      </c>
      <c r="AB1280" s="299">
        <v>3420</v>
      </c>
      <c r="AC1280" s="299">
        <v>1.27</v>
      </c>
      <c r="AD1280" s="299">
        <v>0</v>
      </c>
      <c r="AE1280" s="299">
        <v>0</v>
      </c>
      <c r="AF1280" s="299">
        <v>3420</v>
      </c>
      <c r="AG1280" s="299">
        <v>1.27</v>
      </c>
      <c r="AH1280" s="299">
        <v>1260</v>
      </c>
      <c r="AI1280" s="299">
        <v>0.47</v>
      </c>
      <c r="AJ1280" s="299">
        <v>0</v>
      </c>
      <c r="AK1280" s="299">
        <v>0</v>
      </c>
      <c r="AL1280" s="299">
        <v>269640</v>
      </c>
      <c r="AM1280" s="299">
        <v>100</v>
      </c>
      <c r="AN1280" s="299">
        <v>0</v>
      </c>
      <c r="AO1280" s="299">
        <v>0</v>
      </c>
      <c r="AP1280" s="299">
        <v>269640</v>
      </c>
      <c r="AQ1280" s="65">
        <f t="shared" si="271"/>
        <v>7.1428571428571425E-2</v>
      </c>
      <c r="AR1280" s="66">
        <f t="shared" si="272"/>
        <v>107</v>
      </c>
      <c r="AS1280" s="67">
        <f t="shared" si="273"/>
        <v>1.2683578104138851E-2</v>
      </c>
      <c r="AT1280" s="66">
        <f t="shared" si="274"/>
        <v>19</v>
      </c>
      <c r="AU1280" s="67">
        <f t="shared" si="275"/>
        <v>4.6728971962616819E-3</v>
      </c>
      <c r="AV1280" s="68">
        <f t="shared" si="276"/>
        <v>7</v>
      </c>
    </row>
    <row r="1281" spans="1:48" x14ac:dyDescent="0.2">
      <c r="A1281" s="1" t="str">
        <f t="shared" si="269"/>
        <v>Pichidegua46</v>
      </c>
      <c r="B1281" s="38" t="str">
        <f t="shared" si="270"/>
        <v>PICH5D46</v>
      </c>
      <c r="C1281" s="39">
        <v>46</v>
      </c>
      <c r="D1281" s="40" t="s">
        <v>52</v>
      </c>
      <c r="E1281" s="40" t="s">
        <v>55</v>
      </c>
      <c r="F1281" s="40" t="s">
        <v>51</v>
      </c>
      <c r="G1281" s="41" t="s">
        <v>36</v>
      </c>
      <c r="H1281" s="299">
        <v>4320</v>
      </c>
      <c r="I1281" s="299">
        <v>1.59</v>
      </c>
      <c r="J1281" s="299">
        <v>45900</v>
      </c>
      <c r="K1281" s="299">
        <v>16.91</v>
      </c>
      <c r="L1281" s="299">
        <v>121680</v>
      </c>
      <c r="M1281" s="299">
        <v>44.82</v>
      </c>
      <c r="N1281" s="299">
        <v>53820</v>
      </c>
      <c r="O1281" s="299">
        <v>19.829999999999998</v>
      </c>
      <c r="P1281" s="299">
        <v>7200</v>
      </c>
      <c r="Q1281" s="299">
        <v>2.65</v>
      </c>
      <c r="R1281" s="299">
        <v>0</v>
      </c>
      <c r="S1281" s="299">
        <v>0</v>
      </c>
      <c r="T1281" s="299">
        <v>0</v>
      </c>
      <c r="U1281" s="299">
        <v>0</v>
      </c>
      <c r="V1281" s="299">
        <v>32760</v>
      </c>
      <c r="W1281" s="299">
        <v>12.07</v>
      </c>
      <c r="X1281" s="299">
        <v>0</v>
      </c>
      <c r="Y1281" s="299">
        <v>0</v>
      </c>
      <c r="Z1281" s="299">
        <v>32760</v>
      </c>
      <c r="AA1281" s="299">
        <v>12.07</v>
      </c>
      <c r="AB1281" s="299">
        <v>4140</v>
      </c>
      <c r="AC1281" s="299">
        <v>1.53</v>
      </c>
      <c r="AD1281" s="299">
        <v>0</v>
      </c>
      <c r="AE1281" s="299">
        <v>0</v>
      </c>
      <c r="AF1281" s="299">
        <v>4140</v>
      </c>
      <c r="AG1281" s="299">
        <v>1.53</v>
      </c>
      <c r="AH1281" s="299">
        <v>1640</v>
      </c>
      <c r="AI1281" s="299">
        <v>0.6</v>
      </c>
      <c r="AJ1281" s="299">
        <v>0</v>
      </c>
      <c r="AK1281" s="299">
        <v>0</v>
      </c>
      <c r="AL1281" s="299">
        <v>271460</v>
      </c>
      <c r="AM1281" s="299">
        <v>100</v>
      </c>
      <c r="AN1281" s="299">
        <v>0</v>
      </c>
      <c r="AO1281" s="299">
        <v>0</v>
      </c>
      <c r="AP1281" s="299">
        <v>271460</v>
      </c>
      <c r="AQ1281" s="65">
        <f t="shared" si="271"/>
        <v>0.12068076328004126</v>
      </c>
      <c r="AR1281" s="66">
        <f t="shared" si="272"/>
        <v>182</v>
      </c>
      <c r="AS1281" s="67">
        <f t="shared" si="273"/>
        <v>1.5250865689235983E-2</v>
      </c>
      <c r="AT1281" s="66">
        <f t="shared" si="274"/>
        <v>23</v>
      </c>
      <c r="AU1281" s="67">
        <f t="shared" si="275"/>
        <v>6.0414057319678775E-3</v>
      </c>
      <c r="AV1281" s="68">
        <f t="shared" si="276"/>
        <v>9.1111111111111107</v>
      </c>
    </row>
    <row r="1282" spans="1:48" x14ac:dyDescent="0.2">
      <c r="A1282" s="1" t="str">
        <f t="shared" si="269"/>
        <v>Pichidegua46</v>
      </c>
      <c r="B1282" s="38" t="str">
        <f t="shared" si="270"/>
        <v>PICH1Aco46</v>
      </c>
      <c r="C1282" s="39">
        <v>46</v>
      </c>
      <c r="D1282" s="40" t="s">
        <v>52</v>
      </c>
      <c r="E1282" s="40" t="s">
        <v>56</v>
      </c>
      <c r="F1282" s="40" t="s">
        <v>47</v>
      </c>
      <c r="G1282" s="41" t="s">
        <v>37</v>
      </c>
      <c r="H1282" s="299">
        <v>1440</v>
      </c>
      <c r="I1282" s="299">
        <v>1.55</v>
      </c>
      <c r="J1282" s="299">
        <v>540</v>
      </c>
      <c r="K1282" s="299">
        <v>0.57999999999999996</v>
      </c>
      <c r="L1282" s="299">
        <v>6440</v>
      </c>
      <c r="M1282" s="299">
        <v>6.92</v>
      </c>
      <c r="N1282" s="299">
        <v>27720</v>
      </c>
      <c r="O1282" s="299">
        <v>29.77</v>
      </c>
      <c r="P1282" s="299">
        <v>43560</v>
      </c>
      <c r="Q1282" s="299">
        <v>46.78</v>
      </c>
      <c r="R1282" s="299">
        <v>10260</v>
      </c>
      <c r="S1282" s="299">
        <v>11.02</v>
      </c>
      <c r="T1282" s="299">
        <v>0</v>
      </c>
      <c r="U1282" s="299">
        <v>0</v>
      </c>
      <c r="V1282" s="299">
        <v>627</v>
      </c>
      <c r="W1282" s="299">
        <v>0.67</v>
      </c>
      <c r="X1282" s="299">
        <v>570</v>
      </c>
      <c r="Y1282" s="299">
        <v>0.61</v>
      </c>
      <c r="Z1282" s="299">
        <v>1197</v>
      </c>
      <c r="AA1282" s="299">
        <v>1.29</v>
      </c>
      <c r="AB1282" s="299">
        <v>360</v>
      </c>
      <c r="AC1282" s="299">
        <v>0.39</v>
      </c>
      <c r="AD1282" s="299">
        <v>750</v>
      </c>
      <c r="AE1282" s="299">
        <v>0.81</v>
      </c>
      <c r="AF1282" s="299">
        <v>1110</v>
      </c>
      <c r="AG1282" s="299">
        <v>1.19</v>
      </c>
      <c r="AH1282" s="299">
        <v>853</v>
      </c>
      <c r="AI1282" s="299">
        <v>0.92</v>
      </c>
      <c r="AJ1282" s="299">
        <v>0</v>
      </c>
      <c r="AK1282" s="299">
        <v>0</v>
      </c>
      <c r="AL1282" s="299">
        <v>91800</v>
      </c>
      <c r="AM1282" s="299">
        <v>98.58</v>
      </c>
      <c r="AN1282" s="299">
        <v>1320</v>
      </c>
      <c r="AO1282" s="299">
        <v>1.42</v>
      </c>
      <c r="AP1282" s="299">
        <v>93120</v>
      </c>
      <c r="AQ1282" s="65">
        <f t="shared" si="271"/>
        <v>1.2854381443298969E-2</v>
      </c>
      <c r="AR1282" s="66">
        <f t="shared" si="272"/>
        <v>6.65</v>
      </c>
      <c r="AS1282" s="67">
        <f t="shared" si="273"/>
        <v>1.1920103092783504E-2</v>
      </c>
      <c r="AT1282" s="66">
        <f t="shared" si="274"/>
        <v>6.166666666666667</v>
      </c>
      <c r="AU1282" s="67">
        <f t="shared" si="275"/>
        <v>9.1602233676975949E-3</v>
      </c>
      <c r="AV1282" s="68">
        <f t="shared" si="276"/>
        <v>4.7388888888888889</v>
      </c>
    </row>
    <row r="1283" spans="1:48" x14ac:dyDescent="0.2">
      <c r="A1283" s="1" t="str">
        <f t="shared" si="269"/>
        <v>Pichidegua46</v>
      </c>
      <c r="B1283" s="38" t="str">
        <f t="shared" si="270"/>
        <v>PICH1Aco246</v>
      </c>
      <c r="C1283" s="39">
        <v>46</v>
      </c>
      <c r="D1283" s="40" t="s">
        <v>52</v>
      </c>
      <c r="E1283" s="40" t="s">
        <v>56</v>
      </c>
      <c r="F1283" s="40" t="s">
        <v>47</v>
      </c>
      <c r="G1283" s="41" t="s">
        <v>38</v>
      </c>
      <c r="H1283" s="299">
        <v>2280</v>
      </c>
      <c r="I1283" s="299">
        <v>2.31</v>
      </c>
      <c r="J1283" s="299">
        <v>7200</v>
      </c>
      <c r="K1283" s="299">
        <v>7.29</v>
      </c>
      <c r="L1283" s="299">
        <v>15360</v>
      </c>
      <c r="M1283" s="299">
        <v>15.55</v>
      </c>
      <c r="N1283" s="299">
        <v>66264</v>
      </c>
      <c r="O1283" s="299">
        <v>67.099999999999994</v>
      </c>
      <c r="P1283" s="299">
        <v>1980</v>
      </c>
      <c r="Q1283" s="299">
        <v>2.0099999999999998</v>
      </c>
      <c r="R1283" s="299">
        <v>180</v>
      </c>
      <c r="S1283" s="299">
        <v>0.18</v>
      </c>
      <c r="T1283" s="299">
        <v>0</v>
      </c>
      <c r="U1283" s="299">
        <v>0</v>
      </c>
      <c r="V1283" s="299">
        <v>1368</v>
      </c>
      <c r="W1283" s="299">
        <v>1.39</v>
      </c>
      <c r="X1283" s="299">
        <v>2040</v>
      </c>
      <c r="Y1283" s="299">
        <v>2.0699999999999998</v>
      </c>
      <c r="Z1283" s="299">
        <v>3408</v>
      </c>
      <c r="AA1283" s="299">
        <v>3.45</v>
      </c>
      <c r="AB1283" s="299">
        <v>603</v>
      </c>
      <c r="AC1283" s="299">
        <v>0.61</v>
      </c>
      <c r="AD1283" s="299">
        <v>630</v>
      </c>
      <c r="AE1283" s="299">
        <v>0.64</v>
      </c>
      <c r="AF1283" s="299">
        <v>1233</v>
      </c>
      <c r="AG1283" s="299">
        <v>1.25</v>
      </c>
      <c r="AH1283" s="299">
        <v>845</v>
      </c>
      <c r="AI1283" s="299">
        <v>0.86</v>
      </c>
      <c r="AJ1283" s="299">
        <v>0</v>
      </c>
      <c r="AK1283" s="299">
        <v>0</v>
      </c>
      <c r="AL1283" s="299">
        <v>96080</v>
      </c>
      <c r="AM1283" s="299">
        <v>97.3</v>
      </c>
      <c r="AN1283" s="299">
        <v>2670</v>
      </c>
      <c r="AO1283" s="299">
        <v>2.7</v>
      </c>
      <c r="AP1283" s="299">
        <v>98750</v>
      </c>
      <c r="AQ1283" s="65">
        <f t="shared" si="271"/>
        <v>3.451139240506329E-2</v>
      </c>
      <c r="AR1283" s="66">
        <f t="shared" si="272"/>
        <v>18.933333333333334</v>
      </c>
      <c r="AS1283" s="67">
        <f t="shared" si="273"/>
        <v>1.2486075949367089E-2</v>
      </c>
      <c r="AT1283" s="66">
        <f t="shared" si="274"/>
        <v>6.85</v>
      </c>
      <c r="AU1283" s="67">
        <f t="shared" si="275"/>
        <v>8.5569620253164551E-3</v>
      </c>
      <c r="AV1283" s="68">
        <f t="shared" si="276"/>
        <v>4.6944444444444446</v>
      </c>
    </row>
    <row r="1284" spans="1:48" x14ac:dyDescent="0.2">
      <c r="A1284" s="1" t="str">
        <f t="shared" si="269"/>
        <v>Pichidegua46</v>
      </c>
      <c r="B1284" s="38" t="str">
        <f t="shared" si="270"/>
        <v>PICH1Bco46</v>
      </c>
      <c r="C1284" s="39">
        <v>46</v>
      </c>
      <c r="D1284" s="40" t="s">
        <v>52</v>
      </c>
      <c r="E1284" s="40" t="s">
        <v>56</v>
      </c>
      <c r="F1284" s="40" t="s">
        <v>47</v>
      </c>
      <c r="G1284" s="41" t="s">
        <v>39</v>
      </c>
      <c r="H1284" s="299">
        <v>0</v>
      </c>
      <c r="I1284" s="299">
        <v>0</v>
      </c>
      <c r="J1284" s="299">
        <v>0</v>
      </c>
      <c r="K1284" s="299">
        <v>0</v>
      </c>
      <c r="L1284" s="299">
        <v>0</v>
      </c>
      <c r="M1284" s="299">
        <v>0</v>
      </c>
      <c r="N1284" s="299">
        <v>0</v>
      </c>
      <c r="O1284" s="299">
        <v>0</v>
      </c>
      <c r="P1284" s="299">
        <v>0</v>
      </c>
      <c r="Q1284" s="299">
        <v>0</v>
      </c>
      <c r="R1284" s="299">
        <v>0</v>
      </c>
      <c r="S1284" s="299">
        <v>0</v>
      </c>
      <c r="T1284" s="299">
        <v>0</v>
      </c>
      <c r="U1284" s="299">
        <v>0</v>
      </c>
      <c r="V1284" s="299">
        <v>0</v>
      </c>
      <c r="W1284" s="299">
        <v>0</v>
      </c>
      <c r="X1284" s="299">
        <v>0</v>
      </c>
      <c r="Y1284" s="299">
        <v>0</v>
      </c>
      <c r="Z1284" s="299">
        <v>0</v>
      </c>
      <c r="AA1284" s="299">
        <v>0</v>
      </c>
      <c r="AB1284" s="299">
        <v>0</v>
      </c>
      <c r="AC1284" s="299">
        <v>0</v>
      </c>
      <c r="AD1284" s="299">
        <v>0</v>
      </c>
      <c r="AE1284" s="299">
        <v>0</v>
      </c>
      <c r="AF1284" s="299">
        <v>0</v>
      </c>
      <c r="AG1284" s="299">
        <v>0</v>
      </c>
      <c r="AH1284" s="299">
        <v>0</v>
      </c>
      <c r="AI1284" s="299">
        <v>0</v>
      </c>
      <c r="AJ1284" s="299">
        <v>0</v>
      </c>
      <c r="AK1284" s="299">
        <v>0</v>
      </c>
      <c r="AL1284" s="299">
        <v>0</v>
      </c>
      <c r="AM1284" s="299">
        <v>0</v>
      </c>
      <c r="AN1284" s="299">
        <v>0</v>
      </c>
      <c r="AO1284" s="299">
        <v>0</v>
      </c>
      <c r="AP1284" s="299">
        <v>0</v>
      </c>
      <c r="AQ1284" s="65">
        <v>0</v>
      </c>
      <c r="AR1284" s="66">
        <f t="shared" si="272"/>
        <v>0</v>
      </c>
      <c r="AS1284" s="67">
        <v>0</v>
      </c>
      <c r="AT1284" s="66">
        <f t="shared" si="274"/>
        <v>0</v>
      </c>
      <c r="AU1284" s="67">
        <v>0</v>
      </c>
      <c r="AV1284" s="68">
        <f t="shared" si="276"/>
        <v>0</v>
      </c>
    </row>
    <row r="1285" spans="1:48" x14ac:dyDescent="0.2">
      <c r="A1285" s="1" t="str">
        <f t="shared" si="269"/>
        <v>Pichidegua46</v>
      </c>
      <c r="B1285" s="38" t="str">
        <f t="shared" si="270"/>
        <v>PICH2BCO46</v>
      </c>
      <c r="C1285" s="39">
        <v>46</v>
      </c>
      <c r="D1285" s="40" t="s">
        <v>52</v>
      </c>
      <c r="E1285" s="40" t="s">
        <v>56</v>
      </c>
      <c r="F1285" s="40" t="s">
        <v>47</v>
      </c>
      <c r="G1285" s="41" t="s">
        <v>40</v>
      </c>
      <c r="H1285" s="299">
        <v>0</v>
      </c>
      <c r="I1285" s="299">
        <v>0</v>
      </c>
      <c r="J1285" s="299">
        <v>0</v>
      </c>
      <c r="K1285" s="299">
        <v>0</v>
      </c>
      <c r="L1285" s="299">
        <v>0</v>
      </c>
      <c r="M1285" s="299">
        <v>0</v>
      </c>
      <c r="N1285" s="299">
        <v>0</v>
      </c>
      <c r="O1285" s="299">
        <v>0</v>
      </c>
      <c r="P1285" s="299">
        <v>0</v>
      </c>
      <c r="Q1285" s="299">
        <v>0</v>
      </c>
      <c r="R1285" s="299">
        <v>0</v>
      </c>
      <c r="S1285" s="299">
        <v>0</v>
      </c>
      <c r="T1285" s="299">
        <v>0</v>
      </c>
      <c r="U1285" s="299">
        <v>0</v>
      </c>
      <c r="V1285" s="299">
        <v>0</v>
      </c>
      <c r="W1285" s="299">
        <v>0</v>
      </c>
      <c r="X1285" s="299">
        <v>0</v>
      </c>
      <c r="Y1285" s="299">
        <v>0</v>
      </c>
      <c r="Z1285" s="299">
        <v>0</v>
      </c>
      <c r="AA1285" s="299">
        <v>0</v>
      </c>
      <c r="AB1285" s="299">
        <v>0</v>
      </c>
      <c r="AC1285" s="299">
        <v>0</v>
      </c>
      <c r="AD1285" s="299">
        <v>0</v>
      </c>
      <c r="AE1285" s="299">
        <v>0</v>
      </c>
      <c r="AF1285" s="299">
        <v>0</v>
      </c>
      <c r="AG1285" s="299">
        <v>0</v>
      </c>
      <c r="AH1285" s="299">
        <v>0</v>
      </c>
      <c r="AI1285" s="299">
        <v>0</v>
      </c>
      <c r="AJ1285" s="299">
        <v>0</v>
      </c>
      <c r="AK1285" s="299">
        <v>0</v>
      </c>
      <c r="AL1285" s="299">
        <v>0</v>
      </c>
      <c r="AM1285" s="299">
        <v>0</v>
      </c>
      <c r="AN1285" s="299">
        <v>0</v>
      </c>
      <c r="AO1285" s="299">
        <v>0</v>
      </c>
      <c r="AP1285" s="299">
        <v>0</v>
      </c>
      <c r="AQ1285" s="65">
        <v>0</v>
      </c>
      <c r="AR1285" s="66">
        <f t="shared" si="272"/>
        <v>0</v>
      </c>
      <c r="AS1285" s="67">
        <v>0</v>
      </c>
      <c r="AT1285" s="66">
        <f t="shared" si="274"/>
        <v>0</v>
      </c>
      <c r="AU1285" s="67">
        <v>0</v>
      </c>
      <c r="AV1285" s="68">
        <f t="shared" si="276"/>
        <v>0</v>
      </c>
    </row>
    <row r="1286" spans="1:48" x14ac:dyDescent="0.2">
      <c r="A1286" s="1" t="str">
        <f t="shared" si="269"/>
        <v>Pichidegua46</v>
      </c>
      <c r="B1286" s="38" t="str">
        <f t="shared" si="270"/>
        <v>PICH4Bco46</v>
      </c>
      <c r="C1286" s="39">
        <v>46</v>
      </c>
      <c r="D1286" s="40" t="s">
        <v>52</v>
      </c>
      <c r="E1286" s="40" t="s">
        <v>56</v>
      </c>
      <c r="F1286" s="40" t="s">
        <v>50</v>
      </c>
      <c r="G1286" s="41" t="s">
        <v>41</v>
      </c>
      <c r="H1286" s="299">
        <v>480</v>
      </c>
      <c r="I1286" s="299">
        <v>1.43</v>
      </c>
      <c r="J1286" s="299">
        <v>0</v>
      </c>
      <c r="K1286" s="299">
        <v>0</v>
      </c>
      <c r="L1286" s="299">
        <v>13500</v>
      </c>
      <c r="M1286" s="299">
        <v>40.08</v>
      </c>
      <c r="N1286" s="299">
        <v>10620</v>
      </c>
      <c r="O1286" s="299">
        <v>31.53</v>
      </c>
      <c r="P1286" s="299">
        <v>4320</v>
      </c>
      <c r="Q1286" s="299">
        <v>12.83</v>
      </c>
      <c r="R1286" s="299">
        <v>0</v>
      </c>
      <c r="S1286" s="299">
        <v>0</v>
      </c>
      <c r="T1286" s="299">
        <v>0</v>
      </c>
      <c r="U1286" s="299">
        <v>0</v>
      </c>
      <c r="V1286" s="299">
        <v>2880</v>
      </c>
      <c r="W1286" s="299">
        <v>8.5500000000000007</v>
      </c>
      <c r="X1286" s="299">
        <v>0</v>
      </c>
      <c r="Y1286" s="299">
        <v>0</v>
      </c>
      <c r="Z1286" s="299">
        <v>2880</v>
      </c>
      <c r="AA1286" s="299">
        <v>8.5500000000000007</v>
      </c>
      <c r="AB1286" s="299">
        <v>1440</v>
      </c>
      <c r="AC1286" s="299">
        <v>4.28</v>
      </c>
      <c r="AD1286" s="299">
        <v>0</v>
      </c>
      <c r="AE1286" s="299">
        <v>0</v>
      </c>
      <c r="AF1286" s="299">
        <v>1440</v>
      </c>
      <c r="AG1286" s="299">
        <v>4.28</v>
      </c>
      <c r="AH1286" s="299">
        <v>440</v>
      </c>
      <c r="AI1286" s="299">
        <v>1.31</v>
      </c>
      <c r="AJ1286" s="299">
        <v>0</v>
      </c>
      <c r="AK1286" s="299">
        <v>0</v>
      </c>
      <c r="AL1286" s="299">
        <v>33680</v>
      </c>
      <c r="AM1286" s="299">
        <v>100</v>
      </c>
      <c r="AN1286" s="299">
        <v>0</v>
      </c>
      <c r="AO1286" s="299">
        <v>0</v>
      </c>
      <c r="AP1286" s="299">
        <v>33680</v>
      </c>
      <c r="AQ1286" s="65">
        <f t="shared" si="271"/>
        <v>8.5510688836104506E-2</v>
      </c>
      <c r="AR1286" s="66">
        <f t="shared" si="272"/>
        <v>16</v>
      </c>
      <c r="AS1286" s="67">
        <f t="shared" si="273"/>
        <v>4.2755344418052253E-2</v>
      </c>
      <c r="AT1286" s="66">
        <f t="shared" si="274"/>
        <v>8</v>
      </c>
      <c r="AU1286" s="67">
        <f t="shared" si="275"/>
        <v>1.3064133016627079E-2</v>
      </c>
      <c r="AV1286" s="68">
        <f t="shared" si="276"/>
        <v>2.4444444444444446</v>
      </c>
    </row>
    <row r="1287" spans="1:48" x14ac:dyDescent="0.2">
      <c r="A1287" s="1" t="str">
        <f t="shared" si="269"/>
        <v>Pichidegua46</v>
      </c>
      <c r="B1287" s="38" t="str">
        <f t="shared" si="270"/>
        <v>PICH5Aco46</v>
      </c>
      <c r="C1287" s="39">
        <v>46</v>
      </c>
      <c r="D1287" s="40" t="s">
        <v>52</v>
      </c>
      <c r="E1287" s="40" t="s">
        <v>56</v>
      </c>
      <c r="F1287" s="40" t="s">
        <v>51</v>
      </c>
      <c r="G1287" s="41" t="s">
        <v>42</v>
      </c>
      <c r="H1287" s="299">
        <v>480</v>
      </c>
      <c r="I1287" s="299">
        <v>3.88</v>
      </c>
      <c r="J1287" s="299">
        <v>2160</v>
      </c>
      <c r="K1287" s="299">
        <v>17.48</v>
      </c>
      <c r="L1287" s="299">
        <v>0</v>
      </c>
      <c r="M1287" s="299">
        <v>0</v>
      </c>
      <c r="N1287" s="299">
        <v>5400</v>
      </c>
      <c r="O1287" s="299">
        <v>43.69</v>
      </c>
      <c r="P1287" s="299">
        <v>540</v>
      </c>
      <c r="Q1287" s="299">
        <v>4.37</v>
      </c>
      <c r="R1287" s="299">
        <v>0</v>
      </c>
      <c r="S1287" s="299">
        <v>0</v>
      </c>
      <c r="T1287" s="299">
        <v>0</v>
      </c>
      <c r="U1287" s="299">
        <v>0</v>
      </c>
      <c r="V1287" s="299">
        <v>2700</v>
      </c>
      <c r="W1287" s="299">
        <v>21.84</v>
      </c>
      <c r="X1287" s="299">
        <v>0</v>
      </c>
      <c r="Y1287" s="299">
        <v>0</v>
      </c>
      <c r="Z1287" s="299">
        <v>2700</v>
      </c>
      <c r="AA1287" s="299">
        <v>21.84</v>
      </c>
      <c r="AB1287" s="299">
        <v>720</v>
      </c>
      <c r="AC1287" s="299">
        <v>5.83</v>
      </c>
      <c r="AD1287" s="299">
        <v>0</v>
      </c>
      <c r="AE1287" s="299">
        <v>0</v>
      </c>
      <c r="AF1287" s="299">
        <v>720</v>
      </c>
      <c r="AG1287" s="299">
        <v>5.83</v>
      </c>
      <c r="AH1287" s="299">
        <v>360</v>
      </c>
      <c r="AI1287" s="299">
        <v>2.91</v>
      </c>
      <c r="AJ1287" s="299">
        <v>0</v>
      </c>
      <c r="AK1287" s="299">
        <v>0</v>
      </c>
      <c r="AL1287" s="299">
        <v>12360</v>
      </c>
      <c r="AM1287" s="299">
        <v>100</v>
      </c>
      <c r="AN1287" s="299">
        <v>0</v>
      </c>
      <c r="AO1287" s="299">
        <v>0</v>
      </c>
      <c r="AP1287" s="299">
        <v>12360</v>
      </c>
      <c r="AQ1287" s="65">
        <f t="shared" si="271"/>
        <v>0.21844660194174756</v>
      </c>
      <c r="AR1287" s="66">
        <f t="shared" si="272"/>
        <v>15</v>
      </c>
      <c r="AS1287" s="67">
        <f t="shared" si="273"/>
        <v>5.8252427184466021E-2</v>
      </c>
      <c r="AT1287" s="66">
        <f t="shared" si="274"/>
        <v>4</v>
      </c>
      <c r="AU1287" s="67">
        <f t="shared" si="275"/>
        <v>2.9126213592233011E-2</v>
      </c>
      <c r="AV1287" s="68">
        <f t="shared" si="276"/>
        <v>2</v>
      </c>
    </row>
    <row r="1288" spans="1:48" x14ac:dyDescent="0.2">
      <c r="A1288" s="1" t="str">
        <f t="shared" si="269"/>
        <v>Pichidegua46</v>
      </c>
      <c r="B1288" s="38" t="str">
        <f t="shared" si="270"/>
        <v>PICH5Bco46</v>
      </c>
      <c r="C1288" s="39">
        <v>46</v>
      </c>
      <c r="D1288" s="40" t="s">
        <v>52</v>
      </c>
      <c r="E1288" s="40" t="s">
        <v>56</v>
      </c>
      <c r="F1288" s="40" t="s">
        <v>51</v>
      </c>
      <c r="G1288" s="41" t="s">
        <v>43</v>
      </c>
      <c r="H1288" s="299">
        <v>0</v>
      </c>
      <c r="I1288" s="299">
        <v>0</v>
      </c>
      <c r="J1288" s="299">
        <v>0</v>
      </c>
      <c r="K1288" s="299">
        <v>0</v>
      </c>
      <c r="L1288" s="299">
        <v>0</v>
      </c>
      <c r="M1288" s="299">
        <v>0</v>
      </c>
      <c r="N1288" s="299">
        <v>0</v>
      </c>
      <c r="O1288" s="299">
        <v>0</v>
      </c>
      <c r="P1288" s="299">
        <v>0</v>
      </c>
      <c r="Q1288" s="299">
        <v>0</v>
      </c>
      <c r="R1288" s="299">
        <v>0</v>
      </c>
      <c r="S1288" s="299">
        <v>0</v>
      </c>
      <c r="T1288" s="299">
        <v>0</v>
      </c>
      <c r="U1288" s="299">
        <v>0</v>
      </c>
      <c r="V1288" s="299">
        <v>0</v>
      </c>
      <c r="W1288" s="299">
        <v>0</v>
      </c>
      <c r="X1288" s="299">
        <v>0</v>
      </c>
      <c r="Y1288" s="299">
        <v>0</v>
      </c>
      <c r="Z1288" s="299">
        <v>0</v>
      </c>
      <c r="AA1288" s="299">
        <v>0</v>
      </c>
      <c r="AB1288" s="299">
        <v>0</v>
      </c>
      <c r="AC1288" s="299">
        <v>0</v>
      </c>
      <c r="AD1288" s="299">
        <v>0</v>
      </c>
      <c r="AE1288" s="299">
        <v>0</v>
      </c>
      <c r="AF1288" s="299">
        <v>0</v>
      </c>
      <c r="AG1288" s="299">
        <v>0</v>
      </c>
      <c r="AH1288" s="299">
        <v>0</v>
      </c>
      <c r="AI1288" s="299">
        <v>0</v>
      </c>
      <c r="AJ1288" s="299">
        <v>0</v>
      </c>
      <c r="AK1288" s="299">
        <v>0</v>
      </c>
      <c r="AL1288" s="299">
        <v>0</v>
      </c>
      <c r="AM1288" s="299">
        <v>0</v>
      </c>
      <c r="AN1288" s="299">
        <v>0</v>
      </c>
      <c r="AO1288" s="299">
        <v>0</v>
      </c>
      <c r="AP1288" s="299">
        <v>0</v>
      </c>
      <c r="AQ1288" s="65">
        <v>0</v>
      </c>
      <c r="AR1288" s="66">
        <f t="shared" si="272"/>
        <v>0</v>
      </c>
      <c r="AS1288" s="67">
        <v>0</v>
      </c>
      <c r="AT1288" s="66">
        <f t="shared" si="274"/>
        <v>0</v>
      </c>
      <c r="AU1288" s="67">
        <v>0</v>
      </c>
      <c r="AV1288" s="68">
        <f t="shared" si="276"/>
        <v>0</v>
      </c>
    </row>
    <row r="1289" spans="1:48" x14ac:dyDescent="0.2">
      <c r="A1289" s="1" t="str">
        <f t="shared" si="269"/>
        <v>Pichidegua46</v>
      </c>
      <c r="B1289" s="38" t="str">
        <f t="shared" si="270"/>
        <v>PICH5Cco46</v>
      </c>
      <c r="C1289" s="39">
        <v>46</v>
      </c>
      <c r="D1289" s="40" t="s">
        <v>52</v>
      </c>
      <c r="E1289" s="40" t="s">
        <v>56</v>
      </c>
      <c r="F1289" s="40" t="s">
        <v>51</v>
      </c>
      <c r="G1289" s="41" t="s">
        <v>44</v>
      </c>
      <c r="H1289" s="299">
        <v>720</v>
      </c>
      <c r="I1289" s="299">
        <v>0.65</v>
      </c>
      <c r="J1289" s="299">
        <v>10980</v>
      </c>
      <c r="K1289" s="299">
        <v>9.85</v>
      </c>
      <c r="L1289" s="299">
        <v>0</v>
      </c>
      <c r="M1289" s="299">
        <v>0</v>
      </c>
      <c r="N1289" s="299">
        <v>87480</v>
      </c>
      <c r="O1289" s="299">
        <v>78.459999999999994</v>
      </c>
      <c r="P1289" s="299">
        <v>3240</v>
      </c>
      <c r="Q1289" s="299">
        <v>2.91</v>
      </c>
      <c r="R1289" s="299">
        <v>0</v>
      </c>
      <c r="S1289" s="299">
        <v>0</v>
      </c>
      <c r="T1289" s="299">
        <v>0</v>
      </c>
      <c r="U1289" s="299">
        <v>0</v>
      </c>
      <c r="V1289" s="299">
        <v>6840</v>
      </c>
      <c r="W1289" s="299">
        <v>6.13</v>
      </c>
      <c r="X1289" s="299">
        <v>0</v>
      </c>
      <c r="Y1289" s="299">
        <v>0</v>
      </c>
      <c r="Z1289" s="299">
        <v>6840</v>
      </c>
      <c r="AA1289" s="299">
        <v>6.13</v>
      </c>
      <c r="AB1289" s="299">
        <v>1440</v>
      </c>
      <c r="AC1289" s="299">
        <v>1.29</v>
      </c>
      <c r="AD1289" s="299">
        <v>0</v>
      </c>
      <c r="AE1289" s="299">
        <v>0</v>
      </c>
      <c r="AF1289" s="299">
        <v>1440</v>
      </c>
      <c r="AG1289" s="299">
        <v>1.29</v>
      </c>
      <c r="AH1289" s="299">
        <v>800</v>
      </c>
      <c r="AI1289" s="299">
        <v>0.72</v>
      </c>
      <c r="AJ1289" s="299">
        <v>0</v>
      </c>
      <c r="AK1289" s="299">
        <v>0</v>
      </c>
      <c r="AL1289" s="299">
        <v>111500</v>
      </c>
      <c r="AM1289" s="299">
        <v>100</v>
      </c>
      <c r="AN1289" s="299">
        <v>0</v>
      </c>
      <c r="AO1289" s="299">
        <v>0</v>
      </c>
      <c r="AP1289" s="299">
        <v>111500</v>
      </c>
      <c r="AQ1289" s="65">
        <f t="shared" si="271"/>
        <v>6.1345291479820631E-2</v>
      </c>
      <c r="AR1289" s="66">
        <f t="shared" si="272"/>
        <v>38</v>
      </c>
      <c r="AS1289" s="67">
        <f t="shared" si="273"/>
        <v>1.2914798206278028E-2</v>
      </c>
      <c r="AT1289" s="66">
        <f t="shared" si="274"/>
        <v>8</v>
      </c>
      <c r="AU1289" s="67">
        <f t="shared" si="275"/>
        <v>7.1748878923766817E-3</v>
      </c>
      <c r="AV1289" s="68">
        <f t="shared" si="276"/>
        <v>4.4444444444444446</v>
      </c>
    </row>
    <row r="1290" spans="1:48" ht="13.5" thickBot="1" x14ac:dyDescent="0.25">
      <c r="A1290" s="1" t="str">
        <f t="shared" si="269"/>
        <v>46</v>
      </c>
      <c r="B1290" s="44" t="str">
        <f t="shared" si="270"/>
        <v>Lavado46</v>
      </c>
      <c r="C1290" s="45">
        <v>46</v>
      </c>
      <c r="D1290" s="46"/>
      <c r="E1290" s="46"/>
      <c r="F1290" s="46"/>
      <c r="G1290" s="47" t="s">
        <v>46</v>
      </c>
      <c r="H1290" s="301">
        <v>4200</v>
      </c>
      <c r="I1290" s="301">
        <v>2.96</v>
      </c>
      <c r="J1290" s="301">
        <v>16200</v>
      </c>
      <c r="K1290" s="301">
        <v>11.4</v>
      </c>
      <c r="L1290" s="301">
        <v>52560</v>
      </c>
      <c r="M1290" s="301">
        <v>36.99</v>
      </c>
      <c r="N1290" s="301">
        <v>46980</v>
      </c>
      <c r="O1290" s="301">
        <v>33.07</v>
      </c>
      <c r="P1290" s="301">
        <v>19800</v>
      </c>
      <c r="Q1290" s="301">
        <v>13.94</v>
      </c>
      <c r="R1290" s="301">
        <v>2340</v>
      </c>
      <c r="S1290" s="301">
        <v>1.65</v>
      </c>
      <c r="T1290" s="301">
        <v>0</v>
      </c>
      <c r="U1290" s="301">
        <v>0</v>
      </c>
      <c r="V1290" s="301">
        <v>0</v>
      </c>
      <c r="W1290" s="301">
        <v>0</v>
      </c>
      <c r="X1290" s="301">
        <v>0</v>
      </c>
      <c r="Y1290" s="301">
        <v>0</v>
      </c>
      <c r="Z1290" s="301">
        <v>0</v>
      </c>
      <c r="AA1290" s="301">
        <v>0</v>
      </c>
      <c r="AB1290" s="301">
        <v>0</v>
      </c>
      <c r="AC1290" s="301">
        <v>0</v>
      </c>
      <c r="AD1290" s="301">
        <v>0</v>
      </c>
      <c r="AE1290" s="301">
        <v>0</v>
      </c>
      <c r="AF1290" s="301">
        <v>0</v>
      </c>
      <c r="AG1290" s="301">
        <v>0</v>
      </c>
      <c r="AH1290" s="301">
        <v>0</v>
      </c>
      <c r="AI1290" s="301">
        <v>0</v>
      </c>
      <c r="AJ1290" s="301">
        <v>0</v>
      </c>
      <c r="AK1290" s="301">
        <v>0</v>
      </c>
      <c r="AL1290" s="301">
        <v>142080</v>
      </c>
      <c r="AM1290" s="301">
        <v>100</v>
      </c>
      <c r="AN1290" s="301">
        <v>0</v>
      </c>
      <c r="AO1290" s="301">
        <v>0</v>
      </c>
      <c r="AP1290" s="301">
        <v>142080</v>
      </c>
      <c r="AQ1290" s="69">
        <f t="shared" si="271"/>
        <v>0</v>
      </c>
      <c r="AR1290" s="70">
        <f t="shared" si="272"/>
        <v>0</v>
      </c>
      <c r="AS1290" s="71">
        <f t="shared" si="273"/>
        <v>0</v>
      </c>
      <c r="AT1290" s="70">
        <f t="shared" si="274"/>
        <v>0</v>
      </c>
      <c r="AU1290" s="71">
        <f t="shared" si="275"/>
        <v>0</v>
      </c>
      <c r="AV1290" s="72">
        <f t="shared" si="276"/>
        <v>0</v>
      </c>
    </row>
    <row r="1291" spans="1:48" x14ac:dyDescent="0.2">
      <c r="A1291" s="1" t="str">
        <f t="shared" ref="A1291:A1318" si="277">+CONCATENATE(D1291,C1291)</f>
        <v>Calera47</v>
      </c>
      <c r="B1291" s="38" t="str">
        <f t="shared" ref="B1291:B1318" si="278">+CONCATENATE(G1291,C1291)</f>
        <v>CA3A47</v>
      </c>
      <c r="C1291" s="35">
        <v>47</v>
      </c>
      <c r="D1291" s="36" t="s">
        <v>59</v>
      </c>
      <c r="E1291" s="36" t="s">
        <v>56</v>
      </c>
      <c r="F1291" s="36" t="s">
        <v>47</v>
      </c>
      <c r="G1291" s="37" t="s">
        <v>20</v>
      </c>
      <c r="H1291" s="299">
        <v>5640</v>
      </c>
      <c r="I1291" s="299">
        <v>7.37</v>
      </c>
      <c r="J1291" s="299">
        <v>18000</v>
      </c>
      <c r="K1291" s="299">
        <v>23.51</v>
      </c>
      <c r="L1291" s="299">
        <v>33660</v>
      </c>
      <c r="M1291" s="299">
        <v>43.97</v>
      </c>
      <c r="N1291" s="299">
        <v>13140</v>
      </c>
      <c r="O1291" s="299">
        <v>17.16</v>
      </c>
      <c r="P1291" s="299">
        <v>900</v>
      </c>
      <c r="Q1291" s="299">
        <v>1.18</v>
      </c>
      <c r="R1291" s="299">
        <v>0</v>
      </c>
      <c r="S1291" s="299">
        <v>0</v>
      </c>
      <c r="T1291" s="299">
        <v>0</v>
      </c>
      <c r="U1291" s="299">
        <v>0</v>
      </c>
      <c r="V1291" s="299">
        <v>1557</v>
      </c>
      <c r="W1291" s="299">
        <v>2.0299999999999998</v>
      </c>
      <c r="X1291" s="299">
        <v>450</v>
      </c>
      <c r="Y1291" s="299">
        <v>0.59</v>
      </c>
      <c r="Z1291" s="299">
        <v>2007</v>
      </c>
      <c r="AA1291" s="299">
        <v>2.62</v>
      </c>
      <c r="AB1291" s="299">
        <v>1395</v>
      </c>
      <c r="AC1291" s="299">
        <v>1.82</v>
      </c>
      <c r="AD1291" s="299">
        <v>720</v>
      </c>
      <c r="AE1291" s="299">
        <v>0.94</v>
      </c>
      <c r="AF1291" s="299">
        <v>2115</v>
      </c>
      <c r="AG1291" s="299">
        <v>2.76</v>
      </c>
      <c r="AH1291" s="299">
        <v>1098</v>
      </c>
      <c r="AI1291" s="299">
        <v>1.43</v>
      </c>
      <c r="AJ1291" s="299">
        <v>0</v>
      </c>
      <c r="AK1291" s="299">
        <v>0</v>
      </c>
      <c r="AL1291" s="299">
        <v>75390</v>
      </c>
      <c r="AM1291" s="299">
        <v>98.47</v>
      </c>
      <c r="AN1291" s="299">
        <v>1170</v>
      </c>
      <c r="AO1291" s="299">
        <v>1.53</v>
      </c>
      <c r="AP1291" s="299">
        <v>76560</v>
      </c>
      <c r="AQ1291" s="65">
        <f t="shared" ref="AQ1291:AQ1318" si="279">+Z1291/AP1291</f>
        <v>2.6214733542319749E-2</v>
      </c>
      <c r="AR1291" s="66">
        <f t="shared" ref="AR1291:AR1318" si="280">+Z1291/180</f>
        <v>11.15</v>
      </c>
      <c r="AS1291" s="67">
        <f t="shared" ref="AS1291:AS1318" si="281">+AF1291/AP1291</f>
        <v>2.7625391849529779E-2</v>
      </c>
      <c r="AT1291" s="66">
        <f t="shared" ref="AT1291:AT1318" si="282">+AF1291/180</f>
        <v>11.75</v>
      </c>
      <c r="AU1291" s="67">
        <f t="shared" ref="AU1291:AU1318" si="283">+AH1291/AP1291</f>
        <v>1.4341692789968653E-2</v>
      </c>
      <c r="AV1291" s="68">
        <f t="shared" ref="AV1291:AV1318" si="284">+AH1291/180</f>
        <v>6.1</v>
      </c>
    </row>
    <row r="1292" spans="1:48" x14ac:dyDescent="0.2">
      <c r="A1292" s="1" t="str">
        <f t="shared" si="277"/>
        <v>Calera47</v>
      </c>
      <c r="B1292" s="38" t="str">
        <f t="shared" si="278"/>
        <v>CA3B47</v>
      </c>
      <c r="C1292" s="39">
        <v>47</v>
      </c>
      <c r="D1292" s="40" t="s">
        <v>59</v>
      </c>
      <c r="E1292" s="40" t="s">
        <v>56</v>
      </c>
      <c r="F1292" s="40" t="s">
        <v>47</v>
      </c>
      <c r="G1292" s="41" t="s">
        <v>54</v>
      </c>
      <c r="H1292" s="299">
        <v>1800</v>
      </c>
      <c r="I1292" s="299">
        <v>7.77</v>
      </c>
      <c r="J1292" s="299">
        <v>4680</v>
      </c>
      <c r="K1292" s="299">
        <v>20.21</v>
      </c>
      <c r="L1292" s="299">
        <v>10800</v>
      </c>
      <c r="M1292" s="299">
        <v>46.63</v>
      </c>
      <c r="N1292" s="299">
        <v>3960</v>
      </c>
      <c r="O1292" s="299">
        <v>17.100000000000001</v>
      </c>
      <c r="P1292" s="299">
        <v>0</v>
      </c>
      <c r="Q1292" s="299">
        <v>0</v>
      </c>
      <c r="R1292" s="299">
        <v>0</v>
      </c>
      <c r="S1292" s="299">
        <v>0</v>
      </c>
      <c r="T1292" s="299">
        <v>0</v>
      </c>
      <c r="U1292" s="299">
        <v>0</v>
      </c>
      <c r="V1292" s="299">
        <v>318</v>
      </c>
      <c r="W1292" s="299">
        <v>1.37</v>
      </c>
      <c r="X1292" s="299">
        <v>240</v>
      </c>
      <c r="Y1292" s="299">
        <v>1.04</v>
      </c>
      <c r="Z1292" s="299">
        <v>558</v>
      </c>
      <c r="AA1292" s="299">
        <v>2.41</v>
      </c>
      <c r="AB1292" s="299">
        <v>222</v>
      </c>
      <c r="AC1292" s="299">
        <v>0.96</v>
      </c>
      <c r="AD1292" s="299">
        <v>270</v>
      </c>
      <c r="AE1292" s="299">
        <v>1.17</v>
      </c>
      <c r="AF1292" s="299">
        <v>492</v>
      </c>
      <c r="AG1292" s="299">
        <v>2.12</v>
      </c>
      <c r="AH1292" s="299">
        <v>870</v>
      </c>
      <c r="AI1292" s="299">
        <v>3.76</v>
      </c>
      <c r="AJ1292" s="299">
        <v>0</v>
      </c>
      <c r="AK1292" s="299">
        <v>0</v>
      </c>
      <c r="AL1292" s="299">
        <v>22650</v>
      </c>
      <c r="AM1292" s="299">
        <v>97.8</v>
      </c>
      <c r="AN1292" s="299">
        <v>510</v>
      </c>
      <c r="AO1292" s="299">
        <v>2.2000000000000002</v>
      </c>
      <c r="AP1292" s="299">
        <v>23160</v>
      </c>
      <c r="AQ1292" s="65">
        <f t="shared" si="279"/>
        <v>2.4093264248704664E-2</v>
      </c>
      <c r="AR1292" s="66">
        <f t="shared" si="280"/>
        <v>3.1</v>
      </c>
      <c r="AS1292" s="67">
        <f t="shared" si="281"/>
        <v>2.1243523316062177E-2</v>
      </c>
      <c r="AT1292" s="66">
        <f t="shared" si="282"/>
        <v>2.7333333333333334</v>
      </c>
      <c r="AU1292" s="67">
        <f t="shared" si="283"/>
        <v>3.756476683937824E-2</v>
      </c>
      <c r="AV1292" s="68">
        <f t="shared" si="284"/>
        <v>4.833333333333333</v>
      </c>
    </row>
    <row r="1293" spans="1:48" x14ac:dyDescent="0.2">
      <c r="A1293" s="1" t="str">
        <f t="shared" si="277"/>
        <v>Calera47</v>
      </c>
      <c r="B1293" s="38" t="str">
        <f t="shared" si="278"/>
        <v>CA3BB47</v>
      </c>
      <c r="C1293" s="39">
        <v>47</v>
      </c>
      <c r="D1293" s="40" t="s">
        <v>59</v>
      </c>
      <c r="E1293" s="40" t="s">
        <v>55</v>
      </c>
      <c r="F1293" s="40" t="s">
        <v>47</v>
      </c>
      <c r="G1293" s="41" t="s">
        <v>21</v>
      </c>
      <c r="H1293" s="299">
        <v>3960</v>
      </c>
      <c r="I1293" s="299">
        <v>4.99</v>
      </c>
      <c r="J1293" s="299">
        <v>18000</v>
      </c>
      <c r="K1293" s="299">
        <v>22.7</v>
      </c>
      <c r="L1293" s="299">
        <v>35820</v>
      </c>
      <c r="M1293" s="299">
        <v>45.18</v>
      </c>
      <c r="N1293" s="299">
        <v>15480</v>
      </c>
      <c r="O1293" s="299">
        <v>19.52</v>
      </c>
      <c r="P1293" s="299">
        <v>540</v>
      </c>
      <c r="Q1293" s="299">
        <v>0.68</v>
      </c>
      <c r="R1293" s="299">
        <v>0</v>
      </c>
      <c r="S1293" s="299">
        <v>0</v>
      </c>
      <c r="T1293" s="299">
        <v>0</v>
      </c>
      <c r="U1293" s="299">
        <v>0</v>
      </c>
      <c r="V1293" s="299">
        <v>1707</v>
      </c>
      <c r="W1293" s="299">
        <v>2.15</v>
      </c>
      <c r="X1293" s="299">
        <v>750</v>
      </c>
      <c r="Y1293" s="299">
        <v>0.95</v>
      </c>
      <c r="Z1293" s="299">
        <v>2457</v>
      </c>
      <c r="AA1293" s="299">
        <v>3.1</v>
      </c>
      <c r="AB1293" s="299">
        <v>1008</v>
      </c>
      <c r="AC1293" s="299">
        <v>1.27</v>
      </c>
      <c r="AD1293" s="299">
        <v>1020</v>
      </c>
      <c r="AE1293" s="299">
        <v>1.29</v>
      </c>
      <c r="AF1293" s="299">
        <v>2028</v>
      </c>
      <c r="AG1293" s="299">
        <v>2.56</v>
      </c>
      <c r="AH1293" s="299">
        <v>1005</v>
      </c>
      <c r="AI1293" s="299">
        <v>1.27</v>
      </c>
      <c r="AJ1293" s="299">
        <v>0</v>
      </c>
      <c r="AK1293" s="299">
        <v>0</v>
      </c>
      <c r="AL1293" s="299">
        <v>77520</v>
      </c>
      <c r="AM1293" s="299">
        <v>97.77</v>
      </c>
      <c r="AN1293" s="299">
        <v>1770</v>
      </c>
      <c r="AO1293" s="299">
        <v>2.23</v>
      </c>
      <c r="AP1293" s="299">
        <v>79290</v>
      </c>
      <c r="AQ1293" s="65">
        <f t="shared" si="279"/>
        <v>3.0987514188422247E-2</v>
      </c>
      <c r="AR1293" s="66">
        <f t="shared" si="280"/>
        <v>13.65</v>
      </c>
      <c r="AS1293" s="67">
        <f t="shared" si="281"/>
        <v>2.5576995838062808E-2</v>
      </c>
      <c r="AT1293" s="66">
        <f t="shared" si="282"/>
        <v>11.266666666666667</v>
      </c>
      <c r="AU1293" s="67">
        <f t="shared" si="283"/>
        <v>1.2674990541051836E-2</v>
      </c>
      <c r="AV1293" s="68">
        <f t="shared" si="284"/>
        <v>5.583333333333333</v>
      </c>
    </row>
    <row r="1294" spans="1:48" x14ac:dyDescent="0.2">
      <c r="A1294" s="1" t="str">
        <f t="shared" si="277"/>
        <v>Calera47</v>
      </c>
      <c r="B1294" s="38" t="str">
        <f t="shared" si="278"/>
        <v>CAP1A47</v>
      </c>
      <c r="C1294" s="39">
        <v>47</v>
      </c>
      <c r="D1294" s="40" t="s">
        <v>59</v>
      </c>
      <c r="E1294" s="40" t="s">
        <v>56</v>
      </c>
      <c r="F1294" s="40" t="s">
        <v>47</v>
      </c>
      <c r="G1294" s="41" t="s">
        <v>22</v>
      </c>
      <c r="H1294" s="299">
        <v>1320</v>
      </c>
      <c r="I1294" s="299">
        <v>9.59</v>
      </c>
      <c r="J1294" s="299">
        <v>0</v>
      </c>
      <c r="K1294" s="299">
        <v>0</v>
      </c>
      <c r="L1294" s="299">
        <v>0</v>
      </c>
      <c r="M1294" s="299">
        <v>0</v>
      </c>
      <c r="N1294" s="299">
        <v>11520</v>
      </c>
      <c r="O1294" s="299">
        <v>83.66</v>
      </c>
      <c r="P1294" s="299">
        <v>0</v>
      </c>
      <c r="Q1294" s="299">
        <v>0</v>
      </c>
      <c r="R1294" s="299">
        <v>0</v>
      </c>
      <c r="S1294" s="299">
        <v>0</v>
      </c>
      <c r="T1294" s="299">
        <v>0</v>
      </c>
      <c r="U1294" s="299">
        <v>0</v>
      </c>
      <c r="V1294" s="299">
        <v>303</v>
      </c>
      <c r="W1294" s="299">
        <v>2.2000000000000002</v>
      </c>
      <c r="X1294" s="299">
        <v>330</v>
      </c>
      <c r="Y1294" s="299">
        <v>2.4</v>
      </c>
      <c r="Z1294" s="299">
        <v>633</v>
      </c>
      <c r="AA1294" s="299">
        <v>4.5999999999999996</v>
      </c>
      <c r="AB1294" s="299">
        <v>222</v>
      </c>
      <c r="AC1294" s="299">
        <v>1.61</v>
      </c>
      <c r="AD1294" s="299">
        <v>0</v>
      </c>
      <c r="AE1294" s="299">
        <v>0</v>
      </c>
      <c r="AF1294" s="299">
        <v>222</v>
      </c>
      <c r="AG1294" s="299">
        <v>1.61</v>
      </c>
      <c r="AH1294" s="299">
        <v>75</v>
      </c>
      <c r="AI1294" s="299">
        <v>0.54</v>
      </c>
      <c r="AJ1294" s="299">
        <v>0</v>
      </c>
      <c r="AK1294" s="299">
        <v>0</v>
      </c>
      <c r="AL1294" s="299">
        <v>13440</v>
      </c>
      <c r="AM1294" s="299">
        <v>97.6</v>
      </c>
      <c r="AN1294" s="299">
        <v>330</v>
      </c>
      <c r="AO1294" s="299">
        <v>2.4</v>
      </c>
      <c r="AP1294" s="299">
        <v>13770</v>
      </c>
      <c r="AQ1294" s="65">
        <f t="shared" si="279"/>
        <v>4.596949891067538E-2</v>
      </c>
      <c r="AR1294" s="66">
        <f t="shared" si="280"/>
        <v>3.5166666666666666</v>
      </c>
      <c r="AS1294" s="67">
        <f t="shared" si="281"/>
        <v>1.6122004357298474E-2</v>
      </c>
      <c r="AT1294" s="66">
        <f t="shared" si="282"/>
        <v>1.2333333333333334</v>
      </c>
      <c r="AU1294" s="67">
        <f t="shared" si="283"/>
        <v>5.4466230936819175E-3</v>
      </c>
      <c r="AV1294" s="68">
        <f t="shared" si="284"/>
        <v>0.41666666666666669</v>
      </c>
    </row>
    <row r="1295" spans="1:48" x14ac:dyDescent="0.2">
      <c r="A1295" s="1" t="str">
        <f t="shared" si="277"/>
        <v>Calera47</v>
      </c>
      <c r="B1295" s="38" t="str">
        <f t="shared" si="278"/>
        <v>CAP1B47</v>
      </c>
      <c r="C1295" s="39">
        <v>47</v>
      </c>
      <c r="D1295" s="40" t="s">
        <v>59</v>
      </c>
      <c r="E1295" s="40" t="s">
        <v>56</v>
      </c>
      <c r="F1295" s="40" t="s">
        <v>47</v>
      </c>
      <c r="G1295" s="41" t="s">
        <v>23</v>
      </c>
      <c r="H1295" s="299">
        <v>1320</v>
      </c>
      <c r="I1295" s="299">
        <v>4.7300000000000004</v>
      </c>
      <c r="J1295" s="299">
        <v>540</v>
      </c>
      <c r="K1295" s="299">
        <v>1.93</v>
      </c>
      <c r="L1295" s="299">
        <v>2660</v>
      </c>
      <c r="M1295" s="299">
        <v>9.52</v>
      </c>
      <c r="N1295" s="299">
        <v>13860</v>
      </c>
      <c r="O1295" s="299">
        <v>49.62</v>
      </c>
      <c r="P1295" s="299">
        <v>7380</v>
      </c>
      <c r="Q1295" s="299">
        <v>26.42</v>
      </c>
      <c r="R1295" s="299">
        <v>120</v>
      </c>
      <c r="S1295" s="299">
        <v>0.43</v>
      </c>
      <c r="T1295" s="299">
        <v>180</v>
      </c>
      <c r="U1295" s="299">
        <v>0.64</v>
      </c>
      <c r="V1295" s="299">
        <v>864</v>
      </c>
      <c r="W1295" s="299">
        <v>3.09</v>
      </c>
      <c r="X1295" s="299">
        <v>300</v>
      </c>
      <c r="Y1295" s="299">
        <v>1.07</v>
      </c>
      <c r="Z1295" s="299">
        <v>1164</v>
      </c>
      <c r="AA1295" s="299">
        <v>4.17</v>
      </c>
      <c r="AB1295" s="299">
        <v>249</v>
      </c>
      <c r="AC1295" s="299">
        <v>0.89</v>
      </c>
      <c r="AD1295" s="299">
        <v>0</v>
      </c>
      <c r="AE1295" s="299">
        <v>0</v>
      </c>
      <c r="AF1295" s="299">
        <v>249</v>
      </c>
      <c r="AG1295" s="299">
        <v>0.89</v>
      </c>
      <c r="AH1295" s="299">
        <v>457</v>
      </c>
      <c r="AI1295" s="299">
        <v>1.64</v>
      </c>
      <c r="AJ1295" s="299">
        <v>0</v>
      </c>
      <c r="AK1295" s="299">
        <v>0</v>
      </c>
      <c r="AL1295" s="299">
        <v>27630</v>
      </c>
      <c r="AM1295" s="299">
        <v>98.93</v>
      </c>
      <c r="AN1295" s="299">
        <v>300</v>
      </c>
      <c r="AO1295" s="299">
        <v>1.07</v>
      </c>
      <c r="AP1295" s="299">
        <v>27930</v>
      </c>
      <c r="AQ1295" s="65">
        <f t="shared" si="279"/>
        <v>4.1675617615467238E-2</v>
      </c>
      <c r="AR1295" s="66">
        <f t="shared" si="280"/>
        <v>6.4666666666666668</v>
      </c>
      <c r="AS1295" s="67">
        <f t="shared" si="281"/>
        <v>8.9151450053705696E-3</v>
      </c>
      <c r="AT1295" s="66">
        <f t="shared" si="282"/>
        <v>1.3833333333333333</v>
      </c>
      <c r="AU1295" s="67">
        <f t="shared" si="283"/>
        <v>1.636233440744719E-2</v>
      </c>
      <c r="AV1295" s="68">
        <f t="shared" si="284"/>
        <v>2.5388888888888888</v>
      </c>
    </row>
    <row r="1296" spans="1:48" x14ac:dyDescent="0.2">
      <c r="A1296" s="1" t="str">
        <f t="shared" si="277"/>
        <v>Calera47</v>
      </c>
      <c r="B1296" s="38" t="str">
        <f t="shared" si="278"/>
        <v>CAP1c47</v>
      </c>
      <c r="C1296" s="39">
        <v>47</v>
      </c>
      <c r="D1296" s="40" t="s">
        <v>59</v>
      </c>
      <c r="E1296" s="40" t="s">
        <v>56</v>
      </c>
      <c r="F1296" s="40" t="s">
        <v>47</v>
      </c>
      <c r="G1296" s="41" t="s">
        <v>24</v>
      </c>
      <c r="H1296" s="299">
        <v>2160</v>
      </c>
      <c r="I1296" s="299">
        <v>10.7</v>
      </c>
      <c r="J1296" s="299">
        <v>1980</v>
      </c>
      <c r="K1296" s="299">
        <v>9.81</v>
      </c>
      <c r="L1296" s="299">
        <v>360</v>
      </c>
      <c r="M1296" s="299">
        <v>1.78</v>
      </c>
      <c r="N1296" s="299">
        <v>14400</v>
      </c>
      <c r="O1296" s="299">
        <v>71.319999999999993</v>
      </c>
      <c r="P1296" s="299">
        <v>0</v>
      </c>
      <c r="Q1296" s="299">
        <v>0</v>
      </c>
      <c r="R1296" s="299">
        <v>0</v>
      </c>
      <c r="S1296" s="299">
        <v>0</v>
      </c>
      <c r="T1296" s="299">
        <v>0</v>
      </c>
      <c r="U1296" s="299">
        <v>0</v>
      </c>
      <c r="V1296" s="299">
        <v>690</v>
      </c>
      <c r="W1296" s="299">
        <v>3.42</v>
      </c>
      <c r="X1296" s="299">
        <v>120</v>
      </c>
      <c r="Y1296" s="299">
        <v>0.59</v>
      </c>
      <c r="Z1296" s="299">
        <v>810</v>
      </c>
      <c r="AA1296" s="299">
        <v>4.01</v>
      </c>
      <c r="AB1296" s="299">
        <v>120</v>
      </c>
      <c r="AC1296" s="299">
        <v>0.59</v>
      </c>
      <c r="AD1296" s="299">
        <v>0</v>
      </c>
      <c r="AE1296" s="299">
        <v>0</v>
      </c>
      <c r="AF1296" s="299">
        <v>120</v>
      </c>
      <c r="AG1296" s="299">
        <v>0.59</v>
      </c>
      <c r="AH1296" s="299">
        <v>360</v>
      </c>
      <c r="AI1296" s="299">
        <v>1.78</v>
      </c>
      <c r="AJ1296" s="299">
        <v>0</v>
      </c>
      <c r="AK1296" s="299">
        <v>0</v>
      </c>
      <c r="AL1296" s="299">
        <v>20070</v>
      </c>
      <c r="AM1296" s="299">
        <v>99.41</v>
      </c>
      <c r="AN1296" s="299">
        <v>120</v>
      </c>
      <c r="AO1296" s="299">
        <v>0.59</v>
      </c>
      <c r="AP1296" s="299">
        <v>20190</v>
      </c>
      <c r="AQ1296" s="65">
        <f t="shared" si="279"/>
        <v>4.0118870728083213E-2</v>
      </c>
      <c r="AR1296" s="66">
        <f t="shared" si="280"/>
        <v>4.5</v>
      </c>
      <c r="AS1296" s="67">
        <f t="shared" si="281"/>
        <v>5.9435364041604752E-3</v>
      </c>
      <c r="AT1296" s="66">
        <f t="shared" si="282"/>
        <v>0.66666666666666663</v>
      </c>
      <c r="AU1296" s="67">
        <f t="shared" si="283"/>
        <v>1.7830609212481426E-2</v>
      </c>
      <c r="AV1296" s="68">
        <f t="shared" si="284"/>
        <v>2</v>
      </c>
    </row>
    <row r="1297" spans="1:48" x14ac:dyDescent="0.2">
      <c r="A1297" s="1" t="str">
        <f t="shared" si="277"/>
        <v>Pichidegua47</v>
      </c>
      <c r="B1297" s="38" t="str">
        <f t="shared" si="278"/>
        <v>PICH1A47</v>
      </c>
      <c r="C1297" s="39">
        <v>47</v>
      </c>
      <c r="D1297" s="40" t="s">
        <v>52</v>
      </c>
      <c r="E1297" s="40" t="s">
        <v>55</v>
      </c>
      <c r="F1297" s="40" t="s">
        <v>48</v>
      </c>
      <c r="G1297" s="41" t="s">
        <v>25</v>
      </c>
      <c r="H1297" s="299">
        <v>0</v>
      </c>
      <c r="I1297" s="299">
        <v>0</v>
      </c>
      <c r="J1297" s="299">
        <v>0</v>
      </c>
      <c r="K1297" s="299">
        <v>0</v>
      </c>
      <c r="L1297" s="299">
        <v>0</v>
      </c>
      <c r="M1297" s="299">
        <v>0</v>
      </c>
      <c r="N1297" s="299">
        <v>0</v>
      </c>
      <c r="O1297" s="299">
        <v>0</v>
      </c>
      <c r="P1297" s="299">
        <v>0</v>
      </c>
      <c r="Q1297" s="299">
        <v>0</v>
      </c>
      <c r="R1297" s="299">
        <v>0</v>
      </c>
      <c r="S1297" s="299">
        <v>0</v>
      </c>
      <c r="T1297" s="299">
        <v>0</v>
      </c>
      <c r="U1297" s="299">
        <v>0</v>
      </c>
      <c r="V1297" s="299">
        <v>0</v>
      </c>
      <c r="W1297" s="299">
        <v>0</v>
      </c>
      <c r="X1297" s="299">
        <v>0</v>
      </c>
      <c r="Y1297" s="299">
        <v>0</v>
      </c>
      <c r="Z1297" s="299">
        <v>0</v>
      </c>
      <c r="AA1297" s="299">
        <v>0</v>
      </c>
      <c r="AB1297" s="299">
        <v>0</v>
      </c>
      <c r="AC1297" s="299">
        <v>0</v>
      </c>
      <c r="AD1297" s="299">
        <v>0</v>
      </c>
      <c r="AE1297" s="299">
        <v>0</v>
      </c>
      <c r="AF1297" s="299">
        <v>0</v>
      </c>
      <c r="AG1297" s="299">
        <v>0</v>
      </c>
      <c r="AH1297" s="299">
        <v>0</v>
      </c>
      <c r="AI1297" s="299">
        <v>0</v>
      </c>
      <c r="AJ1297" s="299">
        <v>0</v>
      </c>
      <c r="AK1297" s="299">
        <v>0</v>
      </c>
      <c r="AL1297" s="299">
        <v>0</v>
      </c>
      <c r="AM1297" s="299">
        <v>0</v>
      </c>
      <c r="AN1297" s="299">
        <v>0</v>
      </c>
      <c r="AO1297" s="299">
        <v>0</v>
      </c>
      <c r="AP1297" s="299">
        <v>0</v>
      </c>
      <c r="AQ1297" s="65">
        <v>0</v>
      </c>
      <c r="AR1297" s="66">
        <f t="shared" si="280"/>
        <v>0</v>
      </c>
      <c r="AS1297" s="67">
        <v>0</v>
      </c>
      <c r="AT1297" s="66">
        <f t="shared" si="282"/>
        <v>0</v>
      </c>
      <c r="AU1297" s="67">
        <v>0</v>
      </c>
      <c r="AV1297" s="68">
        <f t="shared" si="284"/>
        <v>0</v>
      </c>
    </row>
    <row r="1298" spans="1:48" x14ac:dyDescent="0.2">
      <c r="A1298" s="1" t="str">
        <f t="shared" si="277"/>
        <v>Pichidegua47</v>
      </c>
      <c r="B1298" s="38" t="str">
        <f t="shared" si="278"/>
        <v>PICH2A47</v>
      </c>
      <c r="C1298" s="39">
        <v>47</v>
      </c>
      <c r="D1298" s="40" t="s">
        <v>52</v>
      </c>
      <c r="E1298" s="40" t="s">
        <v>56</v>
      </c>
      <c r="F1298" s="40" t="s">
        <v>48</v>
      </c>
      <c r="G1298" s="41" t="s">
        <v>26</v>
      </c>
      <c r="H1298" s="299">
        <v>24000</v>
      </c>
      <c r="I1298" s="299">
        <v>8.7200000000000006</v>
      </c>
      <c r="J1298" s="299">
        <v>70740</v>
      </c>
      <c r="K1298" s="299">
        <v>25.69</v>
      </c>
      <c r="L1298" s="299">
        <v>102600</v>
      </c>
      <c r="M1298" s="299">
        <v>37.26</v>
      </c>
      <c r="N1298" s="299">
        <v>57600</v>
      </c>
      <c r="O1298" s="299">
        <v>20.92</v>
      </c>
      <c r="P1298" s="299">
        <v>3420</v>
      </c>
      <c r="Q1298" s="299">
        <v>1.24</v>
      </c>
      <c r="R1298" s="299">
        <v>0</v>
      </c>
      <c r="S1298" s="299">
        <v>0</v>
      </c>
      <c r="T1298" s="299">
        <v>0</v>
      </c>
      <c r="U1298" s="299">
        <v>0</v>
      </c>
      <c r="V1298" s="299">
        <v>10620</v>
      </c>
      <c r="W1298" s="299">
        <v>3.86</v>
      </c>
      <c r="X1298" s="299">
        <v>0</v>
      </c>
      <c r="Y1298" s="299">
        <v>0</v>
      </c>
      <c r="Z1298" s="299">
        <v>10620</v>
      </c>
      <c r="AA1298" s="299">
        <v>3.86</v>
      </c>
      <c r="AB1298" s="299">
        <v>5580</v>
      </c>
      <c r="AC1298" s="299">
        <v>2.0299999999999998</v>
      </c>
      <c r="AD1298" s="299">
        <v>0</v>
      </c>
      <c r="AE1298" s="299">
        <v>0</v>
      </c>
      <c r="AF1298" s="299">
        <v>5580</v>
      </c>
      <c r="AG1298" s="299">
        <v>2.0299999999999998</v>
      </c>
      <c r="AH1298" s="299">
        <v>820</v>
      </c>
      <c r="AI1298" s="299">
        <v>0.3</v>
      </c>
      <c r="AJ1298" s="299">
        <v>0</v>
      </c>
      <c r="AK1298" s="299">
        <v>0</v>
      </c>
      <c r="AL1298" s="299">
        <v>275380</v>
      </c>
      <c r="AM1298" s="299">
        <v>100</v>
      </c>
      <c r="AN1298" s="299">
        <v>0</v>
      </c>
      <c r="AO1298" s="299">
        <v>0</v>
      </c>
      <c r="AP1298" s="299">
        <v>275380</v>
      </c>
      <c r="AQ1298" s="65">
        <f t="shared" si="279"/>
        <v>3.856489214903043E-2</v>
      </c>
      <c r="AR1298" s="66">
        <f t="shared" si="280"/>
        <v>59</v>
      </c>
      <c r="AS1298" s="67">
        <f t="shared" si="281"/>
        <v>2.0262909434236327E-2</v>
      </c>
      <c r="AT1298" s="66">
        <f t="shared" si="282"/>
        <v>31</v>
      </c>
      <c r="AU1298" s="67">
        <f t="shared" si="283"/>
        <v>2.9777035369307867E-3</v>
      </c>
      <c r="AV1298" s="68">
        <f t="shared" si="284"/>
        <v>4.5555555555555554</v>
      </c>
    </row>
    <row r="1299" spans="1:48" x14ac:dyDescent="0.2">
      <c r="A1299" s="1" t="str">
        <f t="shared" si="277"/>
        <v>Pichidegua47</v>
      </c>
      <c r="B1299" s="38" t="str">
        <f t="shared" si="278"/>
        <v>PICH3A47</v>
      </c>
      <c r="C1299" s="39">
        <v>47</v>
      </c>
      <c r="D1299" s="40" t="s">
        <v>52</v>
      </c>
      <c r="E1299" s="40" t="s">
        <v>55</v>
      </c>
      <c r="F1299" s="40" t="s">
        <v>49</v>
      </c>
      <c r="G1299" s="41" t="s">
        <v>27</v>
      </c>
      <c r="H1299" s="299">
        <v>23400</v>
      </c>
      <c r="I1299" s="299">
        <v>9.3000000000000007</v>
      </c>
      <c r="J1299" s="299">
        <v>60260</v>
      </c>
      <c r="K1299" s="299">
        <v>23.94</v>
      </c>
      <c r="L1299" s="299">
        <v>115920</v>
      </c>
      <c r="M1299" s="299">
        <v>46.05</v>
      </c>
      <c r="N1299" s="299">
        <v>22860</v>
      </c>
      <c r="O1299" s="299">
        <v>9.08</v>
      </c>
      <c r="P1299" s="299">
        <v>0</v>
      </c>
      <c r="Q1299" s="299">
        <v>0</v>
      </c>
      <c r="R1299" s="299">
        <v>0</v>
      </c>
      <c r="S1299" s="299">
        <v>0</v>
      </c>
      <c r="T1299" s="299">
        <v>0</v>
      </c>
      <c r="U1299" s="299">
        <v>0</v>
      </c>
      <c r="V1299" s="299">
        <v>25020</v>
      </c>
      <c r="W1299" s="299">
        <v>9.94</v>
      </c>
      <c r="X1299" s="299">
        <v>0</v>
      </c>
      <c r="Y1299" s="299">
        <v>0</v>
      </c>
      <c r="Z1299" s="299">
        <v>25020</v>
      </c>
      <c r="AA1299" s="299">
        <v>9.94</v>
      </c>
      <c r="AB1299" s="299">
        <v>2340</v>
      </c>
      <c r="AC1299" s="299">
        <v>0.93</v>
      </c>
      <c r="AD1299" s="299">
        <v>0</v>
      </c>
      <c r="AE1299" s="299">
        <v>0</v>
      </c>
      <c r="AF1299" s="299">
        <v>2340</v>
      </c>
      <c r="AG1299" s="299">
        <v>0.93</v>
      </c>
      <c r="AH1299" s="299">
        <v>1900</v>
      </c>
      <c r="AI1299" s="299">
        <v>0.75</v>
      </c>
      <c r="AJ1299" s="299">
        <v>0</v>
      </c>
      <c r="AK1299" s="299">
        <v>0</v>
      </c>
      <c r="AL1299" s="299">
        <v>251700</v>
      </c>
      <c r="AM1299" s="299">
        <v>100</v>
      </c>
      <c r="AN1299" s="299">
        <v>0</v>
      </c>
      <c r="AO1299" s="299">
        <v>0</v>
      </c>
      <c r="AP1299" s="299">
        <v>251700</v>
      </c>
      <c r="AQ1299" s="65">
        <f t="shared" si="279"/>
        <v>9.9404052443384988E-2</v>
      </c>
      <c r="AR1299" s="66">
        <f t="shared" si="280"/>
        <v>139</v>
      </c>
      <c r="AS1299" s="67">
        <f t="shared" si="281"/>
        <v>9.2967818831942786E-3</v>
      </c>
      <c r="AT1299" s="66">
        <f t="shared" si="282"/>
        <v>13</v>
      </c>
      <c r="AU1299" s="67">
        <f t="shared" si="283"/>
        <v>7.548669050456893E-3</v>
      </c>
      <c r="AV1299" s="68">
        <f t="shared" si="284"/>
        <v>10.555555555555555</v>
      </c>
    </row>
    <row r="1300" spans="1:48" x14ac:dyDescent="0.2">
      <c r="A1300" s="1" t="str">
        <f t="shared" si="277"/>
        <v>Pichidegua47</v>
      </c>
      <c r="B1300" s="38" t="str">
        <f t="shared" si="278"/>
        <v>PICH4A47</v>
      </c>
      <c r="C1300" s="39">
        <v>47</v>
      </c>
      <c r="D1300" s="40" t="s">
        <v>52</v>
      </c>
      <c r="E1300" s="40" t="s">
        <v>55</v>
      </c>
      <c r="F1300" s="40" t="s">
        <v>50</v>
      </c>
      <c r="G1300" s="41" t="s">
        <v>28</v>
      </c>
      <c r="H1300" s="299">
        <v>0</v>
      </c>
      <c r="I1300" s="299">
        <v>0</v>
      </c>
      <c r="J1300" s="299">
        <v>0</v>
      </c>
      <c r="K1300" s="299">
        <v>0</v>
      </c>
      <c r="L1300" s="299">
        <v>0</v>
      </c>
      <c r="M1300" s="299">
        <v>0</v>
      </c>
      <c r="N1300" s="299">
        <v>0</v>
      </c>
      <c r="O1300" s="299">
        <v>0</v>
      </c>
      <c r="P1300" s="299">
        <v>0</v>
      </c>
      <c r="Q1300" s="299">
        <v>0</v>
      </c>
      <c r="R1300" s="299">
        <v>0</v>
      </c>
      <c r="S1300" s="299">
        <v>0</v>
      </c>
      <c r="T1300" s="299">
        <v>0</v>
      </c>
      <c r="U1300" s="299">
        <v>0</v>
      </c>
      <c r="V1300" s="299">
        <v>0</v>
      </c>
      <c r="W1300" s="299">
        <v>0</v>
      </c>
      <c r="X1300" s="299">
        <v>0</v>
      </c>
      <c r="Y1300" s="299">
        <v>0</v>
      </c>
      <c r="Z1300" s="299">
        <v>0</v>
      </c>
      <c r="AA1300" s="299">
        <v>0</v>
      </c>
      <c r="AB1300" s="299">
        <v>0</v>
      </c>
      <c r="AC1300" s="299">
        <v>0</v>
      </c>
      <c r="AD1300" s="299">
        <v>0</v>
      </c>
      <c r="AE1300" s="299">
        <v>0</v>
      </c>
      <c r="AF1300" s="299">
        <v>0</v>
      </c>
      <c r="AG1300" s="299">
        <v>0</v>
      </c>
      <c r="AH1300" s="299">
        <v>0</v>
      </c>
      <c r="AI1300" s="299">
        <v>0</v>
      </c>
      <c r="AJ1300" s="299">
        <v>0</v>
      </c>
      <c r="AK1300" s="299">
        <v>0</v>
      </c>
      <c r="AL1300" s="299">
        <v>0</v>
      </c>
      <c r="AM1300" s="299">
        <v>0</v>
      </c>
      <c r="AN1300" s="299">
        <v>0</v>
      </c>
      <c r="AO1300" s="299">
        <v>0</v>
      </c>
      <c r="AP1300" s="299">
        <v>0</v>
      </c>
      <c r="AQ1300" s="65">
        <v>0</v>
      </c>
      <c r="AR1300" s="66">
        <f t="shared" si="280"/>
        <v>0</v>
      </c>
      <c r="AS1300" s="67">
        <v>0</v>
      </c>
      <c r="AT1300" s="66">
        <f t="shared" si="282"/>
        <v>0</v>
      </c>
      <c r="AU1300" s="67">
        <v>0</v>
      </c>
      <c r="AV1300" s="68">
        <f t="shared" si="284"/>
        <v>0</v>
      </c>
    </row>
    <row r="1301" spans="1:48" x14ac:dyDescent="0.2">
      <c r="A1301" s="1" t="str">
        <f t="shared" si="277"/>
        <v>Pichidegua47</v>
      </c>
      <c r="B1301" s="38" t="str">
        <f t="shared" si="278"/>
        <v>PICH5A47</v>
      </c>
      <c r="C1301" s="39">
        <v>47</v>
      </c>
      <c r="D1301" s="40" t="s">
        <v>52</v>
      </c>
      <c r="E1301" s="40" t="s">
        <v>55</v>
      </c>
      <c r="F1301" s="40" t="s">
        <v>51</v>
      </c>
      <c r="G1301" s="41" t="s">
        <v>29</v>
      </c>
      <c r="H1301" s="299">
        <v>1920</v>
      </c>
      <c r="I1301" s="299">
        <v>1.1200000000000001</v>
      </c>
      <c r="J1301" s="299">
        <v>18820</v>
      </c>
      <c r="K1301" s="299">
        <v>10.98</v>
      </c>
      <c r="L1301" s="299">
        <v>81000</v>
      </c>
      <c r="M1301" s="299">
        <v>47.25</v>
      </c>
      <c r="N1301" s="299">
        <v>48420</v>
      </c>
      <c r="O1301" s="299">
        <v>28.25</v>
      </c>
      <c r="P1301" s="299">
        <v>5220</v>
      </c>
      <c r="Q1301" s="299">
        <v>3.05</v>
      </c>
      <c r="R1301" s="299">
        <v>0</v>
      </c>
      <c r="S1301" s="299">
        <v>0</v>
      </c>
      <c r="T1301" s="299">
        <v>0</v>
      </c>
      <c r="U1301" s="299">
        <v>0</v>
      </c>
      <c r="V1301" s="299">
        <v>13320</v>
      </c>
      <c r="W1301" s="299">
        <v>7.77</v>
      </c>
      <c r="X1301" s="299">
        <v>0</v>
      </c>
      <c r="Y1301" s="299">
        <v>0</v>
      </c>
      <c r="Z1301" s="299">
        <v>13320</v>
      </c>
      <c r="AA1301" s="299">
        <v>7.77</v>
      </c>
      <c r="AB1301" s="299">
        <v>1980</v>
      </c>
      <c r="AC1301" s="299">
        <v>1.1599999999999999</v>
      </c>
      <c r="AD1301" s="299">
        <v>0</v>
      </c>
      <c r="AE1301" s="299">
        <v>0</v>
      </c>
      <c r="AF1301" s="299">
        <v>1980</v>
      </c>
      <c r="AG1301" s="299">
        <v>1.1599999999999999</v>
      </c>
      <c r="AH1301" s="299">
        <v>740</v>
      </c>
      <c r="AI1301" s="299">
        <v>0.43</v>
      </c>
      <c r="AJ1301" s="299">
        <v>0</v>
      </c>
      <c r="AK1301" s="299">
        <v>0</v>
      </c>
      <c r="AL1301" s="299">
        <v>171420</v>
      </c>
      <c r="AM1301" s="299">
        <v>100</v>
      </c>
      <c r="AN1301" s="299">
        <v>0</v>
      </c>
      <c r="AO1301" s="299">
        <v>0</v>
      </c>
      <c r="AP1301" s="299">
        <v>171420</v>
      </c>
      <c r="AQ1301" s="65">
        <f t="shared" si="279"/>
        <v>7.770388519425972E-2</v>
      </c>
      <c r="AR1301" s="66">
        <f t="shared" si="280"/>
        <v>74</v>
      </c>
      <c r="AS1301" s="67">
        <f t="shared" si="281"/>
        <v>1.1550577528876444E-2</v>
      </c>
      <c r="AT1301" s="66">
        <f t="shared" si="282"/>
        <v>11</v>
      </c>
      <c r="AU1301" s="67">
        <f t="shared" si="283"/>
        <v>4.3168825107922065E-3</v>
      </c>
      <c r="AV1301" s="68">
        <f t="shared" si="284"/>
        <v>4.1111111111111107</v>
      </c>
    </row>
    <row r="1302" spans="1:48" x14ac:dyDescent="0.2">
      <c r="A1302" s="1" t="str">
        <f t="shared" si="277"/>
        <v>Pichidegua47</v>
      </c>
      <c r="B1302" s="38" t="str">
        <f t="shared" si="278"/>
        <v>PICH1B47</v>
      </c>
      <c r="C1302" s="39">
        <v>47</v>
      </c>
      <c r="D1302" s="40" t="s">
        <v>52</v>
      </c>
      <c r="E1302" s="40" t="s">
        <v>56</v>
      </c>
      <c r="F1302" s="40" t="s">
        <v>48</v>
      </c>
      <c r="G1302" s="41" t="s">
        <v>30</v>
      </c>
      <c r="H1302" s="299">
        <v>0</v>
      </c>
      <c r="I1302" s="299">
        <v>0</v>
      </c>
      <c r="J1302" s="299">
        <v>0</v>
      </c>
      <c r="K1302" s="299">
        <v>0</v>
      </c>
      <c r="L1302" s="299">
        <v>0</v>
      </c>
      <c r="M1302" s="299">
        <v>0</v>
      </c>
      <c r="N1302" s="299">
        <v>0</v>
      </c>
      <c r="O1302" s="299">
        <v>0</v>
      </c>
      <c r="P1302" s="299">
        <v>0</v>
      </c>
      <c r="Q1302" s="299">
        <v>0</v>
      </c>
      <c r="R1302" s="299">
        <v>0</v>
      </c>
      <c r="S1302" s="299">
        <v>0</v>
      </c>
      <c r="T1302" s="299">
        <v>0</v>
      </c>
      <c r="U1302" s="299">
        <v>0</v>
      </c>
      <c r="V1302" s="299">
        <v>0</v>
      </c>
      <c r="W1302" s="299">
        <v>0</v>
      </c>
      <c r="X1302" s="299">
        <v>0</v>
      </c>
      <c r="Y1302" s="299">
        <v>0</v>
      </c>
      <c r="Z1302" s="299">
        <v>0</v>
      </c>
      <c r="AA1302" s="299">
        <v>0</v>
      </c>
      <c r="AB1302" s="299">
        <v>0</v>
      </c>
      <c r="AC1302" s="299">
        <v>0</v>
      </c>
      <c r="AD1302" s="299">
        <v>0</v>
      </c>
      <c r="AE1302" s="299">
        <v>0</v>
      </c>
      <c r="AF1302" s="299">
        <v>0</v>
      </c>
      <c r="AG1302" s="299">
        <v>0</v>
      </c>
      <c r="AH1302" s="299">
        <v>0</v>
      </c>
      <c r="AI1302" s="299">
        <v>0</v>
      </c>
      <c r="AJ1302" s="299">
        <v>0</v>
      </c>
      <c r="AK1302" s="299">
        <v>0</v>
      </c>
      <c r="AL1302" s="299">
        <v>0</v>
      </c>
      <c r="AM1302" s="299">
        <v>0</v>
      </c>
      <c r="AN1302" s="299">
        <v>0</v>
      </c>
      <c r="AO1302" s="299">
        <v>0</v>
      </c>
      <c r="AP1302" s="299">
        <v>0</v>
      </c>
      <c r="AQ1302" s="65">
        <v>0</v>
      </c>
      <c r="AR1302" s="66">
        <f t="shared" si="280"/>
        <v>0</v>
      </c>
      <c r="AS1302" s="67">
        <v>0</v>
      </c>
      <c r="AT1302" s="66">
        <f t="shared" si="282"/>
        <v>0</v>
      </c>
      <c r="AU1302" s="67">
        <v>0</v>
      </c>
      <c r="AV1302" s="68">
        <f t="shared" si="284"/>
        <v>0</v>
      </c>
    </row>
    <row r="1303" spans="1:48" x14ac:dyDescent="0.2">
      <c r="A1303" s="1" t="str">
        <f t="shared" si="277"/>
        <v>Pichidegua47</v>
      </c>
      <c r="B1303" s="38" t="str">
        <f t="shared" si="278"/>
        <v>PICH2B47</v>
      </c>
      <c r="C1303" s="39">
        <v>47</v>
      </c>
      <c r="D1303" s="40" t="s">
        <v>52</v>
      </c>
      <c r="E1303" s="40" t="s">
        <v>55</v>
      </c>
      <c r="F1303" s="40" t="s">
        <v>48</v>
      </c>
      <c r="G1303" s="41" t="s">
        <v>31</v>
      </c>
      <c r="H1303" s="299">
        <v>0</v>
      </c>
      <c r="I1303" s="299">
        <v>0</v>
      </c>
      <c r="J1303" s="299">
        <v>0</v>
      </c>
      <c r="K1303" s="299">
        <v>0</v>
      </c>
      <c r="L1303" s="299">
        <v>0</v>
      </c>
      <c r="M1303" s="299">
        <v>0</v>
      </c>
      <c r="N1303" s="299">
        <v>0</v>
      </c>
      <c r="O1303" s="299">
        <v>0</v>
      </c>
      <c r="P1303" s="299">
        <v>0</v>
      </c>
      <c r="Q1303" s="299">
        <v>0</v>
      </c>
      <c r="R1303" s="299">
        <v>0</v>
      </c>
      <c r="S1303" s="299">
        <v>0</v>
      </c>
      <c r="T1303" s="299">
        <v>0</v>
      </c>
      <c r="U1303" s="299">
        <v>0</v>
      </c>
      <c r="V1303" s="299">
        <v>0</v>
      </c>
      <c r="W1303" s="299">
        <v>0</v>
      </c>
      <c r="X1303" s="299">
        <v>0</v>
      </c>
      <c r="Y1303" s="299">
        <v>0</v>
      </c>
      <c r="Z1303" s="299">
        <v>0</v>
      </c>
      <c r="AA1303" s="299">
        <v>0</v>
      </c>
      <c r="AB1303" s="299">
        <v>0</v>
      </c>
      <c r="AC1303" s="299">
        <v>0</v>
      </c>
      <c r="AD1303" s="299">
        <v>0</v>
      </c>
      <c r="AE1303" s="299">
        <v>0</v>
      </c>
      <c r="AF1303" s="299">
        <v>0</v>
      </c>
      <c r="AG1303" s="299">
        <v>0</v>
      </c>
      <c r="AH1303" s="299">
        <v>0</v>
      </c>
      <c r="AI1303" s="299">
        <v>0</v>
      </c>
      <c r="AJ1303" s="299">
        <v>0</v>
      </c>
      <c r="AK1303" s="299">
        <v>0</v>
      </c>
      <c r="AL1303" s="299">
        <v>0</v>
      </c>
      <c r="AM1303" s="299">
        <v>0</v>
      </c>
      <c r="AN1303" s="299">
        <v>0</v>
      </c>
      <c r="AO1303" s="299">
        <v>0</v>
      </c>
      <c r="AP1303" s="299">
        <v>0</v>
      </c>
      <c r="AQ1303" s="65">
        <v>0</v>
      </c>
      <c r="AR1303" s="66">
        <f t="shared" si="280"/>
        <v>0</v>
      </c>
      <c r="AS1303" s="67">
        <v>0</v>
      </c>
      <c r="AT1303" s="66">
        <f t="shared" si="282"/>
        <v>0</v>
      </c>
      <c r="AU1303" s="67">
        <v>0</v>
      </c>
      <c r="AV1303" s="68">
        <f t="shared" si="284"/>
        <v>0</v>
      </c>
    </row>
    <row r="1304" spans="1:48" x14ac:dyDescent="0.2">
      <c r="A1304" s="1" t="str">
        <f t="shared" si="277"/>
        <v>Pichidegua47</v>
      </c>
      <c r="B1304" s="38" t="str">
        <f t="shared" si="278"/>
        <v>PICH3B47</v>
      </c>
      <c r="C1304" s="39">
        <v>47</v>
      </c>
      <c r="D1304" s="40" t="s">
        <v>52</v>
      </c>
      <c r="E1304" s="40" t="s">
        <v>55</v>
      </c>
      <c r="F1304" s="40" t="s">
        <v>49</v>
      </c>
      <c r="G1304" s="41" t="s">
        <v>32</v>
      </c>
      <c r="H1304" s="299">
        <v>3120</v>
      </c>
      <c r="I1304" s="299">
        <v>0.73</v>
      </c>
      <c r="J1304" s="299">
        <v>40720</v>
      </c>
      <c r="K1304" s="299">
        <v>9.59</v>
      </c>
      <c r="L1304" s="299">
        <v>216120</v>
      </c>
      <c r="M1304" s="299">
        <v>50.89</v>
      </c>
      <c r="N1304" s="299">
        <v>139680</v>
      </c>
      <c r="O1304" s="299">
        <v>32.89</v>
      </c>
      <c r="P1304" s="299">
        <v>8100</v>
      </c>
      <c r="Q1304" s="299">
        <v>1.91</v>
      </c>
      <c r="R1304" s="299">
        <v>0</v>
      </c>
      <c r="S1304" s="299">
        <v>0</v>
      </c>
      <c r="T1304" s="299">
        <v>0</v>
      </c>
      <c r="U1304" s="299">
        <v>0</v>
      </c>
      <c r="V1304" s="299">
        <v>14220</v>
      </c>
      <c r="W1304" s="299">
        <v>3.35</v>
      </c>
      <c r="X1304" s="299">
        <v>0</v>
      </c>
      <c r="Y1304" s="299">
        <v>0</v>
      </c>
      <c r="Z1304" s="299">
        <v>14220</v>
      </c>
      <c r="AA1304" s="299">
        <v>3.35</v>
      </c>
      <c r="AB1304" s="299">
        <v>1260</v>
      </c>
      <c r="AC1304" s="299">
        <v>0.3</v>
      </c>
      <c r="AD1304" s="299">
        <v>0</v>
      </c>
      <c r="AE1304" s="299">
        <v>0</v>
      </c>
      <c r="AF1304" s="299">
        <v>1260</v>
      </c>
      <c r="AG1304" s="299">
        <v>0.3</v>
      </c>
      <c r="AH1304" s="299">
        <v>1440</v>
      </c>
      <c r="AI1304" s="299">
        <v>0.34</v>
      </c>
      <c r="AJ1304" s="299">
        <v>0</v>
      </c>
      <c r="AK1304" s="299">
        <v>0</v>
      </c>
      <c r="AL1304" s="299">
        <v>424660</v>
      </c>
      <c r="AM1304" s="299">
        <v>100</v>
      </c>
      <c r="AN1304" s="299">
        <v>0</v>
      </c>
      <c r="AO1304" s="299">
        <v>0</v>
      </c>
      <c r="AP1304" s="299">
        <v>424660</v>
      </c>
      <c r="AQ1304" s="65">
        <f t="shared" si="279"/>
        <v>3.3485612019026986E-2</v>
      </c>
      <c r="AR1304" s="66">
        <f t="shared" si="280"/>
        <v>79</v>
      </c>
      <c r="AS1304" s="67">
        <f t="shared" si="281"/>
        <v>2.9670795459897331E-3</v>
      </c>
      <c r="AT1304" s="66">
        <f t="shared" si="282"/>
        <v>7</v>
      </c>
      <c r="AU1304" s="67">
        <f t="shared" si="283"/>
        <v>3.3909480525596948E-3</v>
      </c>
      <c r="AV1304" s="68">
        <f t="shared" si="284"/>
        <v>8</v>
      </c>
    </row>
    <row r="1305" spans="1:48" x14ac:dyDescent="0.2">
      <c r="A1305" s="1" t="str">
        <f t="shared" si="277"/>
        <v>Pichidegua47</v>
      </c>
      <c r="B1305" s="38" t="str">
        <f t="shared" si="278"/>
        <v>PICH4B47</v>
      </c>
      <c r="C1305" s="39">
        <v>47</v>
      </c>
      <c r="D1305" s="40" t="s">
        <v>52</v>
      </c>
      <c r="E1305" s="40" t="s">
        <v>55</v>
      </c>
      <c r="F1305" s="40" t="s">
        <v>50</v>
      </c>
      <c r="G1305" s="41" t="s">
        <v>33</v>
      </c>
      <c r="H1305" s="299">
        <v>720</v>
      </c>
      <c r="I1305" s="299">
        <v>0.56999999999999995</v>
      </c>
      <c r="J1305" s="299">
        <v>5760</v>
      </c>
      <c r="K1305" s="299">
        <v>4.53</v>
      </c>
      <c r="L1305" s="299">
        <v>51120</v>
      </c>
      <c r="M1305" s="299">
        <v>40.25</v>
      </c>
      <c r="N1305" s="299">
        <v>48600</v>
      </c>
      <c r="O1305" s="299">
        <v>38.26</v>
      </c>
      <c r="P1305" s="299">
        <v>6840</v>
      </c>
      <c r="Q1305" s="299">
        <v>5.38</v>
      </c>
      <c r="R1305" s="299">
        <v>0</v>
      </c>
      <c r="S1305" s="299">
        <v>0</v>
      </c>
      <c r="T1305" s="299">
        <v>0</v>
      </c>
      <c r="U1305" s="299">
        <v>0</v>
      </c>
      <c r="V1305" s="299">
        <v>11520</v>
      </c>
      <c r="W1305" s="299">
        <v>9.07</v>
      </c>
      <c r="X1305" s="299">
        <v>0</v>
      </c>
      <c r="Y1305" s="299">
        <v>0</v>
      </c>
      <c r="Z1305" s="299">
        <v>11520</v>
      </c>
      <c r="AA1305" s="299">
        <v>9.07</v>
      </c>
      <c r="AB1305" s="299">
        <v>1980</v>
      </c>
      <c r="AC1305" s="299">
        <v>1.56</v>
      </c>
      <c r="AD1305" s="299">
        <v>0</v>
      </c>
      <c r="AE1305" s="299">
        <v>0</v>
      </c>
      <c r="AF1305" s="299">
        <v>1980</v>
      </c>
      <c r="AG1305" s="299">
        <v>1.56</v>
      </c>
      <c r="AH1305" s="299">
        <v>480</v>
      </c>
      <c r="AI1305" s="299">
        <v>0.38</v>
      </c>
      <c r="AJ1305" s="299">
        <v>0</v>
      </c>
      <c r="AK1305" s="299">
        <v>0</v>
      </c>
      <c r="AL1305" s="299">
        <v>127020</v>
      </c>
      <c r="AM1305" s="299">
        <v>100</v>
      </c>
      <c r="AN1305" s="299">
        <v>0</v>
      </c>
      <c r="AO1305" s="299">
        <v>0</v>
      </c>
      <c r="AP1305" s="299">
        <v>127020</v>
      </c>
      <c r="AQ1305" s="65">
        <f t="shared" si="279"/>
        <v>9.0694378837978276E-2</v>
      </c>
      <c r="AR1305" s="66">
        <f t="shared" si="280"/>
        <v>64</v>
      </c>
      <c r="AS1305" s="67">
        <f t="shared" si="281"/>
        <v>1.5588096362777516E-2</v>
      </c>
      <c r="AT1305" s="66">
        <f t="shared" si="282"/>
        <v>11</v>
      </c>
      <c r="AU1305" s="67">
        <f t="shared" si="283"/>
        <v>3.7789324515824282E-3</v>
      </c>
      <c r="AV1305" s="68">
        <f t="shared" si="284"/>
        <v>2.6666666666666665</v>
      </c>
    </row>
    <row r="1306" spans="1:48" x14ac:dyDescent="0.2">
      <c r="A1306" s="1" t="str">
        <f t="shared" si="277"/>
        <v>Pichidegua47</v>
      </c>
      <c r="B1306" s="38" t="str">
        <f t="shared" si="278"/>
        <v>PICH5B47</v>
      </c>
      <c r="C1306" s="39">
        <v>47</v>
      </c>
      <c r="D1306" s="40" t="s">
        <v>52</v>
      </c>
      <c r="E1306" s="40" t="s">
        <v>55</v>
      </c>
      <c r="F1306" s="40" t="s">
        <v>51</v>
      </c>
      <c r="G1306" s="41" t="s">
        <v>34</v>
      </c>
      <c r="H1306" s="299">
        <v>11160</v>
      </c>
      <c r="I1306" s="299">
        <v>2.16</v>
      </c>
      <c r="J1306" s="299">
        <v>6520</v>
      </c>
      <c r="K1306" s="299">
        <v>1.26</v>
      </c>
      <c r="L1306" s="299">
        <v>16920</v>
      </c>
      <c r="M1306" s="299">
        <v>3.28</v>
      </c>
      <c r="N1306" s="299">
        <v>262980</v>
      </c>
      <c r="O1306" s="299">
        <v>50.96</v>
      </c>
      <c r="P1306" s="299">
        <v>194580</v>
      </c>
      <c r="Q1306" s="299">
        <v>37.71</v>
      </c>
      <c r="R1306" s="299">
        <v>6300</v>
      </c>
      <c r="S1306" s="299">
        <v>1.22</v>
      </c>
      <c r="T1306" s="299">
        <v>0</v>
      </c>
      <c r="U1306" s="299">
        <v>0</v>
      </c>
      <c r="V1306" s="299">
        <v>15351</v>
      </c>
      <c r="W1306" s="299">
        <v>2.97</v>
      </c>
      <c r="X1306" s="299">
        <v>0</v>
      </c>
      <c r="Y1306" s="299">
        <v>0</v>
      </c>
      <c r="Z1306" s="299">
        <v>15351</v>
      </c>
      <c r="AA1306" s="299">
        <v>2.97</v>
      </c>
      <c r="AB1306" s="299">
        <v>1377</v>
      </c>
      <c r="AC1306" s="299">
        <v>0.27</v>
      </c>
      <c r="AD1306" s="299">
        <v>0</v>
      </c>
      <c r="AE1306" s="299">
        <v>0</v>
      </c>
      <c r="AF1306" s="299">
        <v>1377</v>
      </c>
      <c r="AG1306" s="299">
        <v>0.27</v>
      </c>
      <c r="AH1306" s="299">
        <v>832</v>
      </c>
      <c r="AI1306" s="299">
        <v>0.16</v>
      </c>
      <c r="AJ1306" s="299">
        <v>0</v>
      </c>
      <c r="AK1306" s="299">
        <v>0</v>
      </c>
      <c r="AL1306" s="299">
        <v>516020</v>
      </c>
      <c r="AM1306" s="299">
        <v>100</v>
      </c>
      <c r="AN1306" s="299">
        <v>0</v>
      </c>
      <c r="AO1306" s="299">
        <v>0</v>
      </c>
      <c r="AP1306" s="299">
        <v>516020</v>
      </c>
      <c r="AQ1306" s="65">
        <f t="shared" si="279"/>
        <v>2.9748846943916902E-2</v>
      </c>
      <c r="AR1306" s="66">
        <f t="shared" si="280"/>
        <v>85.283333333333331</v>
      </c>
      <c r="AS1306" s="67">
        <f t="shared" si="281"/>
        <v>2.6685012208829116E-3</v>
      </c>
      <c r="AT1306" s="66">
        <f t="shared" si="282"/>
        <v>7.65</v>
      </c>
      <c r="AU1306" s="67">
        <f t="shared" si="283"/>
        <v>1.6123406069532189E-3</v>
      </c>
      <c r="AV1306" s="68">
        <f t="shared" si="284"/>
        <v>4.6222222222222218</v>
      </c>
    </row>
    <row r="1307" spans="1:48" x14ac:dyDescent="0.2">
      <c r="A1307" s="1" t="str">
        <f t="shared" si="277"/>
        <v>Pichidegua47</v>
      </c>
      <c r="B1307" s="38" t="str">
        <f t="shared" si="278"/>
        <v>PICH3C47</v>
      </c>
      <c r="C1307" s="39">
        <v>47</v>
      </c>
      <c r="D1307" s="40" t="s">
        <v>52</v>
      </c>
      <c r="E1307" s="40" t="s">
        <v>55</v>
      </c>
      <c r="F1307" s="40" t="s">
        <v>49</v>
      </c>
      <c r="G1307" s="41" t="s">
        <v>53</v>
      </c>
      <c r="H1307" s="299">
        <v>2400</v>
      </c>
      <c r="I1307" s="299">
        <v>0.77</v>
      </c>
      <c r="J1307" s="299">
        <v>14080</v>
      </c>
      <c r="K1307" s="299">
        <v>4.5</v>
      </c>
      <c r="L1307" s="299">
        <v>135540</v>
      </c>
      <c r="M1307" s="299">
        <v>43.35</v>
      </c>
      <c r="N1307" s="299">
        <v>136440</v>
      </c>
      <c r="O1307" s="299">
        <v>43.64</v>
      </c>
      <c r="P1307" s="299">
        <v>10080</v>
      </c>
      <c r="Q1307" s="299">
        <v>3.22</v>
      </c>
      <c r="R1307" s="299">
        <v>0</v>
      </c>
      <c r="S1307" s="299">
        <v>0</v>
      </c>
      <c r="T1307" s="299">
        <v>0</v>
      </c>
      <c r="U1307" s="299">
        <v>0</v>
      </c>
      <c r="V1307" s="299">
        <v>11160</v>
      </c>
      <c r="W1307" s="299">
        <v>3.57</v>
      </c>
      <c r="X1307" s="299">
        <v>0</v>
      </c>
      <c r="Y1307" s="299">
        <v>0</v>
      </c>
      <c r="Z1307" s="299">
        <v>11160</v>
      </c>
      <c r="AA1307" s="299">
        <v>3.57</v>
      </c>
      <c r="AB1307" s="299">
        <v>1260</v>
      </c>
      <c r="AC1307" s="299">
        <v>0.4</v>
      </c>
      <c r="AD1307" s="299">
        <v>0</v>
      </c>
      <c r="AE1307" s="299">
        <v>0</v>
      </c>
      <c r="AF1307" s="299">
        <v>1260</v>
      </c>
      <c r="AG1307" s="299">
        <v>0.4</v>
      </c>
      <c r="AH1307" s="299">
        <v>1720</v>
      </c>
      <c r="AI1307" s="299">
        <v>0.55000000000000004</v>
      </c>
      <c r="AJ1307" s="299">
        <v>0</v>
      </c>
      <c r="AK1307" s="299">
        <v>0</v>
      </c>
      <c r="AL1307" s="299">
        <v>312680</v>
      </c>
      <c r="AM1307" s="299">
        <v>100</v>
      </c>
      <c r="AN1307" s="299">
        <v>0</v>
      </c>
      <c r="AO1307" s="299">
        <v>0</v>
      </c>
      <c r="AP1307" s="299">
        <v>312680</v>
      </c>
      <c r="AQ1307" s="65">
        <f t="shared" si="279"/>
        <v>3.5691441729563768E-2</v>
      </c>
      <c r="AR1307" s="66">
        <f t="shared" si="280"/>
        <v>62</v>
      </c>
      <c r="AS1307" s="67">
        <f t="shared" si="281"/>
        <v>4.0296789049507481E-3</v>
      </c>
      <c r="AT1307" s="66">
        <f t="shared" si="282"/>
        <v>7</v>
      </c>
      <c r="AU1307" s="67">
        <f t="shared" si="283"/>
        <v>5.5008315210438785E-3</v>
      </c>
      <c r="AV1307" s="68">
        <f t="shared" si="284"/>
        <v>9.5555555555555554</v>
      </c>
    </row>
    <row r="1308" spans="1:48" x14ac:dyDescent="0.2">
      <c r="A1308" s="1" t="str">
        <f t="shared" si="277"/>
        <v>Pichidegua47</v>
      </c>
      <c r="B1308" s="38" t="str">
        <f t="shared" si="278"/>
        <v>PICH5C47</v>
      </c>
      <c r="C1308" s="39">
        <v>47</v>
      </c>
      <c r="D1308" s="40" t="s">
        <v>52</v>
      </c>
      <c r="E1308" s="40" t="s">
        <v>55</v>
      </c>
      <c r="F1308" s="40" t="s">
        <v>51</v>
      </c>
      <c r="G1308" s="41" t="s">
        <v>35</v>
      </c>
      <c r="H1308" s="299">
        <v>2160</v>
      </c>
      <c r="I1308" s="299">
        <v>0.93</v>
      </c>
      <c r="J1308" s="299">
        <v>25960</v>
      </c>
      <c r="K1308" s="299">
        <v>11.22</v>
      </c>
      <c r="L1308" s="299">
        <v>102960</v>
      </c>
      <c r="M1308" s="299">
        <v>44.49</v>
      </c>
      <c r="N1308" s="299">
        <v>75780</v>
      </c>
      <c r="O1308" s="299">
        <v>32.74</v>
      </c>
      <c r="P1308" s="299">
        <v>5580</v>
      </c>
      <c r="Q1308" s="299">
        <v>2.41</v>
      </c>
      <c r="R1308" s="299">
        <v>0</v>
      </c>
      <c r="S1308" s="299">
        <v>0</v>
      </c>
      <c r="T1308" s="299">
        <v>0</v>
      </c>
      <c r="U1308" s="299">
        <v>0</v>
      </c>
      <c r="V1308" s="299">
        <v>15840</v>
      </c>
      <c r="W1308" s="299">
        <v>6.84</v>
      </c>
      <c r="X1308" s="299">
        <v>0</v>
      </c>
      <c r="Y1308" s="299">
        <v>0</v>
      </c>
      <c r="Z1308" s="299">
        <v>15840</v>
      </c>
      <c r="AA1308" s="299">
        <v>6.84</v>
      </c>
      <c r="AB1308" s="299">
        <v>2160</v>
      </c>
      <c r="AC1308" s="299">
        <v>0.93</v>
      </c>
      <c r="AD1308" s="299">
        <v>0</v>
      </c>
      <c r="AE1308" s="299">
        <v>0</v>
      </c>
      <c r="AF1308" s="299">
        <v>2160</v>
      </c>
      <c r="AG1308" s="299">
        <v>0.93</v>
      </c>
      <c r="AH1308" s="299">
        <v>1000</v>
      </c>
      <c r="AI1308" s="299">
        <v>0.43</v>
      </c>
      <c r="AJ1308" s="299">
        <v>0</v>
      </c>
      <c r="AK1308" s="299">
        <v>0</v>
      </c>
      <c r="AL1308" s="299">
        <v>231440</v>
      </c>
      <c r="AM1308" s="299">
        <v>100</v>
      </c>
      <c r="AN1308" s="299">
        <v>0</v>
      </c>
      <c r="AO1308" s="299">
        <v>0</v>
      </c>
      <c r="AP1308" s="299">
        <v>231440</v>
      </c>
      <c r="AQ1308" s="65">
        <f t="shared" si="279"/>
        <v>6.8441064638783272E-2</v>
      </c>
      <c r="AR1308" s="66">
        <f t="shared" si="280"/>
        <v>88</v>
      </c>
      <c r="AS1308" s="67">
        <f t="shared" si="281"/>
        <v>9.3328724507431727E-3</v>
      </c>
      <c r="AT1308" s="66">
        <f t="shared" si="282"/>
        <v>12</v>
      </c>
      <c r="AU1308" s="67">
        <f t="shared" si="283"/>
        <v>4.3207742827514693E-3</v>
      </c>
      <c r="AV1308" s="68">
        <f t="shared" si="284"/>
        <v>5.5555555555555554</v>
      </c>
    </row>
    <row r="1309" spans="1:48" x14ac:dyDescent="0.2">
      <c r="A1309" s="1" t="str">
        <f t="shared" si="277"/>
        <v>Pichidegua47</v>
      </c>
      <c r="B1309" s="38" t="str">
        <f t="shared" si="278"/>
        <v>PICH5D47</v>
      </c>
      <c r="C1309" s="39">
        <v>47</v>
      </c>
      <c r="D1309" s="40" t="s">
        <v>52</v>
      </c>
      <c r="E1309" s="40" t="s">
        <v>55</v>
      </c>
      <c r="F1309" s="40" t="s">
        <v>51</v>
      </c>
      <c r="G1309" s="41" t="s">
        <v>36</v>
      </c>
      <c r="H1309" s="299">
        <v>5400</v>
      </c>
      <c r="I1309" s="299">
        <v>2.2999999999999998</v>
      </c>
      <c r="J1309" s="299">
        <v>50400</v>
      </c>
      <c r="K1309" s="299">
        <v>21.51</v>
      </c>
      <c r="L1309" s="299">
        <v>103500</v>
      </c>
      <c r="M1309" s="299">
        <v>44.18</v>
      </c>
      <c r="N1309" s="299">
        <v>39420</v>
      </c>
      <c r="O1309" s="299">
        <v>16.829999999999998</v>
      </c>
      <c r="P1309" s="299">
        <v>1800</v>
      </c>
      <c r="Q1309" s="299">
        <v>0.77</v>
      </c>
      <c r="R1309" s="299">
        <v>0</v>
      </c>
      <c r="S1309" s="299">
        <v>0</v>
      </c>
      <c r="T1309" s="299">
        <v>0</v>
      </c>
      <c r="U1309" s="299">
        <v>0</v>
      </c>
      <c r="V1309" s="299">
        <v>29520</v>
      </c>
      <c r="W1309" s="299">
        <v>12.6</v>
      </c>
      <c r="X1309" s="299">
        <v>0</v>
      </c>
      <c r="Y1309" s="299">
        <v>0</v>
      </c>
      <c r="Z1309" s="299">
        <v>29520</v>
      </c>
      <c r="AA1309" s="299">
        <v>12.6</v>
      </c>
      <c r="AB1309" s="299">
        <v>2880</v>
      </c>
      <c r="AC1309" s="299">
        <v>1.23</v>
      </c>
      <c r="AD1309" s="299">
        <v>0</v>
      </c>
      <c r="AE1309" s="299">
        <v>0</v>
      </c>
      <c r="AF1309" s="299">
        <v>2880</v>
      </c>
      <c r="AG1309" s="299">
        <v>1.23</v>
      </c>
      <c r="AH1309" s="299">
        <v>1360</v>
      </c>
      <c r="AI1309" s="299">
        <v>0.57999999999999996</v>
      </c>
      <c r="AJ1309" s="299">
        <v>0</v>
      </c>
      <c r="AK1309" s="299">
        <v>0</v>
      </c>
      <c r="AL1309" s="299">
        <v>234280</v>
      </c>
      <c r="AM1309" s="299">
        <v>100</v>
      </c>
      <c r="AN1309" s="299">
        <v>0</v>
      </c>
      <c r="AO1309" s="299">
        <v>0</v>
      </c>
      <c r="AP1309" s="299">
        <v>234280</v>
      </c>
      <c r="AQ1309" s="65">
        <f t="shared" si="279"/>
        <v>0.12600307324568891</v>
      </c>
      <c r="AR1309" s="66">
        <f t="shared" si="280"/>
        <v>164</v>
      </c>
      <c r="AS1309" s="67">
        <f t="shared" si="281"/>
        <v>1.2292982755676968E-2</v>
      </c>
      <c r="AT1309" s="66">
        <f t="shared" si="282"/>
        <v>16</v>
      </c>
      <c r="AU1309" s="67">
        <f t="shared" si="283"/>
        <v>5.805019634625235E-3</v>
      </c>
      <c r="AV1309" s="68">
        <f t="shared" si="284"/>
        <v>7.5555555555555554</v>
      </c>
    </row>
    <row r="1310" spans="1:48" x14ac:dyDescent="0.2">
      <c r="A1310" s="1" t="str">
        <f t="shared" si="277"/>
        <v>Pichidegua47</v>
      </c>
      <c r="B1310" s="38" t="str">
        <f t="shared" si="278"/>
        <v>PICH1Aco47</v>
      </c>
      <c r="C1310" s="39">
        <v>47</v>
      </c>
      <c r="D1310" s="40" t="s">
        <v>52</v>
      </c>
      <c r="E1310" s="40" t="s">
        <v>56</v>
      </c>
      <c r="F1310" s="40" t="s">
        <v>47</v>
      </c>
      <c r="G1310" s="41" t="s">
        <v>37</v>
      </c>
      <c r="H1310" s="299">
        <v>1560</v>
      </c>
      <c r="I1310" s="299">
        <v>2.17</v>
      </c>
      <c r="J1310" s="299">
        <v>1620</v>
      </c>
      <c r="K1310" s="299">
        <v>2.2599999999999998</v>
      </c>
      <c r="L1310" s="299">
        <v>5460</v>
      </c>
      <c r="M1310" s="299">
        <v>7.61</v>
      </c>
      <c r="N1310" s="299">
        <v>30420</v>
      </c>
      <c r="O1310" s="299">
        <v>42.39</v>
      </c>
      <c r="P1310" s="299">
        <v>24840</v>
      </c>
      <c r="Q1310" s="299">
        <v>34.619999999999997</v>
      </c>
      <c r="R1310" s="299">
        <v>3420</v>
      </c>
      <c r="S1310" s="299">
        <v>4.7699999999999996</v>
      </c>
      <c r="T1310" s="299">
        <v>0</v>
      </c>
      <c r="U1310" s="299">
        <v>0</v>
      </c>
      <c r="V1310" s="299">
        <v>1203</v>
      </c>
      <c r="W1310" s="299">
        <v>1.68</v>
      </c>
      <c r="X1310" s="299">
        <v>780</v>
      </c>
      <c r="Y1310" s="299">
        <v>1.0900000000000001</v>
      </c>
      <c r="Z1310" s="299">
        <v>1983</v>
      </c>
      <c r="AA1310" s="299">
        <v>2.76</v>
      </c>
      <c r="AB1310" s="299">
        <v>672</v>
      </c>
      <c r="AC1310" s="299">
        <v>0.94</v>
      </c>
      <c r="AD1310" s="299">
        <v>780</v>
      </c>
      <c r="AE1310" s="299">
        <v>1.0900000000000001</v>
      </c>
      <c r="AF1310" s="299">
        <v>1452</v>
      </c>
      <c r="AG1310" s="299">
        <v>2.02</v>
      </c>
      <c r="AH1310" s="299">
        <v>1005</v>
      </c>
      <c r="AI1310" s="299">
        <v>1.4</v>
      </c>
      <c r="AJ1310" s="299">
        <v>0</v>
      </c>
      <c r="AK1310" s="299">
        <v>0</v>
      </c>
      <c r="AL1310" s="299">
        <v>70200</v>
      </c>
      <c r="AM1310" s="299">
        <v>97.83</v>
      </c>
      <c r="AN1310" s="299">
        <v>1560</v>
      </c>
      <c r="AO1310" s="299">
        <v>2.17</v>
      </c>
      <c r="AP1310" s="299">
        <v>71760</v>
      </c>
      <c r="AQ1310" s="65">
        <f t="shared" si="279"/>
        <v>2.7633779264214047E-2</v>
      </c>
      <c r="AR1310" s="66">
        <f t="shared" si="280"/>
        <v>11.016666666666667</v>
      </c>
      <c r="AS1310" s="67">
        <f t="shared" si="281"/>
        <v>2.0234113712374581E-2</v>
      </c>
      <c r="AT1310" s="66">
        <f t="shared" si="282"/>
        <v>8.0666666666666664</v>
      </c>
      <c r="AU1310" s="67">
        <f t="shared" si="283"/>
        <v>1.4005016722408026E-2</v>
      </c>
      <c r="AV1310" s="68">
        <f t="shared" si="284"/>
        <v>5.583333333333333</v>
      </c>
    </row>
    <row r="1311" spans="1:48" x14ac:dyDescent="0.2">
      <c r="A1311" s="1" t="str">
        <f t="shared" si="277"/>
        <v>Pichidegua47</v>
      </c>
      <c r="B1311" s="38" t="str">
        <f t="shared" si="278"/>
        <v>PICH1Aco247</v>
      </c>
      <c r="C1311" s="39">
        <v>47</v>
      </c>
      <c r="D1311" s="40" t="s">
        <v>52</v>
      </c>
      <c r="E1311" s="40" t="s">
        <v>56</v>
      </c>
      <c r="F1311" s="40" t="s">
        <v>47</v>
      </c>
      <c r="G1311" s="41" t="s">
        <v>38</v>
      </c>
      <c r="H1311" s="299">
        <v>1800</v>
      </c>
      <c r="I1311" s="299">
        <v>1.99</v>
      </c>
      <c r="J1311" s="299">
        <v>5940</v>
      </c>
      <c r="K1311" s="299">
        <v>6.58</v>
      </c>
      <c r="L1311" s="299">
        <v>43020</v>
      </c>
      <c r="M1311" s="299">
        <v>47.66</v>
      </c>
      <c r="N1311" s="299">
        <v>25920</v>
      </c>
      <c r="O1311" s="299">
        <v>28.72</v>
      </c>
      <c r="P1311" s="299">
        <v>1620</v>
      </c>
      <c r="Q1311" s="299">
        <v>1.79</v>
      </c>
      <c r="R1311" s="299">
        <v>720</v>
      </c>
      <c r="S1311" s="299">
        <v>0.8</v>
      </c>
      <c r="T1311" s="299">
        <v>0</v>
      </c>
      <c r="U1311" s="299">
        <v>0</v>
      </c>
      <c r="V1311" s="299">
        <v>2874</v>
      </c>
      <c r="W1311" s="299">
        <v>3.18</v>
      </c>
      <c r="X1311" s="299">
        <v>2370</v>
      </c>
      <c r="Y1311" s="299">
        <v>2.63</v>
      </c>
      <c r="Z1311" s="299">
        <v>5244</v>
      </c>
      <c r="AA1311" s="299">
        <v>5.81</v>
      </c>
      <c r="AB1311" s="299">
        <v>3411</v>
      </c>
      <c r="AC1311" s="299">
        <v>3.78</v>
      </c>
      <c r="AD1311" s="299">
        <v>1110</v>
      </c>
      <c r="AE1311" s="299">
        <v>1.23</v>
      </c>
      <c r="AF1311" s="299">
        <v>4521</v>
      </c>
      <c r="AG1311" s="299">
        <v>5.01</v>
      </c>
      <c r="AH1311" s="299">
        <v>1475</v>
      </c>
      <c r="AI1311" s="299">
        <v>1.63</v>
      </c>
      <c r="AJ1311" s="299">
        <v>0</v>
      </c>
      <c r="AK1311" s="299">
        <v>0</v>
      </c>
      <c r="AL1311" s="299">
        <v>86780</v>
      </c>
      <c r="AM1311" s="299">
        <v>96.14</v>
      </c>
      <c r="AN1311" s="299">
        <v>3480</v>
      </c>
      <c r="AO1311" s="299">
        <v>3.86</v>
      </c>
      <c r="AP1311" s="299">
        <v>90260</v>
      </c>
      <c r="AQ1311" s="65">
        <f t="shared" si="279"/>
        <v>5.8098825614890319E-2</v>
      </c>
      <c r="AR1311" s="66">
        <f t="shared" si="280"/>
        <v>29.133333333333333</v>
      </c>
      <c r="AS1311" s="67">
        <f t="shared" si="281"/>
        <v>5.0088632838466651E-2</v>
      </c>
      <c r="AT1311" s="66">
        <f t="shared" si="282"/>
        <v>25.116666666666667</v>
      </c>
      <c r="AU1311" s="67">
        <f t="shared" si="283"/>
        <v>1.6341679592288941E-2</v>
      </c>
      <c r="AV1311" s="68">
        <f t="shared" si="284"/>
        <v>8.1944444444444446</v>
      </c>
    </row>
    <row r="1312" spans="1:48" x14ac:dyDescent="0.2">
      <c r="A1312" s="1" t="str">
        <f t="shared" si="277"/>
        <v>Pichidegua47</v>
      </c>
      <c r="B1312" s="38" t="str">
        <f t="shared" si="278"/>
        <v>PICH1Bco47</v>
      </c>
      <c r="C1312" s="39">
        <v>47</v>
      </c>
      <c r="D1312" s="40" t="s">
        <v>52</v>
      </c>
      <c r="E1312" s="40" t="s">
        <v>56</v>
      </c>
      <c r="F1312" s="40" t="s">
        <v>47</v>
      </c>
      <c r="G1312" s="41" t="s">
        <v>39</v>
      </c>
      <c r="H1312" s="299">
        <v>0</v>
      </c>
      <c r="I1312" s="299">
        <v>0</v>
      </c>
      <c r="J1312" s="299">
        <v>0</v>
      </c>
      <c r="K1312" s="299">
        <v>0</v>
      </c>
      <c r="L1312" s="299">
        <v>0</v>
      </c>
      <c r="M1312" s="299">
        <v>0</v>
      </c>
      <c r="N1312" s="299">
        <v>0</v>
      </c>
      <c r="O1312" s="299">
        <v>0</v>
      </c>
      <c r="P1312" s="299">
        <v>0</v>
      </c>
      <c r="Q1312" s="299">
        <v>0</v>
      </c>
      <c r="R1312" s="299">
        <v>0</v>
      </c>
      <c r="S1312" s="299">
        <v>0</v>
      </c>
      <c r="T1312" s="299">
        <v>0</v>
      </c>
      <c r="U1312" s="299">
        <v>0</v>
      </c>
      <c r="V1312" s="299">
        <v>0</v>
      </c>
      <c r="W1312" s="299">
        <v>0</v>
      </c>
      <c r="X1312" s="299">
        <v>0</v>
      </c>
      <c r="Y1312" s="299">
        <v>0</v>
      </c>
      <c r="Z1312" s="299">
        <v>0</v>
      </c>
      <c r="AA1312" s="299">
        <v>0</v>
      </c>
      <c r="AB1312" s="299">
        <v>0</v>
      </c>
      <c r="AC1312" s="299">
        <v>0</v>
      </c>
      <c r="AD1312" s="299">
        <v>0</v>
      </c>
      <c r="AE1312" s="299">
        <v>0</v>
      </c>
      <c r="AF1312" s="299">
        <v>0</v>
      </c>
      <c r="AG1312" s="299">
        <v>0</v>
      </c>
      <c r="AH1312" s="299">
        <v>0</v>
      </c>
      <c r="AI1312" s="299">
        <v>0</v>
      </c>
      <c r="AJ1312" s="299">
        <v>0</v>
      </c>
      <c r="AK1312" s="299">
        <v>0</v>
      </c>
      <c r="AL1312" s="299">
        <v>0</v>
      </c>
      <c r="AM1312" s="299">
        <v>0</v>
      </c>
      <c r="AN1312" s="299">
        <v>0</v>
      </c>
      <c r="AO1312" s="299">
        <v>0</v>
      </c>
      <c r="AP1312" s="299">
        <v>0</v>
      </c>
      <c r="AQ1312" s="65">
        <v>0</v>
      </c>
      <c r="AR1312" s="66">
        <f t="shared" si="280"/>
        <v>0</v>
      </c>
      <c r="AS1312" s="67">
        <v>0</v>
      </c>
      <c r="AT1312" s="66">
        <f t="shared" si="282"/>
        <v>0</v>
      </c>
      <c r="AU1312" s="67">
        <v>0</v>
      </c>
      <c r="AV1312" s="68">
        <f t="shared" si="284"/>
        <v>0</v>
      </c>
    </row>
    <row r="1313" spans="1:48" x14ac:dyDescent="0.2">
      <c r="A1313" s="1" t="str">
        <f t="shared" si="277"/>
        <v>Pichidegua47</v>
      </c>
      <c r="B1313" s="38" t="str">
        <f t="shared" si="278"/>
        <v>PICH2BCO47</v>
      </c>
      <c r="C1313" s="39">
        <v>47</v>
      </c>
      <c r="D1313" s="40" t="s">
        <v>52</v>
      </c>
      <c r="E1313" s="40" t="s">
        <v>56</v>
      </c>
      <c r="F1313" s="40" t="s">
        <v>47</v>
      </c>
      <c r="G1313" s="41" t="s">
        <v>40</v>
      </c>
      <c r="H1313" s="299">
        <v>0</v>
      </c>
      <c r="I1313" s="299">
        <v>0</v>
      </c>
      <c r="J1313" s="299">
        <v>0</v>
      </c>
      <c r="K1313" s="299">
        <v>0</v>
      </c>
      <c r="L1313" s="299">
        <v>0</v>
      </c>
      <c r="M1313" s="299">
        <v>0</v>
      </c>
      <c r="N1313" s="299">
        <v>0</v>
      </c>
      <c r="O1313" s="299">
        <v>0</v>
      </c>
      <c r="P1313" s="299">
        <v>0</v>
      </c>
      <c r="Q1313" s="299">
        <v>0</v>
      </c>
      <c r="R1313" s="299">
        <v>0</v>
      </c>
      <c r="S1313" s="299">
        <v>0</v>
      </c>
      <c r="T1313" s="299">
        <v>0</v>
      </c>
      <c r="U1313" s="299">
        <v>0</v>
      </c>
      <c r="V1313" s="299">
        <v>0</v>
      </c>
      <c r="W1313" s="299">
        <v>0</v>
      </c>
      <c r="X1313" s="299">
        <v>0</v>
      </c>
      <c r="Y1313" s="299">
        <v>0</v>
      </c>
      <c r="Z1313" s="299">
        <v>0</v>
      </c>
      <c r="AA1313" s="299">
        <v>0</v>
      </c>
      <c r="AB1313" s="299">
        <v>0</v>
      </c>
      <c r="AC1313" s="299">
        <v>0</v>
      </c>
      <c r="AD1313" s="299">
        <v>0</v>
      </c>
      <c r="AE1313" s="299">
        <v>0</v>
      </c>
      <c r="AF1313" s="299">
        <v>0</v>
      </c>
      <c r="AG1313" s="299">
        <v>0</v>
      </c>
      <c r="AH1313" s="299">
        <v>0</v>
      </c>
      <c r="AI1313" s="299">
        <v>0</v>
      </c>
      <c r="AJ1313" s="299">
        <v>0</v>
      </c>
      <c r="AK1313" s="299">
        <v>0</v>
      </c>
      <c r="AL1313" s="299">
        <v>0</v>
      </c>
      <c r="AM1313" s="299">
        <v>0</v>
      </c>
      <c r="AN1313" s="299">
        <v>0</v>
      </c>
      <c r="AO1313" s="299">
        <v>0</v>
      </c>
      <c r="AP1313" s="299">
        <v>0</v>
      </c>
      <c r="AQ1313" s="65">
        <v>0</v>
      </c>
      <c r="AR1313" s="66">
        <f t="shared" si="280"/>
        <v>0</v>
      </c>
      <c r="AS1313" s="67">
        <v>0</v>
      </c>
      <c r="AT1313" s="66">
        <f t="shared" si="282"/>
        <v>0</v>
      </c>
      <c r="AU1313" s="67">
        <v>0</v>
      </c>
      <c r="AV1313" s="68">
        <f t="shared" si="284"/>
        <v>0</v>
      </c>
    </row>
    <row r="1314" spans="1:48" x14ac:dyDescent="0.2">
      <c r="A1314" s="1" t="str">
        <f t="shared" si="277"/>
        <v>Pichidegua47</v>
      </c>
      <c r="B1314" s="38" t="str">
        <f t="shared" si="278"/>
        <v>PICH4Bco47</v>
      </c>
      <c r="C1314" s="39">
        <v>47</v>
      </c>
      <c r="D1314" s="40" t="s">
        <v>52</v>
      </c>
      <c r="E1314" s="40" t="s">
        <v>56</v>
      </c>
      <c r="F1314" s="40" t="s">
        <v>50</v>
      </c>
      <c r="G1314" s="41" t="s">
        <v>41</v>
      </c>
      <c r="H1314" s="299">
        <v>600</v>
      </c>
      <c r="I1314" s="299">
        <v>1.72</v>
      </c>
      <c r="J1314" s="299">
        <v>0</v>
      </c>
      <c r="K1314" s="299">
        <v>0</v>
      </c>
      <c r="L1314" s="299">
        <v>17640</v>
      </c>
      <c r="M1314" s="299">
        <v>50.49</v>
      </c>
      <c r="N1314" s="299">
        <v>8640</v>
      </c>
      <c r="O1314" s="299">
        <v>24.73</v>
      </c>
      <c r="P1314" s="299">
        <v>3600</v>
      </c>
      <c r="Q1314" s="299">
        <v>10.3</v>
      </c>
      <c r="R1314" s="299">
        <v>0</v>
      </c>
      <c r="S1314" s="299">
        <v>0</v>
      </c>
      <c r="T1314" s="299">
        <v>0</v>
      </c>
      <c r="U1314" s="299">
        <v>0</v>
      </c>
      <c r="V1314" s="299">
        <v>2700</v>
      </c>
      <c r="W1314" s="299">
        <v>7.73</v>
      </c>
      <c r="X1314" s="299">
        <v>0</v>
      </c>
      <c r="Y1314" s="299">
        <v>0</v>
      </c>
      <c r="Z1314" s="299">
        <v>2700</v>
      </c>
      <c r="AA1314" s="299">
        <v>7.73</v>
      </c>
      <c r="AB1314" s="299">
        <v>1260</v>
      </c>
      <c r="AC1314" s="299">
        <v>3.61</v>
      </c>
      <c r="AD1314" s="299">
        <v>0</v>
      </c>
      <c r="AE1314" s="299">
        <v>0</v>
      </c>
      <c r="AF1314" s="299">
        <v>1260</v>
      </c>
      <c r="AG1314" s="299">
        <v>3.61</v>
      </c>
      <c r="AH1314" s="299">
        <v>500</v>
      </c>
      <c r="AI1314" s="299">
        <v>1.43</v>
      </c>
      <c r="AJ1314" s="299">
        <v>0</v>
      </c>
      <c r="AK1314" s="299">
        <v>0</v>
      </c>
      <c r="AL1314" s="299">
        <v>34940</v>
      </c>
      <c r="AM1314" s="299">
        <v>100</v>
      </c>
      <c r="AN1314" s="299">
        <v>0</v>
      </c>
      <c r="AO1314" s="299">
        <v>0</v>
      </c>
      <c r="AP1314" s="299">
        <v>34940</v>
      </c>
      <c r="AQ1314" s="65">
        <f t="shared" si="279"/>
        <v>7.7275329135661139E-2</v>
      </c>
      <c r="AR1314" s="66">
        <f t="shared" si="280"/>
        <v>15</v>
      </c>
      <c r="AS1314" s="67">
        <f t="shared" si="281"/>
        <v>3.6061820263308529E-2</v>
      </c>
      <c r="AT1314" s="66">
        <f t="shared" si="282"/>
        <v>7</v>
      </c>
      <c r="AU1314" s="67">
        <f t="shared" si="283"/>
        <v>1.4310246136233544E-2</v>
      </c>
      <c r="AV1314" s="68">
        <f t="shared" si="284"/>
        <v>2.7777777777777777</v>
      </c>
    </row>
    <row r="1315" spans="1:48" x14ac:dyDescent="0.2">
      <c r="A1315" s="1" t="str">
        <f t="shared" si="277"/>
        <v>Pichidegua47</v>
      </c>
      <c r="B1315" s="38" t="str">
        <f t="shared" si="278"/>
        <v>PICH5Aco47</v>
      </c>
      <c r="C1315" s="39">
        <v>47</v>
      </c>
      <c r="D1315" s="40" t="s">
        <v>52</v>
      </c>
      <c r="E1315" s="40" t="s">
        <v>56</v>
      </c>
      <c r="F1315" s="40" t="s">
        <v>51</v>
      </c>
      <c r="G1315" s="41" t="s">
        <v>42</v>
      </c>
      <c r="H1315" s="299">
        <v>600</v>
      </c>
      <c r="I1315" s="299">
        <v>3.5</v>
      </c>
      <c r="J1315" s="299">
        <v>4140</v>
      </c>
      <c r="K1315" s="299">
        <v>24.15</v>
      </c>
      <c r="L1315" s="299">
        <v>6660</v>
      </c>
      <c r="M1315" s="299">
        <v>38.86</v>
      </c>
      <c r="N1315" s="299">
        <v>2340</v>
      </c>
      <c r="O1315" s="299">
        <v>13.65</v>
      </c>
      <c r="P1315" s="299">
        <v>360</v>
      </c>
      <c r="Q1315" s="299">
        <v>2.1</v>
      </c>
      <c r="R1315" s="299">
        <v>0</v>
      </c>
      <c r="S1315" s="299">
        <v>0</v>
      </c>
      <c r="T1315" s="299">
        <v>0</v>
      </c>
      <c r="U1315" s="299">
        <v>0</v>
      </c>
      <c r="V1315" s="299">
        <v>1800</v>
      </c>
      <c r="W1315" s="299">
        <v>10.5</v>
      </c>
      <c r="X1315" s="299">
        <v>0</v>
      </c>
      <c r="Y1315" s="299">
        <v>0</v>
      </c>
      <c r="Z1315" s="299">
        <v>1800</v>
      </c>
      <c r="AA1315" s="299">
        <v>10.5</v>
      </c>
      <c r="AB1315" s="299">
        <v>900</v>
      </c>
      <c r="AC1315" s="299">
        <v>5.25</v>
      </c>
      <c r="AD1315" s="299">
        <v>0</v>
      </c>
      <c r="AE1315" s="299">
        <v>0</v>
      </c>
      <c r="AF1315" s="299">
        <v>900</v>
      </c>
      <c r="AG1315" s="299">
        <v>5.25</v>
      </c>
      <c r="AH1315" s="299">
        <v>340</v>
      </c>
      <c r="AI1315" s="299">
        <v>1.98</v>
      </c>
      <c r="AJ1315" s="299">
        <v>0</v>
      </c>
      <c r="AK1315" s="299">
        <v>0</v>
      </c>
      <c r="AL1315" s="299">
        <v>17140</v>
      </c>
      <c r="AM1315" s="299">
        <v>100</v>
      </c>
      <c r="AN1315" s="299">
        <v>0</v>
      </c>
      <c r="AO1315" s="299">
        <v>0</v>
      </c>
      <c r="AP1315" s="299">
        <v>17140</v>
      </c>
      <c r="AQ1315" s="65">
        <f t="shared" si="279"/>
        <v>0.10501750291715285</v>
      </c>
      <c r="AR1315" s="66">
        <f t="shared" si="280"/>
        <v>10</v>
      </c>
      <c r="AS1315" s="67">
        <f t="shared" si="281"/>
        <v>5.2508751458576426E-2</v>
      </c>
      <c r="AT1315" s="66">
        <f t="shared" si="282"/>
        <v>5</v>
      </c>
      <c r="AU1315" s="67">
        <f t="shared" si="283"/>
        <v>1.9836639439906652E-2</v>
      </c>
      <c r="AV1315" s="68">
        <f t="shared" si="284"/>
        <v>1.8888888888888888</v>
      </c>
    </row>
    <row r="1316" spans="1:48" x14ac:dyDescent="0.2">
      <c r="A1316" s="1" t="str">
        <f t="shared" si="277"/>
        <v>Pichidegua47</v>
      </c>
      <c r="B1316" s="38" t="str">
        <f t="shared" si="278"/>
        <v>PICH5Bco47</v>
      </c>
      <c r="C1316" s="39">
        <v>47</v>
      </c>
      <c r="D1316" s="40" t="s">
        <v>52</v>
      </c>
      <c r="E1316" s="40" t="s">
        <v>56</v>
      </c>
      <c r="F1316" s="40" t="s">
        <v>51</v>
      </c>
      <c r="G1316" s="41" t="s">
        <v>43</v>
      </c>
      <c r="H1316" s="299">
        <v>0</v>
      </c>
      <c r="I1316" s="299">
        <v>0</v>
      </c>
      <c r="J1316" s="299">
        <v>0</v>
      </c>
      <c r="K1316" s="299">
        <v>0</v>
      </c>
      <c r="L1316" s="299">
        <v>0</v>
      </c>
      <c r="M1316" s="299">
        <v>0</v>
      </c>
      <c r="N1316" s="299">
        <v>0</v>
      </c>
      <c r="O1316" s="299">
        <v>0</v>
      </c>
      <c r="P1316" s="299">
        <v>0</v>
      </c>
      <c r="Q1316" s="299">
        <v>0</v>
      </c>
      <c r="R1316" s="299">
        <v>0</v>
      </c>
      <c r="S1316" s="299">
        <v>0</v>
      </c>
      <c r="T1316" s="299">
        <v>0</v>
      </c>
      <c r="U1316" s="299">
        <v>0</v>
      </c>
      <c r="V1316" s="299">
        <v>0</v>
      </c>
      <c r="W1316" s="299">
        <v>0</v>
      </c>
      <c r="X1316" s="299">
        <v>0</v>
      </c>
      <c r="Y1316" s="299">
        <v>0</v>
      </c>
      <c r="Z1316" s="299">
        <v>0</v>
      </c>
      <c r="AA1316" s="299">
        <v>0</v>
      </c>
      <c r="AB1316" s="299">
        <v>0</v>
      </c>
      <c r="AC1316" s="299">
        <v>0</v>
      </c>
      <c r="AD1316" s="299">
        <v>0</v>
      </c>
      <c r="AE1316" s="299">
        <v>0</v>
      </c>
      <c r="AF1316" s="299">
        <v>0</v>
      </c>
      <c r="AG1316" s="299">
        <v>0</v>
      </c>
      <c r="AH1316" s="299">
        <v>0</v>
      </c>
      <c r="AI1316" s="299">
        <v>0</v>
      </c>
      <c r="AJ1316" s="299">
        <v>0</v>
      </c>
      <c r="AK1316" s="299">
        <v>0</v>
      </c>
      <c r="AL1316" s="299">
        <v>0</v>
      </c>
      <c r="AM1316" s="299">
        <v>0</v>
      </c>
      <c r="AN1316" s="299">
        <v>0</v>
      </c>
      <c r="AO1316" s="299">
        <v>0</v>
      </c>
      <c r="AP1316" s="299">
        <v>0</v>
      </c>
      <c r="AQ1316" s="65">
        <v>0</v>
      </c>
      <c r="AR1316" s="66">
        <f t="shared" si="280"/>
        <v>0</v>
      </c>
      <c r="AS1316" s="67">
        <v>0</v>
      </c>
      <c r="AT1316" s="66">
        <f t="shared" si="282"/>
        <v>0</v>
      </c>
      <c r="AU1316" s="67">
        <v>0</v>
      </c>
      <c r="AV1316" s="68">
        <f t="shared" si="284"/>
        <v>0</v>
      </c>
    </row>
    <row r="1317" spans="1:48" x14ac:dyDescent="0.2">
      <c r="A1317" s="1" t="str">
        <f t="shared" si="277"/>
        <v>Pichidegua47</v>
      </c>
      <c r="B1317" s="38" t="str">
        <f t="shared" si="278"/>
        <v>PICH5Cco47</v>
      </c>
      <c r="C1317" s="39">
        <v>47</v>
      </c>
      <c r="D1317" s="40" t="s">
        <v>52</v>
      </c>
      <c r="E1317" s="40" t="s">
        <v>56</v>
      </c>
      <c r="F1317" s="40" t="s">
        <v>51</v>
      </c>
      <c r="G1317" s="41" t="s">
        <v>44</v>
      </c>
      <c r="H1317" s="299">
        <v>2040</v>
      </c>
      <c r="I1317" s="299">
        <v>1.85</v>
      </c>
      <c r="J1317" s="299">
        <v>11160</v>
      </c>
      <c r="K1317" s="299">
        <v>10.11</v>
      </c>
      <c r="L1317" s="299">
        <v>11520</v>
      </c>
      <c r="M1317" s="299">
        <v>10.44</v>
      </c>
      <c r="N1317" s="299">
        <v>77400</v>
      </c>
      <c r="O1317" s="299">
        <v>70.13</v>
      </c>
      <c r="P1317" s="299">
        <v>2160</v>
      </c>
      <c r="Q1317" s="299">
        <v>1.96</v>
      </c>
      <c r="R1317" s="299">
        <v>0</v>
      </c>
      <c r="S1317" s="299">
        <v>0</v>
      </c>
      <c r="T1317" s="299">
        <v>0</v>
      </c>
      <c r="U1317" s="299">
        <v>0</v>
      </c>
      <c r="V1317" s="299">
        <v>3960</v>
      </c>
      <c r="W1317" s="299">
        <v>3.59</v>
      </c>
      <c r="X1317" s="299">
        <v>0</v>
      </c>
      <c r="Y1317" s="299">
        <v>0</v>
      </c>
      <c r="Z1317" s="299">
        <v>3960</v>
      </c>
      <c r="AA1317" s="299">
        <v>3.59</v>
      </c>
      <c r="AB1317" s="299">
        <v>1440</v>
      </c>
      <c r="AC1317" s="299">
        <v>1.3</v>
      </c>
      <c r="AD1317" s="299">
        <v>0</v>
      </c>
      <c r="AE1317" s="299">
        <v>0</v>
      </c>
      <c r="AF1317" s="299">
        <v>1440</v>
      </c>
      <c r="AG1317" s="299">
        <v>1.3</v>
      </c>
      <c r="AH1317" s="299">
        <v>680</v>
      </c>
      <c r="AI1317" s="299">
        <v>0.62</v>
      </c>
      <c r="AJ1317" s="299">
        <v>0</v>
      </c>
      <c r="AK1317" s="299">
        <v>0</v>
      </c>
      <c r="AL1317" s="299">
        <v>110360</v>
      </c>
      <c r="AM1317" s="299">
        <v>100</v>
      </c>
      <c r="AN1317" s="299">
        <v>0</v>
      </c>
      <c r="AO1317" s="299">
        <v>0</v>
      </c>
      <c r="AP1317" s="299">
        <v>110360</v>
      </c>
      <c r="AQ1317" s="65">
        <f t="shared" si="279"/>
        <v>3.5882566147154765E-2</v>
      </c>
      <c r="AR1317" s="66">
        <f t="shared" si="280"/>
        <v>22</v>
      </c>
      <c r="AS1317" s="67">
        <f t="shared" si="281"/>
        <v>1.3048205871692642E-2</v>
      </c>
      <c r="AT1317" s="66">
        <f t="shared" si="282"/>
        <v>8</v>
      </c>
      <c r="AU1317" s="67">
        <f t="shared" si="283"/>
        <v>6.1616527727437476E-3</v>
      </c>
      <c r="AV1317" s="68">
        <f t="shared" si="284"/>
        <v>3.7777777777777777</v>
      </c>
    </row>
    <row r="1318" spans="1:48" ht="13.5" thickBot="1" x14ac:dyDescent="0.25">
      <c r="A1318" s="1" t="str">
        <f t="shared" si="277"/>
        <v>47</v>
      </c>
      <c r="B1318" s="44" t="str">
        <f t="shared" si="278"/>
        <v>Lavado47</v>
      </c>
      <c r="C1318" s="45">
        <v>47</v>
      </c>
      <c r="D1318" s="46"/>
      <c r="E1318" s="46"/>
      <c r="F1318" s="46"/>
      <c r="G1318" s="47" t="s">
        <v>46</v>
      </c>
      <c r="H1318" s="301">
        <v>8160</v>
      </c>
      <c r="I1318" s="301">
        <v>3.7</v>
      </c>
      <c r="J1318" s="301">
        <v>27000</v>
      </c>
      <c r="K1318" s="301">
        <v>12.24</v>
      </c>
      <c r="L1318" s="301">
        <v>84240</v>
      </c>
      <c r="M1318" s="301">
        <v>38.19</v>
      </c>
      <c r="N1318" s="301">
        <v>73980</v>
      </c>
      <c r="O1318" s="301">
        <v>33.54</v>
      </c>
      <c r="P1318" s="301">
        <v>25560</v>
      </c>
      <c r="Q1318" s="301">
        <v>11.59</v>
      </c>
      <c r="R1318" s="301">
        <v>1620</v>
      </c>
      <c r="S1318" s="301">
        <v>0.73</v>
      </c>
      <c r="T1318" s="301">
        <v>0</v>
      </c>
      <c r="U1318" s="301">
        <v>0</v>
      </c>
      <c r="V1318" s="301">
        <v>0</v>
      </c>
      <c r="W1318" s="301">
        <v>0</v>
      </c>
      <c r="X1318" s="301">
        <v>0</v>
      </c>
      <c r="Y1318" s="301">
        <v>0</v>
      </c>
      <c r="Z1318" s="301">
        <v>0</v>
      </c>
      <c r="AA1318" s="301">
        <v>0</v>
      </c>
      <c r="AB1318" s="301">
        <v>0</v>
      </c>
      <c r="AC1318" s="301">
        <v>0</v>
      </c>
      <c r="AD1318" s="301">
        <v>0</v>
      </c>
      <c r="AE1318" s="301">
        <v>0</v>
      </c>
      <c r="AF1318" s="301">
        <v>0</v>
      </c>
      <c r="AG1318" s="301">
        <v>0</v>
      </c>
      <c r="AH1318" s="301">
        <v>0</v>
      </c>
      <c r="AI1318" s="301">
        <v>0</v>
      </c>
      <c r="AJ1318" s="301">
        <v>0</v>
      </c>
      <c r="AK1318" s="301">
        <v>0</v>
      </c>
      <c r="AL1318" s="301">
        <v>220560</v>
      </c>
      <c r="AM1318" s="301">
        <v>100</v>
      </c>
      <c r="AN1318" s="301">
        <v>0</v>
      </c>
      <c r="AO1318" s="301">
        <v>0</v>
      </c>
      <c r="AP1318" s="301">
        <v>220560</v>
      </c>
      <c r="AQ1318" s="69">
        <f t="shared" si="279"/>
        <v>0</v>
      </c>
      <c r="AR1318" s="70">
        <f t="shared" si="280"/>
        <v>0</v>
      </c>
      <c r="AS1318" s="71">
        <f t="shared" si="281"/>
        <v>0</v>
      </c>
      <c r="AT1318" s="70">
        <f t="shared" si="282"/>
        <v>0</v>
      </c>
      <c r="AU1318" s="71">
        <f t="shared" si="283"/>
        <v>0</v>
      </c>
      <c r="AV1318" s="72">
        <f t="shared" si="284"/>
        <v>0</v>
      </c>
    </row>
    <row r="1319" spans="1:48" x14ac:dyDescent="0.2">
      <c r="A1319" s="1" t="str">
        <f t="shared" ref="A1319:A1346" si="285">+CONCATENATE(D1319,C1319)</f>
        <v>Calera48</v>
      </c>
      <c r="B1319" s="38" t="str">
        <f t="shared" ref="B1319:B1346" si="286">+CONCATENATE(G1319,C1319)</f>
        <v>CA3A48</v>
      </c>
      <c r="C1319" s="35">
        <v>48</v>
      </c>
      <c r="D1319" s="36" t="s">
        <v>59</v>
      </c>
      <c r="E1319" s="36" t="s">
        <v>56</v>
      </c>
      <c r="F1319" s="36" t="s">
        <v>47</v>
      </c>
      <c r="G1319" s="37" t="s">
        <v>20</v>
      </c>
      <c r="H1319" s="299">
        <v>3960</v>
      </c>
      <c r="I1319" s="299">
        <v>7.98</v>
      </c>
      <c r="J1319" s="299">
        <v>10620</v>
      </c>
      <c r="K1319" s="299">
        <v>21.39</v>
      </c>
      <c r="L1319" s="299">
        <v>21960</v>
      </c>
      <c r="M1319" s="299">
        <v>44.24</v>
      </c>
      <c r="N1319" s="299">
        <v>7920</v>
      </c>
      <c r="O1319" s="299">
        <v>15.95</v>
      </c>
      <c r="P1319" s="299">
        <v>360</v>
      </c>
      <c r="Q1319" s="299">
        <v>0.73</v>
      </c>
      <c r="R1319" s="299">
        <v>180</v>
      </c>
      <c r="S1319" s="299">
        <v>0.36</v>
      </c>
      <c r="T1319" s="299">
        <v>0</v>
      </c>
      <c r="U1319" s="299">
        <v>0</v>
      </c>
      <c r="V1319" s="299">
        <v>1527</v>
      </c>
      <c r="W1319" s="299">
        <v>3.08</v>
      </c>
      <c r="X1319" s="299">
        <v>300</v>
      </c>
      <c r="Y1319" s="299">
        <v>0.6</v>
      </c>
      <c r="Z1319" s="299">
        <v>1827</v>
      </c>
      <c r="AA1319" s="299">
        <v>3.68</v>
      </c>
      <c r="AB1319" s="299">
        <v>993</v>
      </c>
      <c r="AC1319" s="299">
        <v>2</v>
      </c>
      <c r="AD1319" s="299">
        <v>690</v>
      </c>
      <c r="AE1319" s="299">
        <v>1.39</v>
      </c>
      <c r="AF1319" s="299">
        <v>1683</v>
      </c>
      <c r="AG1319" s="299">
        <v>3.39</v>
      </c>
      <c r="AH1319" s="299">
        <v>1130</v>
      </c>
      <c r="AI1319" s="299">
        <v>2.2799999999999998</v>
      </c>
      <c r="AJ1319" s="299">
        <v>0</v>
      </c>
      <c r="AK1319" s="299">
        <v>0</v>
      </c>
      <c r="AL1319" s="299">
        <v>48650</v>
      </c>
      <c r="AM1319" s="299">
        <v>98.01</v>
      </c>
      <c r="AN1319" s="299">
        <v>990</v>
      </c>
      <c r="AO1319" s="299">
        <v>1.99</v>
      </c>
      <c r="AP1319" s="299">
        <v>49640</v>
      </c>
      <c r="AQ1319" s="65">
        <f t="shared" ref="AQ1319:AQ1346" si="287">+Z1319/AP1319</f>
        <v>3.6804995970991135E-2</v>
      </c>
      <c r="AR1319" s="66">
        <f t="shared" ref="AR1319:AR1346" si="288">+Z1319/180</f>
        <v>10.15</v>
      </c>
      <c r="AS1319" s="67">
        <f t="shared" ref="AS1319:AS1346" si="289">+AF1319/AP1319</f>
        <v>3.3904109589041095E-2</v>
      </c>
      <c r="AT1319" s="66">
        <f t="shared" ref="AT1319:AT1346" si="290">+AF1319/180</f>
        <v>9.35</v>
      </c>
      <c r="AU1319" s="67">
        <f t="shared" ref="AU1319:AU1346" si="291">+AH1319/AP1319</f>
        <v>2.2763900080580178E-2</v>
      </c>
      <c r="AV1319" s="68">
        <f t="shared" ref="AV1319:AV1346" si="292">+AH1319/180</f>
        <v>6.2777777777777777</v>
      </c>
    </row>
    <row r="1320" spans="1:48" x14ac:dyDescent="0.2">
      <c r="A1320" s="1" t="str">
        <f t="shared" si="285"/>
        <v>Calera48</v>
      </c>
      <c r="B1320" s="38" t="str">
        <f t="shared" si="286"/>
        <v>CA3B48</v>
      </c>
      <c r="C1320" s="39">
        <v>48</v>
      </c>
      <c r="D1320" s="40" t="s">
        <v>59</v>
      </c>
      <c r="E1320" s="40" t="s">
        <v>56</v>
      </c>
      <c r="F1320" s="40" t="s">
        <v>47</v>
      </c>
      <c r="G1320" s="41" t="s">
        <v>54</v>
      </c>
      <c r="H1320" s="299">
        <v>960</v>
      </c>
      <c r="I1320" s="299">
        <v>6.05</v>
      </c>
      <c r="J1320" s="299">
        <v>3960</v>
      </c>
      <c r="K1320" s="299">
        <v>24.95</v>
      </c>
      <c r="L1320" s="299">
        <v>6480</v>
      </c>
      <c r="M1320" s="299">
        <v>40.83</v>
      </c>
      <c r="N1320" s="299">
        <v>2880</v>
      </c>
      <c r="O1320" s="299">
        <v>18.149999999999999</v>
      </c>
      <c r="P1320" s="299">
        <v>0</v>
      </c>
      <c r="Q1320" s="299">
        <v>0</v>
      </c>
      <c r="R1320" s="299">
        <v>0</v>
      </c>
      <c r="S1320" s="299">
        <v>0</v>
      </c>
      <c r="T1320" s="299">
        <v>0</v>
      </c>
      <c r="U1320" s="299">
        <v>0</v>
      </c>
      <c r="V1320" s="299">
        <v>336</v>
      </c>
      <c r="W1320" s="299">
        <v>2.12</v>
      </c>
      <c r="X1320" s="299">
        <v>180</v>
      </c>
      <c r="Y1320" s="299">
        <v>1.1299999999999999</v>
      </c>
      <c r="Z1320" s="299">
        <v>516</v>
      </c>
      <c r="AA1320" s="299">
        <v>3.25</v>
      </c>
      <c r="AB1320" s="299">
        <v>417</v>
      </c>
      <c r="AC1320" s="299">
        <v>2.63</v>
      </c>
      <c r="AD1320" s="299">
        <v>240</v>
      </c>
      <c r="AE1320" s="299">
        <v>1.51</v>
      </c>
      <c r="AF1320" s="299">
        <v>657</v>
      </c>
      <c r="AG1320" s="299">
        <v>4.1399999999999997</v>
      </c>
      <c r="AH1320" s="299">
        <v>417</v>
      </c>
      <c r="AI1320" s="299">
        <v>2.63</v>
      </c>
      <c r="AJ1320" s="299">
        <v>0</v>
      </c>
      <c r="AK1320" s="299">
        <v>0</v>
      </c>
      <c r="AL1320" s="299">
        <v>15450</v>
      </c>
      <c r="AM1320" s="299">
        <v>97.35</v>
      </c>
      <c r="AN1320" s="299">
        <v>420</v>
      </c>
      <c r="AO1320" s="299">
        <v>2.65</v>
      </c>
      <c r="AP1320" s="299">
        <v>15870</v>
      </c>
      <c r="AQ1320" s="65">
        <f t="shared" si="287"/>
        <v>3.2514177693761817E-2</v>
      </c>
      <c r="AR1320" s="66">
        <f t="shared" si="288"/>
        <v>2.8666666666666667</v>
      </c>
      <c r="AS1320" s="67">
        <f t="shared" si="289"/>
        <v>4.1398865784499056E-2</v>
      </c>
      <c r="AT1320" s="66">
        <f t="shared" si="290"/>
        <v>3.65</v>
      </c>
      <c r="AU1320" s="67">
        <f t="shared" si="291"/>
        <v>2.6275992438563326E-2</v>
      </c>
      <c r="AV1320" s="68">
        <f t="shared" si="292"/>
        <v>2.3166666666666669</v>
      </c>
    </row>
    <row r="1321" spans="1:48" x14ac:dyDescent="0.2">
      <c r="A1321" s="1" t="str">
        <f t="shared" si="285"/>
        <v>Calera48</v>
      </c>
      <c r="B1321" s="38" t="str">
        <f t="shared" si="286"/>
        <v>CA3BB48</v>
      </c>
      <c r="C1321" s="39">
        <v>48</v>
      </c>
      <c r="D1321" s="40" t="s">
        <v>59</v>
      </c>
      <c r="E1321" s="40" t="s">
        <v>55</v>
      </c>
      <c r="F1321" s="40" t="s">
        <v>47</v>
      </c>
      <c r="G1321" s="41" t="s">
        <v>21</v>
      </c>
      <c r="H1321" s="299">
        <v>2880</v>
      </c>
      <c r="I1321" s="299">
        <v>5.29</v>
      </c>
      <c r="J1321" s="299">
        <v>12600</v>
      </c>
      <c r="K1321" s="299">
        <v>23.13</v>
      </c>
      <c r="L1321" s="299">
        <v>25380</v>
      </c>
      <c r="M1321" s="299">
        <v>46.59</v>
      </c>
      <c r="N1321" s="299">
        <v>7740</v>
      </c>
      <c r="O1321" s="299">
        <v>14.21</v>
      </c>
      <c r="P1321" s="299">
        <v>540</v>
      </c>
      <c r="Q1321" s="299">
        <v>0.99</v>
      </c>
      <c r="R1321" s="299">
        <v>0</v>
      </c>
      <c r="S1321" s="299">
        <v>0</v>
      </c>
      <c r="T1321" s="299">
        <v>0</v>
      </c>
      <c r="U1321" s="299">
        <v>0</v>
      </c>
      <c r="V1321" s="299">
        <v>1965</v>
      </c>
      <c r="W1321" s="299">
        <v>3.61</v>
      </c>
      <c r="X1321" s="299">
        <v>510</v>
      </c>
      <c r="Y1321" s="299">
        <v>0.94</v>
      </c>
      <c r="Z1321" s="299">
        <v>2475</v>
      </c>
      <c r="AA1321" s="299">
        <v>4.54</v>
      </c>
      <c r="AB1321" s="299">
        <v>1014</v>
      </c>
      <c r="AC1321" s="299">
        <v>1.86</v>
      </c>
      <c r="AD1321" s="299">
        <v>840</v>
      </c>
      <c r="AE1321" s="299">
        <v>1.54</v>
      </c>
      <c r="AF1321" s="299">
        <v>1854</v>
      </c>
      <c r="AG1321" s="299">
        <v>3.4</v>
      </c>
      <c r="AH1321" s="299">
        <v>1011</v>
      </c>
      <c r="AI1321" s="299">
        <v>1.86</v>
      </c>
      <c r="AJ1321" s="299">
        <v>0</v>
      </c>
      <c r="AK1321" s="299">
        <v>0</v>
      </c>
      <c r="AL1321" s="299">
        <v>53130</v>
      </c>
      <c r="AM1321" s="299">
        <v>97.52</v>
      </c>
      <c r="AN1321" s="299">
        <v>1350</v>
      </c>
      <c r="AO1321" s="299">
        <v>2.48</v>
      </c>
      <c r="AP1321" s="299">
        <v>54480</v>
      </c>
      <c r="AQ1321" s="65">
        <f t="shared" si="287"/>
        <v>4.5429515418502202E-2</v>
      </c>
      <c r="AR1321" s="66">
        <f t="shared" si="288"/>
        <v>13.75</v>
      </c>
      <c r="AS1321" s="67">
        <f t="shared" si="289"/>
        <v>3.4030837004405283E-2</v>
      </c>
      <c r="AT1321" s="66">
        <f t="shared" si="290"/>
        <v>10.3</v>
      </c>
      <c r="AU1321" s="67">
        <f t="shared" si="291"/>
        <v>1.855726872246696E-2</v>
      </c>
      <c r="AV1321" s="68">
        <f t="shared" si="292"/>
        <v>5.6166666666666663</v>
      </c>
    </row>
    <row r="1322" spans="1:48" x14ac:dyDescent="0.2">
      <c r="A1322" s="1" t="str">
        <f t="shared" si="285"/>
        <v>Calera48</v>
      </c>
      <c r="B1322" s="38" t="str">
        <f t="shared" si="286"/>
        <v>CAP1A48</v>
      </c>
      <c r="C1322" s="39">
        <v>48</v>
      </c>
      <c r="D1322" s="40" t="s">
        <v>59</v>
      </c>
      <c r="E1322" s="40" t="s">
        <v>56</v>
      </c>
      <c r="F1322" s="40" t="s">
        <v>47</v>
      </c>
      <c r="G1322" s="41" t="s">
        <v>22</v>
      </c>
      <c r="H1322" s="299">
        <v>3240</v>
      </c>
      <c r="I1322" s="299">
        <v>9.35</v>
      </c>
      <c r="J1322" s="299">
        <v>3060</v>
      </c>
      <c r="K1322" s="299">
        <v>8.83</v>
      </c>
      <c r="L1322" s="299">
        <v>0</v>
      </c>
      <c r="M1322" s="299">
        <v>0</v>
      </c>
      <c r="N1322" s="299">
        <v>26100</v>
      </c>
      <c r="O1322" s="299">
        <v>75.319999999999993</v>
      </c>
      <c r="P1322" s="299">
        <v>0</v>
      </c>
      <c r="Q1322" s="299">
        <v>0</v>
      </c>
      <c r="R1322" s="299">
        <v>0</v>
      </c>
      <c r="S1322" s="299">
        <v>0</v>
      </c>
      <c r="T1322" s="299">
        <v>0</v>
      </c>
      <c r="U1322" s="299">
        <v>0</v>
      </c>
      <c r="V1322" s="299">
        <v>1143</v>
      </c>
      <c r="W1322" s="299">
        <v>3.3</v>
      </c>
      <c r="X1322" s="299">
        <v>180</v>
      </c>
      <c r="Y1322" s="299">
        <v>0.52</v>
      </c>
      <c r="Z1322" s="299">
        <v>1323</v>
      </c>
      <c r="AA1322" s="299">
        <v>3.82</v>
      </c>
      <c r="AB1322" s="299">
        <v>396</v>
      </c>
      <c r="AC1322" s="299">
        <v>1.1399999999999999</v>
      </c>
      <c r="AD1322" s="299">
        <v>0</v>
      </c>
      <c r="AE1322" s="299">
        <v>0</v>
      </c>
      <c r="AF1322" s="299">
        <v>396</v>
      </c>
      <c r="AG1322" s="299">
        <v>1.1399999999999999</v>
      </c>
      <c r="AH1322" s="299">
        <v>531</v>
      </c>
      <c r="AI1322" s="299">
        <v>1.53</v>
      </c>
      <c r="AJ1322" s="299">
        <v>0</v>
      </c>
      <c r="AK1322" s="299">
        <v>0</v>
      </c>
      <c r="AL1322" s="299">
        <v>34470</v>
      </c>
      <c r="AM1322" s="299">
        <v>99.48</v>
      </c>
      <c r="AN1322" s="299">
        <v>180</v>
      </c>
      <c r="AO1322" s="299">
        <v>0.52</v>
      </c>
      <c r="AP1322" s="299">
        <v>34650</v>
      </c>
      <c r="AQ1322" s="65">
        <f t="shared" si="287"/>
        <v>3.8181818181818185E-2</v>
      </c>
      <c r="AR1322" s="66">
        <f t="shared" si="288"/>
        <v>7.35</v>
      </c>
      <c r="AS1322" s="67">
        <f t="shared" si="289"/>
        <v>1.1428571428571429E-2</v>
      </c>
      <c r="AT1322" s="66">
        <f t="shared" si="290"/>
        <v>2.2000000000000002</v>
      </c>
      <c r="AU1322" s="67">
        <f t="shared" si="291"/>
        <v>1.5324675324675324E-2</v>
      </c>
      <c r="AV1322" s="68">
        <f t="shared" si="292"/>
        <v>2.95</v>
      </c>
    </row>
    <row r="1323" spans="1:48" x14ac:dyDescent="0.2">
      <c r="A1323" s="1" t="str">
        <f t="shared" si="285"/>
        <v>Calera48</v>
      </c>
      <c r="B1323" s="38" t="str">
        <f t="shared" si="286"/>
        <v>CAP1B48</v>
      </c>
      <c r="C1323" s="39">
        <v>48</v>
      </c>
      <c r="D1323" s="40" t="s">
        <v>59</v>
      </c>
      <c r="E1323" s="40" t="s">
        <v>56</v>
      </c>
      <c r="F1323" s="40" t="s">
        <v>47</v>
      </c>
      <c r="G1323" s="41" t="s">
        <v>23</v>
      </c>
      <c r="H1323" s="299">
        <v>1800</v>
      </c>
      <c r="I1323" s="299">
        <v>5.71</v>
      </c>
      <c r="J1323" s="299">
        <v>0</v>
      </c>
      <c r="K1323" s="299">
        <v>0</v>
      </c>
      <c r="L1323" s="299">
        <v>5860</v>
      </c>
      <c r="M1323" s="299">
        <v>18.59</v>
      </c>
      <c r="N1323" s="299">
        <v>16740</v>
      </c>
      <c r="O1323" s="299">
        <v>53.09</v>
      </c>
      <c r="P1323" s="299">
        <v>5940</v>
      </c>
      <c r="Q1323" s="299">
        <v>18.84</v>
      </c>
      <c r="R1323" s="299">
        <v>90</v>
      </c>
      <c r="S1323" s="299">
        <v>0.28999999999999998</v>
      </c>
      <c r="T1323" s="299">
        <v>0</v>
      </c>
      <c r="U1323" s="299">
        <v>0</v>
      </c>
      <c r="V1323" s="299">
        <v>480</v>
      </c>
      <c r="W1323" s="299">
        <v>1.52</v>
      </c>
      <c r="X1323" s="299">
        <v>90</v>
      </c>
      <c r="Y1323" s="299">
        <v>0.28999999999999998</v>
      </c>
      <c r="Z1323" s="299">
        <v>570</v>
      </c>
      <c r="AA1323" s="299">
        <v>1.81</v>
      </c>
      <c r="AB1323" s="299">
        <v>210</v>
      </c>
      <c r="AC1323" s="299">
        <v>0.67</v>
      </c>
      <c r="AD1323" s="299">
        <v>0</v>
      </c>
      <c r="AE1323" s="299">
        <v>0</v>
      </c>
      <c r="AF1323" s="299">
        <v>210</v>
      </c>
      <c r="AG1323" s="299">
        <v>0.67</v>
      </c>
      <c r="AH1323" s="299">
        <v>320</v>
      </c>
      <c r="AI1323" s="299">
        <v>1.01</v>
      </c>
      <c r="AJ1323" s="299">
        <v>0</v>
      </c>
      <c r="AK1323" s="299">
        <v>0</v>
      </c>
      <c r="AL1323" s="299">
        <v>31440</v>
      </c>
      <c r="AM1323" s="299">
        <v>99.71</v>
      </c>
      <c r="AN1323" s="299">
        <v>90</v>
      </c>
      <c r="AO1323" s="299">
        <v>0.28999999999999998</v>
      </c>
      <c r="AP1323" s="299">
        <v>31530</v>
      </c>
      <c r="AQ1323" s="65">
        <f t="shared" si="287"/>
        <v>1.8078020932445291E-2</v>
      </c>
      <c r="AR1323" s="66">
        <f t="shared" si="288"/>
        <v>3.1666666666666665</v>
      </c>
      <c r="AS1323" s="67">
        <f t="shared" si="289"/>
        <v>6.6603235014272124E-3</v>
      </c>
      <c r="AT1323" s="66">
        <f t="shared" si="290"/>
        <v>1.1666666666666667</v>
      </c>
      <c r="AU1323" s="67">
        <f t="shared" si="291"/>
        <v>1.014906438312718E-2</v>
      </c>
      <c r="AV1323" s="68">
        <f t="shared" si="292"/>
        <v>1.7777777777777777</v>
      </c>
    </row>
    <row r="1324" spans="1:48" x14ac:dyDescent="0.2">
      <c r="A1324" s="1" t="str">
        <f t="shared" si="285"/>
        <v>Calera48</v>
      </c>
      <c r="B1324" s="38" t="str">
        <f t="shared" si="286"/>
        <v>CAP1c48</v>
      </c>
      <c r="C1324" s="39">
        <v>48</v>
      </c>
      <c r="D1324" s="40" t="s">
        <v>59</v>
      </c>
      <c r="E1324" s="40" t="s">
        <v>56</v>
      </c>
      <c r="F1324" s="40" t="s">
        <v>47</v>
      </c>
      <c r="G1324" s="41" t="s">
        <v>24</v>
      </c>
      <c r="H1324" s="299">
        <v>2400</v>
      </c>
      <c r="I1324" s="299">
        <v>9.57</v>
      </c>
      <c r="J1324" s="299">
        <v>7380</v>
      </c>
      <c r="K1324" s="299">
        <v>29.43</v>
      </c>
      <c r="L1324" s="299">
        <v>11040</v>
      </c>
      <c r="M1324" s="299">
        <v>44.02</v>
      </c>
      <c r="N1324" s="299">
        <v>2520</v>
      </c>
      <c r="O1324" s="299">
        <v>10.050000000000001</v>
      </c>
      <c r="P1324" s="299">
        <v>0</v>
      </c>
      <c r="Q1324" s="299">
        <v>0</v>
      </c>
      <c r="R1324" s="299">
        <v>0</v>
      </c>
      <c r="S1324" s="299">
        <v>0</v>
      </c>
      <c r="T1324" s="299">
        <v>0</v>
      </c>
      <c r="U1324" s="299">
        <v>0</v>
      </c>
      <c r="V1324" s="299">
        <v>1215</v>
      </c>
      <c r="W1324" s="299">
        <v>4.84</v>
      </c>
      <c r="X1324" s="299">
        <v>30</v>
      </c>
      <c r="Y1324" s="299">
        <v>0.12</v>
      </c>
      <c r="Z1324" s="299">
        <v>1245</v>
      </c>
      <c r="AA1324" s="299">
        <v>4.96</v>
      </c>
      <c r="AB1324" s="299">
        <v>267</v>
      </c>
      <c r="AC1324" s="299">
        <v>1.06</v>
      </c>
      <c r="AD1324" s="299">
        <v>0</v>
      </c>
      <c r="AE1324" s="299">
        <v>0</v>
      </c>
      <c r="AF1324" s="299">
        <v>267</v>
      </c>
      <c r="AG1324" s="299">
        <v>1.06</v>
      </c>
      <c r="AH1324" s="299">
        <v>228</v>
      </c>
      <c r="AI1324" s="299">
        <v>0.91</v>
      </c>
      <c r="AJ1324" s="299">
        <v>0</v>
      </c>
      <c r="AK1324" s="299">
        <v>0</v>
      </c>
      <c r="AL1324" s="299">
        <v>25050</v>
      </c>
      <c r="AM1324" s="299">
        <v>99.88</v>
      </c>
      <c r="AN1324" s="299">
        <v>30</v>
      </c>
      <c r="AO1324" s="299">
        <v>0.12</v>
      </c>
      <c r="AP1324" s="299">
        <v>25080</v>
      </c>
      <c r="AQ1324" s="65">
        <f t="shared" si="287"/>
        <v>4.9641148325358854E-2</v>
      </c>
      <c r="AR1324" s="66">
        <f t="shared" si="288"/>
        <v>6.916666666666667</v>
      </c>
      <c r="AS1324" s="67">
        <f t="shared" si="289"/>
        <v>1.0645933014354066E-2</v>
      </c>
      <c r="AT1324" s="66">
        <f t="shared" si="290"/>
        <v>1.4833333333333334</v>
      </c>
      <c r="AU1324" s="67">
        <f t="shared" si="291"/>
        <v>9.0909090909090905E-3</v>
      </c>
      <c r="AV1324" s="68">
        <f t="shared" si="292"/>
        <v>1.2666666666666666</v>
      </c>
    </row>
    <row r="1325" spans="1:48" x14ac:dyDescent="0.2">
      <c r="A1325" s="1" t="str">
        <f t="shared" si="285"/>
        <v>Pichidegua48</v>
      </c>
      <c r="B1325" s="38" t="str">
        <f t="shared" si="286"/>
        <v>PICH1A48</v>
      </c>
      <c r="C1325" s="39">
        <v>48</v>
      </c>
      <c r="D1325" s="40" t="s">
        <v>52</v>
      </c>
      <c r="E1325" s="40" t="s">
        <v>55</v>
      </c>
      <c r="F1325" s="40" t="s">
        <v>48</v>
      </c>
      <c r="G1325" s="41" t="s">
        <v>25</v>
      </c>
      <c r="H1325" s="299">
        <v>0</v>
      </c>
      <c r="I1325" s="299">
        <v>0</v>
      </c>
      <c r="J1325" s="299">
        <v>0</v>
      </c>
      <c r="K1325" s="299">
        <v>0</v>
      </c>
      <c r="L1325" s="299">
        <v>0</v>
      </c>
      <c r="M1325" s="299">
        <v>0</v>
      </c>
      <c r="N1325" s="299">
        <v>0</v>
      </c>
      <c r="O1325" s="299">
        <v>0</v>
      </c>
      <c r="P1325" s="299">
        <v>0</v>
      </c>
      <c r="Q1325" s="299">
        <v>0</v>
      </c>
      <c r="R1325" s="299">
        <v>0</v>
      </c>
      <c r="S1325" s="299">
        <v>0</v>
      </c>
      <c r="T1325" s="299">
        <v>0</v>
      </c>
      <c r="U1325" s="299">
        <v>0</v>
      </c>
      <c r="V1325" s="299">
        <v>0</v>
      </c>
      <c r="W1325" s="299">
        <v>0</v>
      </c>
      <c r="X1325" s="299">
        <v>0</v>
      </c>
      <c r="Y1325" s="299">
        <v>0</v>
      </c>
      <c r="Z1325" s="299">
        <v>0</v>
      </c>
      <c r="AA1325" s="299">
        <v>0</v>
      </c>
      <c r="AB1325" s="299">
        <v>0</v>
      </c>
      <c r="AC1325" s="299">
        <v>0</v>
      </c>
      <c r="AD1325" s="299">
        <v>0</v>
      </c>
      <c r="AE1325" s="299">
        <v>0</v>
      </c>
      <c r="AF1325" s="299">
        <v>0</v>
      </c>
      <c r="AG1325" s="299">
        <v>0</v>
      </c>
      <c r="AH1325" s="299">
        <v>0</v>
      </c>
      <c r="AI1325" s="299">
        <v>0</v>
      </c>
      <c r="AJ1325" s="299">
        <v>0</v>
      </c>
      <c r="AK1325" s="299">
        <v>0</v>
      </c>
      <c r="AL1325" s="299">
        <v>0</v>
      </c>
      <c r="AM1325" s="299">
        <v>0</v>
      </c>
      <c r="AN1325" s="299">
        <v>0</v>
      </c>
      <c r="AO1325" s="299">
        <v>0</v>
      </c>
      <c r="AP1325" s="299">
        <v>0</v>
      </c>
      <c r="AQ1325" s="65">
        <v>0</v>
      </c>
      <c r="AR1325" s="66">
        <f t="shared" si="288"/>
        <v>0</v>
      </c>
      <c r="AS1325" s="67">
        <v>0</v>
      </c>
      <c r="AT1325" s="66">
        <f t="shared" si="290"/>
        <v>0</v>
      </c>
      <c r="AU1325" s="67">
        <v>0</v>
      </c>
      <c r="AV1325" s="68">
        <f t="shared" si="292"/>
        <v>0</v>
      </c>
    </row>
    <row r="1326" spans="1:48" x14ac:dyDescent="0.2">
      <c r="A1326" s="1" t="str">
        <f t="shared" si="285"/>
        <v>Pichidegua48</v>
      </c>
      <c r="B1326" s="38" t="str">
        <f t="shared" si="286"/>
        <v>PICH2A48</v>
      </c>
      <c r="C1326" s="39">
        <v>48</v>
      </c>
      <c r="D1326" s="40" t="s">
        <v>52</v>
      </c>
      <c r="E1326" s="40" t="s">
        <v>56</v>
      </c>
      <c r="F1326" s="40" t="s">
        <v>48</v>
      </c>
      <c r="G1326" s="41" t="s">
        <v>26</v>
      </c>
      <c r="H1326" s="299">
        <v>26640</v>
      </c>
      <c r="I1326" s="299">
        <v>8.5299999999999994</v>
      </c>
      <c r="J1326" s="299">
        <v>98460</v>
      </c>
      <c r="K1326" s="299">
        <v>31.54</v>
      </c>
      <c r="L1326" s="299">
        <v>118800</v>
      </c>
      <c r="M1326" s="299">
        <v>38.049999999999997</v>
      </c>
      <c r="N1326" s="299">
        <v>42660</v>
      </c>
      <c r="O1326" s="299">
        <v>13.66</v>
      </c>
      <c r="P1326" s="299">
        <v>1980</v>
      </c>
      <c r="Q1326" s="299">
        <v>0.63</v>
      </c>
      <c r="R1326" s="299">
        <v>0</v>
      </c>
      <c r="S1326" s="299">
        <v>0</v>
      </c>
      <c r="T1326" s="299">
        <v>0</v>
      </c>
      <c r="U1326" s="299">
        <v>0</v>
      </c>
      <c r="V1326" s="299">
        <v>18000</v>
      </c>
      <c r="W1326" s="299">
        <v>5.77</v>
      </c>
      <c r="X1326" s="299">
        <v>0</v>
      </c>
      <c r="Y1326" s="299">
        <v>0</v>
      </c>
      <c r="Z1326" s="299">
        <v>18000</v>
      </c>
      <c r="AA1326" s="299">
        <v>5.77</v>
      </c>
      <c r="AB1326" s="299">
        <v>4680</v>
      </c>
      <c r="AC1326" s="299">
        <v>1.5</v>
      </c>
      <c r="AD1326" s="299">
        <v>0</v>
      </c>
      <c r="AE1326" s="299">
        <v>0</v>
      </c>
      <c r="AF1326" s="299">
        <v>4680</v>
      </c>
      <c r="AG1326" s="299">
        <v>1.5</v>
      </c>
      <c r="AH1326" s="299">
        <v>970</v>
      </c>
      <c r="AI1326" s="299">
        <v>0.31</v>
      </c>
      <c r="AJ1326" s="299">
        <v>0</v>
      </c>
      <c r="AK1326" s="299">
        <v>0</v>
      </c>
      <c r="AL1326" s="299">
        <v>312190</v>
      </c>
      <c r="AM1326" s="299">
        <v>100</v>
      </c>
      <c r="AN1326" s="299">
        <v>0</v>
      </c>
      <c r="AO1326" s="299">
        <v>0</v>
      </c>
      <c r="AP1326" s="299">
        <v>312190</v>
      </c>
      <c r="AQ1326" s="65">
        <f t="shared" si="287"/>
        <v>5.7657195938370862E-2</v>
      </c>
      <c r="AR1326" s="66">
        <f t="shared" si="288"/>
        <v>100</v>
      </c>
      <c r="AS1326" s="67">
        <f t="shared" si="289"/>
        <v>1.4990870943976425E-2</v>
      </c>
      <c r="AT1326" s="66">
        <f t="shared" si="290"/>
        <v>26</v>
      </c>
      <c r="AU1326" s="67">
        <f t="shared" si="291"/>
        <v>3.1070822255677634E-3</v>
      </c>
      <c r="AV1326" s="68">
        <f t="shared" si="292"/>
        <v>5.3888888888888893</v>
      </c>
    </row>
    <row r="1327" spans="1:48" x14ac:dyDescent="0.2">
      <c r="A1327" s="1" t="str">
        <f t="shared" si="285"/>
        <v>Pichidegua48</v>
      </c>
      <c r="B1327" s="38" t="str">
        <f t="shared" si="286"/>
        <v>PICH3A48</v>
      </c>
      <c r="C1327" s="39">
        <v>48</v>
      </c>
      <c r="D1327" s="40" t="s">
        <v>52</v>
      </c>
      <c r="E1327" s="40" t="s">
        <v>55</v>
      </c>
      <c r="F1327" s="40" t="s">
        <v>49</v>
      </c>
      <c r="G1327" s="41" t="s">
        <v>27</v>
      </c>
      <c r="H1327" s="299">
        <v>21120</v>
      </c>
      <c r="I1327" s="299">
        <v>8.3800000000000008</v>
      </c>
      <c r="J1327" s="299">
        <v>55680</v>
      </c>
      <c r="K1327" s="299">
        <v>22.09</v>
      </c>
      <c r="L1327" s="299">
        <v>118620</v>
      </c>
      <c r="M1327" s="299">
        <v>47.06</v>
      </c>
      <c r="N1327" s="299">
        <v>25560</v>
      </c>
      <c r="O1327" s="299">
        <v>10.14</v>
      </c>
      <c r="P1327" s="299">
        <v>0</v>
      </c>
      <c r="Q1327" s="299">
        <v>0</v>
      </c>
      <c r="R1327" s="299">
        <v>0</v>
      </c>
      <c r="S1327" s="299">
        <v>0</v>
      </c>
      <c r="T1327" s="299">
        <v>0</v>
      </c>
      <c r="U1327" s="299">
        <v>0</v>
      </c>
      <c r="V1327" s="299">
        <v>26460</v>
      </c>
      <c r="W1327" s="299">
        <v>10.5</v>
      </c>
      <c r="X1327" s="299">
        <v>0</v>
      </c>
      <c r="Y1327" s="299">
        <v>0</v>
      </c>
      <c r="Z1327" s="299">
        <v>26460</v>
      </c>
      <c r="AA1327" s="299">
        <v>10.5</v>
      </c>
      <c r="AB1327" s="299">
        <v>2520</v>
      </c>
      <c r="AC1327" s="299">
        <v>1</v>
      </c>
      <c r="AD1327" s="299">
        <v>0</v>
      </c>
      <c r="AE1327" s="299">
        <v>0</v>
      </c>
      <c r="AF1327" s="299">
        <v>2520</v>
      </c>
      <c r="AG1327" s="299">
        <v>1</v>
      </c>
      <c r="AH1327" s="299">
        <v>2100</v>
      </c>
      <c r="AI1327" s="299">
        <v>0.83</v>
      </c>
      <c r="AJ1327" s="299">
        <v>0</v>
      </c>
      <c r="AK1327" s="299">
        <v>0</v>
      </c>
      <c r="AL1327" s="299">
        <v>252060</v>
      </c>
      <c r="AM1327" s="299">
        <v>100</v>
      </c>
      <c r="AN1327" s="299">
        <v>0</v>
      </c>
      <c r="AO1327" s="299">
        <v>0</v>
      </c>
      <c r="AP1327" s="299">
        <v>252060</v>
      </c>
      <c r="AQ1327" s="65">
        <f t="shared" si="287"/>
        <v>0.10497500595096405</v>
      </c>
      <c r="AR1327" s="66">
        <f t="shared" si="288"/>
        <v>147</v>
      </c>
      <c r="AS1327" s="67">
        <f t="shared" si="289"/>
        <v>9.997619614377529E-3</v>
      </c>
      <c r="AT1327" s="66">
        <f t="shared" si="290"/>
        <v>14</v>
      </c>
      <c r="AU1327" s="67">
        <f t="shared" si="291"/>
        <v>8.3313496786479417E-3</v>
      </c>
      <c r="AV1327" s="68">
        <f t="shared" si="292"/>
        <v>11.666666666666666</v>
      </c>
    </row>
    <row r="1328" spans="1:48" x14ac:dyDescent="0.2">
      <c r="A1328" s="1" t="str">
        <f t="shared" si="285"/>
        <v>Pichidegua48</v>
      </c>
      <c r="B1328" s="38" t="str">
        <f t="shared" si="286"/>
        <v>PICH4A48</v>
      </c>
      <c r="C1328" s="39">
        <v>48</v>
      </c>
      <c r="D1328" s="40" t="s">
        <v>52</v>
      </c>
      <c r="E1328" s="40" t="s">
        <v>55</v>
      </c>
      <c r="F1328" s="40" t="s">
        <v>50</v>
      </c>
      <c r="G1328" s="41" t="s">
        <v>28</v>
      </c>
      <c r="H1328" s="299">
        <v>0</v>
      </c>
      <c r="I1328" s="299">
        <v>0</v>
      </c>
      <c r="J1328" s="299">
        <v>0</v>
      </c>
      <c r="K1328" s="299">
        <v>0</v>
      </c>
      <c r="L1328" s="299">
        <v>0</v>
      </c>
      <c r="M1328" s="299">
        <v>0</v>
      </c>
      <c r="N1328" s="299">
        <v>0</v>
      </c>
      <c r="O1328" s="299">
        <v>0</v>
      </c>
      <c r="P1328" s="299">
        <v>0</v>
      </c>
      <c r="Q1328" s="299">
        <v>0</v>
      </c>
      <c r="R1328" s="299">
        <v>0</v>
      </c>
      <c r="S1328" s="299">
        <v>0</v>
      </c>
      <c r="T1328" s="299">
        <v>0</v>
      </c>
      <c r="U1328" s="299">
        <v>0</v>
      </c>
      <c r="V1328" s="299">
        <v>0</v>
      </c>
      <c r="W1328" s="299">
        <v>0</v>
      </c>
      <c r="X1328" s="299">
        <v>0</v>
      </c>
      <c r="Y1328" s="299">
        <v>0</v>
      </c>
      <c r="Z1328" s="299">
        <v>0</v>
      </c>
      <c r="AA1328" s="299">
        <v>0</v>
      </c>
      <c r="AB1328" s="299">
        <v>0</v>
      </c>
      <c r="AC1328" s="299">
        <v>0</v>
      </c>
      <c r="AD1328" s="299">
        <v>0</v>
      </c>
      <c r="AE1328" s="299">
        <v>0</v>
      </c>
      <c r="AF1328" s="299">
        <v>0</v>
      </c>
      <c r="AG1328" s="299">
        <v>0</v>
      </c>
      <c r="AH1328" s="299">
        <v>0</v>
      </c>
      <c r="AI1328" s="299">
        <v>0</v>
      </c>
      <c r="AJ1328" s="299">
        <v>0</v>
      </c>
      <c r="AK1328" s="299">
        <v>0</v>
      </c>
      <c r="AL1328" s="299">
        <v>0</v>
      </c>
      <c r="AM1328" s="299">
        <v>0</v>
      </c>
      <c r="AN1328" s="299">
        <v>0</v>
      </c>
      <c r="AO1328" s="299">
        <v>0</v>
      </c>
      <c r="AP1328" s="299">
        <v>0</v>
      </c>
      <c r="AQ1328" s="65">
        <v>0</v>
      </c>
      <c r="AR1328" s="66">
        <f t="shared" si="288"/>
        <v>0</v>
      </c>
      <c r="AS1328" s="67">
        <v>0</v>
      </c>
      <c r="AT1328" s="66">
        <f t="shared" si="290"/>
        <v>0</v>
      </c>
      <c r="AU1328" s="67">
        <v>0</v>
      </c>
      <c r="AV1328" s="68">
        <f t="shared" si="292"/>
        <v>0</v>
      </c>
    </row>
    <row r="1329" spans="1:48" x14ac:dyDescent="0.2">
      <c r="A1329" s="1" t="str">
        <f t="shared" si="285"/>
        <v>Pichidegua48</v>
      </c>
      <c r="B1329" s="38" t="str">
        <f t="shared" si="286"/>
        <v>PICH5A48</v>
      </c>
      <c r="C1329" s="39">
        <v>48</v>
      </c>
      <c r="D1329" s="40" t="s">
        <v>52</v>
      </c>
      <c r="E1329" s="40" t="s">
        <v>55</v>
      </c>
      <c r="F1329" s="40" t="s">
        <v>51</v>
      </c>
      <c r="G1329" s="41" t="s">
        <v>29</v>
      </c>
      <c r="H1329" s="299">
        <v>0</v>
      </c>
      <c r="I1329" s="299">
        <v>0</v>
      </c>
      <c r="J1329" s="299">
        <v>0</v>
      </c>
      <c r="K1329" s="299">
        <v>0</v>
      </c>
      <c r="L1329" s="299">
        <v>0</v>
      </c>
      <c r="M1329" s="299">
        <v>0</v>
      </c>
      <c r="N1329" s="299">
        <v>0</v>
      </c>
      <c r="O1329" s="299">
        <v>0</v>
      </c>
      <c r="P1329" s="299">
        <v>0</v>
      </c>
      <c r="Q1329" s="299">
        <v>0</v>
      </c>
      <c r="R1329" s="299">
        <v>0</v>
      </c>
      <c r="S1329" s="299">
        <v>0</v>
      </c>
      <c r="T1329" s="299">
        <v>0</v>
      </c>
      <c r="U1329" s="299">
        <v>0</v>
      </c>
      <c r="V1329" s="299">
        <v>0</v>
      </c>
      <c r="W1329" s="299">
        <v>0</v>
      </c>
      <c r="X1329" s="299">
        <v>0</v>
      </c>
      <c r="Y1329" s="299">
        <v>0</v>
      </c>
      <c r="Z1329" s="299">
        <v>0</v>
      </c>
      <c r="AA1329" s="299">
        <v>0</v>
      </c>
      <c r="AB1329" s="299">
        <v>0</v>
      </c>
      <c r="AC1329" s="299">
        <v>0</v>
      </c>
      <c r="AD1329" s="299">
        <v>0</v>
      </c>
      <c r="AE1329" s="299">
        <v>0</v>
      </c>
      <c r="AF1329" s="299">
        <v>0</v>
      </c>
      <c r="AG1329" s="299">
        <v>0</v>
      </c>
      <c r="AH1329" s="299">
        <v>0</v>
      </c>
      <c r="AI1329" s="299">
        <v>0</v>
      </c>
      <c r="AJ1329" s="299">
        <v>0</v>
      </c>
      <c r="AK1329" s="299">
        <v>0</v>
      </c>
      <c r="AL1329" s="299">
        <v>0</v>
      </c>
      <c r="AM1329" s="299">
        <v>0</v>
      </c>
      <c r="AN1329" s="299">
        <v>0</v>
      </c>
      <c r="AO1329" s="299">
        <v>0</v>
      </c>
      <c r="AP1329" s="299">
        <v>0</v>
      </c>
      <c r="AQ1329" s="65">
        <v>0</v>
      </c>
      <c r="AR1329" s="66">
        <f t="shared" si="288"/>
        <v>0</v>
      </c>
      <c r="AS1329" s="67">
        <v>0</v>
      </c>
      <c r="AT1329" s="66">
        <f t="shared" si="290"/>
        <v>0</v>
      </c>
      <c r="AU1329" s="67">
        <v>0</v>
      </c>
      <c r="AV1329" s="68">
        <f t="shared" si="292"/>
        <v>0</v>
      </c>
    </row>
    <row r="1330" spans="1:48" x14ac:dyDescent="0.2">
      <c r="A1330" s="1" t="str">
        <f t="shared" si="285"/>
        <v>Pichidegua48</v>
      </c>
      <c r="B1330" s="38" t="str">
        <f t="shared" si="286"/>
        <v>PICH1B48</v>
      </c>
      <c r="C1330" s="39">
        <v>48</v>
      </c>
      <c r="D1330" s="40" t="s">
        <v>52</v>
      </c>
      <c r="E1330" s="40" t="s">
        <v>56</v>
      </c>
      <c r="F1330" s="40" t="s">
        <v>48</v>
      </c>
      <c r="G1330" s="41" t="s">
        <v>30</v>
      </c>
      <c r="H1330" s="299">
        <v>2400</v>
      </c>
      <c r="I1330" s="299">
        <v>1.1599999999999999</v>
      </c>
      <c r="J1330" s="299">
        <v>25300</v>
      </c>
      <c r="K1330" s="299">
        <v>12.23</v>
      </c>
      <c r="L1330" s="299">
        <v>82980</v>
      </c>
      <c r="M1330" s="299">
        <v>40.1</v>
      </c>
      <c r="N1330" s="299">
        <v>72360</v>
      </c>
      <c r="O1330" s="299">
        <v>34.97</v>
      </c>
      <c r="P1330" s="299">
        <v>6300</v>
      </c>
      <c r="Q1330" s="299">
        <v>3.04</v>
      </c>
      <c r="R1330" s="299">
        <v>0</v>
      </c>
      <c r="S1330" s="299">
        <v>0</v>
      </c>
      <c r="T1330" s="299">
        <v>0</v>
      </c>
      <c r="U1330" s="299">
        <v>0</v>
      </c>
      <c r="V1330" s="299">
        <v>15300</v>
      </c>
      <c r="W1330" s="299">
        <v>7.39</v>
      </c>
      <c r="X1330" s="299">
        <v>0</v>
      </c>
      <c r="Y1330" s="299">
        <v>0</v>
      </c>
      <c r="Z1330" s="299">
        <v>15300</v>
      </c>
      <c r="AA1330" s="299">
        <v>7.39</v>
      </c>
      <c r="AB1330" s="299">
        <v>1440</v>
      </c>
      <c r="AC1330" s="299">
        <v>0.7</v>
      </c>
      <c r="AD1330" s="299">
        <v>0</v>
      </c>
      <c r="AE1330" s="299">
        <v>0</v>
      </c>
      <c r="AF1330" s="299">
        <v>1440</v>
      </c>
      <c r="AG1330" s="299">
        <v>0.7</v>
      </c>
      <c r="AH1330" s="299">
        <v>840</v>
      </c>
      <c r="AI1330" s="299">
        <v>0.41</v>
      </c>
      <c r="AJ1330" s="299">
        <v>0</v>
      </c>
      <c r="AK1330" s="299">
        <v>0</v>
      </c>
      <c r="AL1330" s="299">
        <v>206920</v>
      </c>
      <c r="AM1330" s="299">
        <v>100</v>
      </c>
      <c r="AN1330" s="299">
        <v>0</v>
      </c>
      <c r="AO1330" s="299">
        <v>0</v>
      </c>
      <c r="AP1330" s="299">
        <v>206920</v>
      </c>
      <c r="AQ1330" s="65">
        <f t="shared" si="287"/>
        <v>7.3941619949739024E-2</v>
      </c>
      <c r="AR1330" s="66">
        <f t="shared" si="288"/>
        <v>85</v>
      </c>
      <c r="AS1330" s="67">
        <f t="shared" si="289"/>
        <v>6.9592112893872024E-3</v>
      </c>
      <c r="AT1330" s="66">
        <f t="shared" si="290"/>
        <v>8</v>
      </c>
      <c r="AU1330" s="67">
        <f t="shared" si="291"/>
        <v>4.0595399188092015E-3</v>
      </c>
      <c r="AV1330" s="68">
        <f t="shared" si="292"/>
        <v>4.666666666666667</v>
      </c>
    </row>
    <row r="1331" spans="1:48" x14ac:dyDescent="0.2">
      <c r="A1331" s="1" t="str">
        <f t="shared" si="285"/>
        <v>Pichidegua48</v>
      </c>
      <c r="B1331" s="38" t="str">
        <f t="shared" si="286"/>
        <v>PICH2B48</v>
      </c>
      <c r="C1331" s="39">
        <v>48</v>
      </c>
      <c r="D1331" s="40" t="s">
        <v>52</v>
      </c>
      <c r="E1331" s="40" t="s">
        <v>55</v>
      </c>
      <c r="F1331" s="40" t="s">
        <v>48</v>
      </c>
      <c r="G1331" s="41" t="s">
        <v>31</v>
      </c>
      <c r="H1331" s="299">
        <v>0</v>
      </c>
      <c r="I1331" s="299">
        <v>0</v>
      </c>
      <c r="J1331" s="299">
        <v>0</v>
      </c>
      <c r="K1331" s="299">
        <v>0</v>
      </c>
      <c r="L1331" s="299">
        <v>0</v>
      </c>
      <c r="M1331" s="299">
        <v>0</v>
      </c>
      <c r="N1331" s="299">
        <v>0</v>
      </c>
      <c r="O1331" s="299">
        <v>0</v>
      </c>
      <c r="P1331" s="299">
        <v>0</v>
      </c>
      <c r="Q1331" s="299">
        <v>0</v>
      </c>
      <c r="R1331" s="299">
        <v>0</v>
      </c>
      <c r="S1331" s="299">
        <v>0</v>
      </c>
      <c r="T1331" s="299">
        <v>0</v>
      </c>
      <c r="U1331" s="299">
        <v>0</v>
      </c>
      <c r="V1331" s="299">
        <v>0</v>
      </c>
      <c r="W1331" s="299">
        <v>0</v>
      </c>
      <c r="X1331" s="299">
        <v>450</v>
      </c>
      <c r="Y1331" s="299">
        <v>100</v>
      </c>
      <c r="Z1331" s="299">
        <v>450</v>
      </c>
      <c r="AA1331" s="299">
        <v>100</v>
      </c>
      <c r="AB1331" s="299">
        <v>0</v>
      </c>
      <c r="AC1331" s="299">
        <v>0</v>
      </c>
      <c r="AD1331" s="299">
        <v>0</v>
      </c>
      <c r="AE1331" s="299">
        <v>0</v>
      </c>
      <c r="AF1331" s="299">
        <v>0</v>
      </c>
      <c r="AG1331" s="299">
        <v>0</v>
      </c>
      <c r="AH1331" s="299">
        <v>0</v>
      </c>
      <c r="AI1331" s="299">
        <v>0</v>
      </c>
      <c r="AJ1331" s="299">
        <v>0</v>
      </c>
      <c r="AK1331" s="299">
        <v>0</v>
      </c>
      <c r="AL1331" s="299">
        <v>0</v>
      </c>
      <c r="AM1331" s="299">
        <v>0</v>
      </c>
      <c r="AN1331" s="299">
        <v>450</v>
      </c>
      <c r="AO1331" s="299">
        <v>100</v>
      </c>
      <c r="AP1331" s="299">
        <v>450</v>
      </c>
      <c r="AQ1331" s="65">
        <f t="shared" si="287"/>
        <v>1</v>
      </c>
      <c r="AR1331" s="66">
        <f t="shared" si="288"/>
        <v>2.5</v>
      </c>
      <c r="AS1331" s="67">
        <f t="shared" si="289"/>
        <v>0</v>
      </c>
      <c r="AT1331" s="66">
        <f t="shared" si="290"/>
        <v>0</v>
      </c>
      <c r="AU1331" s="67">
        <f t="shared" si="291"/>
        <v>0</v>
      </c>
      <c r="AV1331" s="68">
        <f t="shared" si="292"/>
        <v>0</v>
      </c>
    </row>
    <row r="1332" spans="1:48" x14ac:dyDescent="0.2">
      <c r="A1332" s="1" t="str">
        <f t="shared" si="285"/>
        <v>Pichidegua48</v>
      </c>
      <c r="B1332" s="38" t="str">
        <f t="shared" si="286"/>
        <v>PICH3B48</v>
      </c>
      <c r="C1332" s="39">
        <v>48</v>
      </c>
      <c r="D1332" s="40" t="s">
        <v>52</v>
      </c>
      <c r="E1332" s="40" t="s">
        <v>55</v>
      </c>
      <c r="F1332" s="40" t="s">
        <v>49</v>
      </c>
      <c r="G1332" s="41" t="s">
        <v>32</v>
      </c>
      <c r="H1332" s="299">
        <v>2760</v>
      </c>
      <c r="I1332" s="299">
        <v>0.66</v>
      </c>
      <c r="J1332" s="299">
        <v>35320</v>
      </c>
      <c r="K1332" s="299">
        <v>8.41</v>
      </c>
      <c r="L1332" s="299">
        <v>212300</v>
      </c>
      <c r="M1332" s="299">
        <v>50.57</v>
      </c>
      <c r="N1332" s="299">
        <v>144000</v>
      </c>
      <c r="O1332" s="299">
        <v>34.299999999999997</v>
      </c>
      <c r="P1332" s="299">
        <v>9360</v>
      </c>
      <c r="Q1332" s="299">
        <v>2.23</v>
      </c>
      <c r="R1332" s="299">
        <v>0</v>
      </c>
      <c r="S1332" s="299">
        <v>0</v>
      </c>
      <c r="T1332" s="299">
        <v>0</v>
      </c>
      <c r="U1332" s="299">
        <v>0</v>
      </c>
      <c r="V1332" s="299">
        <v>13680</v>
      </c>
      <c r="W1332" s="299">
        <v>3.26</v>
      </c>
      <c r="X1332" s="299">
        <v>0</v>
      </c>
      <c r="Y1332" s="299">
        <v>0</v>
      </c>
      <c r="Z1332" s="299">
        <v>13680</v>
      </c>
      <c r="AA1332" s="299">
        <v>3.26</v>
      </c>
      <c r="AB1332" s="299">
        <v>1260</v>
      </c>
      <c r="AC1332" s="299">
        <v>0.3</v>
      </c>
      <c r="AD1332" s="299">
        <v>0</v>
      </c>
      <c r="AE1332" s="299">
        <v>0</v>
      </c>
      <c r="AF1332" s="299">
        <v>1260</v>
      </c>
      <c r="AG1332" s="299">
        <v>0.3</v>
      </c>
      <c r="AH1332" s="299">
        <v>1140</v>
      </c>
      <c r="AI1332" s="299">
        <v>0.27</v>
      </c>
      <c r="AJ1332" s="299">
        <v>0</v>
      </c>
      <c r="AK1332" s="299">
        <v>0</v>
      </c>
      <c r="AL1332" s="299">
        <v>419820</v>
      </c>
      <c r="AM1332" s="299">
        <v>100</v>
      </c>
      <c r="AN1332" s="299">
        <v>0</v>
      </c>
      <c r="AO1332" s="299">
        <v>0</v>
      </c>
      <c r="AP1332" s="299">
        <v>419820</v>
      </c>
      <c r="AQ1332" s="65">
        <f t="shared" si="287"/>
        <v>3.2585393740174363E-2</v>
      </c>
      <c r="AR1332" s="66">
        <f t="shared" si="288"/>
        <v>76</v>
      </c>
      <c r="AS1332" s="67">
        <f t="shared" si="289"/>
        <v>3.0012862655423751E-3</v>
      </c>
      <c r="AT1332" s="66">
        <f t="shared" si="290"/>
        <v>7</v>
      </c>
      <c r="AU1332" s="67">
        <f t="shared" si="291"/>
        <v>2.7154494783478635E-3</v>
      </c>
      <c r="AV1332" s="68">
        <f t="shared" si="292"/>
        <v>6.333333333333333</v>
      </c>
    </row>
    <row r="1333" spans="1:48" x14ac:dyDescent="0.2">
      <c r="A1333" s="1" t="str">
        <f t="shared" si="285"/>
        <v>Pichidegua48</v>
      </c>
      <c r="B1333" s="38" t="str">
        <f t="shared" si="286"/>
        <v>PICH4B48</v>
      </c>
      <c r="C1333" s="39">
        <v>48</v>
      </c>
      <c r="D1333" s="40" t="s">
        <v>52</v>
      </c>
      <c r="E1333" s="40" t="s">
        <v>55</v>
      </c>
      <c r="F1333" s="40" t="s">
        <v>50</v>
      </c>
      <c r="G1333" s="41" t="s">
        <v>33</v>
      </c>
      <c r="H1333" s="299">
        <v>1200</v>
      </c>
      <c r="I1333" s="299">
        <v>0.74</v>
      </c>
      <c r="J1333" s="299">
        <v>7560</v>
      </c>
      <c r="K1333" s="299">
        <v>4.66</v>
      </c>
      <c r="L1333" s="299">
        <v>70020</v>
      </c>
      <c r="M1333" s="299">
        <v>43.12</v>
      </c>
      <c r="N1333" s="299">
        <v>57240</v>
      </c>
      <c r="O1333" s="299">
        <v>35.25</v>
      </c>
      <c r="P1333" s="299">
        <v>9360</v>
      </c>
      <c r="Q1333" s="299">
        <v>5.76</v>
      </c>
      <c r="R1333" s="299">
        <v>0</v>
      </c>
      <c r="S1333" s="299">
        <v>0</v>
      </c>
      <c r="T1333" s="299">
        <v>0</v>
      </c>
      <c r="U1333" s="299">
        <v>0</v>
      </c>
      <c r="V1333" s="299">
        <v>13860</v>
      </c>
      <c r="W1333" s="299">
        <v>8.5399999999999991</v>
      </c>
      <c r="X1333" s="299">
        <v>0</v>
      </c>
      <c r="Y1333" s="299">
        <v>0</v>
      </c>
      <c r="Z1333" s="299">
        <v>13860</v>
      </c>
      <c r="AA1333" s="299">
        <v>8.5399999999999991</v>
      </c>
      <c r="AB1333" s="299">
        <v>2340</v>
      </c>
      <c r="AC1333" s="299">
        <v>1.44</v>
      </c>
      <c r="AD1333" s="299">
        <v>0</v>
      </c>
      <c r="AE1333" s="299">
        <v>0</v>
      </c>
      <c r="AF1333" s="299">
        <v>2340</v>
      </c>
      <c r="AG1333" s="299">
        <v>1.44</v>
      </c>
      <c r="AH1333" s="299">
        <v>800</v>
      </c>
      <c r="AI1333" s="299">
        <v>0.49</v>
      </c>
      <c r="AJ1333" s="299">
        <v>0</v>
      </c>
      <c r="AK1333" s="299">
        <v>0</v>
      </c>
      <c r="AL1333" s="299">
        <v>162380</v>
      </c>
      <c r="AM1333" s="299">
        <v>100</v>
      </c>
      <c r="AN1333" s="299">
        <v>0</v>
      </c>
      <c r="AO1333" s="299">
        <v>0</v>
      </c>
      <c r="AP1333" s="299">
        <v>162380</v>
      </c>
      <c r="AQ1333" s="65">
        <f t="shared" si="287"/>
        <v>8.5355339327503388E-2</v>
      </c>
      <c r="AR1333" s="66">
        <f t="shared" si="288"/>
        <v>77</v>
      </c>
      <c r="AS1333" s="67">
        <f t="shared" si="289"/>
        <v>1.4410641704643429E-2</v>
      </c>
      <c r="AT1333" s="66">
        <f t="shared" si="290"/>
        <v>13</v>
      </c>
      <c r="AU1333" s="67">
        <f t="shared" si="291"/>
        <v>4.9267151126986082E-3</v>
      </c>
      <c r="AV1333" s="68">
        <f t="shared" si="292"/>
        <v>4.4444444444444446</v>
      </c>
    </row>
    <row r="1334" spans="1:48" x14ac:dyDescent="0.2">
      <c r="A1334" s="1" t="str">
        <f t="shared" si="285"/>
        <v>Pichidegua48</v>
      </c>
      <c r="B1334" s="38" t="str">
        <f t="shared" si="286"/>
        <v>PICH5B48</v>
      </c>
      <c r="C1334" s="39">
        <v>48</v>
      </c>
      <c r="D1334" s="40" t="s">
        <v>52</v>
      </c>
      <c r="E1334" s="40" t="s">
        <v>55</v>
      </c>
      <c r="F1334" s="40" t="s">
        <v>51</v>
      </c>
      <c r="G1334" s="41" t="s">
        <v>34</v>
      </c>
      <c r="H1334" s="299">
        <v>9240</v>
      </c>
      <c r="I1334" s="299">
        <v>1.88</v>
      </c>
      <c r="J1334" s="299">
        <v>3620</v>
      </c>
      <c r="K1334" s="299">
        <v>0.74</v>
      </c>
      <c r="L1334" s="299">
        <v>23220</v>
      </c>
      <c r="M1334" s="299">
        <v>4.74</v>
      </c>
      <c r="N1334" s="299">
        <v>278460</v>
      </c>
      <c r="O1334" s="299">
        <v>56.81</v>
      </c>
      <c r="P1334" s="299">
        <v>158220</v>
      </c>
      <c r="Q1334" s="299">
        <v>32.28</v>
      </c>
      <c r="R1334" s="299">
        <v>3780</v>
      </c>
      <c r="S1334" s="299">
        <v>0.77</v>
      </c>
      <c r="T1334" s="299">
        <v>0</v>
      </c>
      <c r="U1334" s="299">
        <v>0</v>
      </c>
      <c r="V1334" s="299">
        <v>11160</v>
      </c>
      <c r="W1334" s="299">
        <v>2.2799999999999998</v>
      </c>
      <c r="X1334" s="299">
        <v>0</v>
      </c>
      <c r="Y1334" s="299">
        <v>0</v>
      </c>
      <c r="Z1334" s="299">
        <v>11160</v>
      </c>
      <c r="AA1334" s="299">
        <v>2.2799999999999998</v>
      </c>
      <c r="AB1334" s="299">
        <v>1620</v>
      </c>
      <c r="AC1334" s="299">
        <v>0.33</v>
      </c>
      <c r="AD1334" s="299">
        <v>0</v>
      </c>
      <c r="AE1334" s="299">
        <v>0</v>
      </c>
      <c r="AF1334" s="299">
        <v>1620</v>
      </c>
      <c r="AG1334" s="299">
        <v>0.33</v>
      </c>
      <c r="AH1334" s="299">
        <v>880</v>
      </c>
      <c r="AI1334" s="299">
        <v>0.18</v>
      </c>
      <c r="AJ1334" s="299">
        <v>0</v>
      </c>
      <c r="AK1334" s="299">
        <v>0</v>
      </c>
      <c r="AL1334" s="299">
        <v>490200</v>
      </c>
      <c r="AM1334" s="299">
        <v>100</v>
      </c>
      <c r="AN1334" s="299">
        <v>0</v>
      </c>
      <c r="AO1334" s="299">
        <v>0</v>
      </c>
      <c r="AP1334" s="299">
        <v>490200</v>
      </c>
      <c r="AQ1334" s="65">
        <f t="shared" si="287"/>
        <v>2.2766217870257038E-2</v>
      </c>
      <c r="AR1334" s="66">
        <f t="shared" si="288"/>
        <v>62</v>
      </c>
      <c r="AS1334" s="67">
        <f t="shared" si="289"/>
        <v>3.3047735618115053E-3</v>
      </c>
      <c r="AT1334" s="66">
        <f t="shared" si="290"/>
        <v>9</v>
      </c>
      <c r="AU1334" s="67">
        <f t="shared" si="291"/>
        <v>1.7951856385148919E-3</v>
      </c>
      <c r="AV1334" s="68">
        <f t="shared" si="292"/>
        <v>4.8888888888888893</v>
      </c>
    </row>
    <row r="1335" spans="1:48" x14ac:dyDescent="0.2">
      <c r="A1335" s="1" t="str">
        <f t="shared" si="285"/>
        <v>Pichidegua48</v>
      </c>
      <c r="B1335" s="38" t="str">
        <f t="shared" si="286"/>
        <v>PICH3C48</v>
      </c>
      <c r="C1335" s="39">
        <v>48</v>
      </c>
      <c r="D1335" s="40" t="s">
        <v>52</v>
      </c>
      <c r="E1335" s="40" t="s">
        <v>55</v>
      </c>
      <c r="F1335" s="40" t="s">
        <v>49</v>
      </c>
      <c r="G1335" s="41" t="s">
        <v>53</v>
      </c>
      <c r="H1335" s="299">
        <v>2280</v>
      </c>
      <c r="I1335" s="299">
        <v>0.84</v>
      </c>
      <c r="J1335" s="299">
        <v>15520</v>
      </c>
      <c r="K1335" s="299">
        <v>5.7</v>
      </c>
      <c r="L1335" s="299">
        <v>119500</v>
      </c>
      <c r="M1335" s="299">
        <v>43.92</v>
      </c>
      <c r="N1335" s="299">
        <v>117000</v>
      </c>
      <c r="O1335" s="299">
        <v>43</v>
      </c>
      <c r="P1335" s="299">
        <v>7740</v>
      </c>
      <c r="Q1335" s="299">
        <v>2.84</v>
      </c>
      <c r="R1335" s="299">
        <v>0</v>
      </c>
      <c r="S1335" s="299">
        <v>0</v>
      </c>
      <c r="T1335" s="299">
        <v>0</v>
      </c>
      <c r="U1335" s="299">
        <v>0</v>
      </c>
      <c r="V1335" s="299">
        <v>7740</v>
      </c>
      <c r="W1335" s="299">
        <v>2.84</v>
      </c>
      <c r="X1335" s="299">
        <v>0</v>
      </c>
      <c r="Y1335" s="299">
        <v>0</v>
      </c>
      <c r="Z1335" s="299">
        <v>7740</v>
      </c>
      <c r="AA1335" s="299">
        <v>2.84</v>
      </c>
      <c r="AB1335" s="299">
        <v>1080</v>
      </c>
      <c r="AC1335" s="299">
        <v>0.4</v>
      </c>
      <c r="AD1335" s="299">
        <v>0</v>
      </c>
      <c r="AE1335" s="299">
        <v>0</v>
      </c>
      <c r="AF1335" s="299">
        <v>1080</v>
      </c>
      <c r="AG1335" s="299">
        <v>0.4</v>
      </c>
      <c r="AH1335" s="299">
        <v>1240</v>
      </c>
      <c r="AI1335" s="299">
        <v>0.46</v>
      </c>
      <c r="AJ1335" s="299">
        <v>0</v>
      </c>
      <c r="AK1335" s="299">
        <v>0</v>
      </c>
      <c r="AL1335" s="299">
        <v>272100</v>
      </c>
      <c r="AM1335" s="299">
        <v>100</v>
      </c>
      <c r="AN1335" s="299">
        <v>0</v>
      </c>
      <c r="AO1335" s="299">
        <v>0</v>
      </c>
      <c r="AP1335" s="299">
        <v>272100</v>
      </c>
      <c r="AQ1335" s="65">
        <f t="shared" si="287"/>
        <v>2.8445424476295479E-2</v>
      </c>
      <c r="AR1335" s="66">
        <f t="shared" si="288"/>
        <v>43</v>
      </c>
      <c r="AS1335" s="67">
        <f t="shared" si="289"/>
        <v>3.9691289966923924E-3</v>
      </c>
      <c r="AT1335" s="66">
        <f t="shared" si="290"/>
        <v>6</v>
      </c>
      <c r="AU1335" s="67">
        <f t="shared" si="291"/>
        <v>4.5571481073134875E-3</v>
      </c>
      <c r="AV1335" s="68">
        <f t="shared" si="292"/>
        <v>6.8888888888888893</v>
      </c>
    </row>
    <row r="1336" spans="1:48" x14ac:dyDescent="0.2">
      <c r="A1336" s="1" t="str">
        <f t="shared" si="285"/>
        <v>Pichidegua48</v>
      </c>
      <c r="B1336" s="38" t="str">
        <f t="shared" si="286"/>
        <v>PICH5C48</v>
      </c>
      <c r="C1336" s="39">
        <v>48</v>
      </c>
      <c r="D1336" s="40" t="s">
        <v>52</v>
      </c>
      <c r="E1336" s="40" t="s">
        <v>55</v>
      </c>
      <c r="F1336" s="40" t="s">
        <v>51</v>
      </c>
      <c r="G1336" s="41" t="s">
        <v>35</v>
      </c>
      <c r="H1336" s="299">
        <v>3600</v>
      </c>
      <c r="I1336" s="299">
        <v>1.19</v>
      </c>
      <c r="J1336" s="299">
        <v>47700</v>
      </c>
      <c r="K1336" s="299">
        <v>15.78</v>
      </c>
      <c r="L1336" s="299">
        <v>117000</v>
      </c>
      <c r="M1336" s="299">
        <v>38.700000000000003</v>
      </c>
      <c r="N1336" s="299">
        <v>104400</v>
      </c>
      <c r="O1336" s="299">
        <v>34.53</v>
      </c>
      <c r="P1336" s="299">
        <v>7200</v>
      </c>
      <c r="Q1336" s="299">
        <v>2.38</v>
      </c>
      <c r="R1336" s="299">
        <v>0</v>
      </c>
      <c r="S1336" s="299">
        <v>0</v>
      </c>
      <c r="T1336" s="299">
        <v>0</v>
      </c>
      <c r="U1336" s="299">
        <v>0</v>
      </c>
      <c r="V1336" s="299">
        <v>19080</v>
      </c>
      <c r="W1336" s="299">
        <v>6.31</v>
      </c>
      <c r="X1336" s="299">
        <v>0</v>
      </c>
      <c r="Y1336" s="299">
        <v>0</v>
      </c>
      <c r="Z1336" s="299">
        <v>19080</v>
      </c>
      <c r="AA1336" s="299">
        <v>6.31</v>
      </c>
      <c r="AB1336" s="299">
        <v>1980</v>
      </c>
      <c r="AC1336" s="299">
        <v>0.65</v>
      </c>
      <c r="AD1336" s="299">
        <v>0</v>
      </c>
      <c r="AE1336" s="299">
        <v>0</v>
      </c>
      <c r="AF1336" s="299">
        <v>1980</v>
      </c>
      <c r="AG1336" s="299">
        <v>0.65</v>
      </c>
      <c r="AH1336" s="299">
        <v>1400</v>
      </c>
      <c r="AI1336" s="299">
        <v>0.46</v>
      </c>
      <c r="AJ1336" s="299">
        <v>0</v>
      </c>
      <c r="AK1336" s="299">
        <v>0</v>
      </c>
      <c r="AL1336" s="299">
        <v>302360</v>
      </c>
      <c r="AM1336" s="299">
        <v>100</v>
      </c>
      <c r="AN1336" s="299">
        <v>0</v>
      </c>
      <c r="AO1336" s="299">
        <v>0</v>
      </c>
      <c r="AP1336" s="299">
        <v>302360</v>
      </c>
      <c r="AQ1336" s="65">
        <f t="shared" si="287"/>
        <v>6.310358513030824E-2</v>
      </c>
      <c r="AR1336" s="66">
        <f t="shared" si="288"/>
        <v>106</v>
      </c>
      <c r="AS1336" s="67">
        <f t="shared" si="289"/>
        <v>6.5484852493716099E-3</v>
      </c>
      <c r="AT1336" s="66">
        <f t="shared" si="290"/>
        <v>11</v>
      </c>
      <c r="AU1336" s="67">
        <f t="shared" si="291"/>
        <v>4.6302420955152794E-3</v>
      </c>
      <c r="AV1336" s="68">
        <f t="shared" si="292"/>
        <v>7.7777777777777777</v>
      </c>
    </row>
    <row r="1337" spans="1:48" x14ac:dyDescent="0.2">
      <c r="A1337" s="1" t="str">
        <f t="shared" si="285"/>
        <v>Pichidegua48</v>
      </c>
      <c r="B1337" s="38" t="str">
        <f t="shared" si="286"/>
        <v>PICH5D48</v>
      </c>
      <c r="C1337" s="39">
        <v>48</v>
      </c>
      <c r="D1337" s="40" t="s">
        <v>52</v>
      </c>
      <c r="E1337" s="40" t="s">
        <v>55</v>
      </c>
      <c r="F1337" s="40" t="s">
        <v>51</v>
      </c>
      <c r="G1337" s="41" t="s">
        <v>36</v>
      </c>
      <c r="H1337" s="299">
        <v>5160</v>
      </c>
      <c r="I1337" s="299">
        <v>1.99</v>
      </c>
      <c r="J1337" s="299">
        <v>56340</v>
      </c>
      <c r="K1337" s="299">
        <v>21.74</v>
      </c>
      <c r="L1337" s="299">
        <v>116460</v>
      </c>
      <c r="M1337" s="299">
        <v>44.94</v>
      </c>
      <c r="N1337" s="299">
        <v>45540</v>
      </c>
      <c r="O1337" s="299">
        <v>17.57</v>
      </c>
      <c r="P1337" s="299">
        <v>1980</v>
      </c>
      <c r="Q1337" s="299">
        <v>0.76</v>
      </c>
      <c r="R1337" s="299">
        <v>0</v>
      </c>
      <c r="S1337" s="299">
        <v>0</v>
      </c>
      <c r="T1337" s="299">
        <v>0</v>
      </c>
      <c r="U1337" s="299">
        <v>0</v>
      </c>
      <c r="V1337" s="299">
        <v>29160</v>
      </c>
      <c r="W1337" s="299">
        <v>11.25</v>
      </c>
      <c r="X1337" s="299">
        <v>0</v>
      </c>
      <c r="Y1337" s="299">
        <v>0</v>
      </c>
      <c r="Z1337" s="299">
        <v>29160</v>
      </c>
      <c r="AA1337" s="299">
        <v>11.25</v>
      </c>
      <c r="AB1337" s="299">
        <v>2880</v>
      </c>
      <c r="AC1337" s="299">
        <v>1.1100000000000001</v>
      </c>
      <c r="AD1337" s="299">
        <v>0</v>
      </c>
      <c r="AE1337" s="299">
        <v>0</v>
      </c>
      <c r="AF1337" s="299">
        <v>2880</v>
      </c>
      <c r="AG1337" s="299">
        <v>1.1100000000000001</v>
      </c>
      <c r="AH1337" s="299">
        <v>1640</v>
      </c>
      <c r="AI1337" s="299">
        <v>0.63</v>
      </c>
      <c r="AJ1337" s="299">
        <v>0</v>
      </c>
      <c r="AK1337" s="299">
        <v>0</v>
      </c>
      <c r="AL1337" s="299">
        <v>259160</v>
      </c>
      <c r="AM1337" s="299">
        <v>100</v>
      </c>
      <c r="AN1337" s="299">
        <v>0</v>
      </c>
      <c r="AO1337" s="299">
        <v>0</v>
      </c>
      <c r="AP1337" s="299">
        <v>259160</v>
      </c>
      <c r="AQ1337" s="65">
        <f t="shared" si="287"/>
        <v>0.11251736379070844</v>
      </c>
      <c r="AR1337" s="66">
        <f t="shared" si="288"/>
        <v>162</v>
      </c>
      <c r="AS1337" s="67">
        <f t="shared" si="289"/>
        <v>1.1112826053403304E-2</v>
      </c>
      <c r="AT1337" s="66">
        <f t="shared" si="290"/>
        <v>16</v>
      </c>
      <c r="AU1337" s="67">
        <f t="shared" si="291"/>
        <v>6.3281370581879919E-3</v>
      </c>
      <c r="AV1337" s="68">
        <f t="shared" si="292"/>
        <v>9.1111111111111107</v>
      </c>
    </row>
    <row r="1338" spans="1:48" x14ac:dyDescent="0.2">
      <c r="A1338" s="1" t="str">
        <f t="shared" si="285"/>
        <v>Pichidegua48</v>
      </c>
      <c r="B1338" s="38" t="str">
        <f t="shared" si="286"/>
        <v>PICH1Aco48</v>
      </c>
      <c r="C1338" s="39">
        <v>48</v>
      </c>
      <c r="D1338" s="40" t="s">
        <v>52</v>
      </c>
      <c r="E1338" s="40" t="s">
        <v>56</v>
      </c>
      <c r="F1338" s="40" t="s">
        <v>47</v>
      </c>
      <c r="G1338" s="41" t="s">
        <v>37</v>
      </c>
      <c r="H1338" s="299">
        <v>4320</v>
      </c>
      <c r="I1338" s="299">
        <v>3.74</v>
      </c>
      <c r="J1338" s="299">
        <v>1620</v>
      </c>
      <c r="K1338" s="299">
        <v>1.4</v>
      </c>
      <c r="L1338" s="299">
        <v>6660</v>
      </c>
      <c r="M1338" s="299">
        <v>5.77</v>
      </c>
      <c r="N1338" s="299">
        <v>65910</v>
      </c>
      <c r="O1338" s="299">
        <v>57.09</v>
      </c>
      <c r="P1338" s="299">
        <v>29340</v>
      </c>
      <c r="Q1338" s="299">
        <v>25.42</v>
      </c>
      <c r="R1338" s="299">
        <v>1620</v>
      </c>
      <c r="S1338" s="299">
        <v>1.4</v>
      </c>
      <c r="T1338" s="299">
        <v>0</v>
      </c>
      <c r="U1338" s="299">
        <v>0</v>
      </c>
      <c r="V1338" s="299">
        <v>1758</v>
      </c>
      <c r="W1338" s="299">
        <v>1.52</v>
      </c>
      <c r="X1338" s="299">
        <v>1200</v>
      </c>
      <c r="Y1338" s="299">
        <v>1.04</v>
      </c>
      <c r="Z1338" s="299">
        <v>2958</v>
      </c>
      <c r="AA1338" s="299">
        <v>2.56</v>
      </c>
      <c r="AB1338" s="299">
        <v>1173</v>
      </c>
      <c r="AC1338" s="299">
        <v>1.02</v>
      </c>
      <c r="AD1338" s="299">
        <v>840</v>
      </c>
      <c r="AE1338" s="299">
        <v>0.73</v>
      </c>
      <c r="AF1338" s="299">
        <v>2013</v>
      </c>
      <c r="AG1338" s="299">
        <v>1.74</v>
      </c>
      <c r="AH1338" s="299">
        <v>999</v>
      </c>
      <c r="AI1338" s="299">
        <v>0.87</v>
      </c>
      <c r="AJ1338" s="299">
        <v>0</v>
      </c>
      <c r="AK1338" s="299">
        <v>0</v>
      </c>
      <c r="AL1338" s="299">
        <v>113400</v>
      </c>
      <c r="AM1338" s="299">
        <v>98.23</v>
      </c>
      <c r="AN1338" s="299">
        <v>2040</v>
      </c>
      <c r="AO1338" s="299">
        <v>1.77</v>
      </c>
      <c r="AP1338" s="299">
        <v>115440</v>
      </c>
      <c r="AQ1338" s="65">
        <f t="shared" si="287"/>
        <v>2.5623700623700625E-2</v>
      </c>
      <c r="AR1338" s="66">
        <f t="shared" si="288"/>
        <v>16.433333333333334</v>
      </c>
      <c r="AS1338" s="67">
        <f t="shared" si="289"/>
        <v>1.7437629937629939E-2</v>
      </c>
      <c r="AT1338" s="66">
        <f t="shared" si="290"/>
        <v>11.183333333333334</v>
      </c>
      <c r="AU1338" s="67">
        <f t="shared" si="291"/>
        <v>8.6538461538461543E-3</v>
      </c>
      <c r="AV1338" s="68">
        <f t="shared" si="292"/>
        <v>5.55</v>
      </c>
    </row>
    <row r="1339" spans="1:48" x14ac:dyDescent="0.2">
      <c r="A1339" s="1" t="str">
        <f t="shared" si="285"/>
        <v>Pichidegua48</v>
      </c>
      <c r="B1339" s="38" t="str">
        <f t="shared" si="286"/>
        <v>PICH1Aco248</v>
      </c>
      <c r="C1339" s="39">
        <v>48</v>
      </c>
      <c r="D1339" s="40" t="s">
        <v>52</v>
      </c>
      <c r="E1339" s="40" t="s">
        <v>56</v>
      </c>
      <c r="F1339" s="40" t="s">
        <v>47</v>
      </c>
      <c r="G1339" s="41" t="s">
        <v>38</v>
      </c>
      <c r="H1339" s="299">
        <v>3120</v>
      </c>
      <c r="I1339" s="299">
        <v>2.9</v>
      </c>
      <c r="J1339" s="299">
        <v>9900</v>
      </c>
      <c r="K1339" s="299">
        <v>9.2100000000000009</v>
      </c>
      <c r="L1339" s="299">
        <v>29480</v>
      </c>
      <c r="M1339" s="299">
        <v>27.43</v>
      </c>
      <c r="N1339" s="299">
        <v>56700</v>
      </c>
      <c r="O1339" s="299">
        <v>52.75</v>
      </c>
      <c r="P1339" s="299">
        <v>1230</v>
      </c>
      <c r="Q1339" s="299">
        <v>1.1399999999999999</v>
      </c>
      <c r="R1339" s="299">
        <v>0</v>
      </c>
      <c r="S1339" s="299">
        <v>0</v>
      </c>
      <c r="T1339" s="299">
        <v>0</v>
      </c>
      <c r="U1339" s="299">
        <v>0</v>
      </c>
      <c r="V1339" s="299">
        <v>2601</v>
      </c>
      <c r="W1339" s="299">
        <v>2.42</v>
      </c>
      <c r="X1339" s="299">
        <v>1410</v>
      </c>
      <c r="Y1339" s="299">
        <v>1.31</v>
      </c>
      <c r="Z1339" s="299">
        <v>4011</v>
      </c>
      <c r="AA1339" s="299">
        <v>3.73</v>
      </c>
      <c r="AB1339" s="299">
        <v>1140</v>
      </c>
      <c r="AC1339" s="299">
        <v>1.06</v>
      </c>
      <c r="AD1339" s="299">
        <v>810</v>
      </c>
      <c r="AE1339" s="299">
        <v>0.75</v>
      </c>
      <c r="AF1339" s="299">
        <v>1950</v>
      </c>
      <c r="AG1339" s="299">
        <v>1.81</v>
      </c>
      <c r="AH1339" s="299">
        <v>1089</v>
      </c>
      <c r="AI1339" s="299">
        <v>1.01</v>
      </c>
      <c r="AJ1339" s="299">
        <v>0</v>
      </c>
      <c r="AK1339" s="299">
        <v>0</v>
      </c>
      <c r="AL1339" s="299">
        <v>105260</v>
      </c>
      <c r="AM1339" s="299">
        <v>97.93</v>
      </c>
      <c r="AN1339" s="299">
        <v>2220</v>
      </c>
      <c r="AO1339" s="299">
        <v>2.0699999999999998</v>
      </c>
      <c r="AP1339" s="299">
        <v>107480</v>
      </c>
      <c r="AQ1339" s="65">
        <f t="shared" si="287"/>
        <v>3.7318570896911055E-2</v>
      </c>
      <c r="AR1339" s="66">
        <f t="shared" si="288"/>
        <v>22.283333333333335</v>
      </c>
      <c r="AS1339" s="67">
        <f t="shared" si="289"/>
        <v>1.8142910308894679E-2</v>
      </c>
      <c r="AT1339" s="66">
        <f t="shared" si="290"/>
        <v>10.833333333333334</v>
      </c>
      <c r="AU1339" s="67">
        <f t="shared" si="291"/>
        <v>1.0132117603275028E-2</v>
      </c>
      <c r="AV1339" s="68">
        <f t="shared" si="292"/>
        <v>6.05</v>
      </c>
    </row>
    <row r="1340" spans="1:48" x14ac:dyDescent="0.2">
      <c r="A1340" s="1" t="str">
        <f t="shared" si="285"/>
        <v>Pichidegua48</v>
      </c>
      <c r="B1340" s="38" t="str">
        <f t="shared" si="286"/>
        <v>PICH1Bco48</v>
      </c>
      <c r="C1340" s="39">
        <v>48</v>
      </c>
      <c r="D1340" s="40" t="s">
        <v>52</v>
      </c>
      <c r="E1340" s="40" t="s">
        <v>56</v>
      </c>
      <c r="F1340" s="40" t="s">
        <v>47</v>
      </c>
      <c r="G1340" s="41" t="s">
        <v>39</v>
      </c>
      <c r="H1340" s="299">
        <v>0</v>
      </c>
      <c r="I1340" s="299">
        <v>0</v>
      </c>
      <c r="J1340" s="299">
        <v>0</v>
      </c>
      <c r="K1340" s="299">
        <v>0</v>
      </c>
      <c r="L1340" s="299">
        <v>0</v>
      </c>
      <c r="M1340" s="299">
        <v>0</v>
      </c>
      <c r="N1340" s="299">
        <v>0</v>
      </c>
      <c r="O1340" s="299">
        <v>0</v>
      </c>
      <c r="P1340" s="299">
        <v>0</v>
      </c>
      <c r="Q1340" s="299">
        <v>0</v>
      </c>
      <c r="R1340" s="299">
        <v>0</v>
      </c>
      <c r="S1340" s="299">
        <v>0</v>
      </c>
      <c r="T1340" s="299">
        <v>0</v>
      </c>
      <c r="U1340" s="299">
        <v>0</v>
      </c>
      <c r="V1340" s="299">
        <v>0</v>
      </c>
      <c r="W1340" s="299">
        <v>0</v>
      </c>
      <c r="X1340" s="299">
        <v>210</v>
      </c>
      <c r="Y1340" s="299">
        <v>100</v>
      </c>
      <c r="Z1340" s="299">
        <v>210</v>
      </c>
      <c r="AA1340" s="299">
        <v>100</v>
      </c>
      <c r="AB1340" s="299">
        <v>0</v>
      </c>
      <c r="AC1340" s="299">
        <v>0</v>
      </c>
      <c r="AD1340" s="299">
        <v>0</v>
      </c>
      <c r="AE1340" s="299">
        <v>0</v>
      </c>
      <c r="AF1340" s="299">
        <v>0</v>
      </c>
      <c r="AG1340" s="299">
        <v>0</v>
      </c>
      <c r="AH1340" s="299">
        <v>0</v>
      </c>
      <c r="AI1340" s="299">
        <v>0</v>
      </c>
      <c r="AJ1340" s="299">
        <v>0</v>
      </c>
      <c r="AK1340" s="299">
        <v>0</v>
      </c>
      <c r="AL1340" s="299">
        <v>0</v>
      </c>
      <c r="AM1340" s="299">
        <v>0</v>
      </c>
      <c r="AN1340" s="299">
        <v>210</v>
      </c>
      <c r="AO1340" s="299">
        <v>100</v>
      </c>
      <c r="AP1340" s="299">
        <v>210</v>
      </c>
      <c r="AQ1340" s="65">
        <f t="shared" si="287"/>
        <v>1</v>
      </c>
      <c r="AR1340" s="66">
        <f t="shared" si="288"/>
        <v>1.1666666666666667</v>
      </c>
      <c r="AS1340" s="67">
        <f t="shared" si="289"/>
        <v>0</v>
      </c>
      <c r="AT1340" s="66">
        <f t="shared" si="290"/>
        <v>0</v>
      </c>
      <c r="AU1340" s="67">
        <f t="shared" si="291"/>
        <v>0</v>
      </c>
      <c r="AV1340" s="68">
        <f t="shared" si="292"/>
        <v>0</v>
      </c>
    </row>
    <row r="1341" spans="1:48" x14ac:dyDescent="0.2">
      <c r="A1341" s="1" t="str">
        <f t="shared" si="285"/>
        <v>Pichidegua48</v>
      </c>
      <c r="B1341" s="38" t="str">
        <f t="shared" si="286"/>
        <v>PICH2BCO48</v>
      </c>
      <c r="C1341" s="39">
        <v>48</v>
      </c>
      <c r="D1341" s="40" t="s">
        <v>52</v>
      </c>
      <c r="E1341" s="40" t="s">
        <v>56</v>
      </c>
      <c r="F1341" s="40" t="s">
        <v>47</v>
      </c>
      <c r="G1341" s="41" t="s">
        <v>40</v>
      </c>
      <c r="H1341" s="299">
        <v>1080</v>
      </c>
      <c r="I1341" s="299">
        <v>2.9</v>
      </c>
      <c r="J1341" s="299">
        <v>0</v>
      </c>
      <c r="K1341" s="299">
        <v>0</v>
      </c>
      <c r="L1341" s="299">
        <v>20160</v>
      </c>
      <c r="M1341" s="299">
        <v>54.22</v>
      </c>
      <c r="N1341" s="299">
        <v>7560</v>
      </c>
      <c r="O1341" s="299">
        <v>20.329999999999998</v>
      </c>
      <c r="P1341" s="299">
        <v>4500</v>
      </c>
      <c r="Q1341" s="299">
        <v>12.1</v>
      </c>
      <c r="R1341" s="299">
        <v>0</v>
      </c>
      <c r="S1341" s="299">
        <v>0</v>
      </c>
      <c r="T1341" s="299">
        <v>0</v>
      </c>
      <c r="U1341" s="299">
        <v>0</v>
      </c>
      <c r="V1341" s="299">
        <v>2160</v>
      </c>
      <c r="W1341" s="299">
        <v>5.81</v>
      </c>
      <c r="X1341" s="299">
        <v>0</v>
      </c>
      <c r="Y1341" s="299">
        <v>0</v>
      </c>
      <c r="Z1341" s="299">
        <v>2160</v>
      </c>
      <c r="AA1341" s="299">
        <v>5.81</v>
      </c>
      <c r="AB1341" s="299">
        <v>1260</v>
      </c>
      <c r="AC1341" s="299">
        <v>3.39</v>
      </c>
      <c r="AD1341" s="299">
        <v>0</v>
      </c>
      <c r="AE1341" s="299">
        <v>0</v>
      </c>
      <c r="AF1341" s="299">
        <v>1260</v>
      </c>
      <c r="AG1341" s="299">
        <v>3.39</v>
      </c>
      <c r="AH1341" s="299">
        <v>460</v>
      </c>
      <c r="AI1341" s="299">
        <v>1.24</v>
      </c>
      <c r="AJ1341" s="299">
        <v>0</v>
      </c>
      <c r="AK1341" s="299">
        <v>0</v>
      </c>
      <c r="AL1341" s="299">
        <v>37180</v>
      </c>
      <c r="AM1341" s="299">
        <v>100</v>
      </c>
      <c r="AN1341" s="299">
        <v>0</v>
      </c>
      <c r="AO1341" s="299">
        <v>0</v>
      </c>
      <c r="AP1341" s="299">
        <v>37180</v>
      </c>
      <c r="AQ1341" s="65">
        <f t="shared" si="287"/>
        <v>5.8095750403442711E-2</v>
      </c>
      <c r="AR1341" s="66">
        <f t="shared" si="288"/>
        <v>12</v>
      </c>
      <c r="AS1341" s="67">
        <f t="shared" si="289"/>
        <v>3.388918773534158E-2</v>
      </c>
      <c r="AT1341" s="66">
        <f t="shared" si="290"/>
        <v>7</v>
      </c>
      <c r="AU1341" s="67">
        <f t="shared" si="291"/>
        <v>1.237224314147391E-2</v>
      </c>
      <c r="AV1341" s="68">
        <f t="shared" si="292"/>
        <v>2.5555555555555554</v>
      </c>
    </row>
    <row r="1342" spans="1:48" x14ac:dyDescent="0.2">
      <c r="A1342" s="1" t="str">
        <f t="shared" si="285"/>
        <v>Pichidegua48</v>
      </c>
      <c r="B1342" s="38" t="str">
        <f t="shared" si="286"/>
        <v>PICH4Bco48</v>
      </c>
      <c r="C1342" s="39">
        <v>48</v>
      </c>
      <c r="D1342" s="40" t="s">
        <v>52</v>
      </c>
      <c r="E1342" s="40" t="s">
        <v>56</v>
      </c>
      <c r="F1342" s="40" t="s">
        <v>50</v>
      </c>
      <c r="G1342" s="41" t="s">
        <v>41</v>
      </c>
      <c r="H1342" s="299">
        <v>0</v>
      </c>
      <c r="I1342" s="299">
        <v>0</v>
      </c>
      <c r="J1342" s="299">
        <v>0</v>
      </c>
      <c r="K1342" s="299">
        <v>0</v>
      </c>
      <c r="L1342" s="299">
        <v>0</v>
      </c>
      <c r="M1342" s="299">
        <v>0</v>
      </c>
      <c r="N1342" s="299">
        <v>0</v>
      </c>
      <c r="O1342" s="299">
        <v>0</v>
      </c>
      <c r="P1342" s="299">
        <v>0</v>
      </c>
      <c r="Q1342" s="299">
        <v>0</v>
      </c>
      <c r="R1342" s="299">
        <v>0</v>
      </c>
      <c r="S1342" s="299">
        <v>0</v>
      </c>
      <c r="T1342" s="299">
        <v>0</v>
      </c>
      <c r="U1342" s="299">
        <v>0</v>
      </c>
      <c r="V1342" s="299">
        <v>0</v>
      </c>
      <c r="W1342" s="299">
        <v>0</v>
      </c>
      <c r="X1342" s="299">
        <v>0</v>
      </c>
      <c r="Y1342" s="299">
        <v>0</v>
      </c>
      <c r="Z1342" s="299">
        <v>0</v>
      </c>
      <c r="AA1342" s="299">
        <v>0</v>
      </c>
      <c r="AB1342" s="299">
        <v>0</v>
      </c>
      <c r="AC1342" s="299">
        <v>0</v>
      </c>
      <c r="AD1342" s="299">
        <v>0</v>
      </c>
      <c r="AE1342" s="299">
        <v>0</v>
      </c>
      <c r="AF1342" s="299">
        <v>0</v>
      </c>
      <c r="AG1342" s="299">
        <v>0</v>
      </c>
      <c r="AH1342" s="299">
        <v>0</v>
      </c>
      <c r="AI1342" s="299">
        <v>0</v>
      </c>
      <c r="AJ1342" s="299">
        <v>0</v>
      </c>
      <c r="AK1342" s="299">
        <v>0</v>
      </c>
      <c r="AL1342" s="299">
        <v>0</v>
      </c>
      <c r="AM1342" s="299">
        <v>0</v>
      </c>
      <c r="AN1342" s="299">
        <v>0</v>
      </c>
      <c r="AO1342" s="299">
        <v>0</v>
      </c>
      <c r="AP1342" s="299">
        <v>0</v>
      </c>
      <c r="AQ1342" s="65">
        <v>0</v>
      </c>
      <c r="AR1342" s="66">
        <f t="shared" si="288"/>
        <v>0</v>
      </c>
      <c r="AS1342" s="67">
        <v>0</v>
      </c>
      <c r="AT1342" s="66">
        <f t="shared" si="290"/>
        <v>0</v>
      </c>
      <c r="AU1342" s="67">
        <v>0</v>
      </c>
      <c r="AV1342" s="68">
        <f t="shared" si="292"/>
        <v>0</v>
      </c>
    </row>
    <row r="1343" spans="1:48" x14ac:dyDescent="0.2">
      <c r="A1343" s="1" t="str">
        <f t="shared" si="285"/>
        <v>Pichidegua48</v>
      </c>
      <c r="B1343" s="38" t="str">
        <f t="shared" si="286"/>
        <v>PICH5Aco48</v>
      </c>
      <c r="C1343" s="39">
        <v>48</v>
      </c>
      <c r="D1343" s="40" t="s">
        <v>52</v>
      </c>
      <c r="E1343" s="40" t="s">
        <v>56</v>
      </c>
      <c r="F1343" s="40" t="s">
        <v>51</v>
      </c>
      <c r="G1343" s="41" t="s">
        <v>42</v>
      </c>
      <c r="H1343" s="299">
        <v>1200</v>
      </c>
      <c r="I1343" s="299">
        <v>4.05</v>
      </c>
      <c r="J1343" s="299">
        <v>8820</v>
      </c>
      <c r="K1343" s="299">
        <v>29.74</v>
      </c>
      <c r="L1343" s="299">
        <v>6300</v>
      </c>
      <c r="M1343" s="299">
        <v>21.24</v>
      </c>
      <c r="N1343" s="299">
        <v>9360</v>
      </c>
      <c r="O1343" s="299">
        <v>31.56</v>
      </c>
      <c r="P1343" s="299">
        <v>540</v>
      </c>
      <c r="Q1343" s="299">
        <v>1.82</v>
      </c>
      <c r="R1343" s="299">
        <v>0</v>
      </c>
      <c r="S1343" s="299">
        <v>0</v>
      </c>
      <c r="T1343" s="299">
        <v>0</v>
      </c>
      <c r="U1343" s="299">
        <v>0</v>
      </c>
      <c r="V1343" s="299">
        <v>2340</v>
      </c>
      <c r="W1343" s="299">
        <v>7.89</v>
      </c>
      <c r="X1343" s="299">
        <v>0</v>
      </c>
      <c r="Y1343" s="299">
        <v>0</v>
      </c>
      <c r="Z1343" s="299">
        <v>2340</v>
      </c>
      <c r="AA1343" s="299">
        <v>7.89</v>
      </c>
      <c r="AB1343" s="299">
        <v>720</v>
      </c>
      <c r="AC1343" s="299">
        <v>2.4300000000000002</v>
      </c>
      <c r="AD1343" s="299">
        <v>0</v>
      </c>
      <c r="AE1343" s="299">
        <v>0</v>
      </c>
      <c r="AF1343" s="299">
        <v>720</v>
      </c>
      <c r="AG1343" s="299">
        <v>2.4300000000000002</v>
      </c>
      <c r="AH1343" s="299">
        <v>380</v>
      </c>
      <c r="AI1343" s="299">
        <v>1.28</v>
      </c>
      <c r="AJ1343" s="299">
        <v>0</v>
      </c>
      <c r="AK1343" s="299">
        <v>0</v>
      </c>
      <c r="AL1343" s="299">
        <v>29660</v>
      </c>
      <c r="AM1343" s="299">
        <v>100</v>
      </c>
      <c r="AN1343" s="299">
        <v>0</v>
      </c>
      <c r="AO1343" s="299">
        <v>0</v>
      </c>
      <c r="AP1343" s="299">
        <v>29660</v>
      </c>
      <c r="AQ1343" s="65">
        <f t="shared" si="287"/>
        <v>7.8894133513149028E-2</v>
      </c>
      <c r="AR1343" s="66">
        <f t="shared" si="288"/>
        <v>13</v>
      </c>
      <c r="AS1343" s="67">
        <f t="shared" si="289"/>
        <v>2.4275118004045852E-2</v>
      </c>
      <c r="AT1343" s="66">
        <f t="shared" si="290"/>
        <v>4</v>
      </c>
      <c r="AU1343" s="67">
        <f t="shared" si="291"/>
        <v>1.2811867835468645E-2</v>
      </c>
      <c r="AV1343" s="68">
        <f t="shared" si="292"/>
        <v>2.1111111111111112</v>
      </c>
    </row>
    <row r="1344" spans="1:48" x14ac:dyDescent="0.2">
      <c r="A1344" s="1" t="str">
        <f t="shared" si="285"/>
        <v>Pichidegua48</v>
      </c>
      <c r="B1344" s="38" t="str">
        <f t="shared" si="286"/>
        <v>PICH5Bco48</v>
      </c>
      <c r="C1344" s="39">
        <v>48</v>
      </c>
      <c r="D1344" s="40" t="s">
        <v>52</v>
      </c>
      <c r="E1344" s="40" t="s">
        <v>56</v>
      </c>
      <c r="F1344" s="40" t="s">
        <v>51</v>
      </c>
      <c r="G1344" s="41" t="s">
        <v>43</v>
      </c>
      <c r="H1344" s="299">
        <v>0</v>
      </c>
      <c r="I1344" s="299">
        <v>0</v>
      </c>
      <c r="J1344" s="299">
        <v>0</v>
      </c>
      <c r="K1344" s="299">
        <v>0</v>
      </c>
      <c r="L1344" s="299">
        <v>0</v>
      </c>
      <c r="M1344" s="299">
        <v>0</v>
      </c>
      <c r="N1344" s="299">
        <v>0</v>
      </c>
      <c r="O1344" s="299">
        <v>0</v>
      </c>
      <c r="P1344" s="299">
        <v>0</v>
      </c>
      <c r="Q1344" s="299">
        <v>0</v>
      </c>
      <c r="R1344" s="299">
        <v>0</v>
      </c>
      <c r="S1344" s="299">
        <v>0</v>
      </c>
      <c r="T1344" s="299">
        <v>0</v>
      </c>
      <c r="U1344" s="299">
        <v>0</v>
      </c>
      <c r="V1344" s="299">
        <v>0</v>
      </c>
      <c r="W1344" s="299">
        <v>0</v>
      </c>
      <c r="X1344" s="299">
        <v>0</v>
      </c>
      <c r="Y1344" s="299">
        <v>0</v>
      </c>
      <c r="Z1344" s="299">
        <v>0</v>
      </c>
      <c r="AA1344" s="299">
        <v>0</v>
      </c>
      <c r="AB1344" s="299">
        <v>0</v>
      </c>
      <c r="AC1344" s="299">
        <v>0</v>
      </c>
      <c r="AD1344" s="299">
        <v>0</v>
      </c>
      <c r="AE1344" s="299">
        <v>0</v>
      </c>
      <c r="AF1344" s="299">
        <v>0</v>
      </c>
      <c r="AG1344" s="299">
        <v>0</v>
      </c>
      <c r="AH1344" s="299">
        <v>0</v>
      </c>
      <c r="AI1344" s="299">
        <v>0</v>
      </c>
      <c r="AJ1344" s="299">
        <v>0</v>
      </c>
      <c r="AK1344" s="299">
        <v>0</v>
      </c>
      <c r="AL1344" s="299">
        <v>0</v>
      </c>
      <c r="AM1344" s="299">
        <v>0</v>
      </c>
      <c r="AN1344" s="299">
        <v>0</v>
      </c>
      <c r="AO1344" s="299">
        <v>0</v>
      </c>
      <c r="AP1344" s="299">
        <v>0</v>
      </c>
      <c r="AQ1344" s="65">
        <v>0</v>
      </c>
      <c r="AR1344" s="66">
        <f t="shared" si="288"/>
        <v>0</v>
      </c>
      <c r="AS1344" s="67">
        <v>0</v>
      </c>
      <c r="AT1344" s="66">
        <f t="shared" si="290"/>
        <v>0</v>
      </c>
      <c r="AU1344" s="67">
        <v>0</v>
      </c>
      <c r="AV1344" s="68">
        <f t="shared" si="292"/>
        <v>0</v>
      </c>
    </row>
    <row r="1345" spans="1:48" x14ac:dyDescent="0.2">
      <c r="A1345" s="1" t="str">
        <f t="shared" si="285"/>
        <v>Pichidegua48</v>
      </c>
      <c r="B1345" s="38" t="str">
        <f t="shared" si="286"/>
        <v>PICH5Cco48</v>
      </c>
      <c r="C1345" s="39">
        <v>48</v>
      </c>
      <c r="D1345" s="40" t="s">
        <v>52</v>
      </c>
      <c r="E1345" s="40" t="s">
        <v>56</v>
      </c>
      <c r="F1345" s="40" t="s">
        <v>51</v>
      </c>
      <c r="G1345" s="41" t="s">
        <v>44</v>
      </c>
      <c r="H1345" s="299">
        <v>1440</v>
      </c>
      <c r="I1345" s="299">
        <v>1.29</v>
      </c>
      <c r="J1345" s="299">
        <v>10800</v>
      </c>
      <c r="K1345" s="299">
        <v>9.6999999999999993</v>
      </c>
      <c r="L1345" s="299">
        <v>13860</v>
      </c>
      <c r="M1345" s="299">
        <v>12.45</v>
      </c>
      <c r="N1345" s="299">
        <v>75780</v>
      </c>
      <c r="O1345" s="299">
        <v>68.06</v>
      </c>
      <c r="P1345" s="299">
        <v>3600</v>
      </c>
      <c r="Q1345" s="299">
        <v>3.23</v>
      </c>
      <c r="R1345" s="299">
        <v>0</v>
      </c>
      <c r="S1345" s="299">
        <v>0</v>
      </c>
      <c r="T1345" s="299">
        <v>0</v>
      </c>
      <c r="U1345" s="299">
        <v>0</v>
      </c>
      <c r="V1345" s="299">
        <v>3420</v>
      </c>
      <c r="W1345" s="299">
        <v>3.07</v>
      </c>
      <c r="X1345" s="299">
        <v>0</v>
      </c>
      <c r="Y1345" s="299">
        <v>0</v>
      </c>
      <c r="Z1345" s="299">
        <v>3420</v>
      </c>
      <c r="AA1345" s="299">
        <v>3.07</v>
      </c>
      <c r="AB1345" s="299">
        <v>1800</v>
      </c>
      <c r="AC1345" s="299">
        <v>1.62</v>
      </c>
      <c r="AD1345" s="299">
        <v>0</v>
      </c>
      <c r="AE1345" s="299">
        <v>0</v>
      </c>
      <c r="AF1345" s="299">
        <v>1800</v>
      </c>
      <c r="AG1345" s="299">
        <v>1.62</v>
      </c>
      <c r="AH1345" s="299">
        <v>640</v>
      </c>
      <c r="AI1345" s="299">
        <v>0.56999999999999995</v>
      </c>
      <c r="AJ1345" s="299">
        <v>0</v>
      </c>
      <c r="AK1345" s="299">
        <v>0</v>
      </c>
      <c r="AL1345" s="299">
        <v>111340</v>
      </c>
      <c r="AM1345" s="299">
        <v>100</v>
      </c>
      <c r="AN1345" s="299">
        <v>0</v>
      </c>
      <c r="AO1345" s="299">
        <v>0</v>
      </c>
      <c r="AP1345" s="299">
        <v>111340</v>
      </c>
      <c r="AQ1345" s="65">
        <f t="shared" si="287"/>
        <v>3.0716723549488054E-2</v>
      </c>
      <c r="AR1345" s="66">
        <f t="shared" si="288"/>
        <v>19</v>
      </c>
      <c r="AS1345" s="67">
        <f t="shared" si="289"/>
        <v>1.6166696604993713E-2</v>
      </c>
      <c r="AT1345" s="66">
        <f t="shared" si="290"/>
        <v>10</v>
      </c>
      <c r="AU1345" s="67">
        <f t="shared" si="291"/>
        <v>5.7481587928866536E-3</v>
      </c>
      <c r="AV1345" s="68">
        <f t="shared" si="292"/>
        <v>3.5555555555555554</v>
      </c>
    </row>
    <row r="1346" spans="1:48" ht="13.5" thickBot="1" x14ac:dyDescent="0.25">
      <c r="A1346" s="1" t="str">
        <f t="shared" si="285"/>
        <v>48</v>
      </c>
      <c r="B1346" s="44" t="str">
        <f t="shared" si="286"/>
        <v>Lavado48</v>
      </c>
      <c r="C1346" s="45">
        <v>48</v>
      </c>
      <c r="D1346" s="46"/>
      <c r="E1346" s="46"/>
      <c r="F1346" s="46"/>
      <c r="G1346" s="47" t="s">
        <v>46</v>
      </c>
      <c r="H1346" s="301">
        <v>6360</v>
      </c>
      <c r="I1346" s="301">
        <v>4.6900000000000004</v>
      </c>
      <c r="J1346" s="301">
        <v>18900</v>
      </c>
      <c r="K1346" s="301">
        <v>13.94</v>
      </c>
      <c r="L1346" s="301">
        <v>57420</v>
      </c>
      <c r="M1346" s="301">
        <v>42.35</v>
      </c>
      <c r="N1346" s="301">
        <v>39600</v>
      </c>
      <c r="O1346" s="301">
        <v>29.2</v>
      </c>
      <c r="P1346" s="301">
        <v>12780</v>
      </c>
      <c r="Q1346" s="301">
        <v>9.42</v>
      </c>
      <c r="R1346" s="301">
        <v>540</v>
      </c>
      <c r="S1346" s="301">
        <v>0.4</v>
      </c>
      <c r="T1346" s="301">
        <v>0</v>
      </c>
      <c r="U1346" s="301">
        <v>0</v>
      </c>
      <c r="V1346" s="301">
        <v>0</v>
      </c>
      <c r="W1346" s="301">
        <v>0</v>
      </c>
      <c r="X1346" s="301">
        <v>0</v>
      </c>
      <c r="Y1346" s="301">
        <v>0</v>
      </c>
      <c r="Z1346" s="301">
        <v>0</v>
      </c>
      <c r="AA1346" s="301">
        <v>0</v>
      </c>
      <c r="AB1346" s="301">
        <v>0</v>
      </c>
      <c r="AC1346" s="301">
        <v>0</v>
      </c>
      <c r="AD1346" s="301">
        <v>0</v>
      </c>
      <c r="AE1346" s="301">
        <v>0</v>
      </c>
      <c r="AF1346" s="301">
        <v>0</v>
      </c>
      <c r="AG1346" s="301">
        <v>0</v>
      </c>
      <c r="AH1346" s="301">
        <v>0</v>
      </c>
      <c r="AI1346" s="301">
        <v>0</v>
      </c>
      <c r="AJ1346" s="301">
        <v>0</v>
      </c>
      <c r="AK1346" s="301">
        <v>0</v>
      </c>
      <c r="AL1346" s="301">
        <v>135600</v>
      </c>
      <c r="AM1346" s="301">
        <v>100</v>
      </c>
      <c r="AN1346" s="301">
        <v>0</v>
      </c>
      <c r="AO1346" s="301">
        <v>0</v>
      </c>
      <c r="AP1346" s="301">
        <v>135600</v>
      </c>
      <c r="AQ1346" s="69">
        <f t="shared" si="287"/>
        <v>0</v>
      </c>
      <c r="AR1346" s="70">
        <f t="shared" si="288"/>
        <v>0</v>
      </c>
      <c r="AS1346" s="71">
        <f t="shared" si="289"/>
        <v>0</v>
      </c>
      <c r="AT1346" s="70">
        <f t="shared" si="290"/>
        <v>0</v>
      </c>
      <c r="AU1346" s="71">
        <f t="shared" si="291"/>
        <v>0</v>
      </c>
      <c r="AV1346" s="72">
        <f t="shared" si="292"/>
        <v>0</v>
      </c>
    </row>
    <row r="1347" spans="1:48" x14ac:dyDescent="0.2">
      <c r="A1347" s="1" t="str">
        <f t="shared" ref="A1347:A1374" si="293">+CONCATENATE(D1347,C1347)</f>
        <v>Calera49</v>
      </c>
      <c r="B1347" s="38" t="str">
        <f t="shared" ref="B1347:B1374" si="294">+CONCATENATE(G1347,C1347)</f>
        <v>CA3A49</v>
      </c>
      <c r="C1347" s="35">
        <v>49</v>
      </c>
      <c r="D1347" s="36" t="s">
        <v>59</v>
      </c>
      <c r="E1347" s="36" t="s">
        <v>56</v>
      </c>
      <c r="F1347" s="36" t="s">
        <v>47</v>
      </c>
      <c r="G1347" s="37" t="s">
        <v>20</v>
      </c>
      <c r="H1347" s="299">
        <v>2640</v>
      </c>
      <c r="I1347" s="299">
        <v>7.32</v>
      </c>
      <c r="J1347" s="299">
        <v>8100</v>
      </c>
      <c r="K1347" s="299">
        <v>22.46</v>
      </c>
      <c r="L1347" s="299">
        <v>15120</v>
      </c>
      <c r="M1347" s="299">
        <v>41.93</v>
      </c>
      <c r="N1347" s="299">
        <v>5940</v>
      </c>
      <c r="O1347" s="299">
        <v>16.47</v>
      </c>
      <c r="P1347" s="299">
        <v>180</v>
      </c>
      <c r="Q1347" s="299">
        <v>0.5</v>
      </c>
      <c r="R1347" s="299">
        <v>0</v>
      </c>
      <c r="S1347" s="299">
        <v>0</v>
      </c>
      <c r="T1347" s="299">
        <v>0</v>
      </c>
      <c r="U1347" s="299">
        <v>0</v>
      </c>
      <c r="V1347" s="299">
        <v>1458</v>
      </c>
      <c r="W1347" s="299">
        <v>4.04</v>
      </c>
      <c r="X1347" s="299">
        <v>360</v>
      </c>
      <c r="Y1347" s="299">
        <v>1</v>
      </c>
      <c r="Z1347" s="299">
        <v>1818</v>
      </c>
      <c r="AA1347" s="299">
        <v>5.04</v>
      </c>
      <c r="AB1347" s="299">
        <v>648</v>
      </c>
      <c r="AC1347" s="299">
        <v>1.8</v>
      </c>
      <c r="AD1347" s="299">
        <v>840</v>
      </c>
      <c r="AE1347" s="299">
        <v>2.33</v>
      </c>
      <c r="AF1347" s="299">
        <v>1488</v>
      </c>
      <c r="AG1347" s="299">
        <v>4.13</v>
      </c>
      <c r="AH1347" s="299">
        <v>774</v>
      </c>
      <c r="AI1347" s="299">
        <v>2.15</v>
      </c>
      <c r="AJ1347" s="299">
        <v>0</v>
      </c>
      <c r="AK1347" s="299">
        <v>0</v>
      </c>
      <c r="AL1347" s="299">
        <v>34860</v>
      </c>
      <c r="AM1347" s="299">
        <v>96.67</v>
      </c>
      <c r="AN1347" s="299">
        <v>1200</v>
      </c>
      <c r="AO1347" s="299">
        <v>3.33</v>
      </c>
      <c r="AP1347" s="299">
        <v>36060</v>
      </c>
      <c r="AQ1347" s="65">
        <f t="shared" ref="AQ1347:AQ1374" si="295">+Z1347/AP1347</f>
        <v>5.0415973377703829E-2</v>
      </c>
      <c r="AR1347" s="66">
        <f t="shared" ref="AR1347:AR1374" si="296">+Z1347/180</f>
        <v>10.1</v>
      </c>
      <c r="AS1347" s="67">
        <f t="shared" ref="AS1347:AS1374" si="297">+AF1347/AP1347</f>
        <v>4.1264559068219631E-2</v>
      </c>
      <c r="AT1347" s="66">
        <f t="shared" ref="AT1347:AT1374" si="298">+AF1347/180</f>
        <v>8.2666666666666675</v>
      </c>
      <c r="AU1347" s="67">
        <f t="shared" ref="AU1347:AU1374" si="299">+AH1347/AP1347</f>
        <v>2.1464226289517472E-2</v>
      </c>
      <c r="AV1347" s="68">
        <f t="shared" ref="AV1347:AV1374" si="300">+AH1347/180</f>
        <v>4.3</v>
      </c>
    </row>
    <row r="1348" spans="1:48" x14ac:dyDescent="0.2">
      <c r="A1348" s="1" t="str">
        <f t="shared" si="293"/>
        <v>Calera49</v>
      </c>
      <c r="B1348" s="38" t="str">
        <f t="shared" si="294"/>
        <v>CA3B49</v>
      </c>
      <c r="C1348" s="39">
        <v>49</v>
      </c>
      <c r="D1348" s="40" t="s">
        <v>59</v>
      </c>
      <c r="E1348" s="40" t="s">
        <v>56</v>
      </c>
      <c r="F1348" s="40" t="s">
        <v>47</v>
      </c>
      <c r="G1348" s="41" t="s">
        <v>54</v>
      </c>
      <c r="H1348" s="299">
        <v>720</v>
      </c>
      <c r="I1348" s="299">
        <v>6.3</v>
      </c>
      <c r="J1348" s="299">
        <v>2340</v>
      </c>
      <c r="K1348" s="299">
        <v>20.47</v>
      </c>
      <c r="L1348" s="299">
        <v>4680</v>
      </c>
      <c r="M1348" s="299">
        <v>40.94</v>
      </c>
      <c r="N1348" s="299">
        <v>2160</v>
      </c>
      <c r="O1348" s="299">
        <v>18.899999999999999</v>
      </c>
      <c r="P1348" s="299">
        <v>0</v>
      </c>
      <c r="Q1348" s="299">
        <v>0</v>
      </c>
      <c r="R1348" s="299">
        <v>0</v>
      </c>
      <c r="S1348" s="299">
        <v>0</v>
      </c>
      <c r="T1348" s="299">
        <v>0</v>
      </c>
      <c r="U1348" s="299">
        <v>0</v>
      </c>
      <c r="V1348" s="299">
        <v>495</v>
      </c>
      <c r="W1348" s="299">
        <v>4.33</v>
      </c>
      <c r="X1348" s="299">
        <v>90</v>
      </c>
      <c r="Y1348" s="299">
        <v>0.79</v>
      </c>
      <c r="Z1348" s="299">
        <v>585</v>
      </c>
      <c r="AA1348" s="299">
        <v>5.12</v>
      </c>
      <c r="AB1348" s="299">
        <v>462</v>
      </c>
      <c r="AC1348" s="299">
        <v>4.04</v>
      </c>
      <c r="AD1348" s="299">
        <v>300</v>
      </c>
      <c r="AE1348" s="299">
        <v>2.62</v>
      </c>
      <c r="AF1348" s="299">
        <v>762</v>
      </c>
      <c r="AG1348" s="299">
        <v>6.67</v>
      </c>
      <c r="AH1348" s="299">
        <v>183</v>
      </c>
      <c r="AI1348" s="299">
        <v>1.6</v>
      </c>
      <c r="AJ1348" s="299">
        <v>0</v>
      </c>
      <c r="AK1348" s="299">
        <v>0</v>
      </c>
      <c r="AL1348" s="299">
        <v>11040</v>
      </c>
      <c r="AM1348" s="299">
        <v>96.59</v>
      </c>
      <c r="AN1348" s="299">
        <v>390</v>
      </c>
      <c r="AO1348" s="299">
        <v>3.41</v>
      </c>
      <c r="AP1348" s="299">
        <v>11430</v>
      </c>
      <c r="AQ1348" s="65">
        <f t="shared" si="295"/>
        <v>5.1181102362204724E-2</v>
      </c>
      <c r="AR1348" s="66">
        <f t="shared" si="296"/>
        <v>3.25</v>
      </c>
      <c r="AS1348" s="67">
        <f t="shared" si="297"/>
        <v>6.6666666666666666E-2</v>
      </c>
      <c r="AT1348" s="66">
        <f t="shared" si="298"/>
        <v>4.2333333333333334</v>
      </c>
      <c r="AU1348" s="67">
        <f t="shared" si="299"/>
        <v>1.6010498687664042E-2</v>
      </c>
      <c r="AV1348" s="68">
        <f t="shared" si="300"/>
        <v>1.0166666666666666</v>
      </c>
    </row>
    <row r="1349" spans="1:48" x14ac:dyDescent="0.2">
      <c r="A1349" s="1" t="str">
        <f t="shared" si="293"/>
        <v>Calera49</v>
      </c>
      <c r="B1349" s="38" t="str">
        <f t="shared" si="294"/>
        <v>CA3BB49</v>
      </c>
      <c r="C1349" s="39">
        <v>49</v>
      </c>
      <c r="D1349" s="40" t="s">
        <v>59</v>
      </c>
      <c r="E1349" s="40" t="s">
        <v>55</v>
      </c>
      <c r="F1349" s="40" t="s">
        <v>47</v>
      </c>
      <c r="G1349" s="41" t="s">
        <v>21</v>
      </c>
      <c r="H1349" s="299">
        <v>2160</v>
      </c>
      <c r="I1349" s="299">
        <v>5.33</v>
      </c>
      <c r="J1349" s="299">
        <v>9900</v>
      </c>
      <c r="K1349" s="299">
        <v>24.41</v>
      </c>
      <c r="L1349" s="299">
        <v>18180</v>
      </c>
      <c r="M1349" s="299">
        <v>44.82</v>
      </c>
      <c r="N1349" s="299">
        <v>5220</v>
      </c>
      <c r="O1349" s="299">
        <v>12.87</v>
      </c>
      <c r="P1349" s="299">
        <v>0</v>
      </c>
      <c r="Q1349" s="299">
        <v>0</v>
      </c>
      <c r="R1349" s="299">
        <v>0</v>
      </c>
      <c r="S1349" s="299">
        <v>0</v>
      </c>
      <c r="T1349" s="299">
        <v>0</v>
      </c>
      <c r="U1349" s="299">
        <v>0</v>
      </c>
      <c r="V1349" s="299">
        <v>1404</v>
      </c>
      <c r="W1349" s="299">
        <v>3.46</v>
      </c>
      <c r="X1349" s="299">
        <v>720</v>
      </c>
      <c r="Y1349" s="299">
        <v>1.78</v>
      </c>
      <c r="Z1349" s="299">
        <v>2124</v>
      </c>
      <c r="AA1349" s="299">
        <v>5.24</v>
      </c>
      <c r="AB1349" s="299">
        <v>933</v>
      </c>
      <c r="AC1349" s="299">
        <v>2.2999999999999998</v>
      </c>
      <c r="AD1349" s="299">
        <v>1290</v>
      </c>
      <c r="AE1349" s="299">
        <v>3.18</v>
      </c>
      <c r="AF1349" s="299">
        <v>2223</v>
      </c>
      <c r="AG1349" s="299">
        <v>5.48</v>
      </c>
      <c r="AH1349" s="299">
        <v>753</v>
      </c>
      <c r="AI1349" s="299">
        <v>1.86</v>
      </c>
      <c r="AJ1349" s="299">
        <v>0</v>
      </c>
      <c r="AK1349" s="299">
        <v>0</v>
      </c>
      <c r="AL1349" s="299">
        <v>38550</v>
      </c>
      <c r="AM1349" s="299">
        <v>95.04</v>
      </c>
      <c r="AN1349" s="299">
        <v>2010</v>
      </c>
      <c r="AO1349" s="299">
        <v>4.96</v>
      </c>
      <c r="AP1349" s="299">
        <v>40560</v>
      </c>
      <c r="AQ1349" s="65">
        <f t="shared" si="295"/>
        <v>5.2366863905325446E-2</v>
      </c>
      <c r="AR1349" s="66">
        <f t="shared" si="296"/>
        <v>11.8</v>
      </c>
      <c r="AS1349" s="67">
        <f t="shared" si="297"/>
        <v>5.4807692307692307E-2</v>
      </c>
      <c r="AT1349" s="66">
        <f t="shared" si="298"/>
        <v>12.35</v>
      </c>
      <c r="AU1349" s="67">
        <f t="shared" si="299"/>
        <v>1.8565088757396448E-2</v>
      </c>
      <c r="AV1349" s="68">
        <f t="shared" si="300"/>
        <v>4.1833333333333336</v>
      </c>
    </row>
    <row r="1350" spans="1:48" x14ac:dyDescent="0.2">
      <c r="A1350" s="1" t="str">
        <f t="shared" si="293"/>
        <v>Calera49</v>
      </c>
      <c r="B1350" s="38" t="str">
        <f t="shared" si="294"/>
        <v>CAP1A49</v>
      </c>
      <c r="C1350" s="39">
        <v>49</v>
      </c>
      <c r="D1350" s="40" t="s">
        <v>59</v>
      </c>
      <c r="E1350" s="40" t="s">
        <v>56</v>
      </c>
      <c r="F1350" s="40" t="s">
        <v>47</v>
      </c>
      <c r="G1350" s="41" t="s">
        <v>22</v>
      </c>
      <c r="H1350" s="299">
        <v>2040</v>
      </c>
      <c r="I1350" s="299">
        <v>8.6199999999999992</v>
      </c>
      <c r="J1350" s="299">
        <v>2880</v>
      </c>
      <c r="K1350" s="299">
        <v>12.17</v>
      </c>
      <c r="L1350" s="299">
        <v>0</v>
      </c>
      <c r="M1350" s="299">
        <v>0</v>
      </c>
      <c r="N1350" s="299">
        <v>16740</v>
      </c>
      <c r="O1350" s="299">
        <v>70.75</v>
      </c>
      <c r="P1350" s="299">
        <v>150</v>
      </c>
      <c r="Q1350" s="299">
        <v>0.63</v>
      </c>
      <c r="R1350" s="299">
        <v>0</v>
      </c>
      <c r="S1350" s="299">
        <v>0</v>
      </c>
      <c r="T1350" s="299">
        <v>0</v>
      </c>
      <c r="U1350" s="299">
        <v>0</v>
      </c>
      <c r="V1350" s="299">
        <v>1116</v>
      </c>
      <c r="W1350" s="299">
        <v>4.72</v>
      </c>
      <c r="X1350" s="299">
        <v>240</v>
      </c>
      <c r="Y1350" s="299">
        <v>1.01</v>
      </c>
      <c r="Z1350" s="299">
        <v>1356</v>
      </c>
      <c r="AA1350" s="299">
        <v>5.73</v>
      </c>
      <c r="AB1350" s="299">
        <v>291</v>
      </c>
      <c r="AC1350" s="299">
        <v>1.23</v>
      </c>
      <c r="AD1350" s="299">
        <v>0</v>
      </c>
      <c r="AE1350" s="299">
        <v>0</v>
      </c>
      <c r="AF1350" s="299">
        <v>291</v>
      </c>
      <c r="AG1350" s="299">
        <v>1.23</v>
      </c>
      <c r="AH1350" s="299">
        <v>203</v>
      </c>
      <c r="AI1350" s="299">
        <v>0.86</v>
      </c>
      <c r="AJ1350" s="299">
        <v>0</v>
      </c>
      <c r="AK1350" s="299">
        <v>0</v>
      </c>
      <c r="AL1350" s="299">
        <v>23420</v>
      </c>
      <c r="AM1350" s="299">
        <v>98.99</v>
      </c>
      <c r="AN1350" s="299">
        <v>240</v>
      </c>
      <c r="AO1350" s="299">
        <v>1.01</v>
      </c>
      <c r="AP1350" s="299">
        <v>23660</v>
      </c>
      <c r="AQ1350" s="65">
        <f t="shared" si="295"/>
        <v>5.7311918850380388E-2</v>
      </c>
      <c r="AR1350" s="66">
        <f t="shared" si="296"/>
        <v>7.5333333333333332</v>
      </c>
      <c r="AS1350" s="67">
        <f t="shared" si="297"/>
        <v>1.2299239222316145E-2</v>
      </c>
      <c r="AT1350" s="66">
        <f t="shared" si="298"/>
        <v>1.6166666666666667</v>
      </c>
      <c r="AU1350" s="67">
        <f t="shared" si="299"/>
        <v>8.5798816568047331E-3</v>
      </c>
      <c r="AV1350" s="68">
        <f t="shared" si="300"/>
        <v>1.1277777777777778</v>
      </c>
    </row>
    <row r="1351" spans="1:48" x14ac:dyDescent="0.2">
      <c r="A1351" s="1" t="str">
        <f t="shared" si="293"/>
        <v>Calera49</v>
      </c>
      <c r="B1351" s="38" t="str">
        <f t="shared" si="294"/>
        <v>CAP1B49</v>
      </c>
      <c r="C1351" s="39">
        <v>49</v>
      </c>
      <c r="D1351" s="40" t="s">
        <v>59</v>
      </c>
      <c r="E1351" s="40" t="s">
        <v>56</v>
      </c>
      <c r="F1351" s="40" t="s">
        <v>47</v>
      </c>
      <c r="G1351" s="41" t="s">
        <v>23</v>
      </c>
      <c r="H1351" s="299">
        <v>1800</v>
      </c>
      <c r="I1351" s="299">
        <v>6.32</v>
      </c>
      <c r="J1351" s="299">
        <v>540</v>
      </c>
      <c r="K1351" s="299">
        <v>1.89</v>
      </c>
      <c r="L1351" s="299">
        <v>0</v>
      </c>
      <c r="M1351" s="299">
        <v>0</v>
      </c>
      <c r="N1351" s="299">
        <v>22140</v>
      </c>
      <c r="O1351" s="299">
        <v>77.680000000000007</v>
      </c>
      <c r="P1351" s="299">
        <v>1980</v>
      </c>
      <c r="Q1351" s="299">
        <v>6.95</v>
      </c>
      <c r="R1351" s="299">
        <v>180</v>
      </c>
      <c r="S1351" s="299">
        <v>0.63</v>
      </c>
      <c r="T1351" s="299">
        <v>0</v>
      </c>
      <c r="U1351" s="299">
        <v>0</v>
      </c>
      <c r="V1351" s="299">
        <v>990</v>
      </c>
      <c r="W1351" s="299">
        <v>3.47</v>
      </c>
      <c r="X1351" s="299">
        <v>240</v>
      </c>
      <c r="Y1351" s="299">
        <v>0.84</v>
      </c>
      <c r="Z1351" s="299">
        <v>1230</v>
      </c>
      <c r="AA1351" s="299">
        <v>4.32</v>
      </c>
      <c r="AB1351" s="299">
        <v>261</v>
      </c>
      <c r="AC1351" s="299">
        <v>0.92</v>
      </c>
      <c r="AD1351" s="299">
        <v>0</v>
      </c>
      <c r="AE1351" s="299">
        <v>0</v>
      </c>
      <c r="AF1351" s="299">
        <v>261</v>
      </c>
      <c r="AG1351" s="299">
        <v>0.92</v>
      </c>
      <c r="AH1351" s="299">
        <v>369</v>
      </c>
      <c r="AI1351" s="299">
        <v>1.29</v>
      </c>
      <c r="AJ1351" s="299">
        <v>0</v>
      </c>
      <c r="AK1351" s="299">
        <v>0</v>
      </c>
      <c r="AL1351" s="299">
        <v>28260</v>
      </c>
      <c r="AM1351" s="299">
        <v>99.16</v>
      </c>
      <c r="AN1351" s="299">
        <v>240</v>
      </c>
      <c r="AO1351" s="299">
        <v>0.84</v>
      </c>
      <c r="AP1351" s="299">
        <v>28500</v>
      </c>
      <c r="AQ1351" s="65">
        <f t="shared" si="295"/>
        <v>4.3157894736842103E-2</v>
      </c>
      <c r="AR1351" s="66">
        <f t="shared" si="296"/>
        <v>6.833333333333333</v>
      </c>
      <c r="AS1351" s="67">
        <f t="shared" si="297"/>
        <v>9.1578947368421044E-3</v>
      </c>
      <c r="AT1351" s="66">
        <f t="shared" si="298"/>
        <v>1.45</v>
      </c>
      <c r="AU1351" s="67">
        <f t="shared" si="299"/>
        <v>1.2947368421052631E-2</v>
      </c>
      <c r="AV1351" s="68">
        <f t="shared" si="300"/>
        <v>2.0499999999999998</v>
      </c>
    </row>
    <row r="1352" spans="1:48" x14ac:dyDescent="0.2">
      <c r="A1352" s="1" t="str">
        <f t="shared" si="293"/>
        <v>Calera49</v>
      </c>
      <c r="B1352" s="38" t="str">
        <f t="shared" si="294"/>
        <v>CAP1c49</v>
      </c>
      <c r="C1352" s="39">
        <v>49</v>
      </c>
      <c r="D1352" s="40" t="s">
        <v>59</v>
      </c>
      <c r="E1352" s="40" t="s">
        <v>56</v>
      </c>
      <c r="F1352" s="40" t="s">
        <v>47</v>
      </c>
      <c r="G1352" s="41" t="s">
        <v>24</v>
      </c>
      <c r="H1352" s="299">
        <v>2280</v>
      </c>
      <c r="I1352" s="299">
        <v>11.97</v>
      </c>
      <c r="J1352" s="299">
        <v>2520</v>
      </c>
      <c r="K1352" s="299">
        <v>13.23</v>
      </c>
      <c r="L1352" s="299">
        <v>0</v>
      </c>
      <c r="M1352" s="299">
        <v>0</v>
      </c>
      <c r="N1352" s="299">
        <v>12600</v>
      </c>
      <c r="O1352" s="299">
        <v>66.14</v>
      </c>
      <c r="P1352" s="299">
        <v>0</v>
      </c>
      <c r="Q1352" s="299">
        <v>0</v>
      </c>
      <c r="R1352" s="299">
        <v>0</v>
      </c>
      <c r="S1352" s="299">
        <v>0</v>
      </c>
      <c r="T1352" s="299">
        <v>0</v>
      </c>
      <c r="U1352" s="299">
        <v>0</v>
      </c>
      <c r="V1352" s="299">
        <v>1014</v>
      </c>
      <c r="W1352" s="299">
        <v>5.32</v>
      </c>
      <c r="X1352" s="299">
        <v>90</v>
      </c>
      <c r="Y1352" s="299">
        <v>0.47</v>
      </c>
      <c r="Z1352" s="299">
        <v>1104</v>
      </c>
      <c r="AA1352" s="299">
        <v>5.8</v>
      </c>
      <c r="AB1352" s="299">
        <v>279</v>
      </c>
      <c r="AC1352" s="299">
        <v>1.46</v>
      </c>
      <c r="AD1352" s="299">
        <v>0</v>
      </c>
      <c r="AE1352" s="299">
        <v>0</v>
      </c>
      <c r="AF1352" s="299">
        <v>279</v>
      </c>
      <c r="AG1352" s="299">
        <v>1.46</v>
      </c>
      <c r="AH1352" s="299">
        <v>267</v>
      </c>
      <c r="AI1352" s="299">
        <v>1.4</v>
      </c>
      <c r="AJ1352" s="299">
        <v>0</v>
      </c>
      <c r="AK1352" s="299">
        <v>0</v>
      </c>
      <c r="AL1352" s="299">
        <v>18960</v>
      </c>
      <c r="AM1352" s="299">
        <v>99.53</v>
      </c>
      <c r="AN1352" s="299">
        <v>90</v>
      </c>
      <c r="AO1352" s="299">
        <v>0.47</v>
      </c>
      <c r="AP1352" s="299">
        <v>19050</v>
      </c>
      <c r="AQ1352" s="65">
        <f t="shared" si="295"/>
        <v>5.7952755905511813E-2</v>
      </c>
      <c r="AR1352" s="66">
        <f t="shared" si="296"/>
        <v>6.1333333333333337</v>
      </c>
      <c r="AS1352" s="67">
        <f t="shared" si="297"/>
        <v>1.4645669291338584E-2</v>
      </c>
      <c r="AT1352" s="66">
        <f t="shared" si="298"/>
        <v>1.55</v>
      </c>
      <c r="AU1352" s="67">
        <f t="shared" si="299"/>
        <v>1.4015748031496062E-2</v>
      </c>
      <c r="AV1352" s="68">
        <f t="shared" si="300"/>
        <v>1.4833333333333334</v>
      </c>
    </row>
    <row r="1353" spans="1:48" x14ac:dyDescent="0.2">
      <c r="A1353" s="1" t="str">
        <f t="shared" si="293"/>
        <v>Pichidegua49</v>
      </c>
      <c r="B1353" s="38" t="str">
        <f t="shared" si="294"/>
        <v>PICH1A49</v>
      </c>
      <c r="C1353" s="39">
        <v>49</v>
      </c>
      <c r="D1353" s="40" t="s">
        <v>52</v>
      </c>
      <c r="E1353" s="40" t="s">
        <v>55</v>
      </c>
      <c r="F1353" s="40" t="s">
        <v>48</v>
      </c>
      <c r="G1353" s="41" t="s">
        <v>25</v>
      </c>
      <c r="H1353" s="299">
        <v>0</v>
      </c>
      <c r="I1353" s="299">
        <v>0</v>
      </c>
      <c r="J1353" s="299">
        <v>0</v>
      </c>
      <c r="K1353" s="299">
        <v>0</v>
      </c>
      <c r="L1353" s="299">
        <v>0</v>
      </c>
      <c r="M1353" s="299">
        <v>0</v>
      </c>
      <c r="N1353" s="299">
        <v>0</v>
      </c>
      <c r="O1353" s="299">
        <v>0</v>
      </c>
      <c r="P1353" s="299">
        <v>0</v>
      </c>
      <c r="Q1353" s="299">
        <v>0</v>
      </c>
      <c r="R1353" s="299">
        <v>0</v>
      </c>
      <c r="S1353" s="299">
        <v>0</v>
      </c>
      <c r="T1353" s="299">
        <v>0</v>
      </c>
      <c r="U1353" s="299">
        <v>0</v>
      </c>
      <c r="V1353" s="299">
        <v>0</v>
      </c>
      <c r="W1353" s="299">
        <v>0</v>
      </c>
      <c r="X1353" s="299">
        <v>0</v>
      </c>
      <c r="Y1353" s="299">
        <v>0</v>
      </c>
      <c r="Z1353" s="299">
        <v>0</v>
      </c>
      <c r="AA1353" s="299">
        <v>0</v>
      </c>
      <c r="AB1353" s="299">
        <v>0</v>
      </c>
      <c r="AC1353" s="299">
        <v>0</v>
      </c>
      <c r="AD1353" s="299">
        <v>0</v>
      </c>
      <c r="AE1353" s="299">
        <v>0</v>
      </c>
      <c r="AF1353" s="299">
        <v>0</v>
      </c>
      <c r="AG1353" s="299">
        <v>0</v>
      </c>
      <c r="AH1353" s="299">
        <v>0</v>
      </c>
      <c r="AI1353" s="299">
        <v>0</v>
      </c>
      <c r="AJ1353" s="299">
        <v>0</v>
      </c>
      <c r="AK1353" s="299">
        <v>0</v>
      </c>
      <c r="AL1353" s="299">
        <v>0</v>
      </c>
      <c r="AM1353" s="299">
        <v>0</v>
      </c>
      <c r="AN1353" s="299">
        <v>0</v>
      </c>
      <c r="AO1353" s="299">
        <v>0</v>
      </c>
      <c r="AP1353" s="299">
        <v>0</v>
      </c>
      <c r="AQ1353" s="65">
        <v>0</v>
      </c>
      <c r="AR1353" s="66">
        <f t="shared" si="296"/>
        <v>0</v>
      </c>
      <c r="AS1353" s="67">
        <v>0</v>
      </c>
      <c r="AT1353" s="66">
        <f t="shared" si="298"/>
        <v>0</v>
      </c>
      <c r="AU1353" s="67">
        <v>0</v>
      </c>
      <c r="AV1353" s="68">
        <f t="shared" si="300"/>
        <v>0</v>
      </c>
    </row>
    <row r="1354" spans="1:48" x14ac:dyDescent="0.2">
      <c r="A1354" s="1" t="str">
        <f t="shared" si="293"/>
        <v>Pichidegua49</v>
      </c>
      <c r="B1354" s="38" t="str">
        <f t="shared" si="294"/>
        <v>PICH2A49</v>
      </c>
      <c r="C1354" s="39">
        <v>49</v>
      </c>
      <c r="D1354" s="40" t="s">
        <v>52</v>
      </c>
      <c r="E1354" s="40" t="s">
        <v>56</v>
      </c>
      <c r="F1354" s="40" t="s">
        <v>48</v>
      </c>
      <c r="G1354" s="41" t="s">
        <v>26</v>
      </c>
      <c r="H1354" s="299">
        <v>30960</v>
      </c>
      <c r="I1354" s="299">
        <v>8.58</v>
      </c>
      <c r="J1354" s="299">
        <v>120240</v>
      </c>
      <c r="K1354" s="299">
        <v>33.33</v>
      </c>
      <c r="L1354" s="299">
        <v>123660</v>
      </c>
      <c r="M1354" s="299">
        <v>34.28</v>
      </c>
      <c r="N1354" s="299">
        <v>52380</v>
      </c>
      <c r="O1354" s="299">
        <v>14.52</v>
      </c>
      <c r="P1354" s="299">
        <v>4680</v>
      </c>
      <c r="Q1354" s="299">
        <v>1.3</v>
      </c>
      <c r="R1354" s="299">
        <v>0</v>
      </c>
      <c r="S1354" s="299">
        <v>0</v>
      </c>
      <c r="T1354" s="299">
        <v>0</v>
      </c>
      <c r="U1354" s="299">
        <v>0</v>
      </c>
      <c r="V1354" s="299">
        <v>20160</v>
      </c>
      <c r="W1354" s="299">
        <v>5.59</v>
      </c>
      <c r="X1354" s="299">
        <v>0</v>
      </c>
      <c r="Y1354" s="299">
        <v>0</v>
      </c>
      <c r="Z1354" s="299">
        <v>20160</v>
      </c>
      <c r="AA1354" s="299">
        <v>5.59</v>
      </c>
      <c r="AB1354" s="299">
        <v>6660</v>
      </c>
      <c r="AC1354" s="299">
        <v>1.85</v>
      </c>
      <c r="AD1354" s="299">
        <v>0</v>
      </c>
      <c r="AE1354" s="299">
        <v>0</v>
      </c>
      <c r="AF1354" s="299">
        <v>6660</v>
      </c>
      <c r="AG1354" s="299">
        <v>1.85</v>
      </c>
      <c r="AH1354" s="299">
        <v>2030</v>
      </c>
      <c r="AI1354" s="299">
        <v>0.56000000000000005</v>
      </c>
      <c r="AJ1354" s="299">
        <v>0</v>
      </c>
      <c r="AK1354" s="299">
        <v>0</v>
      </c>
      <c r="AL1354" s="299">
        <v>360770</v>
      </c>
      <c r="AM1354" s="299">
        <v>100</v>
      </c>
      <c r="AN1354" s="299">
        <v>0</v>
      </c>
      <c r="AO1354" s="299">
        <v>0</v>
      </c>
      <c r="AP1354" s="299">
        <v>360770</v>
      </c>
      <c r="AQ1354" s="65">
        <f t="shared" si="295"/>
        <v>5.5880477866784933E-2</v>
      </c>
      <c r="AR1354" s="66">
        <f t="shared" si="296"/>
        <v>112</v>
      </c>
      <c r="AS1354" s="67">
        <f t="shared" si="297"/>
        <v>1.8460515009562879E-2</v>
      </c>
      <c r="AT1354" s="66">
        <f t="shared" si="298"/>
        <v>37</v>
      </c>
      <c r="AU1354" s="67">
        <f t="shared" si="299"/>
        <v>5.6268536740859826E-3</v>
      </c>
      <c r="AV1354" s="68">
        <f t="shared" si="300"/>
        <v>11.277777777777779</v>
      </c>
    </row>
    <row r="1355" spans="1:48" x14ac:dyDescent="0.2">
      <c r="A1355" s="1" t="str">
        <f t="shared" si="293"/>
        <v>Pichidegua49</v>
      </c>
      <c r="B1355" s="38" t="str">
        <f t="shared" si="294"/>
        <v>PICH3A49</v>
      </c>
      <c r="C1355" s="39">
        <v>49</v>
      </c>
      <c r="D1355" s="40" t="s">
        <v>52</v>
      </c>
      <c r="E1355" s="40" t="s">
        <v>55</v>
      </c>
      <c r="F1355" s="40" t="s">
        <v>49</v>
      </c>
      <c r="G1355" s="41" t="s">
        <v>27</v>
      </c>
      <c r="H1355" s="299">
        <v>18600</v>
      </c>
      <c r="I1355" s="299">
        <v>7.5</v>
      </c>
      <c r="J1355" s="299">
        <v>48500</v>
      </c>
      <c r="K1355" s="299">
        <v>19.55</v>
      </c>
      <c r="L1355" s="299">
        <v>120780</v>
      </c>
      <c r="M1355" s="299">
        <v>48.7</v>
      </c>
      <c r="N1355" s="299">
        <v>28440</v>
      </c>
      <c r="O1355" s="299">
        <v>11.47</v>
      </c>
      <c r="P1355" s="299">
        <v>0</v>
      </c>
      <c r="Q1355" s="299">
        <v>0</v>
      </c>
      <c r="R1355" s="299">
        <v>0</v>
      </c>
      <c r="S1355" s="299">
        <v>0</v>
      </c>
      <c r="T1355" s="299">
        <v>0</v>
      </c>
      <c r="U1355" s="299">
        <v>0</v>
      </c>
      <c r="V1355" s="299">
        <v>26460</v>
      </c>
      <c r="W1355" s="299">
        <v>10.67</v>
      </c>
      <c r="X1355" s="299">
        <v>0</v>
      </c>
      <c r="Y1355" s="299">
        <v>0</v>
      </c>
      <c r="Z1355" s="299">
        <v>26460</v>
      </c>
      <c r="AA1355" s="299">
        <v>10.67</v>
      </c>
      <c r="AB1355" s="299">
        <v>3420</v>
      </c>
      <c r="AC1355" s="299">
        <v>1.38</v>
      </c>
      <c r="AD1355" s="299">
        <v>0</v>
      </c>
      <c r="AE1355" s="299">
        <v>0</v>
      </c>
      <c r="AF1355" s="299">
        <v>3420</v>
      </c>
      <c r="AG1355" s="299">
        <v>1.38</v>
      </c>
      <c r="AH1355" s="299">
        <v>1820</v>
      </c>
      <c r="AI1355" s="299">
        <v>0.73</v>
      </c>
      <c r="AJ1355" s="299">
        <v>0</v>
      </c>
      <c r="AK1355" s="299">
        <v>0</v>
      </c>
      <c r="AL1355" s="299">
        <v>248020</v>
      </c>
      <c r="AM1355" s="299">
        <v>100</v>
      </c>
      <c r="AN1355" s="299">
        <v>0</v>
      </c>
      <c r="AO1355" s="299">
        <v>0</v>
      </c>
      <c r="AP1355" s="299">
        <v>248020</v>
      </c>
      <c r="AQ1355" s="65">
        <f t="shared" si="295"/>
        <v>0.10668494476251915</v>
      </c>
      <c r="AR1355" s="66">
        <f t="shared" si="296"/>
        <v>147</v>
      </c>
      <c r="AS1355" s="67">
        <f t="shared" si="297"/>
        <v>1.378921054753649E-2</v>
      </c>
      <c r="AT1355" s="66">
        <f t="shared" si="298"/>
        <v>19</v>
      </c>
      <c r="AU1355" s="67">
        <f t="shared" si="299"/>
        <v>7.3381178937182486E-3</v>
      </c>
      <c r="AV1355" s="68">
        <f t="shared" si="300"/>
        <v>10.111111111111111</v>
      </c>
    </row>
    <row r="1356" spans="1:48" x14ac:dyDescent="0.2">
      <c r="A1356" s="1" t="str">
        <f t="shared" si="293"/>
        <v>Pichidegua49</v>
      </c>
      <c r="B1356" s="38" t="str">
        <f t="shared" si="294"/>
        <v>PICH4A49</v>
      </c>
      <c r="C1356" s="39">
        <v>49</v>
      </c>
      <c r="D1356" s="40" t="s">
        <v>52</v>
      </c>
      <c r="E1356" s="40" t="s">
        <v>55</v>
      </c>
      <c r="F1356" s="40" t="s">
        <v>50</v>
      </c>
      <c r="G1356" s="41" t="s">
        <v>28</v>
      </c>
      <c r="H1356" s="299">
        <v>0</v>
      </c>
      <c r="I1356" s="299">
        <v>0</v>
      </c>
      <c r="J1356" s="299">
        <v>0</v>
      </c>
      <c r="K1356" s="299">
        <v>0</v>
      </c>
      <c r="L1356" s="299">
        <v>0</v>
      </c>
      <c r="M1356" s="299">
        <v>0</v>
      </c>
      <c r="N1356" s="299">
        <v>0</v>
      </c>
      <c r="O1356" s="299">
        <v>0</v>
      </c>
      <c r="P1356" s="299">
        <v>0</v>
      </c>
      <c r="Q1356" s="299">
        <v>0</v>
      </c>
      <c r="R1356" s="299">
        <v>0</v>
      </c>
      <c r="S1356" s="299">
        <v>0</v>
      </c>
      <c r="T1356" s="299">
        <v>0</v>
      </c>
      <c r="U1356" s="299">
        <v>0</v>
      </c>
      <c r="V1356" s="299">
        <v>0</v>
      </c>
      <c r="W1356" s="299">
        <v>0</v>
      </c>
      <c r="X1356" s="299">
        <v>0</v>
      </c>
      <c r="Y1356" s="299">
        <v>0</v>
      </c>
      <c r="Z1356" s="299">
        <v>0</v>
      </c>
      <c r="AA1356" s="299">
        <v>0</v>
      </c>
      <c r="AB1356" s="299">
        <v>0</v>
      </c>
      <c r="AC1356" s="299">
        <v>0</v>
      </c>
      <c r="AD1356" s="299">
        <v>0</v>
      </c>
      <c r="AE1356" s="299">
        <v>0</v>
      </c>
      <c r="AF1356" s="299">
        <v>0</v>
      </c>
      <c r="AG1356" s="299">
        <v>0</v>
      </c>
      <c r="AH1356" s="299">
        <v>0</v>
      </c>
      <c r="AI1356" s="299">
        <v>0</v>
      </c>
      <c r="AJ1356" s="299">
        <v>0</v>
      </c>
      <c r="AK1356" s="299">
        <v>0</v>
      </c>
      <c r="AL1356" s="299">
        <v>0</v>
      </c>
      <c r="AM1356" s="299">
        <v>0</v>
      </c>
      <c r="AN1356" s="299">
        <v>0</v>
      </c>
      <c r="AO1356" s="299">
        <v>0</v>
      </c>
      <c r="AP1356" s="299">
        <v>0</v>
      </c>
      <c r="AQ1356" s="65">
        <v>0</v>
      </c>
      <c r="AR1356" s="66">
        <f t="shared" si="296"/>
        <v>0</v>
      </c>
      <c r="AS1356" s="67">
        <v>0</v>
      </c>
      <c r="AT1356" s="66">
        <f t="shared" si="298"/>
        <v>0</v>
      </c>
      <c r="AU1356" s="67">
        <v>0</v>
      </c>
      <c r="AV1356" s="68">
        <f t="shared" si="300"/>
        <v>0</v>
      </c>
    </row>
    <row r="1357" spans="1:48" x14ac:dyDescent="0.2">
      <c r="A1357" s="1" t="str">
        <f t="shared" si="293"/>
        <v>Pichidegua49</v>
      </c>
      <c r="B1357" s="38" t="str">
        <f t="shared" si="294"/>
        <v>PICH5A49</v>
      </c>
      <c r="C1357" s="39">
        <v>49</v>
      </c>
      <c r="D1357" s="40" t="s">
        <v>52</v>
      </c>
      <c r="E1357" s="40" t="s">
        <v>55</v>
      </c>
      <c r="F1357" s="40" t="s">
        <v>51</v>
      </c>
      <c r="G1357" s="41" t="s">
        <v>29</v>
      </c>
      <c r="H1357" s="299">
        <v>4680</v>
      </c>
      <c r="I1357" s="299">
        <v>1.89</v>
      </c>
      <c r="J1357" s="299">
        <v>44440</v>
      </c>
      <c r="K1357" s="299">
        <v>17.920000000000002</v>
      </c>
      <c r="L1357" s="299">
        <v>115380</v>
      </c>
      <c r="M1357" s="299">
        <v>46.54</v>
      </c>
      <c r="N1357" s="299">
        <v>59220</v>
      </c>
      <c r="O1357" s="299">
        <v>23.88</v>
      </c>
      <c r="P1357" s="299">
        <v>5220</v>
      </c>
      <c r="Q1357" s="299">
        <v>2.11</v>
      </c>
      <c r="R1357" s="299">
        <v>0</v>
      </c>
      <c r="S1357" s="299">
        <v>0</v>
      </c>
      <c r="T1357" s="299">
        <v>0</v>
      </c>
      <c r="U1357" s="299">
        <v>0</v>
      </c>
      <c r="V1357" s="299">
        <v>15480</v>
      </c>
      <c r="W1357" s="299">
        <v>6.24</v>
      </c>
      <c r="X1357" s="299">
        <v>0</v>
      </c>
      <c r="Y1357" s="299">
        <v>0</v>
      </c>
      <c r="Z1357" s="299">
        <v>15480</v>
      </c>
      <c r="AA1357" s="299">
        <v>6.24</v>
      </c>
      <c r="AB1357" s="299">
        <v>2340</v>
      </c>
      <c r="AC1357" s="299">
        <v>0.94</v>
      </c>
      <c r="AD1357" s="299">
        <v>0</v>
      </c>
      <c r="AE1357" s="299">
        <v>0</v>
      </c>
      <c r="AF1357" s="299">
        <v>2340</v>
      </c>
      <c r="AG1357" s="299">
        <v>0.94</v>
      </c>
      <c r="AH1357" s="299">
        <v>1180</v>
      </c>
      <c r="AI1357" s="299">
        <v>0.48</v>
      </c>
      <c r="AJ1357" s="299">
        <v>0</v>
      </c>
      <c r="AK1357" s="299">
        <v>0</v>
      </c>
      <c r="AL1357" s="299">
        <v>247940</v>
      </c>
      <c r="AM1357" s="299">
        <v>100</v>
      </c>
      <c r="AN1357" s="299">
        <v>0</v>
      </c>
      <c r="AO1357" s="299">
        <v>0</v>
      </c>
      <c r="AP1357" s="299">
        <v>247940</v>
      </c>
      <c r="AQ1357" s="65">
        <f t="shared" si="295"/>
        <v>6.2434459949987899E-2</v>
      </c>
      <c r="AR1357" s="66">
        <f t="shared" si="296"/>
        <v>86</v>
      </c>
      <c r="AS1357" s="67">
        <f t="shared" si="297"/>
        <v>9.4377672017423569E-3</v>
      </c>
      <c r="AT1357" s="66">
        <f t="shared" si="298"/>
        <v>13</v>
      </c>
      <c r="AU1357" s="67">
        <f t="shared" si="299"/>
        <v>4.7592159393401627E-3</v>
      </c>
      <c r="AV1357" s="68">
        <f t="shared" si="300"/>
        <v>6.5555555555555554</v>
      </c>
    </row>
    <row r="1358" spans="1:48" x14ac:dyDescent="0.2">
      <c r="A1358" s="1" t="str">
        <f t="shared" si="293"/>
        <v>Pichidegua49</v>
      </c>
      <c r="B1358" s="38" t="str">
        <f t="shared" si="294"/>
        <v>PICH1B49</v>
      </c>
      <c r="C1358" s="39">
        <v>49</v>
      </c>
      <c r="D1358" s="40" t="s">
        <v>52</v>
      </c>
      <c r="E1358" s="40" t="s">
        <v>56</v>
      </c>
      <c r="F1358" s="40" t="s">
        <v>48</v>
      </c>
      <c r="G1358" s="41" t="s">
        <v>30</v>
      </c>
      <c r="H1358" s="299">
        <v>600</v>
      </c>
      <c r="I1358" s="299">
        <v>10.36</v>
      </c>
      <c r="J1358" s="299">
        <v>0</v>
      </c>
      <c r="K1358" s="299">
        <v>0</v>
      </c>
      <c r="L1358" s="299">
        <v>0</v>
      </c>
      <c r="M1358" s="299">
        <v>0</v>
      </c>
      <c r="N1358" s="299">
        <v>3060</v>
      </c>
      <c r="O1358" s="299">
        <v>52.85</v>
      </c>
      <c r="P1358" s="299">
        <v>0</v>
      </c>
      <c r="Q1358" s="299">
        <v>0</v>
      </c>
      <c r="R1358" s="299">
        <v>1260</v>
      </c>
      <c r="S1358" s="299">
        <v>21.76</v>
      </c>
      <c r="T1358" s="299">
        <v>0</v>
      </c>
      <c r="U1358" s="299">
        <v>0</v>
      </c>
      <c r="V1358" s="299">
        <v>435</v>
      </c>
      <c r="W1358" s="299">
        <v>7.51</v>
      </c>
      <c r="X1358" s="299">
        <v>390</v>
      </c>
      <c r="Y1358" s="299">
        <v>6.74</v>
      </c>
      <c r="Z1358" s="299">
        <v>825</v>
      </c>
      <c r="AA1358" s="299">
        <v>14.25</v>
      </c>
      <c r="AB1358" s="299">
        <v>36</v>
      </c>
      <c r="AC1358" s="299">
        <v>0.62</v>
      </c>
      <c r="AD1358" s="299">
        <v>0</v>
      </c>
      <c r="AE1358" s="299">
        <v>0</v>
      </c>
      <c r="AF1358" s="299">
        <v>36</v>
      </c>
      <c r="AG1358" s="299">
        <v>0.62</v>
      </c>
      <c r="AH1358" s="299">
        <v>9</v>
      </c>
      <c r="AI1358" s="299">
        <v>0.16</v>
      </c>
      <c r="AJ1358" s="299">
        <v>0</v>
      </c>
      <c r="AK1358" s="299">
        <v>0</v>
      </c>
      <c r="AL1358" s="299">
        <v>5400</v>
      </c>
      <c r="AM1358" s="299">
        <v>93.26</v>
      </c>
      <c r="AN1358" s="299">
        <v>390</v>
      </c>
      <c r="AO1358" s="299">
        <v>6.74</v>
      </c>
      <c r="AP1358" s="299">
        <v>5790</v>
      </c>
      <c r="AQ1358" s="65">
        <f t="shared" si="295"/>
        <v>0.14248704663212436</v>
      </c>
      <c r="AR1358" s="66">
        <f t="shared" si="296"/>
        <v>4.583333333333333</v>
      </c>
      <c r="AS1358" s="67">
        <f t="shared" si="297"/>
        <v>6.2176165803108805E-3</v>
      </c>
      <c r="AT1358" s="66">
        <f t="shared" si="298"/>
        <v>0.2</v>
      </c>
      <c r="AU1358" s="67">
        <f t="shared" si="299"/>
        <v>1.5544041450777201E-3</v>
      </c>
      <c r="AV1358" s="68">
        <f t="shared" si="300"/>
        <v>0.05</v>
      </c>
    </row>
    <row r="1359" spans="1:48" x14ac:dyDescent="0.2">
      <c r="A1359" s="1" t="str">
        <f t="shared" si="293"/>
        <v>Pichidegua49</v>
      </c>
      <c r="B1359" s="38" t="str">
        <f t="shared" si="294"/>
        <v>PICH2B49</v>
      </c>
      <c r="C1359" s="39">
        <v>49</v>
      </c>
      <c r="D1359" s="40" t="s">
        <v>52</v>
      </c>
      <c r="E1359" s="40" t="s">
        <v>55</v>
      </c>
      <c r="F1359" s="40" t="s">
        <v>48</v>
      </c>
      <c r="G1359" s="41" t="s">
        <v>31</v>
      </c>
      <c r="H1359" s="299">
        <v>0</v>
      </c>
      <c r="I1359" s="299">
        <v>0</v>
      </c>
      <c r="J1359" s="299">
        <v>0</v>
      </c>
      <c r="K1359" s="299">
        <v>0</v>
      </c>
      <c r="L1359" s="299">
        <v>0</v>
      </c>
      <c r="M1359" s="299">
        <v>0</v>
      </c>
      <c r="N1359" s="299">
        <v>0</v>
      </c>
      <c r="O1359" s="299">
        <v>0</v>
      </c>
      <c r="P1359" s="299">
        <v>0</v>
      </c>
      <c r="Q1359" s="299">
        <v>0</v>
      </c>
      <c r="R1359" s="299">
        <v>0</v>
      </c>
      <c r="S1359" s="299">
        <v>0</v>
      </c>
      <c r="T1359" s="299">
        <v>0</v>
      </c>
      <c r="U1359" s="299">
        <v>0</v>
      </c>
      <c r="V1359" s="299">
        <v>0</v>
      </c>
      <c r="W1359" s="299">
        <v>0</v>
      </c>
      <c r="X1359" s="299">
        <v>0</v>
      </c>
      <c r="Y1359" s="299">
        <v>0</v>
      </c>
      <c r="Z1359" s="299">
        <v>0</v>
      </c>
      <c r="AA1359" s="299">
        <v>0</v>
      </c>
      <c r="AB1359" s="299">
        <v>0</v>
      </c>
      <c r="AC1359" s="299">
        <v>0</v>
      </c>
      <c r="AD1359" s="299">
        <v>0</v>
      </c>
      <c r="AE1359" s="299">
        <v>0</v>
      </c>
      <c r="AF1359" s="299">
        <v>0</v>
      </c>
      <c r="AG1359" s="299">
        <v>0</v>
      </c>
      <c r="AH1359" s="299">
        <v>0</v>
      </c>
      <c r="AI1359" s="299">
        <v>0</v>
      </c>
      <c r="AJ1359" s="299">
        <v>0</v>
      </c>
      <c r="AK1359" s="299">
        <v>0</v>
      </c>
      <c r="AL1359" s="299">
        <v>0</v>
      </c>
      <c r="AM1359" s="299">
        <v>0</v>
      </c>
      <c r="AN1359" s="299">
        <v>0</v>
      </c>
      <c r="AO1359" s="299">
        <v>0</v>
      </c>
      <c r="AP1359" s="299">
        <v>0</v>
      </c>
      <c r="AQ1359" s="65">
        <v>0</v>
      </c>
      <c r="AR1359" s="66">
        <f t="shared" si="296"/>
        <v>0</v>
      </c>
      <c r="AS1359" s="67">
        <v>0</v>
      </c>
      <c r="AT1359" s="66">
        <f t="shared" si="298"/>
        <v>0</v>
      </c>
      <c r="AU1359" s="67">
        <v>0</v>
      </c>
      <c r="AV1359" s="68">
        <f t="shared" si="300"/>
        <v>0</v>
      </c>
    </row>
    <row r="1360" spans="1:48" x14ac:dyDescent="0.2">
      <c r="A1360" s="1" t="str">
        <f t="shared" si="293"/>
        <v>Pichidegua49</v>
      </c>
      <c r="B1360" s="38" t="str">
        <f t="shared" si="294"/>
        <v>PICH3B49</v>
      </c>
      <c r="C1360" s="39">
        <v>49</v>
      </c>
      <c r="D1360" s="40" t="s">
        <v>52</v>
      </c>
      <c r="E1360" s="40" t="s">
        <v>55</v>
      </c>
      <c r="F1360" s="40" t="s">
        <v>49</v>
      </c>
      <c r="G1360" s="41" t="s">
        <v>32</v>
      </c>
      <c r="H1360" s="299">
        <v>3600</v>
      </c>
      <c r="I1360" s="299">
        <v>0.86</v>
      </c>
      <c r="J1360" s="299">
        <v>48820</v>
      </c>
      <c r="K1360" s="299">
        <v>11.65</v>
      </c>
      <c r="L1360" s="299">
        <v>220680</v>
      </c>
      <c r="M1360" s="299">
        <v>52.68</v>
      </c>
      <c r="N1360" s="299">
        <v>124740</v>
      </c>
      <c r="O1360" s="299">
        <v>29.78</v>
      </c>
      <c r="P1360" s="299">
        <v>6660</v>
      </c>
      <c r="Q1360" s="299">
        <v>1.59</v>
      </c>
      <c r="R1360" s="299">
        <v>0</v>
      </c>
      <c r="S1360" s="299">
        <v>0</v>
      </c>
      <c r="T1360" s="299">
        <v>0</v>
      </c>
      <c r="U1360" s="299">
        <v>0</v>
      </c>
      <c r="V1360" s="299">
        <v>11880</v>
      </c>
      <c r="W1360" s="299">
        <v>2.84</v>
      </c>
      <c r="X1360" s="299">
        <v>0</v>
      </c>
      <c r="Y1360" s="299">
        <v>0</v>
      </c>
      <c r="Z1360" s="299">
        <v>11880</v>
      </c>
      <c r="AA1360" s="299">
        <v>2.84</v>
      </c>
      <c r="AB1360" s="299">
        <v>1260</v>
      </c>
      <c r="AC1360" s="299">
        <v>0.3</v>
      </c>
      <c r="AD1360" s="299">
        <v>0</v>
      </c>
      <c r="AE1360" s="299">
        <v>0</v>
      </c>
      <c r="AF1360" s="299">
        <v>1260</v>
      </c>
      <c r="AG1360" s="299">
        <v>0.3</v>
      </c>
      <c r="AH1360" s="299">
        <v>1260</v>
      </c>
      <c r="AI1360" s="299">
        <v>0.3</v>
      </c>
      <c r="AJ1360" s="299">
        <v>0</v>
      </c>
      <c r="AK1360" s="299">
        <v>0</v>
      </c>
      <c r="AL1360" s="299">
        <v>418900</v>
      </c>
      <c r="AM1360" s="299">
        <v>100</v>
      </c>
      <c r="AN1360" s="299">
        <v>0</v>
      </c>
      <c r="AO1360" s="299">
        <v>0</v>
      </c>
      <c r="AP1360" s="299">
        <v>418900</v>
      </c>
      <c r="AQ1360" s="65">
        <f t="shared" si="295"/>
        <v>2.8359990451181667E-2</v>
      </c>
      <c r="AR1360" s="66">
        <f t="shared" si="296"/>
        <v>66</v>
      </c>
      <c r="AS1360" s="67">
        <f t="shared" si="297"/>
        <v>3.0078777751253285E-3</v>
      </c>
      <c r="AT1360" s="66">
        <f t="shared" si="298"/>
        <v>7</v>
      </c>
      <c r="AU1360" s="67">
        <f t="shared" si="299"/>
        <v>3.0078777751253285E-3</v>
      </c>
      <c r="AV1360" s="68">
        <f t="shared" si="300"/>
        <v>7</v>
      </c>
    </row>
    <row r="1361" spans="1:48" x14ac:dyDescent="0.2">
      <c r="A1361" s="1" t="str">
        <f t="shared" si="293"/>
        <v>Pichidegua49</v>
      </c>
      <c r="B1361" s="38" t="str">
        <f t="shared" si="294"/>
        <v>PICH4B49</v>
      </c>
      <c r="C1361" s="39">
        <v>49</v>
      </c>
      <c r="D1361" s="40" t="s">
        <v>52</v>
      </c>
      <c r="E1361" s="40" t="s">
        <v>55</v>
      </c>
      <c r="F1361" s="40" t="s">
        <v>50</v>
      </c>
      <c r="G1361" s="41" t="s">
        <v>33</v>
      </c>
      <c r="H1361" s="299">
        <v>600</v>
      </c>
      <c r="I1361" s="299">
        <v>0.41</v>
      </c>
      <c r="J1361" s="299">
        <v>6120</v>
      </c>
      <c r="K1361" s="299">
        <v>4.22</v>
      </c>
      <c r="L1361" s="299">
        <v>54900</v>
      </c>
      <c r="M1361" s="299">
        <v>37.85</v>
      </c>
      <c r="N1361" s="299">
        <v>59040</v>
      </c>
      <c r="O1361" s="299">
        <v>40.700000000000003</v>
      </c>
      <c r="P1361" s="299">
        <v>11340</v>
      </c>
      <c r="Q1361" s="299">
        <v>7.82</v>
      </c>
      <c r="R1361" s="299">
        <v>0</v>
      </c>
      <c r="S1361" s="299">
        <v>0</v>
      </c>
      <c r="T1361" s="299">
        <v>0</v>
      </c>
      <c r="U1361" s="299">
        <v>0</v>
      </c>
      <c r="V1361" s="299">
        <v>10260</v>
      </c>
      <c r="W1361" s="299">
        <v>7.07</v>
      </c>
      <c r="X1361" s="299">
        <v>0</v>
      </c>
      <c r="Y1361" s="299">
        <v>0</v>
      </c>
      <c r="Z1361" s="299">
        <v>10260</v>
      </c>
      <c r="AA1361" s="299">
        <v>7.07</v>
      </c>
      <c r="AB1361" s="299">
        <v>2160</v>
      </c>
      <c r="AC1361" s="299">
        <v>1.49</v>
      </c>
      <c r="AD1361" s="299">
        <v>0</v>
      </c>
      <c r="AE1361" s="299">
        <v>0</v>
      </c>
      <c r="AF1361" s="299">
        <v>2160</v>
      </c>
      <c r="AG1361" s="299">
        <v>1.49</v>
      </c>
      <c r="AH1361" s="299">
        <v>640</v>
      </c>
      <c r="AI1361" s="299">
        <v>0.44</v>
      </c>
      <c r="AJ1361" s="299">
        <v>0</v>
      </c>
      <c r="AK1361" s="299">
        <v>0</v>
      </c>
      <c r="AL1361" s="299">
        <v>145060</v>
      </c>
      <c r="AM1361" s="299">
        <v>100</v>
      </c>
      <c r="AN1361" s="299">
        <v>0</v>
      </c>
      <c r="AO1361" s="299">
        <v>0</v>
      </c>
      <c r="AP1361" s="299">
        <v>145060</v>
      </c>
      <c r="AQ1361" s="65">
        <f t="shared" si="295"/>
        <v>7.0729353371018891E-2</v>
      </c>
      <c r="AR1361" s="66">
        <f t="shared" si="296"/>
        <v>57</v>
      </c>
      <c r="AS1361" s="67">
        <f t="shared" si="297"/>
        <v>1.4890390183372397E-2</v>
      </c>
      <c r="AT1361" s="66">
        <f t="shared" si="298"/>
        <v>12</v>
      </c>
      <c r="AU1361" s="67">
        <f t="shared" si="299"/>
        <v>4.4119674617399693E-3</v>
      </c>
      <c r="AV1361" s="68">
        <f t="shared" si="300"/>
        <v>3.5555555555555554</v>
      </c>
    </row>
    <row r="1362" spans="1:48" x14ac:dyDescent="0.2">
      <c r="A1362" s="1" t="str">
        <f t="shared" si="293"/>
        <v>Pichidegua49</v>
      </c>
      <c r="B1362" s="38" t="str">
        <f t="shared" si="294"/>
        <v>PICH5B49</v>
      </c>
      <c r="C1362" s="39">
        <v>49</v>
      </c>
      <c r="D1362" s="40" t="s">
        <v>52</v>
      </c>
      <c r="E1362" s="40" t="s">
        <v>55</v>
      </c>
      <c r="F1362" s="40" t="s">
        <v>51</v>
      </c>
      <c r="G1362" s="41" t="s">
        <v>34</v>
      </c>
      <c r="H1362" s="299">
        <v>9240</v>
      </c>
      <c r="I1362" s="299">
        <v>1.83</v>
      </c>
      <c r="J1362" s="299">
        <v>2340</v>
      </c>
      <c r="K1362" s="299">
        <v>0.46</v>
      </c>
      <c r="L1362" s="299">
        <v>40680</v>
      </c>
      <c r="M1362" s="299">
        <v>8.07</v>
      </c>
      <c r="N1362" s="299">
        <v>315360</v>
      </c>
      <c r="O1362" s="299">
        <v>62.53</v>
      </c>
      <c r="P1362" s="299">
        <v>118800</v>
      </c>
      <c r="Q1362" s="299">
        <v>23.55</v>
      </c>
      <c r="R1362" s="299">
        <v>2700</v>
      </c>
      <c r="S1362" s="299">
        <v>0.54</v>
      </c>
      <c r="T1362" s="299">
        <v>0</v>
      </c>
      <c r="U1362" s="299">
        <v>0</v>
      </c>
      <c r="V1362" s="299">
        <v>12780</v>
      </c>
      <c r="W1362" s="299">
        <v>2.5299999999999998</v>
      </c>
      <c r="X1362" s="299">
        <v>0</v>
      </c>
      <c r="Y1362" s="299">
        <v>0</v>
      </c>
      <c r="Z1362" s="299">
        <v>12780</v>
      </c>
      <c r="AA1362" s="299">
        <v>2.5299999999999998</v>
      </c>
      <c r="AB1362" s="299">
        <v>1620</v>
      </c>
      <c r="AC1362" s="299">
        <v>0.32</v>
      </c>
      <c r="AD1362" s="299">
        <v>0</v>
      </c>
      <c r="AE1362" s="299">
        <v>0</v>
      </c>
      <c r="AF1362" s="299">
        <v>1620</v>
      </c>
      <c r="AG1362" s="299">
        <v>0.32</v>
      </c>
      <c r="AH1362" s="299">
        <v>840</v>
      </c>
      <c r="AI1362" s="299">
        <v>0.17</v>
      </c>
      <c r="AJ1362" s="299">
        <v>0</v>
      </c>
      <c r="AK1362" s="299">
        <v>0</v>
      </c>
      <c r="AL1362" s="299">
        <v>504360</v>
      </c>
      <c r="AM1362" s="299">
        <v>100</v>
      </c>
      <c r="AN1362" s="299">
        <v>0</v>
      </c>
      <c r="AO1362" s="299">
        <v>0</v>
      </c>
      <c r="AP1362" s="299">
        <v>504360</v>
      </c>
      <c r="AQ1362" s="65">
        <f t="shared" si="295"/>
        <v>2.5339043540328336E-2</v>
      </c>
      <c r="AR1362" s="66">
        <f t="shared" si="296"/>
        <v>71</v>
      </c>
      <c r="AS1362" s="67">
        <f t="shared" si="297"/>
        <v>3.2119914346895075E-3</v>
      </c>
      <c r="AT1362" s="66">
        <f t="shared" si="298"/>
        <v>9</v>
      </c>
      <c r="AU1362" s="67">
        <f t="shared" si="299"/>
        <v>1.6654770402093743E-3</v>
      </c>
      <c r="AV1362" s="68">
        <f t="shared" si="300"/>
        <v>4.666666666666667</v>
      </c>
    </row>
    <row r="1363" spans="1:48" x14ac:dyDescent="0.2">
      <c r="A1363" s="1" t="str">
        <f t="shared" si="293"/>
        <v>Pichidegua49</v>
      </c>
      <c r="B1363" s="38" t="str">
        <f t="shared" si="294"/>
        <v>PICH3C49</v>
      </c>
      <c r="C1363" s="39">
        <v>49</v>
      </c>
      <c r="D1363" s="40" t="s">
        <v>52</v>
      </c>
      <c r="E1363" s="40" t="s">
        <v>55</v>
      </c>
      <c r="F1363" s="40" t="s">
        <v>49</v>
      </c>
      <c r="G1363" s="41" t="s">
        <v>53</v>
      </c>
      <c r="H1363" s="299">
        <v>3240</v>
      </c>
      <c r="I1363" s="299">
        <v>1.02</v>
      </c>
      <c r="J1363" s="299">
        <v>20100</v>
      </c>
      <c r="K1363" s="299">
        <v>6.33</v>
      </c>
      <c r="L1363" s="299">
        <v>154080</v>
      </c>
      <c r="M1363" s="299">
        <v>48.54</v>
      </c>
      <c r="N1363" s="299">
        <v>120060</v>
      </c>
      <c r="O1363" s="299">
        <v>37.83</v>
      </c>
      <c r="P1363" s="299">
        <v>6480</v>
      </c>
      <c r="Q1363" s="299">
        <v>2.04</v>
      </c>
      <c r="R1363" s="299">
        <v>0</v>
      </c>
      <c r="S1363" s="299">
        <v>0</v>
      </c>
      <c r="T1363" s="299">
        <v>0</v>
      </c>
      <c r="U1363" s="299">
        <v>0</v>
      </c>
      <c r="V1363" s="299">
        <v>10800</v>
      </c>
      <c r="W1363" s="299">
        <v>3.4</v>
      </c>
      <c r="X1363" s="299">
        <v>0</v>
      </c>
      <c r="Y1363" s="299">
        <v>0</v>
      </c>
      <c r="Z1363" s="299">
        <v>10800</v>
      </c>
      <c r="AA1363" s="299">
        <v>3.4</v>
      </c>
      <c r="AB1363" s="299">
        <v>1440</v>
      </c>
      <c r="AC1363" s="299">
        <v>0.45</v>
      </c>
      <c r="AD1363" s="299">
        <v>0</v>
      </c>
      <c r="AE1363" s="299">
        <v>0</v>
      </c>
      <c r="AF1363" s="299">
        <v>1440</v>
      </c>
      <c r="AG1363" s="299">
        <v>0.45</v>
      </c>
      <c r="AH1363" s="299">
        <v>1200</v>
      </c>
      <c r="AI1363" s="299">
        <v>0.38</v>
      </c>
      <c r="AJ1363" s="299">
        <v>0</v>
      </c>
      <c r="AK1363" s="299">
        <v>0</v>
      </c>
      <c r="AL1363" s="299">
        <v>317400</v>
      </c>
      <c r="AM1363" s="299">
        <v>100</v>
      </c>
      <c r="AN1363" s="299">
        <v>0</v>
      </c>
      <c r="AO1363" s="299">
        <v>0</v>
      </c>
      <c r="AP1363" s="299">
        <v>317400</v>
      </c>
      <c r="AQ1363" s="65">
        <f t="shared" si="295"/>
        <v>3.4026465028355386E-2</v>
      </c>
      <c r="AR1363" s="66">
        <f t="shared" si="296"/>
        <v>60</v>
      </c>
      <c r="AS1363" s="67">
        <f t="shared" si="297"/>
        <v>4.5368620037807179E-3</v>
      </c>
      <c r="AT1363" s="66">
        <f t="shared" si="298"/>
        <v>8</v>
      </c>
      <c r="AU1363" s="67">
        <f t="shared" si="299"/>
        <v>3.780718336483932E-3</v>
      </c>
      <c r="AV1363" s="68">
        <f t="shared" si="300"/>
        <v>6.666666666666667</v>
      </c>
    </row>
    <row r="1364" spans="1:48" x14ac:dyDescent="0.2">
      <c r="A1364" s="1" t="str">
        <f t="shared" si="293"/>
        <v>Pichidegua49</v>
      </c>
      <c r="B1364" s="38" t="str">
        <f t="shared" si="294"/>
        <v>PICH5C49</v>
      </c>
      <c r="C1364" s="39">
        <v>49</v>
      </c>
      <c r="D1364" s="40" t="s">
        <v>52</v>
      </c>
      <c r="E1364" s="40" t="s">
        <v>55</v>
      </c>
      <c r="F1364" s="40" t="s">
        <v>51</v>
      </c>
      <c r="G1364" s="41" t="s">
        <v>35</v>
      </c>
      <c r="H1364" s="299">
        <v>4080</v>
      </c>
      <c r="I1364" s="299">
        <v>1.64</v>
      </c>
      <c r="J1364" s="299">
        <v>40060</v>
      </c>
      <c r="K1364" s="299">
        <v>16.149999999999999</v>
      </c>
      <c r="L1364" s="299">
        <v>129060</v>
      </c>
      <c r="M1364" s="299">
        <v>52.03</v>
      </c>
      <c r="N1364" s="299">
        <v>54360</v>
      </c>
      <c r="O1364" s="299">
        <v>21.91</v>
      </c>
      <c r="P1364" s="299">
        <v>4500</v>
      </c>
      <c r="Q1364" s="299">
        <v>1.81</v>
      </c>
      <c r="R1364" s="299">
        <v>0</v>
      </c>
      <c r="S1364" s="299">
        <v>0</v>
      </c>
      <c r="T1364" s="299">
        <v>0</v>
      </c>
      <c r="U1364" s="299">
        <v>0</v>
      </c>
      <c r="V1364" s="299">
        <v>12240</v>
      </c>
      <c r="W1364" s="299">
        <v>4.93</v>
      </c>
      <c r="X1364" s="299">
        <v>0</v>
      </c>
      <c r="Y1364" s="299">
        <v>0</v>
      </c>
      <c r="Z1364" s="299">
        <v>12240</v>
      </c>
      <c r="AA1364" s="299">
        <v>4.93</v>
      </c>
      <c r="AB1364" s="299">
        <v>2700</v>
      </c>
      <c r="AC1364" s="299">
        <v>1.0900000000000001</v>
      </c>
      <c r="AD1364" s="299">
        <v>0</v>
      </c>
      <c r="AE1364" s="299">
        <v>0</v>
      </c>
      <c r="AF1364" s="299">
        <v>2700</v>
      </c>
      <c r="AG1364" s="299">
        <v>1.0900000000000001</v>
      </c>
      <c r="AH1364" s="299">
        <v>1060</v>
      </c>
      <c r="AI1364" s="299">
        <v>0.43</v>
      </c>
      <c r="AJ1364" s="299">
        <v>0</v>
      </c>
      <c r="AK1364" s="299">
        <v>0</v>
      </c>
      <c r="AL1364" s="299">
        <v>248060</v>
      </c>
      <c r="AM1364" s="299">
        <v>100</v>
      </c>
      <c r="AN1364" s="299">
        <v>0</v>
      </c>
      <c r="AO1364" s="299">
        <v>0</v>
      </c>
      <c r="AP1364" s="299">
        <v>248060</v>
      </c>
      <c r="AQ1364" s="65">
        <f t="shared" si="295"/>
        <v>4.9342900911069902E-2</v>
      </c>
      <c r="AR1364" s="66">
        <f t="shared" si="296"/>
        <v>68</v>
      </c>
      <c r="AS1364" s="67">
        <f t="shared" si="297"/>
        <v>1.088446343626542E-2</v>
      </c>
      <c r="AT1364" s="66">
        <f t="shared" si="298"/>
        <v>15</v>
      </c>
      <c r="AU1364" s="67">
        <f t="shared" si="299"/>
        <v>4.2731597194227205E-3</v>
      </c>
      <c r="AV1364" s="68">
        <f t="shared" si="300"/>
        <v>5.8888888888888893</v>
      </c>
    </row>
    <row r="1365" spans="1:48" x14ac:dyDescent="0.2">
      <c r="A1365" s="1" t="str">
        <f t="shared" si="293"/>
        <v>Pichidegua49</v>
      </c>
      <c r="B1365" s="38" t="str">
        <f t="shared" si="294"/>
        <v>PICH5D49</v>
      </c>
      <c r="C1365" s="39">
        <v>49</v>
      </c>
      <c r="D1365" s="40" t="s">
        <v>52</v>
      </c>
      <c r="E1365" s="40" t="s">
        <v>55</v>
      </c>
      <c r="F1365" s="40" t="s">
        <v>51</v>
      </c>
      <c r="G1365" s="41" t="s">
        <v>36</v>
      </c>
      <c r="H1365" s="299">
        <v>2880</v>
      </c>
      <c r="I1365" s="299">
        <v>2.12</v>
      </c>
      <c r="J1365" s="299">
        <v>30060</v>
      </c>
      <c r="K1365" s="299">
        <v>22.17</v>
      </c>
      <c r="L1365" s="299">
        <v>63000</v>
      </c>
      <c r="M1365" s="299">
        <v>46.47</v>
      </c>
      <c r="N1365" s="299">
        <v>21420</v>
      </c>
      <c r="O1365" s="299">
        <v>15.8</v>
      </c>
      <c r="P1365" s="299">
        <v>720</v>
      </c>
      <c r="Q1365" s="299">
        <v>0.53</v>
      </c>
      <c r="R1365" s="299">
        <v>0</v>
      </c>
      <c r="S1365" s="299">
        <v>0</v>
      </c>
      <c r="T1365" s="299">
        <v>0</v>
      </c>
      <c r="U1365" s="299">
        <v>0</v>
      </c>
      <c r="V1365" s="299">
        <v>12600</v>
      </c>
      <c r="W1365" s="299">
        <v>9.2899999999999991</v>
      </c>
      <c r="X1365" s="299">
        <v>0</v>
      </c>
      <c r="Y1365" s="299">
        <v>0</v>
      </c>
      <c r="Z1365" s="299">
        <v>12600</v>
      </c>
      <c r="AA1365" s="299">
        <v>9.2899999999999991</v>
      </c>
      <c r="AB1365" s="299">
        <v>3420</v>
      </c>
      <c r="AC1365" s="299">
        <v>2.52</v>
      </c>
      <c r="AD1365" s="299">
        <v>0</v>
      </c>
      <c r="AE1365" s="299">
        <v>0</v>
      </c>
      <c r="AF1365" s="299">
        <v>3420</v>
      </c>
      <c r="AG1365" s="299">
        <v>2.52</v>
      </c>
      <c r="AH1365" s="299">
        <v>1480</v>
      </c>
      <c r="AI1365" s="299">
        <v>1.0900000000000001</v>
      </c>
      <c r="AJ1365" s="299">
        <v>0</v>
      </c>
      <c r="AK1365" s="299">
        <v>0</v>
      </c>
      <c r="AL1365" s="299">
        <v>135580</v>
      </c>
      <c r="AM1365" s="299">
        <v>100</v>
      </c>
      <c r="AN1365" s="299">
        <v>0</v>
      </c>
      <c r="AO1365" s="299">
        <v>0</v>
      </c>
      <c r="AP1365" s="299">
        <v>135580</v>
      </c>
      <c r="AQ1365" s="65">
        <f t="shared" si="295"/>
        <v>9.2934061070954421E-2</v>
      </c>
      <c r="AR1365" s="66">
        <f t="shared" si="296"/>
        <v>70</v>
      </c>
      <c r="AS1365" s="67">
        <f t="shared" si="297"/>
        <v>2.5224959433544771E-2</v>
      </c>
      <c r="AT1365" s="66">
        <f t="shared" si="298"/>
        <v>19</v>
      </c>
      <c r="AU1365" s="67">
        <f t="shared" si="299"/>
        <v>1.0916064316270837E-2</v>
      </c>
      <c r="AV1365" s="68">
        <f t="shared" si="300"/>
        <v>8.2222222222222214</v>
      </c>
    </row>
    <row r="1366" spans="1:48" x14ac:dyDescent="0.2">
      <c r="A1366" s="1" t="str">
        <f t="shared" si="293"/>
        <v>Pichidegua49</v>
      </c>
      <c r="B1366" s="38" t="str">
        <f t="shared" si="294"/>
        <v>PICH1Aco49</v>
      </c>
      <c r="C1366" s="39">
        <v>49</v>
      </c>
      <c r="D1366" s="40" t="s">
        <v>52</v>
      </c>
      <c r="E1366" s="40" t="s">
        <v>56</v>
      </c>
      <c r="F1366" s="40" t="s">
        <v>47</v>
      </c>
      <c r="G1366" s="41" t="s">
        <v>37</v>
      </c>
      <c r="H1366" s="299">
        <v>2280</v>
      </c>
      <c r="I1366" s="299">
        <v>2.2999999999999998</v>
      </c>
      <c r="J1366" s="299">
        <v>3240</v>
      </c>
      <c r="K1366" s="299">
        <v>3.27</v>
      </c>
      <c r="L1366" s="299">
        <v>6400</v>
      </c>
      <c r="M1366" s="299">
        <v>6.46</v>
      </c>
      <c r="N1366" s="299">
        <v>63720</v>
      </c>
      <c r="O1366" s="299">
        <v>64.31</v>
      </c>
      <c r="P1366" s="299">
        <v>18000</v>
      </c>
      <c r="Q1366" s="299">
        <v>18.170000000000002</v>
      </c>
      <c r="R1366" s="299">
        <v>300</v>
      </c>
      <c r="S1366" s="299">
        <v>0.3</v>
      </c>
      <c r="T1366" s="299">
        <v>0</v>
      </c>
      <c r="U1366" s="299">
        <v>0</v>
      </c>
      <c r="V1366" s="299">
        <v>1854</v>
      </c>
      <c r="W1366" s="299">
        <v>1.87</v>
      </c>
      <c r="X1366" s="299">
        <v>450</v>
      </c>
      <c r="Y1366" s="299">
        <v>0.45</v>
      </c>
      <c r="Z1366" s="299">
        <v>2304</v>
      </c>
      <c r="AA1366" s="299">
        <v>2.33</v>
      </c>
      <c r="AB1366" s="299">
        <v>1395</v>
      </c>
      <c r="AC1366" s="299">
        <v>1.41</v>
      </c>
      <c r="AD1366" s="299">
        <v>750</v>
      </c>
      <c r="AE1366" s="299">
        <v>0.76</v>
      </c>
      <c r="AF1366" s="299">
        <v>2145</v>
      </c>
      <c r="AG1366" s="299">
        <v>2.16</v>
      </c>
      <c r="AH1366" s="299">
        <v>691</v>
      </c>
      <c r="AI1366" s="299">
        <v>0.7</v>
      </c>
      <c r="AJ1366" s="299">
        <v>0</v>
      </c>
      <c r="AK1366" s="299">
        <v>0</v>
      </c>
      <c r="AL1366" s="299">
        <v>97880</v>
      </c>
      <c r="AM1366" s="299">
        <v>98.79</v>
      </c>
      <c r="AN1366" s="299">
        <v>1200</v>
      </c>
      <c r="AO1366" s="299">
        <v>1.21</v>
      </c>
      <c r="AP1366" s="299">
        <v>99080</v>
      </c>
      <c r="AQ1366" s="65">
        <f t="shared" si="295"/>
        <v>2.3253936213161082E-2</v>
      </c>
      <c r="AR1366" s="66">
        <f t="shared" si="296"/>
        <v>12.8</v>
      </c>
      <c r="AS1366" s="67">
        <f t="shared" si="297"/>
        <v>2.1649172385950748E-2</v>
      </c>
      <c r="AT1366" s="66">
        <f t="shared" si="298"/>
        <v>11.916666666666666</v>
      </c>
      <c r="AU1366" s="67">
        <f t="shared" si="299"/>
        <v>6.9741622930964879E-3</v>
      </c>
      <c r="AV1366" s="68">
        <f t="shared" si="300"/>
        <v>3.838888888888889</v>
      </c>
    </row>
    <row r="1367" spans="1:48" x14ac:dyDescent="0.2">
      <c r="A1367" s="1" t="str">
        <f t="shared" si="293"/>
        <v>Pichidegua49</v>
      </c>
      <c r="B1367" s="38" t="str">
        <f t="shared" si="294"/>
        <v>PICH1Aco249</v>
      </c>
      <c r="C1367" s="39">
        <v>49</v>
      </c>
      <c r="D1367" s="40" t="s">
        <v>52</v>
      </c>
      <c r="E1367" s="40" t="s">
        <v>56</v>
      </c>
      <c r="F1367" s="40" t="s">
        <v>47</v>
      </c>
      <c r="G1367" s="41" t="s">
        <v>38</v>
      </c>
      <c r="H1367" s="299">
        <v>3480</v>
      </c>
      <c r="I1367" s="299">
        <v>3.18</v>
      </c>
      <c r="J1367" s="299">
        <v>13500</v>
      </c>
      <c r="K1367" s="299">
        <v>12.34</v>
      </c>
      <c r="L1367" s="299">
        <v>5580</v>
      </c>
      <c r="M1367" s="299">
        <v>5.0999999999999996</v>
      </c>
      <c r="N1367" s="299">
        <v>71820</v>
      </c>
      <c r="O1367" s="299">
        <v>65.64</v>
      </c>
      <c r="P1367" s="299">
        <v>4500</v>
      </c>
      <c r="Q1367" s="299">
        <v>4.1100000000000003</v>
      </c>
      <c r="R1367" s="299">
        <v>180</v>
      </c>
      <c r="S1367" s="299">
        <v>0.16</v>
      </c>
      <c r="T1367" s="299">
        <v>0</v>
      </c>
      <c r="U1367" s="299">
        <v>0</v>
      </c>
      <c r="V1367" s="299">
        <v>4323</v>
      </c>
      <c r="W1367" s="299">
        <v>3.95</v>
      </c>
      <c r="X1367" s="299">
        <v>1830</v>
      </c>
      <c r="Y1367" s="299">
        <v>1.67</v>
      </c>
      <c r="Z1367" s="299">
        <v>6153</v>
      </c>
      <c r="AA1367" s="299">
        <v>5.62</v>
      </c>
      <c r="AB1367" s="299">
        <v>1665</v>
      </c>
      <c r="AC1367" s="299">
        <v>1.52</v>
      </c>
      <c r="AD1367" s="299">
        <v>1080</v>
      </c>
      <c r="AE1367" s="299">
        <v>0.99</v>
      </c>
      <c r="AF1367" s="299">
        <v>2745</v>
      </c>
      <c r="AG1367" s="299">
        <v>2.5099999999999998</v>
      </c>
      <c r="AH1367" s="299">
        <v>1452</v>
      </c>
      <c r="AI1367" s="299">
        <v>1.33</v>
      </c>
      <c r="AJ1367" s="299">
        <v>0</v>
      </c>
      <c r="AK1367" s="299">
        <v>0</v>
      </c>
      <c r="AL1367" s="299">
        <v>106500</v>
      </c>
      <c r="AM1367" s="299">
        <v>97.34</v>
      </c>
      <c r="AN1367" s="299">
        <v>2910</v>
      </c>
      <c r="AO1367" s="299">
        <v>2.66</v>
      </c>
      <c r="AP1367" s="299">
        <v>109410</v>
      </c>
      <c r="AQ1367" s="65">
        <f t="shared" si="295"/>
        <v>5.6238003838771596E-2</v>
      </c>
      <c r="AR1367" s="66">
        <f t="shared" si="296"/>
        <v>34.18333333333333</v>
      </c>
      <c r="AS1367" s="67">
        <f t="shared" si="297"/>
        <v>2.5089114340553879E-2</v>
      </c>
      <c r="AT1367" s="66">
        <f t="shared" si="298"/>
        <v>15.25</v>
      </c>
      <c r="AU1367" s="67">
        <f t="shared" si="299"/>
        <v>1.3271181793254729E-2</v>
      </c>
      <c r="AV1367" s="68">
        <f t="shared" si="300"/>
        <v>8.0666666666666664</v>
      </c>
    </row>
    <row r="1368" spans="1:48" x14ac:dyDescent="0.2">
      <c r="A1368" s="1" t="str">
        <f t="shared" si="293"/>
        <v>Pichidegua49</v>
      </c>
      <c r="B1368" s="38" t="str">
        <f t="shared" si="294"/>
        <v>PICH1Bco49</v>
      </c>
      <c r="C1368" s="39">
        <v>49</v>
      </c>
      <c r="D1368" s="40" t="s">
        <v>52</v>
      </c>
      <c r="E1368" s="40" t="s">
        <v>56</v>
      </c>
      <c r="F1368" s="40" t="s">
        <v>47</v>
      </c>
      <c r="G1368" s="41" t="s">
        <v>39</v>
      </c>
      <c r="H1368" s="299">
        <v>1080</v>
      </c>
      <c r="I1368" s="299">
        <v>5.83</v>
      </c>
      <c r="J1368" s="299">
        <v>1620</v>
      </c>
      <c r="K1368" s="299">
        <v>8.75</v>
      </c>
      <c r="L1368" s="299">
        <v>0</v>
      </c>
      <c r="M1368" s="299">
        <v>0</v>
      </c>
      <c r="N1368" s="299">
        <v>12420</v>
      </c>
      <c r="O1368" s="299">
        <v>67.099999999999994</v>
      </c>
      <c r="P1368" s="299">
        <v>360</v>
      </c>
      <c r="Q1368" s="299">
        <v>1.94</v>
      </c>
      <c r="R1368" s="299">
        <v>0</v>
      </c>
      <c r="S1368" s="299">
        <v>0</v>
      </c>
      <c r="T1368" s="299">
        <v>0</v>
      </c>
      <c r="U1368" s="299">
        <v>0</v>
      </c>
      <c r="V1368" s="299">
        <v>2205</v>
      </c>
      <c r="W1368" s="299">
        <v>11.91</v>
      </c>
      <c r="X1368" s="299">
        <v>510</v>
      </c>
      <c r="Y1368" s="299">
        <v>2.76</v>
      </c>
      <c r="Z1368" s="299">
        <v>2715</v>
      </c>
      <c r="AA1368" s="299">
        <v>14.67</v>
      </c>
      <c r="AB1368" s="299">
        <v>195</v>
      </c>
      <c r="AC1368" s="299">
        <v>1.05</v>
      </c>
      <c r="AD1368" s="299">
        <v>0</v>
      </c>
      <c r="AE1368" s="299">
        <v>0</v>
      </c>
      <c r="AF1368" s="299">
        <v>195</v>
      </c>
      <c r="AG1368" s="299">
        <v>1.05</v>
      </c>
      <c r="AH1368" s="299">
        <v>120</v>
      </c>
      <c r="AI1368" s="299">
        <v>0.65</v>
      </c>
      <c r="AJ1368" s="299">
        <v>0</v>
      </c>
      <c r="AK1368" s="299">
        <v>0</v>
      </c>
      <c r="AL1368" s="299">
        <v>18000</v>
      </c>
      <c r="AM1368" s="299">
        <v>97.24</v>
      </c>
      <c r="AN1368" s="299">
        <v>510</v>
      </c>
      <c r="AO1368" s="299">
        <v>2.76</v>
      </c>
      <c r="AP1368" s="299">
        <v>18510</v>
      </c>
      <c r="AQ1368" s="65">
        <f t="shared" si="295"/>
        <v>0.14667747163695299</v>
      </c>
      <c r="AR1368" s="66">
        <f t="shared" si="296"/>
        <v>15.083333333333334</v>
      </c>
      <c r="AS1368" s="67">
        <f t="shared" si="297"/>
        <v>1.0534846029173419E-2</v>
      </c>
      <c r="AT1368" s="66">
        <f t="shared" si="298"/>
        <v>1.0833333333333333</v>
      </c>
      <c r="AU1368" s="67">
        <f t="shared" si="299"/>
        <v>6.4829821717990272E-3</v>
      </c>
      <c r="AV1368" s="68">
        <f t="shared" si="300"/>
        <v>0.66666666666666663</v>
      </c>
    </row>
    <row r="1369" spans="1:48" x14ac:dyDescent="0.2">
      <c r="A1369" s="1" t="str">
        <f t="shared" si="293"/>
        <v>Pichidegua49</v>
      </c>
      <c r="B1369" s="38" t="str">
        <f t="shared" si="294"/>
        <v>PICH2BCO49</v>
      </c>
      <c r="C1369" s="39">
        <v>49</v>
      </c>
      <c r="D1369" s="40" t="s">
        <v>52</v>
      </c>
      <c r="E1369" s="40" t="s">
        <v>56</v>
      </c>
      <c r="F1369" s="40" t="s">
        <v>47</v>
      </c>
      <c r="G1369" s="41" t="s">
        <v>40</v>
      </c>
      <c r="H1369" s="299">
        <v>0</v>
      </c>
      <c r="I1369" s="299">
        <v>0</v>
      </c>
      <c r="J1369" s="299">
        <v>0</v>
      </c>
      <c r="K1369" s="299">
        <v>0</v>
      </c>
      <c r="L1369" s="299">
        <v>0</v>
      </c>
      <c r="M1369" s="299">
        <v>0</v>
      </c>
      <c r="N1369" s="299">
        <v>0</v>
      </c>
      <c r="O1369" s="299">
        <v>0</v>
      </c>
      <c r="P1369" s="299">
        <v>0</v>
      </c>
      <c r="Q1369" s="299">
        <v>0</v>
      </c>
      <c r="R1369" s="299">
        <v>0</v>
      </c>
      <c r="S1369" s="299">
        <v>0</v>
      </c>
      <c r="T1369" s="299">
        <v>0</v>
      </c>
      <c r="U1369" s="299">
        <v>0</v>
      </c>
      <c r="V1369" s="299">
        <v>0</v>
      </c>
      <c r="W1369" s="299">
        <v>0</v>
      </c>
      <c r="X1369" s="299">
        <v>0</v>
      </c>
      <c r="Y1369" s="299">
        <v>0</v>
      </c>
      <c r="Z1369" s="299">
        <v>0</v>
      </c>
      <c r="AA1369" s="299">
        <v>0</v>
      </c>
      <c r="AB1369" s="299">
        <v>0</v>
      </c>
      <c r="AC1369" s="299">
        <v>0</v>
      </c>
      <c r="AD1369" s="299">
        <v>0</v>
      </c>
      <c r="AE1369" s="299">
        <v>0</v>
      </c>
      <c r="AF1369" s="299">
        <v>0</v>
      </c>
      <c r="AG1369" s="299">
        <v>0</v>
      </c>
      <c r="AH1369" s="299">
        <v>0</v>
      </c>
      <c r="AI1369" s="299">
        <v>0</v>
      </c>
      <c r="AJ1369" s="299">
        <v>0</v>
      </c>
      <c r="AK1369" s="299">
        <v>0</v>
      </c>
      <c r="AL1369" s="299">
        <v>0</v>
      </c>
      <c r="AM1369" s="299">
        <v>0</v>
      </c>
      <c r="AN1369" s="299">
        <v>0</v>
      </c>
      <c r="AO1369" s="299">
        <v>0</v>
      </c>
      <c r="AP1369" s="299">
        <v>0</v>
      </c>
      <c r="AQ1369" s="65">
        <v>0</v>
      </c>
      <c r="AR1369" s="66">
        <f t="shared" si="296"/>
        <v>0</v>
      </c>
      <c r="AS1369" s="67">
        <v>0</v>
      </c>
      <c r="AT1369" s="66">
        <f t="shared" si="298"/>
        <v>0</v>
      </c>
      <c r="AU1369" s="67">
        <v>0</v>
      </c>
      <c r="AV1369" s="68">
        <f t="shared" si="300"/>
        <v>0</v>
      </c>
    </row>
    <row r="1370" spans="1:48" x14ac:dyDescent="0.2">
      <c r="A1370" s="1" t="str">
        <f t="shared" si="293"/>
        <v>Pichidegua49</v>
      </c>
      <c r="B1370" s="38" t="str">
        <f t="shared" si="294"/>
        <v>PICH4Bco49</v>
      </c>
      <c r="C1370" s="39">
        <v>49</v>
      </c>
      <c r="D1370" s="40" t="s">
        <v>52</v>
      </c>
      <c r="E1370" s="40" t="s">
        <v>56</v>
      </c>
      <c r="F1370" s="40" t="s">
        <v>50</v>
      </c>
      <c r="G1370" s="41" t="s">
        <v>41</v>
      </c>
      <c r="H1370" s="299">
        <v>960</v>
      </c>
      <c r="I1370" s="299">
        <v>2.69</v>
      </c>
      <c r="J1370" s="299">
        <v>0</v>
      </c>
      <c r="K1370" s="299">
        <v>0</v>
      </c>
      <c r="L1370" s="299">
        <v>18360</v>
      </c>
      <c r="M1370" s="299">
        <v>51.46</v>
      </c>
      <c r="N1370" s="299">
        <v>8280</v>
      </c>
      <c r="O1370" s="299">
        <v>23.21</v>
      </c>
      <c r="P1370" s="299">
        <v>3240</v>
      </c>
      <c r="Q1370" s="299">
        <v>9.08</v>
      </c>
      <c r="R1370" s="299">
        <v>0</v>
      </c>
      <c r="S1370" s="299">
        <v>0</v>
      </c>
      <c r="T1370" s="299">
        <v>0</v>
      </c>
      <c r="U1370" s="299">
        <v>0</v>
      </c>
      <c r="V1370" s="299">
        <v>2700</v>
      </c>
      <c r="W1370" s="299">
        <v>7.57</v>
      </c>
      <c r="X1370" s="299">
        <v>0</v>
      </c>
      <c r="Y1370" s="299">
        <v>0</v>
      </c>
      <c r="Z1370" s="299">
        <v>2700</v>
      </c>
      <c r="AA1370" s="299">
        <v>7.57</v>
      </c>
      <c r="AB1370" s="299">
        <v>1620</v>
      </c>
      <c r="AC1370" s="299">
        <v>4.54</v>
      </c>
      <c r="AD1370" s="299">
        <v>0</v>
      </c>
      <c r="AE1370" s="299">
        <v>0</v>
      </c>
      <c r="AF1370" s="299">
        <v>1620</v>
      </c>
      <c r="AG1370" s="299">
        <v>4.54</v>
      </c>
      <c r="AH1370" s="299">
        <v>520</v>
      </c>
      <c r="AI1370" s="299">
        <v>1.46</v>
      </c>
      <c r="AJ1370" s="299">
        <v>0</v>
      </c>
      <c r="AK1370" s="299">
        <v>0</v>
      </c>
      <c r="AL1370" s="299">
        <v>35680</v>
      </c>
      <c r="AM1370" s="299">
        <v>100</v>
      </c>
      <c r="AN1370" s="299">
        <v>0</v>
      </c>
      <c r="AO1370" s="299">
        <v>0</v>
      </c>
      <c r="AP1370" s="299">
        <v>35680</v>
      </c>
      <c r="AQ1370" s="65">
        <f t="shared" si="295"/>
        <v>7.567264573991031E-2</v>
      </c>
      <c r="AR1370" s="66">
        <f t="shared" si="296"/>
        <v>15</v>
      </c>
      <c r="AS1370" s="67">
        <f t="shared" si="297"/>
        <v>4.5403587443946188E-2</v>
      </c>
      <c r="AT1370" s="66">
        <f t="shared" si="298"/>
        <v>9</v>
      </c>
      <c r="AU1370" s="67">
        <f t="shared" si="299"/>
        <v>1.4573991031390135E-2</v>
      </c>
      <c r="AV1370" s="68">
        <f t="shared" si="300"/>
        <v>2.8888888888888888</v>
      </c>
    </row>
    <row r="1371" spans="1:48" x14ac:dyDescent="0.2">
      <c r="A1371" s="1" t="str">
        <f t="shared" si="293"/>
        <v>Pichidegua49</v>
      </c>
      <c r="B1371" s="38" t="str">
        <f t="shared" si="294"/>
        <v>PICH5Aco49</v>
      </c>
      <c r="C1371" s="39">
        <v>49</v>
      </c>
      <c r="D1371" s="40" t="s">
        <v>52</v>
      </c>
      <c r="E1371" s="40" t="s">
        <v>56</v>
      </c>
      <c r="F1371" s="40" t="s">
        <v>51</v>
      </c>
      <c r="G1371" s="41" t="s">
        <v>42</v>
      </c>
      <c r="H1371" s="299">
        <v>2040</v>
      </c>
      <c r="I1371" s="299">
        <v>4.4400000000000004</v>
      </c>
      <c r="J1371" s="299">
        <v>11160</v>
      </c>
      <c r="K1371" s="299">
        <v>24.31</v>
      </c>
      <c r="L1371" s="299">
        <v>10980</v>
      </c>
      <c r="M1371" s="299">
        <v>23.92</v>
      </c>
      <c r="N1371" s="299">
        <v>17460</v>
      </c>
      <c r="O1371" s="299">
        <v>38.04</v>
      </c>
      <c r="P1371" s="299">
        <v>540</v>
      </c>
      <c r="Q1371" s="299">
        <v>1.18</v>
      </c>
      <c r="R1371" s="299">
        <v>0</v>
      </c>
      <c r="S1371" s="299">
        <v>0</v>
      </c>
      <c r="T1371" s="299">
        <v>0</v>
      </c>
      <c r="U1371" s="299">
        <v>0</v>
      </c>
      <c r="V1371" s="299">
        <v>2160</v>
      </c>
      <c r="W1371" s="299">
        <v>4.71</v>
      </c>
      <c r="X1371" s="299">
        <v>0</v>
      </c>
      <c r="Y1371" s="299">
        <v>0</v>
      </c>
      <c r="Z1371" s="299">
        <v>2160</v>
      </c>
      <c r="AA1371" s="299">
        <v>4.71</v>
      </c>
      <c r="AB1371" s="299">
        <v>1080</v>
      </c>
      <c r="AC1371" s="299">
        <v>2.35</v>
      </c>
      <c r="AD1371" s="299">
        <v>0</v>
      </c>
      <c r="AE1371" s="299">
        <v>0</v>
      </c>
      <c r="AF1371" s="299">
        <v>1080</v>
      </c>
      <c r="AG1371" s="299">
        <v>2.35</v>
      </c>
      <c r="AH1371" s="299">
        <v>480</v>
      </c>
      <c r="AI1371" s="299">
        <v>1.05</v>
      </c>
      <c r="AJ1371" s="299">
        <v>0</v>
      </c>
      <c r="AK1371" s="299">
        <v>0</v>
      </c>
      <c r="AL1371" s="299">
        <v>45900</v>
      </c>
      <c r="AM1371" s="299">
        <v>100</v>
      </c>
      <c r="AN1371" s="299">
        <v>0</v>
      </c>
      <c r="AO1371" s="299">
        <v>0</v>
      </c>
      <c r="AP1371" s="299">
        <v>45900</v>
      </c>
      <c r="AQ1371" s="65">
        <f t="shared" si="295"/>
        <v>4.7058823529411764E-2</v>
      </c>
      <c r="AR1371" s="66">
        <f t="shared" si="296"/>
        <v>12</v>
      </c>
      <c r="AS1371" s="67">
        <f t="shared" si="297"/>
        <v>2.3529411764705882E-2</v>
      </c>
      <c r="AT1371" s="66">
        <f t="shared" si="298"/>
        <v>6</v>
      </c>
      <c r="AU1371" s="67">
        <f t="shared" si="299"/>
        <v>1.045751633986928E-2</v>
      </c>
      <c r="AV1371" s="68">
        <f t="shared" si="300"/>
        <v>2.6666666666666665</v>
      </c>
    </row>
    <row r="1372" spans="1:48" x14ac:dyDescent="0.2">
      <c r="A1372" s="1" t="str">
        <f t="shared" si="293"/>
        <v>Pichidegua49</v>
      </c>
      <c r="B1372" s="38" t="str">
        <f t="shared" si="294"/>
        <v>PICH5Bco49</v>
      </c>
      <c r="C1372" s="39">
        <v>49</v>
      </c>
      <c r="D1372" s="40" t="s">
        <v>52</v>
      </c>
      <c r="E1372" s="40" t="s">
        <v>56</v>
      </c>
      <c r="F1372" s="40" t="s">
        <v>51</v>
      </c>
      <c r="G1372" s="41" t="s">
        <v>43</v>
      </c>
      <c r="H1372" s="299">
        <v>0</v>
      </c>
      <c r="I1372" s="299">
        <v>0</v>
      </c>
      <c r="J1372" s="299">
        <v>0</v>
      </c>
      <c r="K1372" s="299">
        <v>0</v>
      </c>
      <c r="L1372" s="299">
        <v>0</v>
      </c>
      <c r="M1372" s="299">
        <v>0</v>
      </c>
      <c r="N1372" s="299">
        <v>0</v>
      </c>
      <c r="O1372" s="299">
        <v>0</v>
      </c>
      <c r="P1372" s="299">
        <v>0</v>
      </c>
      <c r="Q1372" s="299">
        <v>0</v>
      </c>
      <c r="R1372" s="299">
        <v>0</v>
      </c>
      <c r="S1372" s="299">
        <v>0</v>
      </c>
      <c r="T1372" s="299">
        <v>0</v>
      </c>
      <c r="U1372" s="299">
        <v>0</v>
      </c>
      <c r="V1372" s="299">
        <v>0</v>
      </c>
      <c r="W1372" s="299">
        <v>0</v>
      </c>
      <c r="X1372" s="299">
        <v>0</v>
      </c>
      <c r="Y1372" s="299">
        <v>0</v>
      </c>
      <c r="Z1372" s="299">
        <v>0</v>
      </c>
      <c r="AA1372" s="299">
        <v>0</v>
      </c>
      <c r="AB1372" s="299">
        <v>0</v>
      </c>
      <c r="AC1372" s="299">
        <v>0</v>
      </c>
      <c r="AD1372" s="299">
        <v>0</v>
      </c>
      <c r="AE1372" s="299">
        <v>0</v>
      </c>
      <c r="AF1372" s="299">
        <v>0</v>
      </c>
      <c r="AG1372" s="299">
        <v>0</v>
      </c>
      <c r="AH1372" s="299">
        <v>0</v>
      </c>
      <c r="AI1372" s="299">
        <v>0</v>
      </c>
      <c r="AJ1372" s="299">
        <v>0</v>
      </c>
      <c r="AK1372" s="299">
        <v>0</v>
      </c>
      <c r="AL1372" s="299">
        <v>0</v>
      </c>
      <c r="AM1372" s="299">
        <v>0</v>
      </c>
      <c r="AN1372" s="299">
        <v>0</v>
      </c>
      <c r="AO1372" s="299">
        <v>0</v>
      </c>
      <c r="AP1372" s="299">
        <v>0</v>
      </c>
      <c r="AQ1372" s="65">
        <v>0</v>
      </c>
      <c r="AR1372" s="66">
        <f t="shared" si="296"/>
        <v>0</v>
      </c>
      <c r="AS1372" s="67">
        <v>0</v>
      </c>
      <c r="AT1372" s="66">
        <f t="shared" si="298"/>
        <v>0</v>
      </c>
      <c r="AU1372" s="67">
        <v>0</v>
      </c>
      <c r="AV1372" s="68">
        <f t="shared" si="300"/>
        <v>0</v>
      </c>
    </row>
    <row r="1373" spans="1:48" x14ac:dyDescent="0.2">
      <c r="A1373" s="1" t="str">
        <f t="shared" si="293"/>
        <v>Pichidegua49</v>
      </c>
      <c r="B1373" s="38" t="str">
        <f t="shared" si="294"/>
        <v>PICH5Cco49</v>
      </c>
      <c r="C1373" s="39">
        <v>49</v>
      </c>
      <c r="D1373" s="40" t="s">
        <v>52</v>
      </c>
      <c r="E1373" s="40" t="s">
        <v>56</v>
      </c>
      <c r="F1373" s="40" t="s">
        <v>51</v>
      </c>
      <c r="G1373" s="41" t="s">
        <v>44</v>
      </c>
      <c r="H1373" s="299">
        <v>2760</v>
      </c>
      <c r="I1373" s="299">
        <v>2.56</v>
      </c>
      <c r="J1373" s="299">
        <v>18180</v>
      </c>
      <c r="K1373" s="299">
        <v>16.84</v>
      </c>
      <c r="L1373" s="299">
        <v>13860</v>
      </c>
      <c r="M1373" s="299">
        <v>12.84</v>
      </c>
      <c r="N1373" s="299">
        <v>65880</v>
      </c>
      <c r="O1373" s="299">
        <v>61.01</v>
      </c>
      <c r="P1373" s="299">
        <v>2160</v>
      </c>
      <c r="Q1373" s="299">
        <v>2</v>
      </c>
      <c r="R1373" s="299">
        <v>0</v>
      </c>
      <c r="S1373" s="299">
        <v>0</v>
      </c>
      <c r="T1373" s="299">
        <v>0</v>
      </c>
      <c r="U1373" s="299">
        <v>0</v>
      </c>
      <c r="V1373" s="299">
        <v>2700</v>
      </c>
      <c r="W1373" s="299">
        <v>2.5</v>
      </c>
      <c r="X1373" s="299">
        <v>0</v>
      </c>
      <c r="Y1373" s="299">
        <v>0</v>
      </c>
      <c r="Z1373" s="299">
        <v>2700</v>
      </c>
      <c r="AA1373" s="299">
        <v>2.5</v>
      </c>
      <c r="AB1373" s="299">
        <v>1800</v>
      </c>
      <c r="AC1373" s="299">
        <v>1.67</v>
      </c>
      <c r="AD1373" s="299">
        <v>0</v>
      </c>
      <c r="AE1373" s="299">
        <v>0</v>
      </c>
      <c r="AF1373" s="299">
        <v>1800</v>
      </c>
      <c r="AG1373" s="299">
        <v>1.67</v>
      </c>
      <c r="AH1373" s="299">
        <v>640</v>
      </c>
      <c r="AI1373" s="299">
        <v>0.59</v>
      </c>
      <c r="AJ1373" s="299">
        <v>0</v>
      </c>
      <c r="AK1373" s="299">
        <v>0</v>
      </c>
      <c r="AL1373" s="299">
        <v>107980</v>
      </c>
      <c r="AM1373" s="299">
        <v>100</v>
      </c>
      <c r="AN1373" s="299">
        <v>0</v>
      </c>
      <c r="AO1373" s="299">
        <v>0</v>
      </c>
      <c r="AP1373" s="299">
        <v>107980</v>
      </c>
      <c r="AQ1373" s="65">
        <f t="shared" si="295"/>
        <v>2.5004630487127245E-2</v>
      </c>
      <c r="AR1373" s="66">
        <f t="shared" si="296"/>
        <v>15</v>
      </c>
      <c r="AS1373" s="67">
        <f t="shared" si="297"/>
        <v>1.6669753658084832E-2</v>
      </c>
      <c r="AT1373" s="66">
        <f t="shared" si="298"/>
        <v>10</v>
      </c>
      <c r="AU1373" s="67">
        <f t="shared" si="299"/>
        <v>5.9270235228746065E-3</v>
      </c>
      <c r="AV1373" s="68">
        <f t="shared" si="300"/>
        <v>3.5555555555555554</v>
      </c>
    </row>
    <row r="1374" spans="1:48" ht="13.5" thickBot="1" x14ac:dyDescent="0.25">
      <c r="A1374" s="1" t="str">
        <f t="shared" si="293"/>
        <v>49</v>
      </c>
      <c r="B1374" s="44" t="str">
        <f t="shared" si="294"/>
        <v>Lavado49</v>
      </c>
      <c r="C1374" s="45">
        <v>49</v>
      </c>
      <c r="D1374" s="46"/>
      <c r="E1374" s="46"/>
      <c r="F1374" s="46"/>
      <c r="G1374" s="47" t="s">
        <v>46</v>
      </c>
      <c r="H1374" s="301">
        <v>6240</v>
      </c>
      <c r="I1374" s="301">
        <v>4.0199999999999996</v>
      </c>
      <c r="J1374" s="301">
        <v>20160</v>
      </c>
      <c r="K1374" s="301">
        <v>12.98</v>
      </c>
      <c r="L1374" s="301">
        <v>60480</v>
      </c>
      <c r="M1374" s="301">
        <v>38.950000000000003</v>
      </c>
      <c r="N1374" s="301">
        <v>51480</v>
      </c>
      <c r="O1374" s="301">
        <v>33.15</v>
      </c>
      <c r="P1374" s="301">
        <v>15840</v>
      </c>
      <c r="Q1374" s="301">
        <v>10.199999999999999</v>
      </c>
      <c r="R1374" s="301">
        <v>1080</v>
      </c>
      <c r="S1374" s="301">
        <v>0.7</v>
      </c>
      <c r="T1374" s="301">
        <v>0</v>
      </c>
      <c r="U1374" s="301">
        <v>0</v>
      </c>
      <c r="V1374" s="301">
        <v>0</v>
      </c>
      <c r="W1374" s="301">
        <v>0</v>
      </c>
      <c r="X1374" s="301">
        <v>0</v>
      </c>
      <c r="Y1374" s="301">
        <v>0</v>
      </c>
      <c r="Z1374" s="301">
        <v>0</v>
      </c>
      <c r="AA1374" s="301">
        <v>0</v>
      </c>
      <c r="AB1374" s="301">
        <v>0</v>
      </c>
      <c r="AC1374" s="301">
        <v>0</v>
      </c>
      <c r="AD1374" s="301">
        <v>0</v>
      </c>
      <c r="AE1374" s="301">
        <v>0</v>
      </c>
      <c r="AF1374" s="301">
        <v>0</v>
      </c>
      <c r="AG1374" s="301">
        <v>0</v>
      </c>
      <c r="AH1374" s="301">
        <v>0</v>
      </c>
      <c r="AI1374" s="301">
        <v>0</v>
      </c>
      <c r="AJ1374" s="301">
        <v>0</v>
      </c>
      <c r="AK1374" s="301">
        <v>0</v>
      </c>
      <c r="AL1374" s="301">
        <v>155280</v>
      </c>
      <c r="AM1374" s="301">
        <v>100</v>
      </c>
      <c r="AN1374" s="301">
        <v>0</v>
      </c>
      <c r="AO1374" s="301">
        <v>0</v>
      </c>
      <c r="AP1374" s="301">
        <v>155280</v>
      </c>
      <c r="AQ1374" s="69">
        <f t="shared" si="295"/>
        <v>0</v>
      </c>
      <c r="AR1374" s="70">
        <f t="shared" si="296"/>
        <v>0</v>
      </c>
      <c r="AS1374" s="71">
        <f t="shared" si="297"/>
        <v>0</v>
      </c>
      <c r="AT1374" s="70">
        <f t="shared" si="298"/>
        <v>0</v>
      </c>
      <c r="AU1374" s="71">
        <f t="shared" si="299"/>
        <v>0</v>
      </c>
      <c r="AV1374" s="72">
        <f t="shared" si="300"/>
        <v>0</v>
      </c>
    </row>
    <row r="1375" spans="1:48" x14ac:dyDescent="0.2">
      <c r="A1375" s="1" t="str">
        <f t="shared" ref="A1375:A1402" si="301">+CONCATENATE(D1375,C1375)</f>
        <v>Calera50</v>
      </c>
      <c r="B1375" s="38" t="str">
        <f t="shared" ref="B1375:B1402" si="302">+CONCATENATE(G1375,C1375)</f>
        <v>CA3A50</v>
      </c>
      <c r="C1375" s="35">
        <v>50</v>
      </c>
      <c r="D1375" s="36" t="s">
        <v>59</v>
      </c>
      <c r="E1375" s="36" t="s">
        <v>56</v>
      </c>
      <c r="F1375" s="36" t="s">
        <v>47</v>
      </c>
      <c r="G1375" s="37" t="s">
        <v>20</v>
      </c>
      <c r="H1375" s="299">
        <v>2280</v>
      </c>
      <c r="I1375" s="299">
        <v>8.0299999999999994</v>
      </c>
      <c r="J1375" s="299">
        <v>6300</v>
      </c>
      <c r="K1375" s="299">
        <v>22.2</v>
      </c>
      <c r="L1375" s="299">
        <v>11520</v>
      </c>
      <c r="M1375" s="299">
        <v>40.590000000000003</v>
      </c>
      <c r="N1375" s="299">
        <v>4680</v>
      </c>
      <c r="O1375" s="299">
        <v>16.489999999999998</v>
      </c>
      <c r="P1375" s="299">
        <v>180</v>
      </c>
      <c r="Q1375" s="299">
        <v>0.63</v>
      </c>
      <c r="R1375" s="299">
        <v>0</v>
      </c>
      <c r="S1375" s="299">
        <v>0</v>
      </c>
      <c r="T1375" s="299">
        <v>0</v>
      </c>
      <c r="U1375" s="299">
        <v>0</v>
      </c>
      <c r="V1375" s="299">
        <v>1068</v>
      </c>
      <c r="W1375" s="299">
        <v>3.76</v>
      </c>
      <c r="X1375" s="299">
        <v>240</v>
      </c>
      <c r="Y1375" s="299">
        <v>0.85</v>
      </c>
      <c r="Z1375" s="299">
        <v>1308</v>
      </c>
      <c r="AA1375" s="299">
        <v>4.6100000000000003</v>
      </c>
      <c r="AB1375" s="299">
        <v>720</v>
      </c>
      <c r="AC1375" s="299">
        <v>2.54</v>
      </c>
      <c r="AD1375" s="299">
        <v>540</v>
      </c>
      <c r="AE1375" s="299">
        <v>1.9</v>
      </c>
      <c r="AF1375" s="299">
        <v>1260</v>
      </c>
      <c r="AG1375" s="299">
        <v>4.4400000000000004</v>
      </c>
      <c r="AH1375" s="299">
        <v>852</v>
      </c>
      <c r="AI1375" s="299">
        <v>3</v>
      </c>
      <c r="AJ1375" s="299">
        <v>0</v>
      </c>
      <c r="AK1375" s="299">
        <v>0</v>
      </c>
      <c r="AL1375" s="299">
        <v>27600</v>
      </c>
      <c r="AM1375" s="299">
        <v>97.25</v>
      </c>
      <c r="AN1375" s="299">
        <v>780</v>
      </c>
      <c r="AO1375" s="299">
        <v>2.75</v>
      </c>
      <c r="AP1375" s="299">
        <v>28380</v>
      </c>
      <c r="AQ1375" s="65">
        <f t="shared" ref="AQ1375:AQ1402" si="303">+Z1375/AP1375</f>
        <v>4.6088794926004227E-2</v>
      </c>
      <c r="AR1375" s="66">
        <f t="shared" ref="AR1375:AR1402" si="304">+Z1375/180</f>
        <v>7.2666666666666666</v>
      </c>
      <c r="AS1375" s="67">
        <f t="shared" ref="AS1375:AS1402" si="305">+AF1375/AP1375</f>
        <v>4.4397463002114168E-2</v>
      </c>
      <c r="AT1375" s="66">
        <f t="shared" ref="AT1375:AT1402" si="306">+AF1375/180</f>
        <v>7</v>
      </c>
      <c r="AU1375" s="67">
        <f t="shared" ref="AU1375:AU1402" si="307">+AH1375/AP1375</f>
        <v>3.0021141649048625E-2</v>
      </c>
      <c r="AV1375" s="68">
        <f t="shared" ref="AV1375:AV1402" si="308">+AH1375/180</f>
        <v>4.7333333333333334</v>
      </c>
    </row>
    <row r="1376" spans="1:48" x14ac:dyDescent="0.2">
      <c r="A1376" s="1" t="str">
        <f t="shared" si="301"/>
        <v>Calera50</v>
      </c>
      <c r="B1376" s="38" t="str">
        <f t="shared" si="302"/>
        <v>CA3B50</v>
      </c>
      <c r="C1376" s="39">
        <v>50</v>
      </c>
      <c r="D1376" s="40" t="s">
        <v>59</v>
      </c>
      <c r="E1376" s="40" t="s">
        <v>56</v>
      </c>
      <c r="F1376" s="40" t="s">
        <v>47</v>
      </c>
      <c r="G1376" s="41" t="s">
        <v>54</v>
      </c>
      <c r="H1376" s="299">
        <v>0</v>
      </c>
      <c r="I1376" s="299">
        <v>0</v>
      </c>
      <c r="J1376" s="299">
        <v>0</v>
      </c>
      <c r="K1376" s="299">
        <v>0</v>
      </c>
      <c r="L1376" s="299">
        <v>0</v>
      </c>
      <c r="M1376" s="299">
        <v>0</v>
      </c>
      <c r="N1376" s="299">
        <v>0</v>
      </c>
      <c r="O1376" s="299">
        <v>0</v>
      </c>
      <c r="P1376" s="299">
        <v>0</v>
      </c>
      <c r="Q1376" s="299">
        <v>0</v>
      </c>
      <c r="R1376" s="299">
        <v>0</v>
      </c>
      <c r="S1376" s="299">
        <v>0</v>
      </c>
      <c r="T1376" s="299">
        <v>0</v>
      </c>
      <c r="U1376" s="299">
        <v>0</v>
      </c>
      <c r="V1376" s="299">
        <v>0</v>
      </c>
      <c r="W1376" s="299">
        <v>0</v>
      </c>
      <c r="X1376" s="299">
        <v>0</v>
      </c>
      <c r="Y1376" s="299">
        <v>0</v>
      </c>
      <c r="Z1376" s="299">
        <v>0</v>
      </c>
      <c r="AA1376" s="299">
        <v>0</v>
      </c>
      <c r="AB1376" s="299">
        <v>0</v>
      </c>
      <c r="AC1376" s="299">
        <v>0</v>
      </c>
      <c r="AD1376" s="299">
        <v>0</v>
      </c>
      <c r="AE1376" s="299">
        <v>0</v>
      </c>
      <c r="AF1376" s="299">
        <v>0</v>
      </c>
      <c r="AG1376" s="299">
        <v>0</v>
      </c>
      <c r="AH1376" s="299">
        <v>0</v>
      </c>
      <c r="AI1376" s="299">
        <v>0</v>
      </c>
      <c r="AJ1376" s="299">
        <v>0</v>
      </c>
      <c r="AK1376" s="299">
        <v>0</v>
      </c>
      <c r="AL1376" s="299">
        <v>0</v>
      </c>
      <c r="AM1376" s="299">
        <v>0</v>
      </c>
      <c r="AN1376" s="299">
        <v>0</v>
      </c>
      <c r="AO1376" s="299">
        <v>0</v>
      </c>
      <c r="AP1376" s="299">
        <v>0</v>
      </c>
      <c r="AQ1376" s="65" t="e">
        <f t="shared" si="303"/>
        <v>#DIV/0!</v>
      </c>
      <c r="AR1376" s="66">
        <f t="shared" si="304"/>
        <v>0</v>
      </c>
      <c r="AS1376" s="67" t="e">
        <f t="shared" si="305"/>
        <v>#DIV/0!</v>
      </c>
      <c r="AT1376" s="66">
        <f t="shared" si="306"/>
        <v>0</v>
      </c>
      <c r="AU1376" s="67" t="e">
        <f t="shared" si="307"/>
        <v>#DIV/0!</v>
      </c>
      <c r="AV1376" s="68">
        <f t="shared" si="308"/>
        <v>0</v>
      </c>
    </row>
    <row r="1377" spans="1:48" x14ac:dyDescent="0.2">
      <c r="A1377" s="1" t="str">
        <f t="shared" si="301"/>
        <v>Calera50</v>
      </c>
      <c r="B1377" s="38" t="str">
        <f t="shared" si="302"/>
        <v>CA3BB50</v>
      </c>
      <c r="C1377" s="39">
        <v>50</v>
      </c>
      <c r="D1377" s="40" t="s">
        <v>59</v>
      </c>
      <c r="E1377" s="40" t="s">
        <v>55</v>
      </c>
      <c r="F1377" s="40" t="s">
        <v>47</v>
      </c>
      <c r="G1377" s="41" t="s">
        <v>21</v>
      </c>
      <c r="H1377" s="299">
        <v>1680</v>
      </c>
      <c r="I1377" s="299">
        <v>5.52</v>
      </c>
      <c r="J1377" s="299">
        <v>6840</v>
      </c>
      <c r="K1377" s="299">
        <v>22.46</v>
      </c>
      <c r="L1377" s="299">
        <v>13320</v>
      </c>
      <c r="M1377" s="299">
        <v>43.74</v>
      </c>
      <c r="N1377" s="299">
        <v>4320</v>
      </c>
      <c r="O1377" s="299">
        <v>14.19</v>
      </c>
      <c r="P1377" s="299">
        <v>180</v>
      </c>
      <c r="Q1377" s="299">
        <v>0.59</v>
      </c>
      <c r="R1377" s="299">
        <v>0</v>
      </c>
      <c r="S1377" s="299">
        <v>0</v>
      </c>
      <c r="T1377" s="299">
        <v>0</v>
      </c>
      <c r="U1377" s="299">
        <v>0</v>
      </c>
      <c r="V1377" s="299">
        <v>1782</v>
      </c>
      <c r="W1377" s="299">
        <v>5.85</v>
      </c>
      <c r="X1377" s="299">
        <v>480</v>
      </c>
      <c r="Y1377" s="299">
        <v>1.58</v>
      </c>
      <c r="Z1377" s="299">
        <v>2262</v>
      </c>
      <c r="AA1377" s="299">
        <v>7.43</v>
      </c>
      <c r="AB1377" s="299">
        <v>543</v>
      </c>
      <c r="AC1377" s="299">
        <v>1.78</v>
      </c>
      <c r="AD1377" s="299">
        <v>690</v>
      </c>
      <c r="AE1377" s="299">
        <v>2.27</v>
      </c>
      <c r="AF1377" s="299">
        <v>1233</v>
      </c>
      <c r="AG1377" s="299">
        <v>4.05</v>
      </c>
      <c r="AH1377" s="299">
        <v>615</v>
      </c>
      <c r="AI1377" s="299">
        <v>2.02</v>
      </c>
      <c r="AJ1377" s="299">
        <v>0</v>
      </c>
      <c r="AK1377" s="299">
        <v>0</v>
      </c>
      <c r="AL1377" s="299">
        <v>29280</v>
      </c>
      <c r="AM1377" s="299">
        <v>96.16</v>
      </c>
      <c r="AN1377" s="299">
        <v>1170</v>
      </c>
      <c r="AO1377" s="299">
        <v>3.84</v>
      </c>
      <c r="AP1377" s="299">
        <v>30450</v>
      </c>
      <c r="AQ1377" s="65">
        <f t="shared" si="303"/>
        <v>7.4285714285714288E-2</v>
      </c>
      <c r="AR1377" s="66">
        <f t="shared" si="304"/>
        <v>12.566666666666666</v>
      </c>
      <c r="AS1377" s="67">
        <f t="shared" si="305"/>
        <v>4.0492610837438422E-2</v>
      </c>
      <c r="AT1377" s="66">
        <f t="shared" si="306"/>
        <v>6.85</v>
      </c>
      <c r="AU1377" s="67">
        <f t="shared" si="307"/>
        <v>2.0197044334975371E-2</v>
      </c>
      <c r="AV1377" s="68">
        <f t="shared" si="308"/>
        <v>3.4166666666666665</v>
      </c>
    </row>
    <row r="1378" spans="1:48" x14ac:dyDescent="0.2">
      <c r="A1378" s="1" t="str">
        <f t="shared" si="301"/>
        <v>Calera50</v>
      </c>
      <c r="B1378" s="38" t="str">
        <f t="shared" si="302"/>
        <v>CAP1A50</v>
      </c>
      <c r="C1378" s="39">
        <v>50</v>
      </c>
      <c r="D1378" s="40" t="s">
        <v>59</v>
      </c>
      <c r="E1378" s="40" t="s">
        <v>56</v>
      </c>
      <c r="F1378" s="40" t="s">
        <v>47</v>
      </c>
      <c r="G1378" s="41" t="s">
        <v>22</v>
      </c>
      <c r="H1378" s="299">
        <v>840</v>
      </c>
      <c r="I1378" s="299">
        <v>9.2200000000000006</v>
      </c>
      <c r="J1378" s="299">
        <v>2700</v>
      </c>
      <c r="K1378" s="299">
        <v>29.62</v>
      </c>
      <c r="L1378" s="299">
        <v>0</v>
      </c>
      <c r="M1378" s="299">
        <v>0</v>
      </c>
      <c r="N1378" s="299">
        <v>4860</v>
      </c>
      <c r="O1378" s="299">
        <v>53.32</v>
      </c>
      <c r="P1378" s="299">
        <v>0</v>
      </c>
      <c r="Q1378" s="299">
        <v>0</v>
      </c>
      <c r="R1378" s="299">
        <v>0</v>
      </c>
      <c r="S1378" s="299">
        <v>0</v>
      </c>
      <c r="T1378" s="299">
        <v>0</v>
      </c>
      <c r="U1378" s="299">
        <v>0</v>
      </c>
      <c r="V1378" s="299">
        <v>528</v>
      </c>
      <c r="W1378" s="299">
        <v>5.79</v>
      </c>
      <c r="X1378" s="299">
        <v>30</v>
      </c>
      <c r="Y1378" s="299">
        <v>0.33</v>
      </c>
      <c r="Z1378" s="299">
        <v>558</v>
      </c>
      <c r="AA1378" s="299">
        <v>6.12</v>
      </c>
      <c r="AB1378" s="299">
        <v>156</v>
      </c>
      <c r="AC1378" s="299">
        <v>1.71</v>
      </c>
      <c r="AD1378" s="299">
        <v>0</v>
      </c>
      <c r="AE1378" s="299">
        <v>0</v>
      </c>
      <c r="AF1378" s="299">
        <v>156</v>
      </c>
      <c r="AG1378" s="299">
        <v>1.71</v>
      </c>
      <c r="AH1378" s="299">
        <v>0</v>
      </c>
      <c r="AI1378" s="299">
        <v>0</v>
      </c>
      <c r="AJ1378" s="299">
        <v>0</v>
      </c>
      <c r="AK1378" s="299">
        <v>0</v>
      </c>
      <c r="AL1378" s="299">
        <v>9084</v>
      </c>
      <c r="AM1378" s="299">
        <v>99.67</v>
      </c>
      <c r="AN1378" s="299">
        <v>30</v>
      </c>
      <c r="AO1378" s="299">
        <v>0.33</v>
      </c>
      <c r="AP1378" s="299">
        <v>9114</v>
      </c>
      <c r="AQ1378" s="65">
        <f t="shared" si="303"/>
        <v>6.1224489795918366E-2</v>
      </c>
      <c r="AR1378" s="66">
        <f t="shared" si="304"/>
        <v>3.1</v>
      </c>
      <c r="AS1378" s="67">
        <f t="shared" si="305"/>
        <v>1.7116524028966424E-2</v>
      </c>
      <c r="AT1378" s="66">
        <f t="shared" si="306"/>
        <v>0.8666666666666667</v>
      </c>
      <c r="AU1378" s="67">
        <f t="shared" si="307"/>
        <v>0</v>
      </c>
      <c r="AV1378" s="68">
        <f t="shared" si="308"/>
        <v>0</v>
      </c>
    </row>
    <row r="1379" spans="1:48" x14ac:dyDescent="0.2">
      <c r="A1379" s="1" t="str">
        <f t="shared" si="301"/>
        <v>Calera50</v>
      </c>
      <c r="B1379" s="38" t="str">
        <f t="shared" si="302"/>
        <v>CAP1B50</v>
      </c>
      <c r="C1379" s="39">
        <v>50</v>
      </c>
      <c r="D1379" s="40" t="s">
        <v>59</v>
      </c>
      <c r="E1379" s="40" t="s">
        <v>56</v>
      </c>
      <c r="F1379" s="40" t="s">
        <v>47</v>
      </c>
      <c r="G1379" s="41" t="s">
        <v>23</v>
      </c>
      <c r="H1379" s="299">
        <v>1920</v>
      </c>
      <c r="I1379" s="299">
        <v>6.75</v>
      </c>
      <c r="J1379" s="299">
        <v>4680</v>
      </c>
      <c r="K1379" s="299">
        <v>16.45</v>
      </c>
      <c r="L1379" s="299">
        <v>1440</v>
      </c>
      <c r="M1379" s="299">
        <v>5.0599999999999996</v>
      </c>
      <c r="N1379" s="299">
        <v>16920</v>
      </c>
      <c r="O1379" s="299">
        <v>59.46</v>
      </c>
      <c r="P1379" s="299">
        <v>1620</v>
      </c>
      <c r="Q1379" s="299">
        <v>5.69</v>
      </c>
      <c r="R1379" s="299">
        <v>0</v>
      </c>
      <c r="S1379" s="299">
        <v>0</v>
      </c>
      <c r="T1379" s="299">
        <v>0</v>
      </c>
      <c r="U1379" s="299">
        <v>0</v>
      </c>
      <c r="V1379" s="299">
        <v>1350</v>
      </c>
      <c r="W1379" s="299">
        <v>4.74</v>
      </c>
      <c r="X1379" s="299">
        <v>60</v>
      </c>
      <c r="Y1379" s="299">
        <v>0.21</v>
      </c>
      <c r="Z1379" s="299">
        <v>1410</v>
      </c>
      <c r="AA1379" s="299">
        <v>4.96</v>
      </c>
      <c r="AB1379" s="299">
        <v>309</v>
      </c>
      <c r="AC1379" s="299">
        <v>1.0900000000000001</v>
      </c>
      <c r="AD1379" s="299">
        <v>0</v>
      </c>
      <c r="AE1379" s="299">
        <v>0</v>
      </c>
      <c r="AF1379" s="299">
        <v>309</v>
      </c>
      <c r="AG1379" s="299">
        <v>1.0900000000000001</v>
      </c>
      <c r="AH1379" s="299">
        <v>155</v>
      </c>
      <c r="AI1379" s="299">
        <v>0.54</v>
      </c>
      <c r="AJ1379" s="299">
        <v>0</v>
      </c>
      <c r="AK1379" s="299">
        <v>0</v>
      </c>
      <c r="AL1379" s="299">
        <v>28394</v>
      </c>
      <c r="AM1379" s="299">
        <v>99.79</v>
      </c>
      <c r="AN1379" s="299">
        <v>60</v>
      </c>
      <c r="AO1379" s="299">
        <v>0.21</v>
      </c>
      <c r="AP1379" s="299">
        <v>28454</v>
      </c>
      <c r="AQ1379" s="65">
        <f t="shared" si="303"/>
        <v>4.9553665565474102E-2</v>
      </c>
      <c r="AR1379" s="66">
        <f t="shared" si="304"/>
        <v>7.833333333333333</v>
      </c>
      <c r="AS1379" s="67">
        <f t="shared" si="305"/>
        <v>1.0859633092008153E-2</v>
      </c>
      <c r="AT1379" s="66">
        <f t="shared" si="306"/>
        <v>1.7166666666666666</v>
      </c>
      <c r="AU1379" s="67">
        <f t="shared" si="307"/>
        <v>5.4473887678358054E-3</v>
      </c>
      <c r="AV1379" s="68">
        <f t="shared" si="308"/>
        <v>0.86111111111111116</v>
      </c>
    </row>
    <row r="1380" spans="1:48" x14ac:dyDescent="0.2">
      <c r="A1380" s="1" t="str">
        <f t="shared" si="301"/>
        <v>Calera50</v>
      </c>
      <c r="B1380" s="38" t="str">
        <f t="shared" si="302"/>
        <v>CAP1c50</v>
      </c>
      <c r="C1380" s="39">
        <v>50</v>
      </c>
      <c r="D1380" s="40" t="s">
        <v>59</v>
      </c>
      <c r="E1380" s="40" t="s">
        <v>56</v>
      </c>
      <c r="F1380" s="40" t="s">
        <v>47</v>
      </c>
      <c r="G1380" s="41" t="s">
        <v>24</v>
      </c>
      <c r="H1380" s="299">
        <v>1440</v>
      </c>
      <c r="I1380" s="299">
        <v>6.48</v>
      </c>
      <c r="J1380" s="299">
        <v>360</v>
      </c>
      <c r="K1380" s="299">
        <v>1.62</v>
      </c>
      <c r="L1380" s="299">
        <v>1800</v>
      </c>
      <c r="M1380" s="299">
        <v>8.1</v>
      </c>
      <c r="N1380" s="299">
        <v>15120</v>
      </c>
      <c r="O1380" s="299">
        <v>68.02</v>
      </c>
      <c r="P1380" s="299">
        <v>2160</v>
      </c>
      <c r="Q1380" s="299">
        <v>9.7200000000000006</v>
      </c>
      <c r="R1380" s="299">
        <v>0</v>
      </c>
      <c r="S1380" s="299">
        <v>0</v>
      </c>
      <c r="T1380" s="299">
        <v>0</v>
      </c>
      <c r="U1380" s="299">
        <v>0</v>
      </c>
      <c r="V1380" s="299">
        <v>714</v>
      </c>
      <c r="W1380" s="299">
        <v>3.21</v>
      </c>
      <c r="X1380" s="299">
        <v>60</v>
      </c>
      <c r="Y1380" s="299">
        <v>0.27</v>
      </c>
      <c r="Z1380" s="299">
        <v>774</v>
      </c>
      <c r="AA1380" s="299">
        <v>3.48</v>
      </c>
      <c r="AB1380" s="299">
        <v>246</v>
      </c>
      <c r="AC1380" s="299">
        <v>1.1100000000000001</v>
      </c>
      <c r="AD1380" s="299">
        <v>0</v>
      </c>
      <c r="AE1380" s="299">
        <v>0</v>
      </c>
      <c r="AF1380" s="299">
        <v>246</v>
      </c>
      <c r="AG1380" s="299">
        <v>1.1100000000000001</v>
      </c>
      <c r="AH1380" s="299">
        <v>330</v>
      </c>
      <c r="AI1380" s="299">
        <v>1.48</v>
      </c>
      <c r="AJ1380" s="299">
        <v>0</v>
      </c>
      <c r="AK1380" s="299">
        <v>0</v>
      </c>
      <c r="AL1380" s="299">
        <v>22170</v>
      </c>
      <c r="AM1380" s="299">
        <v>99.73</v>
      </c>
      <c r="AN1380" s="299">
        <v>60</v>
      </c>
      <c r="AO1380" s="299">
        <v>0.27</v>
      </c>
      <c r="AP1380" s="299">
        <v>22230</v>
      </c>
      <c r="AQ1380" s="65">
        <f t="shared" si="303"/>
        <v>3.4817813765182185E-2</v>
      </c>
      <c r="AR1380" s="66">
        <f t="shared" si="304"/>
        <v>4.3</v>
      </c>
      <c r="AS1380" s="67">
        <f t="shared" si="305"/>
        <v>1.1066126855600539E-2</v>
      </c>
      <c r="AT1380" s="66">
        <f t="shared" si="306"/>
        <v>1.3666666666666667</v>
      </c>
      <c r="AU1380" s="67">
        <f t="shared" si="307"/>
        <v>1.4844804318488529E-2</v>
      </c>
      <c r="AV1380" s="68">
        <f t="shared" si="308"/>
        <v>1.8333333333333333</v>
      </c>
    </row>
    <row r="1381" spans="1:48" x14ac:dyDescent="0.2">
      <c r="A1381" s="1" t="str">
        <f t="shared" si="301"/>
        <v>Pichidegua50</v>
      </c>
      <c r="B1381" s="38" t="str">
        <f t="shared" si="302"/>
        <v>PICH1A50</v>
      </c>
      <c r="C1381" s="39">
        <v>50</v>
      </c>
      <c r="D1381" s="40" t="s">
        <v>52</v>
      </c>
      <c r="E1381" s="40" t="s">
        <v>55</v>
      </c>
      <c r="F1381" s="40" t="s">
        <v>48</v>
      </c>
      <c r="G1381" s="41" t="s">
        <v>25</v>
      </c>
      <c r="H1381" s="299">
        <v>0</v>
      </c>
      <c r="I1381" s="299">
        <v>0</v>
      </c>
      <c r="J1381" s="299">
        <v>0</v>
      </c>
      <c r="K1381" s="299">
        <v>0</v>
      </c>
      <c r="L1381" s="299">
        <v>0</v>
      </c>
      <c r="M1381" s="299">
        <v>0</v>
      </c>
      <c r="N1381" s="299">
        <v>0</v>
      </c>
      <c r="O1381" s="299">
        <v>0</v>
      </c>
      <c r="P1381" s="299">
        <v>0</v>
      </c>
      <c r="Q1381" s="299">
        <v>0</v>
      </c>
      <c r="R1381" s="299">
        <v>0</v>
      </c>
      <c r="S1381" s="299">
        <v>0</v>
      </c>
      <c r="T1381" s="299">
        <v>0</v>
      </c>
      <c r="U1381" s="299">
        <v>0</v>
      </c>
      <c r="V1381" s="299">
        <v>0</v>
      </c>
      <c r="W1381" s="299">
        <v>0</v>
      </c>
      <c r="X1381" s="299">
        <v>0</v>
      </c>
      <c r="Y1381" s="299">
        <v>0</v>
      </c>
      <c r="Z1381" s="299">
        <v>0</v>
      </c>
      <c r="AA1381" s="299">
        <v>0</v>
      </c>
      <c r="AB1381" s="299">
        <v>0</v>
      </c>
      <c r="AC1381" s="299">
        <v>0</v>
      </c>
      <c r="AD1381" s="299">
        <v>0</v>
      </c>
      <c r="AE1381" s="299">
        <v>0</v>
      </c>
      <c r="AF1381" s="299">
        <v>0</v>
      </c>
      <c r="AG1381" s="299">
        <v>0</v>
      </c>
      <c r="AH1381" s="299">
        <v>0</v>
      </c>
      <c r="AI1381" s="299">
        <v>0</v>
      </c>
      <c r="AJ1381" s="299">
        <v>0</v>
      </c>
      <c r="AK1381" s="299">
        <v>0</v>
      </c>
      <c r="AL1381" s="299">
        <v>0</v>
      </c>
      <c r="AM1381" s="299">
        <v>0</v>
      </c>
      <c r="AN1381" s="299">
        <v>0</v>
      </c>
      <c r="AO1381" s="299">
        <v>0</v>
      </c>
      <c r="AP1381" s="299">
        <v>0</v>
      </c>
      <c r="AQ1381" s="65" t="e">
        <f t="shared" si="303"/>
        <v>#DIV/0!</v>
      </c>
      <c r="AR1381" s="66">
        <f t="shared" si="304"/>
        <v>0</v>
      </c>
      <c r="AS1381" s="67" t="e">
        <f t="shared" si="305"/>
        <v>#DIV/0!</v>
      </c>
      <c r="AT1381" s="66">
        <f t="shared" si="306"/>
        <v>0</v>
      </c>
      <c r="AU1381" s="67" t="e">
        <f t="shared" si="307"/>
        <v>#DIV/0!</v>
      </c>
      <c r="AV1381" s="68">
        <f t="shared" si="308"/>
        <v>0</v>
      </c>
    </row>
    <row r="1382" spans="1:48" x14ac:dyDescent="0.2">
      <c r="A1382" s="1" t="str">
        <f t="shared" si="301"/>
        <v>Pichidegua50</v>
      </c>
      <c r="B1382" s="38" t="str">
        <f t="shared" si="302"/>
        <v>PICH2A50</v>
      </c>
      <c r="C1382" s="39">
        <v>50</v>
      </c>
      <c r="D1382" s="40" t="s">
        <v>52</v>
      </c>
      <c r="E1382" s="40" t="s">
        <v>56</v>
      </c>
      <c r="F1382" s="40" t="s">
        <v>48</v>
      </c>
      <c r="G1382" s="41" t="s">
        <v>26</v>
      </c>
      <c r="H1382" s="299">
        <v>22440</v>
      </c>
      <c r="I1382" s="299">
        <v>8.49</v>
      </c>
      <c r="J1382" s="299">
        <v>89280</v>
      </c>
      <c r="K1382" s="299">
        <v>33.770000000000003</v>
      </c>
      <c r="L1382" s="299">
        <v>98280</v>
      </c>
      <c r="M1382" s="299">
        <v>37.17</v>
      </c>
      <c r="N1382" s="299">
        <v>31320</v>
      </c>
      <c r="O1382" s="299">
        <v>11.85</v>
      </c>
      <c r="P1382" s="299">
        <v>3240</v>
      </c>
      <c r="Q1382" s="299">
        <v>1.23</v>
      </c>
      <c r="R1382" s="299">
        <v>0</v>
      </c>
      <c r="S1382" s="299">
        <v>0</v>
      </c>
      <c r="T1382" s="299">
        <v>0</v>
      </c>
      <c r="U1382" s="299">
        <v>0</v>
      </c>
      <c r="V1382" s="299">
        <v>13320</v>
      </c>
      <c r="W1382" s="299">
        <v>5.04</v>
      </c>
      <c r="X1382" s="299">
        <v>0</v>
      </c>
      <c r="Y1382" s="299">
        <v>0</v>
      </c>
      <c r="Z1382" s="299">
        <v>13320</v>
      </c>
      <c r="AA1382" s="299">
        <v>5.04</v>
      </c>
      <c r="AB1382" s="299">
        <v>5400</v>
      </c>
      <c r="AC1382" s="299">
        <v>2.04</v>
      </c>
      <c r="AD1382" s="299">
        <v>0</v>
      </c>
      <c r="AE1382" s="299">
        <v>0</v>
      </c>
      <c r="AF1382" s="299">
        <v>5400</v>
      </c>
      <c r="AG1382" s="299">
        <v>2.04</v>
      </c>
      <c r="AH1382" s="299">
        <v>1120</v>
      </c>
      <c r="AI1382" s="299">
        <v>0.42</v>
      </c>
      <c r="AJ1382" s="299">
        <v>0</v>
      </c>
      <c r="AK1382" s="299">
        <v>0</v>
      </c>
      <c r="AL1382" s="299">
        <v>264400</v>
      </c>
      <c r="AM1382" s="299">
        <v>100</v>
      </c>
      <c r="AN1382" s="299">
        <v>0</v>
      </c>
      <c r="AO1382" s="299">
        <v>0</v>
      </c>
      <c r="AP1382" s="299">
        <v>264400</v>
      </c>
      <c r="AQ1382" s="65">
        <f t="shared" si="303"/>
        <v>5.037821482602118E-2</v>
      </c>
      <c r="AR1382" s="66">
        <f t="shared" si="304"/>
        <v>74</v>
      </c>
      <c r="AS1382" s="67">
        <f t="shared" si="305"/>
        <v>2.042360060514372E-2</v>
      </c>
      <c r="AT1382" s="66">
        <f t="shared" si="306"/>
        <v>30</v>
      </c>
      <c r="AU1382" s="67">
        <f t="shared" si="307"/>
        <v>4.2360060514372161E-3</v>
      </c>
      <c r="AV1382" s="68">
        <f t="shared" si="308"/>
        <v>6.2222222222222223</v>
      </c>
    </row>
    <row r="1383" spans="1:48" x14ac:dyDescent="0.2">
      <c r="A1383" s="1" t="str">
        <f t="shared" si="301"/>
        <v>Pichidegua50</v>
      </c>
      <c r="B1383" s="38" t="str">
        <f t="shared" si="302"/>
        <v>PICH3A50</v>
      </c>
      <c r="C1383" s="39">
        <v>50</v>
      </c>
      <c r="D1383" s="40" t="s">
        <v>52</v>
      </c>
      <c r="E1383" s="40" t="s">
        <v>55</v>
      </c>
      <c r="F1383" s="40" t="s">
        <v>49</v>
      </c>
      <c r="G1383" s="41" t="s">
        <v>27</v>
      </c>
      <c r="H1383" s="299">
        <v>16200</v>
      </c>
      <c r="I1383" s="299">
        <v>6.56</v>
      </c>
      <c r="J1383" s="299">
        <v>44320</v>
      </c>
      <c r="K1383" s="299">
        <v>17.95</v>
      </c>
      <c r="L1383" s="299">
        <v>123480</v>
      </c>
      <c r="M1383" s="299">
        <v>50.01</v>
      </c>
      <c r="N1383" s="299">
        <v>30780</v>
      </c>
      <c r="O1383" s="299">
        <v>12.47</v>
      </c>
      <c r="P1383" s="299">
        <v>0</v>
      </c>
      <c r="Q1383" s="299">
        <v>0</v>
      </c>
      <c r="R1383" s="299">
        <v>0</v>
      </c>
      <c r="S1383" s="299">
        <v>0</v>
      </c>
      <c r="T1383" s="299">
        <v>0</v>
      </c>
      <c r="U1383" s="299">
        <v>0</v>
      </c>
      <c r="V1383" s="299">
        <v>27720</v>
      </c>
      <c r="W1383" s="299">
        <v>11.23</v>
      </c>
      <c r="X1383" s="299">
        <v>0</v>
      </c>
      <c r="Y1383" s="299">
        <v>0</v>
      </c>
      <c r="Z1383" s="299">
        <v>27720</v>
      </c>
      <c r="AA1383" s="299">
        <v>11.23</v>
      </c>
      <c r="AB1383" s="299">
        <v>2700</v>
      </c>
      <c r="AC1383" s="299">
        <v>1.0900000000000001</v>
      </c>
      <c r="AD1383" s="299">
        <v>0</v>
      </c>
      <c r="AE1383" s="299">
        <v>0</v>
      </c>
      <c r="AF1383" s="299">
        <v>2700</v>
      </c>
      <c r="AG1383" s="299">
        <v>1.0900000000000001</v>
      </c>
      <c r="AH1383" s="299">
        <v>1700</v>
      </c>
      <c r="AI1383" s="299">
        <v>0.69</v>
      </c>
      <c r="AJ1383" s="299">
        <v>0</v>
      </c>
      <c r="AK1383" s="299">
        <v>0</v>
      </c>
      <c r="AL1383" s="299">
        <v>246900</v>
      </c>
      <c r="AM1383" s="299">
        <v>100</v>
      </c>
      <c r="AN1383" s="299">
        <v>0</v>
      </c>
      <c r="AO1383" s="299">
        <v>0</v>
      </c>
      <c r="AP1383" s="299">
        <v>246900</v>
      </c>
      <c r="AQ1383" s="65">
        <f t="shared" si="303"/>
        <v>0.11227217496962333</v>
      </c>
      <c r="AR1383" s="66">
        <f t="shared" si="304"/>
        <v>154</v>
      </c>
      <c r="AS1383" s="67">
        <f t="shared" si="305"/>
        <v>1.0935601458080195E-2</v>
      </c>
      <c r="AT1383" s="66">
        <f t="shared" si="306"/>
        <v>15</v>
      </c>
      <c r="AU1383" s="67">
        <f t="shared" si="307"/>
        <v>6.8853786958282702E-3</v>
      </c>
      <c r="AV1383" s="68">
        <f t="shared" si="308"/>
        <v>9.4444444444444446</v>
      </c>
    </row>
    <row r="1384" spans="1:48" x14ac:dyDescent="0.2">
      <c r="A1384" s="1" t="str">
        <f t="shared" si="301"/>
        <v>Pichidegua50</v>
      </c>
      <c r="B1384" s="38" t="str">
        <f t="shared" si="302"/>
        <v>PICH4A50</v>
      </c>
      <c r="C1384" s="39">
        <v>50</v>
      </c>
      <c r="D1384" s="40" t="s">
        <v>52</v>
      </c>
      <c r="E1384" s="40" t="s">
        <v>55</v>
      </c>
      <c r="F1384" s="40" t="s">
        <v>50</v>
      </c>
      <c r="G1384" s="41" t="s">
        <v>28</v>
      </c>
      <c r="H1384" s="299">
        <v>0</v>
      </c>
      <c r="I1384" s="299">
        <v>0</v>
      </c>
      <c r="J1384" s="299">
        <v>0</v>
      </c>
      <c r="K1384" s="299">
        <v>0</v>
      </c>
      <c r="L1384" s="299">
        <v>0</v>
      </c>
      <c r="M1384" s="299">
        <v>0</v>
      </c>
      <c r="N1384" s="299">
        <v>0</v>
      </c>
      <c r="O1384" s="299">
        <v>0</v>
      </c>
      <c r="P1384" s="299">
        <v>0</v>
      </c>
      <c r="Q1384" s="299">
        <v>0</v>
      </c>
      <c r="R1384" s="299">
        <v>0</v>
      </c>
      <c r="S1384" s="299">
        <v>0</v>
      </c>
      <c r="T1384" s="299">
        <v>0</v>
      </c>
      <c r="U1384" s="299">
        <v>0</v>
      </c>
      <c r="V1384" s="299">
        <v>0</v>
      </c>
      <c r="W1384" s="299">
        <v>0</v>
      </c>
      <c r="X1384" s="299">
        <v>0</v>
      </c>
      <c r="Y1384" s="299">
        <v>0</v>
      </c>
      <c r="Z1384" s="299">
        <v>0</v>
      </c>
      <c r="AA1384" s="299">
        <v>0</v>
      </c>
      <c r="AB1384" s="299">
        <v>0</v>
      </c>
      <c r="AC1384" s="299">
        <v>0</v>
      </c>
      <c r="AD1384" s="299">
        <v>0</v>
      </c>
      <c r="AE1384" s="299">
        <v>0</v>
      </c>
      <c r="AF1384" s="299">
        <v>0</v>
      </c>
      <c r="AG1384" s="299">
        <v>0</v>
      </c>
      <c r="AH1384" s="299">
        <v>0</v>
      </c>
      <c r="AI1384" s="299">
        <v>0</v>
      </c>
      <c r="AJ1384" s="299">
        <v>0</v>
      </c>
      <c r="AK1384" s="299">
        <v>0</v>
      </c>
      <c r="AL1384" s="299">
        <v>0</v>
      </c>
      <c r="AM1384" s="299">
        <v>0</v>
      </c>
      <c r="AN1384" s="299">
        <v>0</v>
      </c>
      <c r="AO1384" s="299">
        <v>0</v>
      </c>
      <c r="AP1384" s="299">
        <v>0</v>
      </c>
      <c r="AQ1384" s="65" t="e">
        <f t="shared" si="303"/>
        <v>#DIV/0!</v>
      </c>
      <c r="AR1384" s="66">
        <f t="shared" si="304"/>
        <v>0</v>
      </c>
      <c r="AS1384" s="67" t="e">
        <f t="shared" si="305"/>
        <v>#DIV/0!</v>
      </c>
      <c r="AT1384" s="66">
        <f t="shared" si="306"/>
        <v>0</v>
      </c>
      <c r="AU1384" s="67" t="e">
        <f t="shared" si="307"/>
        <v>#DIV/0!</v>
      </c>
      <c r="AV1384" s="68">
        <f t="shared" si="308"/>
        <v>0</v>
      </c>
    </row>
    <row r="1385" spans="1:48" x14ac:dyDescent="0.2">
      <c r="A1385" s="1" t="str">
        <f t="shared" si="301"/>
        <v>Pichidegua50</v>
      </c>
      <c r="B1385" s="38" t="str">
        <f t="shared" si="302"/>
        <v>PICH5A50</v>
      </c>
      <c r="C1385" s="39">
        <v>50</v>
      </c>
      <c r="D1385" s="40" t="s">
        <v>52</v>
      </c>
      <c r="E1385" s="40" t="s">
        <v>55</v>
      </c>
      <c r="F1385" s="40" t="s">
        <v>51</v>
      </c>
      <c r="G1385" s="41" t="s">
        <v>29</v>
      </c>
      <c r="H1385" s="299">
        <v>5520</v>
      </c>
      <c r="I1385" s="299">
        <v>2.29</v>
      </c>
      <c r="J1385" s="299">
        <v>49920</v>
      </c>
      <c r="K1385" s="299">
        <v>20.72</v>
      </c>
      <c r="L1385" s="299">
        <v>125360</v>
      </c>
      <c r="M1385" s="299">
        <v>52.02</v>
      </c>
      <c r="N1385" s="299">
        <v>37440</v>
      </c>
      <c r="O1385" s="299">
        <v>15.54</v>
      </c>
      <c r="P1385" s="299">
        <v>1260</v>
      </c>
      <c r="Q1385" s="299">
        <v>0.52</v>
      </c>
      <c r="R1385" s="299">
        <v>0</v>
      </c>
      <c r="S1385" s="299">
        <v>0</v>
      </c>
      <c r="T1385" s="299">
        <v>0</v>
      </c>
      <c r="U1385" s="299">
        <v>0</v>
      </c>
      <c r="V1385" s="299">
        <v>17640</v>
      </c>
      <c r="W1385" s="299">
        <v>7.32</v>
      </c>
      <c r="X1385" s="299">
        <v>0</v>
      </c>
      <c r="Y1385" s="299">
        <v>0</v>
      </c>
      <c r="Z1385" s="299">
        <v>17640</v>
      </c>
      <c r="AA1385" s="299">
        <v>7.32</v>
      </c>
      <c r="AB1385" s="299">
        <v>2700</v>
      </c>
      <c r="AC1385" s="299">
        <v>1.1200000000000001</v>
      </c>
      <c r="AD1385" s="299">
        <v>0</v>
      </c>
      <c r="AE1385" s="299">
        <v>0</v>
      </c>
      <c r="AF1385" s="299">
        <v>2700</v>
      </c>
      <c r="AG1385" s="299">
        <v>1.1200000000000001</v>
      </c>
      <c r="AH1385" s="299">
        <v>1140</v>
      </c>
      <c r="AI1385" s="299">
        <v>0.47</v>
      </c>
      <c r="AJ1385" s="299">
        <v>0</v>
      </c>
      <c r="AK1385" s="299">
        <v>0</v>
      </c>
      <c r="AL1385" s="299">
        <v>240980</v>
      </c>
      <c r="AM1385" s="299">
        <v>100</v>
      </c>
      <c r="AN1385" s="299">
        <v>0</v>
      </c>
      <c r="AO1385" s="299">
        <v>0</v>
      </c>
      <c r="AP1385" s="299">
        <v>240980</v>
      </c>
      <c r="AQ1385" s="65">
        <f t="shared" si="303"/>
        <v>7.3201095526599716E-2</v>
      </c>
      <c r="AR1385" s="66">
        <f t="shared" si="304"/>
        <v>98</v>
      </c>
      <c r="AS1385" s="67">
        <f t="shared" si="305"/>
        <v>1.1204249315295876E-2</v>
      </c>
      <c r="AT1385" s="66">
        <f t="shared" si="306"/>
        <v>15</v>
      </c>
      <c r="AU1385" s="67">
        <f t="shared" si="307"/>
        <v>4.7306830442360361E-3</v>
      </c>
      <c r="AV1385" s="68">
        <f t="shared" si="308"/>
        <v>6.333333333333333</v>
      </c>
    </row>
    <row r="1386" spans="1:48" x14ac:dyDescent="0.2">
      <c r="A1386" s="1" t="str">
        <f t="shared" si="301"/>
        <v>Pichidegua50</v>
      </c>
      <c r="B1386" s="38" t="str">
        <f t="shared" si="302"/>
        <v>PICH1B50</v>
      </c>
      <c r="C1386" s="39">
        <v>50</v>
      </c>
      <c r="D1386" s="40" t="s">
        <v>52</v>
      </c>
      <c r="E1386" s="40" t="s">
        <v>56</v>
      </c>
      <c r="F1386" s="40" t="s">
        <v>48</v>
      </c>
      <c r="G1386" s="41" t="s">
        <v>30</v>
      </c>
      <c r="H1386" s="299">
        <v>3960</v>
      </c>
      <c r="I1386" s="299">
        <v>14.52</v>
      </c>
      <c r="J1386" s="299">
        <v>0</v>
      </c>
      <c r="K1386" s="299">
        <v>0</v>
      </c>
      <c r="L1386" s="299">
        <v>0</v>
      </c>
      <c r="M1386" s="299">
        <v>0</v>
      </c>
      <c r="N1386" s="299">
        <v>20160</v>
      </c>
      <c r="O1386" s="299">
        <v>73.930000000000007</v>
      </c>
      <c r="P1386" s="299">
        <v>0</v>
      </c>
      <c r="Q1386" s="299">
        <v>0</v>
      </c>
      <c r="R1386" s="299">
        <v>0</v>
      </c>
      <c r="S1386" s="299">
        <v>0</v>
      </c>
      <c r="T1386" s="299">
        <v>0</v>
      </c>
      <c r="U1386" s="299">
        <v>0</v>
      </c>
      <c r="V1386" s="299">
        <v>2610</v>
      </c>
      <c r="W1386" s="299">
        <v>9.57</v>
      </c>
      <c r="X1386" s="299">
        <v>210</v>
      </c>
      <c r="Y1386" s="299">
        <v>0.77</v>
      </c>
      <c r="Z1386" s="299">
        <v>2820</v>
      </c>
      <c r="AA1386" s="299">
        <v>10.34</v>
      </c>
      <c r="AB1386" s="299">
        <v>162</v>
      </c>
      <c r="AC1386" s="299">
        <v>0.59</v>
      </c>
      <c r="AD1386" s="299">
        <v>60</v>
      </c>
      <c r="AE1386" s="299">
        <v>0.22</v>
      </c>
      <c r="AF1386" s="299">
        <v>222</v>
      </c>
      <c r="AG1386" s="299">
        <v>0.81</v>
      </c>
      <c r="AH1386" s="299">
        <v>108</v>
      </c>
      <c r="AI1386" s="299">
        <v>0.4</v>
      </c>
      <c r="AJ1386" s="299">
        <v>0</v>
      </c>
      <c r="AK1386" s="299">
        <v>0</v>
      </c>
      <c r="AL1386" s="299">
        <v>27000</v>
      </c>
      <c r="AM1386" s="299">
        <v>99.01</v>
      </c>
      <c r="AN1386" s="299">
        <v>270</v>
      </c>
      <c r="AO1386" s="299">
        <v>0.99</v>
      </c>
      <c r="AP1386" s="299">
        <v>27270</v>
      </c>
      <c r="AQ1386" s="65">
        <f t="shared" si="303"/>
        <v>0.1034103410341034</v>
      </c>
      <c r="AR1386" s="66">
        <f t="shared" si="304"/>
        <v>15.666666666666666</v>
      </c>
      <c r="AS1386" s="67">
        <f t="shared" si="305"/>
        <v>8.1408140814081403E-3</v>
      </c>
      <c r="AT1386" s="66">
        <f t="shared" si="306"/>
        <v>1.2333333333333334</v>
      </c>
      <c r="AU1386" s="67">
        <f t="shared" si="307"/>
        <v>3.9603960396039604E-3</v>
      </c>
      <c r="AV1386" s="68">
        <f t="shared" si="308"/>
        <v>0.6</v>
      </c>
    </row>
    <row r="1387" spans="1:48" x14ac:dyDescent="0.2">
      <c r="A1387" s="1" t="str">
        <f t="shared" si="301"/>
        <v>Pichidegua50</v>
      </c>
      <c r="B1387" s="38" t="str">
        <f t="shared" si="302"/>
        <v>PICH2B50</v>
      </c>
      <c r="C1387" s="39">
        <v>50</v>
      </c>
      <c r="D1387" s="40" t="s">
        <v>52</v>
      </c>
      <c r="E1387" s="40" t="s">
        <v>55</v>
      </c>
      <c r="F1387" s="40" t="s">
        <v>48</v>
      </c>
      <c r="G1387" s="41" t="s">
        <v>31</v>
      </c>
      <c r="H1387" s="299">
        <v>0</v>
      </c>
      <c r="I1387" s="299">
        <v>0</v>
      </c>
      <c r="J1387" s="299">
        <v>0</v>
      </c>
      <c r="K1387" s="299">
        <v>0</v>
      </c>
      <c r="L1387" s="299">
        <v>0</v>
      </c>
      <c r="M1387" s="299">
        <v>0</v>
      </c>
      <c r="N1387" s="299">
        <v>0</v>
      </c>
      <c r="O1387" s="299">
        <v>0</v>
      </c>
      <c r="P1387" s="299">
        <v>0</v>
      </c>
      <c r="Q1387" s="299">
        <v>0</v>
      </c>
      <c r="R1387" s="299">
        <v>0</v>
      </c>
      <c r="S1387" s="299">
        <v>0</v>
      </c>
      <c r="T1387" s="299">
        <v>0</v>
      </c>
      <c r="U1387" s="299">
        <v>0</v>
      </c>
      <c r="V1387" s="299">
        <v>0</v>
      </c>
      <c r="W1387" s="299">
        <v>0</v>
      </c>
      <c r="X1387" s="299">
        <v>0</v>
      </c>
      <c r="Y1387" s="299">
        <v>0</v>
      </c>
      <c r="Z1387" s="299">
        <v>0</v>
      </c>
      <c r="AA1387" s="299">
        <v>0</v>
      </c>
      <c r="AB1387" s="299">
        <v>0</v>
      </c>
      <c r="AC1387" s="299">
        <v>0</v>
      </c>
      <c r="AD1387" s="299">
        <v>0</v>
      </c>
      <c r="AE1387" s="299">
        <v>0</v>
      </c>
      <c r="AF1387" s="299">
        <v>0</v>
      </c>
      <c r="AG1387" s="299">
        <v>0</v>
      </c>
      <c r="AH1387" s="299">
        <v>0</v>
      </c>
      <c r="AI1387" s="299">
        <v>0</v>
      </c>
      <c r="AJ1387" s="299">
        <v>0</v>
      </c>
      <c r="AK1387" s="299">
        <v>0</v>
      </c>
      <c r="AL1387" s="299">
        <v>0</v>
      </c>
      <c r="AM1387" s="299">
        <v>0</v>
      </c>
      <c r="AN1387" s="299">
        <v>0</v>
      </c>
      <c r="AO1387" s="299">
        <v>0</v>
      </c>
      <c r="AP1387" s="299">
        <v>0</v>
      </c>
      <c r="AQ1387" s="65" t="e">
        <f t="shared" si="303"/>
        <v>#DIV/0!</v>
      </c>
      <c r="AR1387" s="66">
        <f t="shared" si="304"/>
        <v>0</v>
      </c>
      <c r="AS1387" s="67" t="e">
        <f t="shared" si="305"/>
        <v>#DIV/0!</v>
      </c>
      <c r="AT1387" s="66">
        <f t="shared" si="306"/>
        <v>0</v>
      </c>
      <c r="AU1387" s="67" t="e">
        <f t="shared" si="307"/>
        <v>#DIV/0!</v>
      </c>
      <c r="AV1387" s="68">
        <f t="shared" si="308"/>
        <v>0</v>
      </c>
    </row>
    <row r="1388" spans="1:48" x14ac:dyDescent="0.2">
      <c r="A1388" s="1" t="str">
        <f t="shared" si="301"/>
        <v>Pichidegua50</v>
      </c>
      <c r="B1388" s="38" t="str">
        <f t="shared" si="302"/>
        <v>PICH3B50</v>
      </c>
      <c r="C1388" s="39">
        <v>50</v>
      </c>
      <c r="D1388" s="40" t="s">
        <v>52</v>
      </c>
      <c r="E1388" s="40" t="s">
        <v>55</v>
      </c>
      <c r="F1388" s="40" t="s">
        <v>49</v>
      </c>
      <c r="G1388" s="41" t="s">
        <v>32</v>
      </c>
      <c r="H1388" s="299">
        <v>3960</v>
      </c>
      <c r="I1388" s="299">
        <v>0.95</v>
      </c>
      <c r="J1388" s="299">
        <v>62480</v>
      </c>
      <c r="K1388" s="299">
        <v>14.93</v>
      </c>
      <c r="L1388" s="299">
        <v>196580</v>
      </c>
      <c r="M1388" s="299">
        <v>46.97</v>
      </c>
      <c r="N1388" s="299">
        <v>131940</v>
      </c>
      <c r="O1388" s="299">
        <v>31.52</v>
      </c>
      <c r="P1388" s="299">
        <v>7200</v>
      </c>
      <c r="Q1388" s="299">
        <v>1.72</v>
      </c>
      <c r="R1388" s="299">
        <v>0</v>
      </c>
      <c r="S1388" s="299">
        <v>0</v>
      </c>
      <c r="T1388" s="299">
        <v>0</v>
      </c>
      <c r="U1388" s="299">
        <v>0</v>
      </c>
      <c r="V1388" s="299">
        <v>13860</v>
      </c>
      <c r="W1388" s="299">
        <v>3.31</v>
      </c>
      <c r="X1388" s="299">
        <v>0</v>
      </c>
      <c r="Y1388" s="299">
        <v>0</v>
      </c>
      <c r="Z1388" s="299">
        <v>13860</v>
      </c>
      <c r="AA1388" s="299">
        <v>3.31</v>
      </c>
      <c r="AB1388" s="299">
        <v>1440</v>
      </c>
      <c r="AC1388" s="299">
        <v>0.34</v>
      </c>
      <c r="AD1388" s="299">
        <v>0</v>
      </c>
      <c r="AE1388" s="299">
        <v>0</v>
      </c>
      <c r="AF1388" s="299">
        <v>1440</v>
      </c>
      <c r="AG1388" s="299">
        <v>0.34</v>
      </c>
      <c r="AH1388" s="299">
        <v>1080</v>
      </c>
      <c r="AI1388" s="299">
        <v>0.26</v>
      </c>
      <c r="AJ1388" s="299">
        <v>0</v>
      </c>
      <c r="AK1388" s="299">
        <v>0</v>
      </c>
      <c r="AL1388" s="299">
        <v>418540</v>
      </c>
      <c r="AM1388" s="299">
        <v>100</v>
      </c>
      <c r="AN1388" s="299">
        <v>0</v>
      </c>
      <c r="AO1388" s="299">
        <v>0</v>
      </c>
      <c r="AP1388" s="299">
        <v>418540</v>
      </c>
      <c r="AQ1388" s="65">
        <f t="shared" si="303"/>
        <v>3.3115114445453245E-2</v>
      </c>
      <c r="AR1388" s="66">
        <f t="shared" si="304"/>
        <v>77</v>
      </c>
      <c r="AS1388" s="67">
        <f t="shared" si="305"/>
        <v>3.4405313709561808E-3</v>
      </c>
      <c r="AT1388" s="66">
        <f t="shared" si="306"/>
        <v>8</v>
      </c>
      <c r="AU1388" s="67">
        <f t="shared" si="307"/>
        <v>2.5803985282171356E-3</v>
      </c>
      <c r="AV1388" s="68">
        <f t="shared" si="308"/>
        <v>6</v>
      </c>
    </row>
    <row r="1389" spans="1:48" x14ac:dyDescent="0.2">
      <c r="A1389" s="1" t="str">
        <f t="shared" si="301"/>
        <v>Pichidegua50</v>
      </c>
      <c r="B1389" s="38" t="str">
        <f t="shared" si="302"/>
        <v>PICH4B50</v>
      </c>
      <c r="C1389" s="39">
        <v>50</v>
      </c>
      <c r="D1389" s="40" t="s">
        <v>52</v>
      </c>
      <c r="E1389" s="40" t="s">
        <v>55</v>
      </c>
      <c r="F1389" s="40" t="s">
        <v>50</v>
      </c>
      <c r="G1389" s="41" t="s">
        <v>33</v>
      </c>
      <c r="H1389" s="299">
        <v>840</v>
      </c>
      <c r="I1389" s="299">
        <v>0.57999999999999996</v>
      </c>
      <c r="J1389" s="299">
        <v>6300</v>
      </c>
      <c r="K1389" s="299">
        <v>4.38</v>
      </c>
      <c r="L1389" s="299">
        <v>60300</v>
      </c>
      <c r="M1389" s="299">
        <v>41.9</v>
      </c>
      <c r="N1389" s="299">
        <v>47700</v>
      </c>
      <c r="O1389" s="299">
        <v>33.14</v>
      </c>
      <c r="P1389" s="299">
        <v>16560</v>
      </c>
      <c r="Q1389" s="299">
        <v>11.51</v>
      </c>
      <c r="R1389" s="299">
        <v>0</v>
      </c>
      <c r="S1389" s="299">
        <v>0</v>
      </c>
      <c r="T1389" s="299">
        <v>0</v>
      </c>
      <c r="U1389" s="299">
        <v>0</v>
      </c>
      <c r="V1389" s="299">
        <v>9000</v>
      </c>
      <c r="W1389" s="299">
        <v>6.25</v>
      </c>
      <c r="X1389" s="299">
        <v>0</v>
      </c>
      <c r="Y1389" s="299">
        <v>0</v>
      </c>
      <c r="Z1389" s="299">
        <v>9000</v>
      </c>
      <c r="AA1389" s="299">
        <v>6.25</v>
      </c>
      <c r="AB1389" s="299">
        <v>2520</v>
      </c>
      <c r="AC1389" s="299">
        <v>1.75</v>
      </c>
      <c r="AD1389" s="299">
        <v>0</v>
      </c>
      <c r="AE1389" s="299">
        <v>0</v>
      </c>
      <c r="AF1389" s="299">
        <v>2520</v>
      </c>
      <c r="AG1389" s="299">
        <v>1.75</v>
      </c>
      <c r="AH1389" s="299">
        <v>700</v>
      </c>
      <c r="AI1389" s="299">
        <v>0.49</v>
      </c>
      <c r="AJ1389" s="299">
        <v>0</v>
      </c>
      <c r="AK1389" s="299">
        <v>0</v>
      </c>
      <c r="AL1389" s="299">
        <v>143920</v>
      </c>
      <c r="AM1389" s="299">
        <v>100</v>
      </c>
      <c r="AN1389" s="299">
        <v>0</v>
      </c>
      <c r="AO1389" s="299">
        <v>0</v>
      </c>
      <c r="AP1389" s="299">
        <v>143920</v>
      </c>
      <c r="AQ1389" s="65">
        <f t="shared" si="303"/>
        <v>6.2534741523068371E-2</v>
      </c>
      <c r="AR1389" s="66">
        <f t="shared" si="304"/>
        <v>50</v>
      </c>
      <c r="AS1389" s="67">
        <f t="shared" si="305"/>
        <v>1.7509727626459144E-2</v>
      </c>
      <c r="AT1389" s="66">
        <f t="shared" si="306"/>
        <v>14</v>
      </c>
      <c r="AU1389" s="67">
        <f t="shared" si="307"/>
        <v>4.8638132295719845E-3</v>
      </c>
      <c r="AV1389" s="68">
        <f t="shared" si="308"/>
        <v>3.8888888888888888</v>
      </c>
    </row>
    <row r="1390" spans="1:48" x14ac:dyDescent="0.2">
      <c r="A1390" s="1" t="str">
        <f t="shared" si="301"/>
        <v>Pichidegua50</v>
      </c>
      <c r="B1390" s="38" t="str">
        <f t="shared" si="302"/>
        <v>PICH5B50</v>
      </c>
      <c r="C1390" s="39">
        <v>50</v>
      </c>
      <c r="D1390" s="40" t="s">
        <v>52</v>
      </c>
      <c r="E1390" s="40" t="s">
        <v>55</v>
      </c>
      <c r="F1390" s="40" t="s">
        <v>51</v>
      </c>
      <c r="G1390" s="41" t="s">
        <v>34</v>
      </c>
      <c r="H1390" s="299">
        <v>8760</v>
      </c>
      <c r="I1390" s="299">
        <v>1.77</v>
      </c>
      <c r="J1390" s="299">
        <v>2220</v>
      </c>
      <c r="K1390" s="299">
        <v>0.45</v>
      </c>
      <c r="L1390" s="299">
        <v>55420</v>
      </c>
      <c r="M1390" s="299">
        <v>11.18</v>
      </c>
      <c r="N1390" s="299">
        <v>320400</v>
      </c>
      <c r="O1390" s="299">
        <v>64.62</v>
      </c>
      <c r="P1390" s="299">
        <v>91800</v>
      </c>
      <c r="Q1390" s="299">
        <v>18.52</v>
      </c>
      <c r="R1390" s="299">
        <v>900</v>
      </c>
      <c r="S1390" s="299">
        <v>0.18</v>
      </c>
      <c r="T1390" s="299">
        <v>0</v>
      </c>
      <c r="U1390" s="299">
        <v>0</v>
      </c>
      <c r="V1390" s="299">
        <v>12600</v>
      </c>
      <c r="W1390" s="299">
        <v>2.54</v>
      </c>
      <c r="X1390" s="299">
        <v>0</v>
      </c>
      <c r="Y1390" s="299">
        <v>0</v>
      </c>
      <c r="Z1390" s="299">
        <v>12600</v>
      </c>
      <c r="AA1390" s="299">
        <v>2.54</v>
      </c>
      <c r="AB1390" s="299">
        <v>2700</v>
      </c>
      <c r="AC1390" s="299">
        <v>0.54</v>
      </c>
      <c r="AD1390" s="299">
        <v>0</v>
      </c>
      <c r="AE1390" s="299">
        <v>0</v>
      </c>
      <c r="AF1390" s="299">
        <v>2700</v>
      </c>
      <c r="AG1390" s="299">
        <v>0.54</v>
      </c>
      <c r="AH1390" s="299">
        <v>1000</v>
      </c>
      <c r="AI1390" s="299">
        <v>0.2</v>
      </c>
      <c r="AJ1390" s="299">
        <v>0</v>
      </c>
      <c r="AK1390" s="299">
        <v>0</v>
      </c>
      <c r="AL1390" s="299">
        <v>495800</v>
      </c>
      <c r="AM1390" s="299">
        <v>100</v>
      </c>
      <c r="AN1390" s="299">
        <v>0</v>
      </c>
      <c r="AO1390" s="299">
        <v>0</v>
      </c>
      <c r="AP1390" s="299">
        <v>495800</v>
      </c>
      <c r="AQ1390" s="65">
        <f t="shared" si="303"/>
        <v>2.5413473174667203E-2</v>
      </c>
      <c r="AR1390" s="66">
        <f t="shared" si="304"/>
        <v>70</v>
      </c>
      <c r="AS1390" s="67">
        <f t="shared" si="305"/>
        <v>5.4457442517144008E-3</v>
      </c>
      <c r="AT1390" s="66">
        <f t="shared" si="306"/>
        <v>15</v>
      </c>
      <c r="AU1390" s="67">
        <f t="shared" si="307"/>
        <v>2.0169423154497781E-3</v>
      </c>
      <c r="AV1390" s="68">
        <f t="shared" si="308"/>
        <v>5.5555555555555554</v>
      </c>
    </row>
    <row r="1391" spans="1:48" x14ac:dyDescent="0.2">
      <c r="A1391" s="1" t="str">
        <f t="shared" si="301"/>
        <v>Pichidegua50</v>
      </c>
      <c r="B1391" s="38" t="str">
        <f t="shared" si="302"/>
        <v>PICH3C50</v>
      </c>
      <c r="C1391" s="39">
        <v>50</v>
      </c>
      <c r="D1391" s="40" t="s">
        <v>52</v>
      </c>
      <c r="E1391" s="40" t="s">
        <v>55</v>
      </c>
      <c r="F1391" s="40" t="s">
        <v>49</v>
      </c>
      <c r="G1391" s="41" t="s">
        <v>53</v>
      </c>
      <c r="H1391" s="299">
        <v>2760</v>
      </c>
      <c r="I1391" s="299">
        <v>0.87</v>
      </c>
      <c r="J1391" s="299">
        <v>19560</v>
      </c>
      <c r="K1391" s="299">
        <v>6.15</v>
      </c>
      <c r="L1391" s="299">
        <v>147680</v>
      </c>
      <c r="M1391" s="299">
        <v>46.46</v>
      </c>
      <c r="N1391" s="299">
        <v>126720</v>
      </c>
      <c r="O1391" s="299">
        <v>39.869999999999997</v>
      </c>
      <c r="P1391" s="299">
        <v>7200</v>
      </c>
      <c r="Q1391" s="299">
        <v>2.27</v>
      </c>
      <c r="R1391" s="299">
        <v>0</v>
      </c>
      <c r="S1391" s="299">
        <v>0</v>
      </c>
      <c r="T1391" s="299">
        <v>0</v>
      </c>
      <c r="U1391" s="299">
        <v>0</v>
      </c>
      <c r="V1391" s="299">
        <v>11160</v>
      </c>
      <c r="W1391" s="299">
        <v>3.51</v>
      </c>
      <c r="X1391" s="299">
        <v>0</v>
      </c>
      <c r="Y1391" s="299">
        <v>0</v>
      </c>
      <c r="Z1391" s="299">
        <v>11160</v>
      </c>
      <c r="AA1391" s="299">
        <v>3.51</v>
      </c>
      <c r="AB1391" s="299">
        <v>1260</v>
      </c>
      <c r="AC1391" s="299">
        <v>0.4</v>
      </c>
      <c r="AD1391" s="299">
        <v>0</v>
      </c>
      <c r="AE1391" s="299">
        <v>0</v>
      </c>
      <c r="AF1391" s="299">
        <v>1260</v>
      </c>
      <c r="AG1391" s="299">
        <v>0.4</v>
      </c>
      <c r="AH1391" s="299">
        <v>1520</v>
      </c>
      <c r="AI1391" s="299">
        <v>0.48</v>
      </c>
      <c r="AJ1391" s="299">
        <v>0</v>
      </c>
      <c r="AK1391" s="299">
        <v>0</v>
      </c>
      <c r="AL1391" s="299">
        <v>317860</v>
      </c>
      <c r="AM1391" s="299">
        <v>100</v>
      </c>
      <c r="AN1391" s="299">
        <v>0</v>
      </c>
      <c r="AO1391" s="299">
        <v>0</v>
      </c>
      <c r="AP1391" s="299">
        <v>317860</v>
      </c>
      <c r="AQ1391" s="65">
        <f t="shared" si="303"/>
        <v>3.5109796765871767E-2</v>
      </c>
      <c r="AR1391" s="66">
        <f t="shared" si="304"/>
        <v>62</v>
      </c>
      <c r="AS1391" s="67">
        <f t="shared" si="305"/>
        <v>3.964009312275845E-3</v>
      </c>
      <c r="AT1391" s="66">
        <f t="shared" si="306"/>
        <v>7</v>
      </c>
      <c r="AU1391" s="67">
        <f t="shared" si="307"/>
        <v>4.7819794878248287E-3</v>
      </c>
      <c r="AV1391" s="68">
        <f t="shared" si="308"/>
        <v>8.4444444444444446</v>
      </c>
    </row>
    <row r="1392" spans="1:48" x14ac:dyDescent="0.2">
      <c r="A1392" s="1" t="str">
        <f t="shared" si="301"/>
        <v>Pichidegua50</v>
      </c>
      <c r="B1392" s="38" t="str">
        <f t="shared" si="302"/>
        <v>PICH5C50</v>
      </c>
      <c r="C1392" s="39">
        <v>50</v>
      </c>
      <c r="D1392" s="40" t="s">
        <v>52</v>
      </c>
      <c r="E1392" s="40" t="s">
        <v>55</v>
      </c>
      <c r="F1392" s="40" t="s">
        <v>51</v>
      </c>
      <c r="G1392" s="41" t="s">
        <v>35</v>
      </c>
      <c r="H1392" s="299">
        <v>5760</v>
      </c>
      <c r="I1392" s="299">
        <v>2.2599999999999998</v>
      </c>
      <c r="J1392" s="299">
        <v>60460</v>
      </c>
      <c r="K1392" s="299">
        <v>23.73</v>
      </c>
      <c r="L1392" s="299">
        <v>109680</v>
      </c>
      <c r="M1392" s="299">
        <v>43.05</v>
      </c>
      <c r="N1392" s="299">
        <v>56880</v>
      </c>
      <c r="O1392" s="299">
        <v>22.33</v>
      </c>
      <c r="P1392" s="299">
        <v>2700</v>
      </c>
      <c r="Q1392" s="299">
        <v>1.06</v>
      </c>
      <c r="R1392" s="299">
        <v>0</v>
      </c>
      <c r="S1392" s="299">
        <v>0</v>
      </c>
      <c r="T1392" s="299">
        <v>0</v>
      </c>
      <c r="U1392" s="299">
        <v>0</v>
      </c>
      <c r="V1392" s="299">
        <v>14940</v>
      </c>
      <c r="W1392" s="299">
        <v>5.86</v>
      </c>
      <c r="X1392" s="299">
        <v>0</v>
      </c>
      <c r="Y1392" s="299">
        <v>0</v>
      </c>
      <c r="Z1392" s="299">
        <v>14940</v>
      </c>
      <c r="AA1392" s="299">
        <v>5.86</v>
      </c>
      <c r="AB1392" s="299">
        <v>3060</v>
      </c>
      <c r="AC1392" s="299">
        <v>1.2</v>
      </c>
      <c r="AD1392" s="299">
        <v>0</v>
      </c>
      <c r="AE1392" s="299">
        <v>0</v>
      </c>
      <c r="AF1392" s="299">
        <v>3060</v>
      </c>
      <c r="AG1392" s="299">
        <v>1.2</v>
      </c>
      <c r="AH1392" s="299">
        <v>1280</v>
      </c>
      <c r="AI1392" s="299">
        <v>0.5</v>
      </c>
      <c r="AJ1392" s="299">
        <v>0</v>
      </c>
      <c r="AK1392" s="299">
        <v>0</v>
      </c>
      <c r="AL1392" s="299">
        <v>254760</v>
      </c>
      <c r="AM1392" s="299">
        <v>100</v>
      </c>
      <c r="AN1392" s="299">
        <v>0</v>
      </c>
      <c r="AO1392" s="299">
        <v>0</v>
      </c>
      <c r="AP1392" s="299">
        <v>254760</v>
      </c>
      <c r="AQ1392" s="65">
        <f t="shared" si="303"/>
        <v>5.8643429109750352E-2</v>
      </c>
      <c r="AR1392" s="66">
        <f t="shared" si="304"/>
        <v>83</v>
      </c>
      <c r="AS1392" s="67">
        <f t="shared" si="305"/>
        <v>1.2011304757418746E-2</v>
      </c>
      <c r="AT1392" s="66">
        <f t="shared" si="306"/>
        <v>17</v>
      </c>
      <c r="AU1392" s="67">
        <f t="shared" si="307"/>
        <v>5.0243366305542467E-3</v>
      </c>
      <c r="AV1392" s="68">
        <f t="shared" si="308"/>
        <v>7.1111111111111107</v>
      </c>
    </row>
    <row r="1393" spans="1:48" x14ac:dyDescent="0.2">
      <c r="A1393" s="1" t="str">
        <f t="shared" si="301"/>
        <v>Pichidegua50</v>
      </c>
      <c r="B1393" s="38" t="str">
        <f t="shared" si="302"/>
        <v>PICH5D50</v>
      </c>
      <c r="C1393" s="39">
        <v>50</v>
      </c>
      <c r="D1393" s="40" t="s">
        <v>52</v>
      </c>
      <c r="E1393" s="40" t="s">
        <v>55</v>
      </c>
      <c r="F1393" s="40" t="s">
        <v>51</v>
      </c>
      <c r="G1393" s="41" t="s">
        <v>36</v>
      </c>
      <c r="H1393" s="299">
        <v>0</v>
      </c>
      <c r="I1393" s="299">
        <v>0</v>
      </c>
      <c r="J1393" s="299">
        <v>0</v>
      </c>
      <c r="K1393" s="299">
        <v>0</v>
      </c>
      <c r="L1393" s="299">
        <v>0</v>
      </c>
      <c r="M1393" s="299">
        <v>0</v>
      </c>
      <c r="N1393" s="299">
        <v>0</v>
      </c>
      <c r="O1393" s="299">
        <v>0</v>
      </c>
      <c r="P1393" s="299">
        <v>0</v>
      </c>
      <c r="Q1393" s="299">
        <v>0</v>
      </c>
      <c r="R1393" s="299">
        <v>0</v>
      </c>
      <c r="S1393" s="299">
        <v>0</v>
      </c>
      <c r="T1393" s="299">
        <v>0</v>
      </c>
      <c r="U1393" s="299">
        <v>0</v>
      </c>
      <c r="V1393" s="299">
        <v>0</v>
      </c>
      <c r="W1393" s="299">
        <v>0</v>
      </c>
      <c r="X1393" s="299">
        <v>0</v>
      </c>
      <c r="Y1393" s="299">
        <v>0</v>
      </c>
      <c r="Z1393" s="299">
        <v>0</v>
      </c>
      <c r="AA1393" s="299">
        <v>0</v>
      </c>
      <c r="AB1393" s="299">
        <v>0</v>
      </c>
      <c r="AC1393" s="299">
        <v>0</v>
      </c>
      <c r="AD1393" s="299">
        <v>0</v>
      </c>
      <c r="AE1393" s="299">
        <v>0</v>
      </c>
      <c r="AF1393" s="299">
        <v>0</v>
      </c>
      <c r="AG1393" s="299">
        <v>0</v>
      </c>
      <c r="AH1393" s="299">
        <v>140</v>
      </c>
      <c r="AI1393" s="299">
        <v>100</v>
      </c>
      <c r="AJ1393" s="299">
        <v>0</v>
      </c>
      <c r="AK1393" s="299">
        <v>0</v>
      </c>
      <c r="AL1393" s="299">
        <v>140</v>
      </c>
      <c r="AM1393" s="299">
        <v>100</v>
      </c>
      <c r="AN1393" s="299">
        <v>0</v>
      </c>
      <c r="AO1393" s="299">
        <v>0</v>
      </c>
      <c r="AP1393" s="299">
        <v>140</v>
      </c>
      <c r="AQ1393" s="65">
        <f t="shared" si="303"/>
        <v>0</v>
      </c>
      <c r="AR1393" s="66">
        <f t="shared" si="304"/>
        <v>0</v>
      </c>
      <c r="AS1393" s="67">
        <f t="shared" si="305"/>
        <v>0</v>
      </c>
      <c r="AT1393" s="66">
        <f t="shared" si="306"/>
        <v>0</v>
      </c>
      <c r="AU1393" s="67">
        <f t="shared" si="307"/>
        <v>1</v>
      </c>
      <c r="AV1393" s="68">
        <f t="shared" si="308"/>
        <v>0.77777777777777779</v>
      </c>
    </row>
    <row r="1394" spans="1:48" x14ac:dyDescent="0.2">
      <c r="A1394" s="1" t="str">
        <f t="shared" si="301"/>
        <v>Pichidegua50</v>
      </c>
      <c r="B1394" s="38" t="str">
        <f t="shared" si="302"/>
        <v>PICH1Aco50</v>
      </c>
      <c r="C1394" s="39">
        <v>50</v>
      </c>
      <c r="D1394" s="40" t="s">
        <v>52</v>
      </c>
      <c r="E1394" s="40" t="s">
        <v>56</v>
      </c>
      <c r="F1394" s="40" t="s">
        <v>47</v>
      </c>
      <c r="G1394" s="41" t="s">
        <v>37</v>
      </c>
      <c r="H1394" s="299">
        <v>2520</v>
      </c>
      <c r="I1394" s="299">
        <v>2.56</v>
      </c>
      <c r="J1394" s="299">
        <v>540</v>
      </c>
      <c r="K1394" s="299">
        <v>0.55000000000000004</v>
      </c>
      <c r="L1394" s="299">
        <v>7580</v>
      </c>
      <c r="M1394" s="299">
        <v>7.71</v>
      </c>
      <c r="N1394" s="299">
        <v>69480</v>
      </c>
      <c r="O1394" s="299">
        <v>70.63</v>
      </c>
      <c r="P1394" s="299">
        <v>11520</v>
      </c>
      <c r="Q1394" s="299">
        <v>11.71</v>
      </c>
      <c r="R1394" s="299">
        <v>540</v>
      </c>
      <c r="S1394" s="299">
        <v>0.55000000000000004</v>
      </c>
      <c r="T1394" s="299">
        <v>0</v>
      </c>
      <c r="U1394" s="299">
        <v>0</v>
      </c>
      <c r="V1394" s="299">
        <v>1749</v>
      </c>
      <c r="W1394" s="299">
        <v>1.78</v>
      </c>
      <c r="X1394" s="299">
        <v>870</v>
      </c>
      <c r="Y1394" s="299">
        <v>0.88</v>
      </c>
      <c r="Z1394" s="299">
        <v>2619</v>
      </c>
      <c r="AA1394" s="299">
        <v>2.66</v>
      </c>
      <c r="AB1394" s="299">
        <v>948</v>
      </c>
      <c r="AC1394" s="299">
        <v>0.96</v>
      </c>
      <c r="AD1394" s="299">
        <v>1020</v>
      </c>
      <c r="AE1394" s="299">
        <v>1.04</v>
      </c>
      <c r="AF1394" s="299">
        <v>1968</v>
      </c>
      <c r="AG1394" s="299">
        <v>2</v>
      </c>
      <c r="AH1394" s="299">
        <v>1603</v>
      </c>
      <c r="AI1394" s="299">
        <v>1.63</v>
      </c>
      <c r="AJ1394" s="299">
        <v>0</v>
      </c>
      <c r="AK1394" s="299">
        <v>0</v>
      </c>
      <c r="AL1394" s="299">
        <v>96480</v>
      </c>
      <c r="AM1394" s="299">
        <v>98.08</v>
      </c>
      <c r="AN1394" s="299">
        <v>1890</v>
      </c>
      <c r="AO1394" s="299">
        <v>1.92</v>
      </c>
      <c r="AP1394" s="299">
        <v>98370</v>
      </c>
      <c r="AQ1394" s="65">
        <f t="shared" si="303"/>
        <v>2.6623970722781335E-2</v>
      </c>
      <c r="AR1394" s="66">
        <f t="shared" si="304"/>
        <v>14.55</v>
      </c>
      <c r="AS1394" s="67">
        <f t="shared" si="305"/>
        <v>2.0006099420555049E-2</v>
      </c>
      <c r="AT1394" s="66">
        <f t="shared" si="306"/>
        <v>10.933333333333334</v>
      </c>
      <c r="AU1394" s="67">
        <f t="shared" si="307"/>
        <v>1.6295618582901291E-2</v>
      </c>
      <c r="AV1394" s="68">
        <f t="shared" si="308"/>
        <v>8.905555555555555</v>
      </c>
    </row>
    <row r="1395" spans="1:48" x14ac:dyDescent="0.2">
      <c r="A1395" s="1" t="str">
        <f t="shared" si="301"/>
        <v>Pichidegua50</v>
      </c>
      <c r="B1395" s="38" t="str">
        <f t="shared" si="302"/>
        <v>PICH1Aco250</v>
      </c>
      <c r="C1395" s="39">
        <v>50</v>
      </c>
      <c r="D1395" s="40" t="s">
        <v>52</v>
      </c>
      <c r="E1395" s="40" t="s">
        <v>56</v>
      </c>
      <c r="F1395" s="40" t="s">
        <v>47</v>
      </c>
      <c r="G1395" s="41" t="s">
        <v>38</v>
      </c>
      <c r="H1395" s="299">
        <v>3480</v>
      </c>
      <c r="I1395" s="299">
        <v>3.13</v>
      </c>
      <c r="J1395" s="299">
        <v>5400</v>
      </c>
      <c r="K1395" s="299">
        <v>4.8600000000000003</v>
      </c>
      <c r="L1395" s="299">
        <v>4860</v>
      </c>
      <c r="M1395" s="299">
        <v>4.37</v>
      </c>
      <c r="N1395" s="299">
        <v>85320</v>
      </c>
      <c r="O1395" s="299">
        <v>76.73</v>
      </c>
      <c r="P1395" s="299">
        <v>1980</v>
      </c>
      <c r="Q1395" s="299">
        <v>1.78</v>
      </c>
      <c r="R1395" s="299">
        <v>0</v>
      </c>
      <c r="S1395" s="299">
        <v>0</v>
      </c>
      <c r="T1395" s="299">
        <v>0</v>
      </c>
      <c r="U1395" s="299">
        <v>0</v>
      </c>
      <c r="V1395" s="299">
        <v>4095</v>
      </c>
      <c r="W1395" s="299">
        <v>3.68</v>
      </c>
      <c r="X1395" s="299">
        <v>1860</v>
      </c>
      <c r="Y1395" s="299">
        <v>1.67</v>
      </c>
      <c r="Z1395" s="299">
        <v>5955</v>
      </c>
      <c r="AA1395" s="299">
        <v>5.36</v>
      </c>
      <c r="AB1395" s="299">
        <v>1743</v>
      </c>
      <c r="AC1395" s="299">
        <v>1.57</v>
      </c>
      <c r="AD1395" s="299">
        <v>1200</v>
      </c>
      <c r="AE1395" s="299">
        <v>1.08</v>
      </c>
      <c r="AF1395" s="299">
        <v>2943</v>
      </c>
      <c r="AG1395" s="299">
        <v>2.65</v>
      </c>
      <c r="AH1395" s="299">
        <v>1262</v>
      </c>
      <c r="AI1395" s="299">
        <v>1.1299999999999999</v>
      </c>
      <c r="AJ1395" s="299">
        <v>0</v>
      </c>
      <c r="AK1395" s="299">
        <v>0</v>
      </c>
      <c r="AL1395" s="299">
        <v>108140</v>
      </c>
      <c r="AM1395" s="299">
        <v>97.25</v>
      </c>
      <c r="AN1395" s="299">
        <v>3060</v>
      </c>
      <c r="AO1395" s="299">
        <v>2.75</v>
      </c>
      <c r="AP1395" s="299">
        <v>111200</v>
      </c>
      <c r="AQ1395" s="65">
        <f t="shared" si="303"/>
        <v>5.3552158273381292E-2</v>
      </c>
      <c r="AR1395" s="66">
        <f t="shared" si="304"/>
        <v>33.083333333333336</v>
      </c>
      <c r="AS1395" s="67">
        <f t="shared" si="305"/>
        <v>2.6465827338129497E-2</v>
      </c>
      <c r="AT1395" s="66">
        <f t="shared" si="306"/>
        <v>16.350000000000001</v>
      </c>
      <c r="AU1395" s="67">
        <f t="shared" si="307"/>
        <v>1.1348920863309353E-2</v>
      </c>
      <c r="AV1395" s="68">
        <f t="shared" si="308"/>
        <v>7.0111111111111111</v>
      </c>
    </row>
    <row r="1396" spans="1:48" x14ac:dyDescent="0.2">
      <c r="A1396" s="1" t="str">
        <f t="shared" si="301"/>
        <v>Pichidegua50</v>
      </c>
      <c r="B1396" s="38" t="str">
        <f t="shared" si="302"/>
        <v>PICH1Bco50</v>
      </c>
      <c r="C1396" s="39">
        <v>50</v>
      </c>
      <c r="D1396" s="40" t="s">
        <v>52</v>
      </c>
      <c r="E1396" s="40" t="s">
        <v>56</v>
      </c>
      <c r="F1396" s="40" t="s">
        <v>47</v>
      </c>
      <c r="G1396" s="41" t="s">
        <v>39</v>
      </c>
      <c r="H1396" s="299">
        <v>1200</v>
      </c>
      <c r="I1396" s="299">
        <v>10.7</v>
      </c>
      <c r="J1396" s="299">
        <v>0</v>
      </c>
      <c r="K1396" s="299">
        <v>0</v>
      </c>
      <c r="L1396" s="299">
        <v>0</v>
      </c>
      <c r="M1396" s="299">
        <v>0</v>
      </c>
      <c r="N1396" s="299">
        <v>8280</v>
      </c>
      <c r="O1396" s="299">
        <v>73.8</v>
      </c>
      <c r="P1396" s="299">
        <v>0</v>
      </c>
      <c r="Q1396" s="299">
        <v>0</v>
      </c>
      <c r="R1396" s="299">
        <v>0</v>
      </c>
      <c r="S1396" s="299">
        <v>0</v>
      </c>
      <c r="T1396" s="299">
        <v>0</v>
      </c>
      <c r="U1396" s="299">
        <v>0</v>
      </c>
      <c r="V1396" s="299">
        <v>849</v>
      </c>
      <c r="W1396" s="299">
        <v>7.57</v>
      </c>
      <c r="X1396" s="299">
        <v>420</v>
      </c>
      <c r="Y1396" s="299">
        <v>3.74</v>
      </c>
      <c r="Z1396" s="299">
        <v>1269</v>
      </c>
      <c r="AA1396" s="299">
        <v>11.31</v>
      </c>
      <c r="AB1396" s="299">
        <v>69</v>
      </c>
      <c r="AC1396" s="299">
        <v>0.61</v>
      </c>
      <c r="AD1396" s="299">
        <v>0</v>
      </c>
      <c r="AE1396" s="299">
        <v>0</v>
      </c>
      <c r="AF1396" s="299">
        <v>69</v>
      </c>
      <c r="AG1396" s="299">
        <v>0.61</v>
      </c>
      <c r="AH1396" s="299">
        <v>402</v>
      </c>
      <c r="AI1396" s="299">
        <v>3.58</v>
      </c>
      <c r="AJ1396" s="299">
        <v>0</v>
      </c>
      <c r="AK1396" s="299">
        <v>0</v>
      </c>
      <c r="AL1396" s="299">
        <v>10800</v>
      </c>
      <c r="AM1396" s="299">
        <v>96.26</v>
      </c>
      <c r="AN1396" s="299">
        <v>420</v>
      </c>
      <c r="AO1396" s="299">
        <v>3.74</v>
      </c>
      <c r="AP1396" s="299">
        <v>11220</v>
      </c>
      <c r="AQ1396" s="65">
        <f t="shared" si="303"/>
        <v>0.11310160427807486</v>
      </c>
      <c r="AR1396" s="66">
        <f t="shared" si="304"/>
        <v>7.05</v>
      </c>
      <c r="AS1396" s="67">
        <f t="shared" si="305"/>
        <v>6.1497326203208552E-3</v>
      </c>
      <c r="AT1396" s="66">
        <f t="shared" si="306"/>
        <v>0.38333333333333336</v>
      </c>
      <c r="AU1396" s="67">
        <f t="shared" si="307"/>
        <v>3.5828877005347592E-2</v>
      </c>
      <c r="AV1396" s="68">
        <f t="shared" si="308"/>
        <v>2.2333333333333334</v>
      </c>
    </row>
    <row r="1397" spans="1:48" x14ac:dyDescent="0.2">
      <c r="A1397" s="1" t="str">
        <f t="shared" si="301"/>
        <v>Pichidegua50</v>
      </c>
      <c r="B1397" s="38" t="str">
        <f t="shared" si="302"/>
        <v>PICH2BCO50</v>
      </c>
      <c r="C1397" s="39">
        <v>50</v>
      </c>
      <c r="D1397" s="40" t="s">
        <v>52</v>
      </c>
      <c r="E1397" s="40" t="s">
        <v>56</v>
      </c>
      <c r="F1397" s="40" t="s">
        <v>47</v>
      </c>
      <c r="G1397" s="41" t="s">
        <v>40</v>
      </c>
      <c r="H1397" s="299">
        <v>0</v>
      </c>
      <c r="I1397" s="299">
        <v>0</v>
      </c>
      <c r="J1397" s="299">
        <v>0</v>
      </c>
      <c r="K1397" s="299">
        <v>0</v>
      </c>
      <c r="L1397" s="299">
        <v>0</v>
      </c>
      <c r="M1397" s="299">
        <v>0</v>
      </c>
      <c r="N1397" s="299">
        <v>0</v>
      </c>
      <c r="O1397" s="299">
        <v>0</v>
      </c>
      <c r="P1397" s="299">
        <v>0</v>
      </c>
      <c r="Q1397" s="299">
        <v>0</v>
      </c>
      <c r="R1397" s="299">
        <v>0</v>
      </c>
      <c r="S1397" s="299">
        <v>0</v>
      </c>
      <c r="T1397" s="299">
        <v>0</v>
      </c>
      <c r="U1397" s="299">
        <v>0</v>
      </c>
      <c r="V1397" s="299">
        <v>0</v>
      </c>
      <c r="W1397" s="299">
        <v>0</v>
      </c>
      <c r="X1397" s="299">
        <v>0</v>
      </c>
      <c r="Y1397" s="299">
        <v>0</v>
      </c>
      <c r="Z1397" s="299">
        <v>0</v>
      </c>
      <c r="AA1397" s="299">
        <v>0</v>
      </c>
      <c r="AB1397" s="299">
        <v>0</v>
      </c>
      <c r="AC1397" s="299">
        <v>0</v>
      </c>
      <c r="AD1397" s="299">
        <v>0</v>
      </c>
      <c r="AE1397" s="299">
        <v>0</v>
      </c>
      <c r="AF1397" s="299">
        <v>0</v>
      </c>
      <c r="AG1397" s="299">
        <v>0</v>
      </c>
      <c r="AH1397" s="299">
        <v>0</v>
      </c>
      <c r="AI1397" s="299">
        <v>0</v>
      </c>
      <c r="AJ1397" s="299">
        <v>0</v>
      </c>
      <c r="AK1397" s="299">
        <v>0</v>
      </c>
      <c r="AL1397" s="299">
        <v>0</v>
      </c>
      <c r="AM1397" s="299">
        <v>0</v>
      </c>
      <c r="AN1397" s="299">
        <v>0</v>
      </c>
      <c r="AO1397" s="299">
        <v>0</v>
      </c>
      <c r="AP1397" s="299">
        <v>0</v>
      </c>
      <c r="AQ1397" s="65" t="e">
        <f t="shared" si="303"/>
        <v>#DIV/0!</v>
      </c>
      <c r="AR1397" s="66">
        <f t="shared" si="304"/>
        <v>0</v>
      </c>
      <c r="AS1397" s="67" t="e">
        <f t="shared" si="305"/>
        <v>#DIV/0!</v>
      </c>
      <c r="AT1397" s="66">
        <f t="shared" si="306"/>
        <v>0</v>
      </c>
      <c r="AU1397" s="67" t="e">
        <f t="shared" si="307"/>
        <v>#DIV/0!</v>
      </c>
      <c r="AV1397" s="68">
        <f t="shared" si="308"/>
        <v>0</v>
      </c>
    </row>
    <row r="1398" spans="1:48" x14ac:dyDescent="0.2">
      <c r="A1398" s="1" t="str">
        <f t="shared" si="301"/>
        <v>Pichidegua50</v>
      </c>
      <c r="B1398" s="38" t="str">
        <f t="shared" si="302"/>
        <v>PICH4Bco50</v>
      </c>
      <c r="C1398" s="39">
        <v>50</v>
      </c>
      <c r="D1398" s="40" t="s">
        <v>52</v>
      </c>
      <c r="E1398" s="40" t="s">
        <v>56</v>
      </c>
      <c r="F1398" s="40" t="s">
        <v>50</v>
      </c>
      <c r="G1398" s="41" t="s">
        <v>41</v>
      </c>
      <c r="H1398" s="299">
        <v>1200</v>
      </c>
      <c r="I1398" s="299">
        <v>4</v>
      </c>
      <c r="J1398" s="299">
        <v>0</v>
      </c>
      <c r="K1398" s="299">
        <v>0</v>
      </c>
      <c r="L1398" s="299">
        <v>15120</v>
      </c>
      <c r="M1398" s="299">
        <v>50.37</v>
      </c>
      <c r="N1398" s="299">
        <v>5400</v>
      </c>
      <c r="O1398" s="299">
        <v>17.989999999999998</v>
      </c>
      <c r="P1398" s="299">
        <v>3960</v>
      </c>
      <c r="Q1398" s="299">
        <v>13.19</v>
      </c>
      <c r="R1398" s="299">
        <v>0</v>
      </c>
      <c r="S1398" s="299">
        <v>0</v>
      </c>
      <c r="T1398" s="299">
        <v>0</v>
      </c>
      <c r="U1398" s="299">
        <v>0</v>
      </c>
      <c r="V1398" s="299">
        <v>2160</v>
      </c>
      <c r="W1398" s="299">
        <v>7.2</v>
      </c>
      <c r="X1398" s="299">
        <v>0</v>
      </c>
      <c r="Y1398" s="299">
        <v>0</v>
      </c>
      <c r="Z1398" s="299">
        <v>2160</v>
      </c>
      <c r="AA1398" s="299">
        <v>7.2</v>
      </c>
      <c r="AB1398" s="299">
        <v>1620</v>
      </c>
      <c r="AC1398" s="299">
        <v>5.4</v>
      </c>
      <c r="AD1398" s="299">
        <v>0</v>
      </c>
      <c r="AE1398" s="299">
        <v>0</v>
      </c>
      <c r="AF1398" s="299">
        <v>1620</v>
      </c>
      <c r="AG1398" s="299">
        <v>5.4</v>
      </c>
      <c r="AH1398" s="299">
        <v>560</v>
      </c>
      <c r="AI1398" s="299">
        <v>1.87</v>
      </c>
      <c r="AJ1398" s="299">
        <v>0</v>
      </c>
      <c r="AK1398" s="299">
        <v>0</v>
      </c>
      <c r="AL1398" s="299">
        <v>30020</v>
      </c>
      <c r="AM1398" s="299">
        <v>100</v>
      </c>
      <c r="AN1398" s="299">
        <v>0</v>
      </c>
      <c r="AO1398" s="299">
        <v>0</v>
      </c>
      <c r="AP1398" s="299">
        <v>30020</v>
      </c>
      <c r="AQ1398" s="65">
        <f t="shared" si="303"/>
        <v>7.1952031978680886E-2</v>
      </c>
      <c r="AR1398" s="66">
        <f t="shared" si="304"/>
        <v>12</v>
      </c>
      <c r="AS1398" s="67">
        <f t="shared" si="305"/>
        <v>5.3964023984010658E-2</v>
      </c>
      <c r="AT1398" s="66">
        <f t="shared" si="306"/>
        <v>9</v>
      </c>
      <c r="AU1398" s="67">
        <f t="shared" si="307"/>
        <v>1.8654230512991338E-2</v>
      </c>
      <c r="AV1398" s="68">
        <f t="shared" si="308"/>
        <v>3.1111111111111112</v>
      </c>
    </row>
    <row r="1399" spans="1:48" x14ac:dyDescent="0.2">
      <c r="A1399" s="1" t="str">
        <f t="shared" si="301"/>
        <v>Pichidegua50</v>
      </c>
      <c r="B1399" s="38" t="str">
        <f t="shared" si="302"/>
        <v>PICH5Aco50</v>
      </c>
      <c r="C1399" s="39">
        <v>50</v>
      </c>
      <c r="D1399" s="40" t="s">
        <v>52</v>
      </c>
      <c r="E1399" s="40" t="s">
        <v>56</v>
      </c>
      <c r="F1399" s="40" t="s">
        <v>51</v>
      </c>
      <c r="G1399" s="41" t="s">
        <v>42</v>
      </c>
      <c r="H1399" s="299">
        <v>3120</v>
      </c>
      <c r="I1399" s="299">
        <v>5.51</v>
      </c>
      <c r="J1399" s="299">
        <v>14760</v>
      </c>
      <c r="K1399" s="299">
        <v>26.07</v>
      </c>
      <c r="L1399" s="299">
        <v>7560</v>
      </c>
      <c r="M1399" s="299">
        <v>13.35</v>
      </c>
      <c r="N1399" s="299">
        <v>26100</v>
      </c>
      <c r="O1399" s="299">
        <v>46.1</v>
      </c>
      <c r="P1399" s="299">
        <v>0</v>
      </c>
      <c r="Q1399" s="299">
        <v>0</v>
      </c>
      <c r="R1399" s="299">
        <v>0</v>
      </c>
      <c r="S1399" s="299">
        <v>0</v>
      </c>
      <c r="T1399" s="299">
        <v>0</v>
      </c>
      <c r="U1399" s="299">
        <v>0</v>
      </c>
      <c r="V1399" s="299">
        <v>3240</v>
      </c>
      <c r="W1399" s="299">
        <v>5.72</v>
      </c>
      <c r="X1399" s="299">
        <v>0</v>
      </c>
      <c r="Y1399" s="299">
        <v>0</v>
      </c>
      <c r="Z1399" s="299">
        <v>3240</v>
      </c>
      <c r="AA1399" s="299">
        <v>5.72</v>
      </c>
      <c r="AB1399" s="299">
        <v>1260</v>
      </c>
      <c r="AC1399" s="299">
        <v>2.23</v>
      </c>
      <c r="AD1399" s="299">
        <v>0</v>
      </c>
      <c r="AE1399" s="299">
        <v>0</v>
      </c>
      <c r="AF1399" s="299">
        <v>1260</v>
      </c>
      <c r="AG1399" s="299">
        <v>2.23</v>
      </c>
      <c r="AH1399" s="299">
        <v>580</v>
      </c>
      <c r="AI1399" s="299">
        <v>1.02</v>
      </c>
      <c r="AJ1399" s="299">
        <v>0</v>
      </c>
      <c r="AK1399" s="299">
        <v>0</v>
      </c>
      <c r="AL1399" s="299">
        <v>56620</v>
      </c>
      <c r="AM1399" s="299">
        <v>100</v>
      </c>
      <c r="AN1399" s="299">
        <v>0</v>
      </c>
      <c r="AO1399" s="299">
        <v>0</v>
      </c>
      <c r="AP1399" s="299">
        <v>56620</v>
      </c>
      <c r="AQ1399" s="65">
        <f t="shared" si="303"/>
        <v>5.7223595902507945E-2</v>
      </c>
      <c r="AR1399" s="66">
        <f t="shared" si="304"/>
        <v>18</v>
      </c>
      <c r="AS1399" s="67">
        <f t="shared" si="305"/>
        <v>2.225362062875309E-2</v>
      </c>
      <c r="AT1399" s="66">
        <f t="shared" si="306"/>
        <v>7</v>
      </c>
      <c r="AU1399" s="67">
        <f t="shared" si="307"/>
        <v>1.0243730130695867E-2</v>
      </c>
      <c r="AV1399" s="68">
        <f t="shared" si="308"/>
        <v>3.2222222222222223</v>
      </c>
    </row>
    <row r="1400" spans="1:48" x14ac:dyDescent="0.2">
      <c r="A1400" s="1" t="str">
        <f t="shared" si="301"/>
        <v>Pichidegua50</v>
      </c>
      <c r="B1400" s="38" t="str">
        <f t="shared" si="302"/>
        <v>PICH5Bco50</v>
      </c>
      <c r="C1400" s="39">
        <v>50</v>
      </c>
      <c r="D1400" s="40" t="s">
        <v>52</v>
      </c>
      <c r="E1400" s="40" t="s">
        <v>56</v>
      </c>
      <c r="F1400" s="40" t="s">
        <v>51</v>
      </c>
      <c r="G1400" s="41" t="s">
        <v>43</v>
      </c>
      <c r="H1400" s="299">
        <v>0</v>
      </c>
      <c r="I1400" s="299">
        <v>0</v>
      </c>
      <c r="J1400" s="299">
        <v>0</v>
      </c>
      <c r="K1400" s="299">
        <v>0</v>
      </c>
      <c r="L1400" s="299">
        <v>0</v>
      </c>
      <c r="M1400" s="299">
        <v>0</v>
      </c>
      <c r="N1400" s="299">
        <v>0</v>
      </c>
      <c r="O1400" s="299">
        <v>0</v>
      </c>
      <c r="P1400" s="299">
        <v>0</v>
      </c>
      <c r="Q1400" s="299">
        <v>0</v>
      </c>
      <c r="R1400" s="299">
        <v>0</v>
      </c>
      <c r="S1400" s="299">
        <v>0</v>
      </c>
      <c r="T1400" s="299">
        <v>0</v>
      </c>
      <c r="U1400" s="299">
        <v>0</v>
      </c>
      <c r="V1400" s="299">
        <v>0</v>
      </c>
      <c r="W1400" s="299">
        <v>0</v>
      </c>
      <c r="X1400" s="299">
        <v>0</v>
      </c>
      <c r="Y1400" s="299">
        <v>0</v>
      </c>
      <c r="Z1400" s="299">
        <v>0</v>
      </c>
      <c r="AA1400" s="299">
        <v>0</v>
      </c>
      <c r="AB1400" s="299">
        <v>0</v>
      </c>
      <c r="AC1400" s="299">
        <v>0</v>
      </c>
      <c r="AD1400" s="299">
        <v>0</v>
      </c>
      <c r="AE1400" s="299">
        <v>0</v>
      </c>
      <c r="AF1400" s="299">
        <v>0</v>
      </c>
      <c r="AG1400" s="299">
        <v>0</v>
      </c>
      <c r="AH1400" s="299">
        <v>0</v>
      </c>
      <c r="AI1400" s="299">
        <v>0</v>
      </c>
      <c r="AJ1400" s="299">
        <v>0</v>
      </c>
      <c r="AK1400" s="299">
        <v>0</v>
      </c>
      <c r="AL1400" s="299">
        <v>0</v>
      </c>
      <c r="AM1400" s="299">
        <v>0</v>
      </c>
      <c r="AN1400" s="299">
        <v>0</v>
      </c>
      <c r="AO1400" s="299">
        <v>0</v>
      </c>
      <c r="AP1400" s="299">
        <v>0</v>
      </c>
      <c r="AQ1400" s="65" t="e">
        <f t="shared" si="303"/>
        <v>#DIV/0!</v>
      </c>
      <c r="AR1400" s="66">
        <f t="shared" si="304"/>
        <v>0</v>
      </c>
      <c r="AS1400" s="67" t="e">
        <f t="shared" si="305"/>
        <v>#DIV/0!</v>
      </c>
      <c r="AT1400" s="66">
        <f t="shared" si="306"/>
        <v>0</v>
      </c>
      <c r="AU1400" s="67" t="e">
        <f t="shared" si="307"/>
        <v>#DIV/0!</v>
      </c>
      <c r="AV1400" s="68">
        <f t="shared" si="308"/>
        <v>0</v>
      </c>
    </row>
    <row r="1401" spans="1:48" x14ac:dyDescent="0.2">
      <c r="A1401" s="1" t="str">
        <f t="shared" si="301"/>
        <v>Pichidegua50</v>
      </c>
      <c r="B1401" s="38" t="str">
        <f t="shared" si="302"/>
        <v>PICH5Cco50</v>
      </c>
      <c r="C1401" s="39">
        <v>50</v>
      </c>
      <c r="D1401" s="40" t="s">
        <v>52</v>
      </c>
      <c r="E1401" s="40" t="s">
        <v>56</v>
      </c>
      <c r="F1401" s="40" t="s">
        <v>51</v>
      </c>
      <c r="G1401" s="41" t="s">
        <v>44</v>
      </c>
      <c r="H1401" s="299">
        <v>4320</v>
      </c>
      <c r="I1401" s="299">
        <v>3.81</v>
      </c>
      <c r="J1401" s="299">
        <v>26820</v>
      </c>
      <c r="K1401" s="299">
        <v>23.63</v>
      </c>
      <c r="L1401" s="299">
        <v>8100</v>
      </c>
      <c r="M1401" s="299">
        <v>7.14</v>
      </c>
      <c r="N1401" s="299">
        <v>66420</v>
      </c>
      <c r="O1401" s="299">
        <v>58.51</v>
      </c>
      <c r="P1401" s="299">
        <v>900</v>
      </c>
      <c r="Q1401" s="299">
        <v>0.79</v>
      </c>
      <c r="R1401" s="299">
        <v>0</v>
      </c>
      <c r="S1401" s="299">
        <v>0</v>
      </c>
      <c r="T1401" s="299">
        <v>0</v>
      </c>
      <c r="U1401" s="299">
        <v>0</v>
      </c>
      <c r="V1401" s="299">
        <v>4320</v>
      </c>
      <c r="W1401" s="299">
        <v>3.81</v>
      </c>
      <c r="X1401" s="299">
        <v>0</v>
      </c>
      <c r="Y1401" s="299">
        <v>0</v>
      </c>
      <c r="Z1401" s="299">
        <v>4320</v>
      </c>
      <c r="AA1401" s="299">
        <v>3.81</v>
      </c>
      <c r="AB1401" s="299">
        <v>1980</v>
      </c>
      <c r="AC1401" s="299">
        <v>1.74</v>
      </c>
      <c r="AD1401" s="299">
        <v>0</v>
      </c>
      <c r="AE1401" s="299">
        <v>0</v>
      </c>
      <c r="AF1401" s="299">
        <v>1980</v>
      </c>
      <c r="AG1401" s="299">
        <v>1.74</v>
      </c>
      <c r="AH1401" s="299">
        <v>660</v>
      </c>
      <c r="AI1401" s="299">
        <v>0.57999999999999996</v>
      </c>
      <c r="AJ1401" s="299">
        <v>0</v>
      </c>
      <c r="AK1401" s="299">
        <v>0</v>
      </c>
      <c r="AL1401" s="299">
        <v>113520</v>
      </c>
      <c r="AM1401" s="299">
        <v>100</v>
      </c>
      <c r="AN1401" s="299">
        <v>0</v>
      </c>
      <c r="AO1401" s="299">
        <v>0</v>
      </c>
      <c r="AP1401" s="299">
        <v>113520</v>
      </c>
      <c r="AQ1401" s="65">
        <f t="shared" si="303"/>
        <v>3.8054968287526428E-2</v>
      </c>
      <c r="AR1401" s="66">
        <f t="shared" si="304"/>
        <v>24</v>
      </c>
      <c r="AS1401" s="67">
        <f t="shared" si="305"/>
        <v>1.7441860465116279E-2</v>
      </c>
      <c r="AT1401" s="66">
        <f t="shared" si="306"/>
        <v>11</v>
      </c>
      <c r="AU1401" s="67">
        <f t="shared" si="307"/>
        <v>5.8139534883720929E-3</v>
      </c>
      <c r="AV1401" s="68">
        <f t="shared" si="308"/>
        <v>3.6666666666666665</v>
      </c>
    </row>
    <row r="1402" spans="1:48" ht="13.5" thickBot="1" x14ac:dyDescent="0.25">
      <c r="A1402" s="1" t="str">
        <f t="shared" si="301"/>
        <v>50</v>
      </c>
      <c r="B1402" s="44" t="str">
        <f t="shared" si="302"/>
        <v>Lavado50</v>
      </c>
      <c r="C1402" s="45">
        <v>50</v>
      </c>
      <c r="D1402" s="46"/>
      <c r="E1402" s="46"/>
      <c r="F1402" s="46"/>
      <c r="G1402" s="47" t="s">
        <v>46</v>
      </c>
      <c r="H1402" s="301">
        <v>7560</v>
      </c>
      <c r="I1402" s="301">
        <v>5.99</v>
      </c>
      <c r="J1402" s="301">
        <v>21240</v>
      </c>
      <c r="K1402" s="301">
        <v>16.829999999999998</v>
      </c>
      <c r="L1402" s="301">
        <v>50040</v>
      </c>
      <c r="M1402" s="301">
        <v>39.659999999999997</v>
      </c>
      <c r="N1402" s="301">
        <v>34740</v>
      </c>
      <c r="O1402" s="301">
        <v>27.53</v>
      </c>
      <c r="P1402" s="301">
        <v>12240</v>
      </c>
      <c r="Q1402" s="301">
        <v>9.6999999999999993</v>
      </c>
      <c r="R1402" s="301">
        <v>360</v>
      </c>
      <c r="S1402" s="301">
        <v>0.28999999999999998</v>
      </c>
      <c r="T1402" s="301">
        <v>0</v>
      </c>
      <c r="U1402" s="301">
        <v>0</v>
      </c>
      <c r="V1402" s="301">
        <v>0</v>
      </c>
      <c r="W1402" s="301">
        <v>0</v>
      </c>
      <c r="X1402" s="301">
        <v>0</v>
      </c>
      <c r="Y1402" s="301">
        <v>0</v>
      </c>
      <c r="Z1402" s="301">
        <v>0</v>
      </c>
      <c r="AA1402" s="301">
        <v>0</v>
      </c>
      <c r="AB1402" s="301">
        <v>0</v>
      </c>
      <c r="AC1402" s="301">
        <v>0</v>
      </c>
      <c r="AD1402" s="301">
        <v>0</v>
      </c>
      <c r="AE1402" s="301">
        <v>0</v>
      </c>
      <c r="AF1402" s="301">
        <v>0</v>
      </c>
      <c r="AG1402" s="301">
        <v>0</v>
      </c>
      <c r="AH1402" s="301">
        <v>0</v>
      </c>
      <c r="AI1402" s="301">
        <v>0</v>
      </c>
      <c r="AJ1402" s="301">
        <v>0</v>
      </c>
      <c r="AK1402" s="301">
        <v>0</v>
      </c>
      <c r="AL1402" s="301">
        <v>126180</v>
      </c>
      <c r="AM1402" s="301">
        <v>100</v>
      </c>
      <c r="AN1402" s="301">
        <v>0</v>
      </c>
      <c r="AO1402" s="301">
        <v>0</v>
      </c>
      <c r="AP1402" s="301">
        <v>126180</v>
      </c>
      <c r="AQ1402" s="69">
        <f t="shared" si="303"/>
        <v>0</v>
      </c>
      <c r="AR1402" s="70">
        <f t="shared" si="304"/>
        <v>0</v>
      </c>
      <c r="AS1402" s="71">
        <f t="shared" si="305"/>
        <v>0</v>
      </c>
      <c r="AT1402" s="70">
        <f t="shared" si="306"/>
        <v>0</v>
      </c>
      <c r="AU1402" s="71">
        <f t="shared" si="307"/>
        <v>0</v>
      </c>
      <c r="AV1402" s="72">
        <f t="shared" si="308"/>
        <v>0</v>
      </c>
    </row>
    <row r="1403" spans="1:48" x14ac:dyDescent="0.2">
      <c r="A1403" s="1" t="str">
        <f t="shared" ref="A1403:A1430" si="309">+CONCATENATE(D1403,C1403)</f>
        <v>Calera51</v>
      </c>
      <c r="B1403" s="38" t="str">
        <f t="shared" ref="B1403:B1430" si="310">+CONCATENATE(G1403,C1403)</f>
        <v>CA3A51</v>
      </c>
      <c r="C1403" s="35">
        <v>51</v>
      </c>
      <c r="D1403" s="36" t="s">
        <v>59</v>
      </c>
      <c r="E1403" s="36" t="s">
        <v>56</v>
      </c>
      <c r="F1403" s="36" t="s">
        <v>47</v>
      </c>
      <c r="G1403" s="37" t="s">
        <v>20</v>
      </c>
      <c r="H1403" s="299">
        <v>4080</v>
      </c>
      <c r="I1403" s="299">
        <v>6.98</v>
      </c>
      <c r="J1403" s="299">
        <v>13500</v>
      </c>
      <c r="K1403" s="299">
        <v>23.1</v>
      </c>
      <c r="L1403" s="299">
        <v>24300</v>
      </c>
      <c r="M1403" s="299">
        <v>41.58</v>
      </c>
      <c r="N1403" s="299">
        <v>9180</v>
      </c>
      <c r="O1403" s="299">
        <v>15.71</v>
      </c>
      <c r="P1403" s="299">
        <v>900</v>
      </c>
      <c r="Q1403" s="299">
        <v>1.54</v>
      </c>
      <c r="R1403" s="299">
        <v>0</v>
      </c>
      <c r="S1403" s="299">
        <v>0</v>
      </c>
      <c r="T1403" s="299">
        <v>0</v>
      </c>
      <c r="U1403" s="299">
        <v>0</v>
      </c>
      <c r="V1403" s="299">
        <v>2517</v>
      </c>
      <c r="W1403" s="299">
        <v>4.3099999999999996</v>
      </c>
      <c r="X1403" s="299">
        <v>540</v>
      </c>
      <c r="Y1403" s="299">
        <v>0.92</v>
      </c>
      <c r="Z1403" s="299">
        <v>3057</v>
      </c>
      <c r="AA1403" s="299">
        <v>5.23</v>
      </c>
      <c r="AB1403" s="299">
        <v>1305</v>
      </c>
      <c r="AC1403" s="299">
        <v>2.23</v>
      </c>
      <c r="AD1403" s="299">
        <v>990</v>
      </c>
      <c r="AE1403" s="299">
        <v>1.69</v>
      </c>
      <c r="AF1403" s="299">
        <v>2295</v>
      </c>
      <c r="AG1403" s="299">
        <v>3.93</v>
      </c>
      <c r="AH1403" s="299">
        <v>1128</v>
      </c>
      <c r="AI1403" s="299">
        <v>1.93</v>
      </c>
      <c r="AJ1403" s="299">
        <v>0</v>
      </c>
      <c r="AK1403" s="299">
        <v>0</v>
      </c>
      <c r="AL1403" s="299">
        <v>56910</v>
      </c>
      <c r="AM1403" s="299">
        <v>97.38</v>
      </c>
      <c r="AN1403" s="299">
        <v>1530</v>
      </c>
      <c r="AO1403" s="299">
        <v>2.62</v>
      </c>
      <c r="AP1403" s="299">
        <v>58440</v>
      </c>
      <c r="AQ1403" s="65">
        <f t="shared" ref="AQ1403:AQ1430" si="311">+Z1403/AP1403</f>
        <v>5.2310061601642713E-2</v>
      </c>
      <c r="AR1403" s="66">
        <f t="shared" ref="AR1403:AR1430" si="312">+Z1403/180</f>
        <v>16.983333333333334</v>
      </c>
      <c r="AS1403" s="67">
        <f t="shared" ref="AS1403:AS1430" si="313">+AF1403/AP1403</f>
        <v>3.9271047227926077E-2</v>
      </c>
      <c r="AT1403" s="66">
        <f t="shared" ref="AT1403:AT1430" si="314">+AF1403/180</f>
        <v>12.75</v>
      </c>
      <c r="AU1403" s="67">
        <f t="shared" ref="AU1403:AU1430" si="315">+AH1403/AP1403</f>
        <v>1.9301848049281315E-2</v>
      </c>
      <c r="AV1403" s="68">
        <f t="shared" ref="AV1403:AV1430" si="316">+AH1403/180</f>
        <v>6.2666666666666666</v>
      </c>
    </row>
    <row r="1404" spans="1:48" x14ac:dyDescent="0.2">
      <c r="A1404" s="1" t="str">
        <f t="shared" si="309"/>
        <v>Calera51</v>
      </c>
      <c r="B1404" s="38" t="str">
        <f t="shared" si="310"/>
        <v>CA3B51</v>
      </c>
      <c r="C1404" s="39">
        <v>51</v>
      </c>
      <c r="D1404" s="40" t="s">
        <v>59</v>
      </c>
      <c r="E1404" s="40" t="s">
        <v>56</v>
      </c>
      <c r="F1404" s="40" t="s">
        <v>47</v>
      </c>
      <c r="G1404" s="41" t="s">
        <v>54</v>
      </c>
      <c r="H1404" s="299">
        <v>120</v>
      </c>
      <c r="I1404" s="299">
        <v>4.26</v>
      </c>
      <c r="J1404" s="299">
        <v>180</v>
      </c>
      <c r="K1404" s="299">
        <v>6.38</v>
      </c>
      <c r="L1404" s="299">
        <v>1440</v>
      </c>
      <c r="M1404" s="299">
        <v>51.06</v>
      </c>
      <c r="N1404" s="299">
        <v>720</v>
      </c>
      <c r="O1404" s="299">
        <v>25.53</v>
      </c>
      <c r="P1404" s="299">
        <v>0</v>
      </c>
      <c r="Q1404" s="299">
        <v>0</v>
      </c>
      <c r="R1404" s="299">
        <v>0</v>
      </c>
      <c r="S1404" s="299">
        <v>0</v>
      </c>
      <c r="T1404" s="299">
        <v>0</v>
      </c>
      <c r="U1404" s="299">
        <v>0</v>
      </c>
      <c r="V1404" s="299">
        <v>60</v>
      </c>
      <c r="W1404" s="299">
        <v>2.13</v>
      </c>
      <c r="X1404" s="299">
        <v>0</v>
      </c>
      <c r="Y1404" s="299">
        <v>0</v>
      </c>
      <c r="Z1404" s="299">
        <v>60</v>
      </c>
      <c r="AA1404" s="299">
        <v>2.13</v>
      </c>
      <c r="AB1404" s="299">
        <v>153</v>
      </c>
      <c r="AC1404" s="299">
        <v>5.43</v>
      </c>
      <c r="AD1404" s="299">
        <v>0</v>
      </c>
      <c r="AE1404" s="299">
        <v>0</v>
      </c>
      <c r="AF1404" s="299">
        <v>153</v>
      </c>
      <c r="AG1404" s="299">
        <v>5.43</v>
      </c>
      <c r="AH1404" s="299">
        <v>147</v>
      </c>
      <c r="AI1404" s="299">
        <v>5.21</v>
      </c>
      <c r="AJ1404" s="299">
        <v>0</v>
      </c>
      <c r="AK1404" s="299">
        <v>0</v>
      </c>
      <c r="AL1404" s="299">
        <v>2820</v>
      </c>
      <c r="AM1404" s="299">
        <v>100</v>
      </c>
      <c r="AN1404" s="299">
        <v>0</v>
      </c>
      <c r="AO1404" s="299">
        <v>0</v>
      </c>
      <c r="AP1404" s="299">
        <v>2820</v>
      </c>
      <c r="AQ1404" s="65">
        <f t="shared" si="311"/>
        <v>2.1276595744680851E-2</v>
      </c>
      <c r="AR1404" s="66">
        <f t="shared" si="312"/>
        <v>0.33333333333333331</v>
      </c>
      <c r="AS1404" s="67">
        <f t="shared" si="313"/>
        <v>5.4255319148936172E-2</v>
      </c>
      <c r="AT1404" s="66">
        <f t="shared" si="314"/>
        <v>0.85</v>
      </c>
      <c r="AU1404" s="67">
        <f t="shared" si="315"/>
        <v>5.2127659574468084E-2</v>
      </c>
      <c r="AV1404" s="68">
        <f t="shared" si="316"/>
        <v>0.81666666666666665</v>
      </c>
    </row>
    <row r="1405" spans="1:48" x14ac:dyDescent="0.2">
      <c r="A1405" s="1" t="str">
        <f t="shared" si="309"/>
        <v>Calera51</v>
      </c>
      <c r="B1405" s="38" t="str">
        <f t="shared" si="310"/>
        <v>CA3BB51</v>
      </c>
      <c r="C1405" s="39">
        <v>51</v>
      </c>
      <c r="D1405" s="40" t="s">
        <v>59</v>
      </c>
      <c r="E1405" s="40" t="s">
        <v>55</v>
      </c>
      <c r="F1405" s="40" t="s">
        <v>47</v>
      </c>
      <c r="G1405" s="41" t="s">
        <v>21</v>
      </c>
      <c r="H1405" s="299">
        <v>3600</v>
      </c>
      <c r="I1405" s="299">
        <v>5.43</v>
      </c>
      <c r="J1405" s="299">
        <v>10620</v>
      </c>
      <c r="K1405" s="299">
        <v>16.02</v>
      </c>
      <c r="L1405" s="299">
        <v>35100</v>
      </c>
      <c r="M1405" s="299">
        <v>52.94</v>
      </c>
      <c r="N1405" s="299">
        <v>9180</v>
      </c>
      <c r="O1405" s="299">
        <v>13.85</v>
      </c>
      <c r="P1405" s="299">
        <v>720</v>
      </c>
      <c r="Q1405" s="299">
        <v>1.0900000000000001</v>
      </c>
      <c r="R1405" s="299">
        <v>0</v>
      </c>
      <c r="S1405" s="299">
        <v>0</v>
      </c>
      <c r="T1405" s="299">
        <v>0</v>
      </c>
      <c r="U1405" s="299">
        <v>0</v>
      </c>
      <c r="V1405" s="299">
        <v>2862</v>
      </c>
      <c r="W1405" s="299">
        <v>4.32</v>
      </c>
      <c r="X1405" s="299">
        <v>660</v>
      </c>
      <c r="Y1405" s="299">
        <v>1</v>
      </c>
      <c r="Z1405" s="299">
        <v>3522</v>
      </c>
      <c r="AA1405" s="299">
        <v>5.31</v>
      </c>
      <c r="AB1405" s="299">
        <v>1344</v>
      </c>
      <c r="AC1405" s="299">
        <v>2.0299999999999998</v>
      </c>
      <c r="AD1405" s="299">
        <v>1260</v>
      </c>
      <c r="AE1405" s="299">
        <v>1.9</v>
      </c>
      <c r="AF1405" s="299">
        <v>2604</v>
      </c>
      <c r="AG1405" s="299">
        <v>3.93</v>
      </c>
      <c r="AH1405" s="299">
        <v>954</v>
      </c>
      <c r="AI1405" s="299">
        <v>1.44</v>
      </c>
      <c r="AJ1405" s="299">
        <v>0</v>
      </c>
      <c r="AK1405" s="299">
        <v>0</v>
      </c>
      <c r="AL1405" s="299">
        <v>64380</v>
      </c>
      <c r="AM1405" s="299">
        <v>97.1</v>
      </c>
      <c r="AN1405" s="299">
        <v>1920</v>
      </c>
      <c r="AO1405" s="299">
        <v>2.9</v>
      </c>
      <c r="AP1405" s="299">
        <v>66300</v>
      </c>
      <c r="AQ1405" s="65">
        <f t="shared" si="311"/>
        <v>5.312217194570136E-2</v>
      </c>
      <c r="AR1405" s="66">
        <f t="shared" si="312"/>
        <v>19.566666666666666</v>
      </c>
      <c r="AS1405" s="67">
        <f t="shared" si="313"/>
        <v>3.9276018099547512E-2</v>
      </c>
      <c r="AT1405" s="66">
        <f t="shared" si="314"/>
        <v>14.466666666666667</v>
      </c>
      <c r="AU1405" s="67">
        <f t="shared" si="315"/>
        <v>1.4389140271493213E-2</v>
      </c>
      <c r="AV1405" s="68">
        <f t="shared" si="316"/>
        <v>5.3</v>
      </c>
    </row>
    <row r="1406" spans="1:48" x14ac:dyDescent="0.2">
      <c r="A1406" s="1" t="str">
        <f t="shared" si="309"/>
        <v>Calera51</v>
      </c>
      <c r="B1406" s="38" t="str">
        <f t="shared" si="310"/>
        <v>CAP1A51</v>
      </c>
      <c r="C1406" s="39">
        <v>51</v>
      </c>
      <c r="D1406" s="40" t="s">
        <v>59</v>
      </c>
      <c r="E1406" s="40" t="s">
        <v>56</v>
      </c>
      <c r="F1406" s="40" t="s">
        <v>47</v>
      </c>
      <c r="G1406" s="41" t="s">
        <v>22</v>
      </c>
      <c r="H1406" s="299">
        <v>240</v>
      </c>
      <c r="I1406" s="299">
        <v>6.78</v>
      </c>
      <c r="J1406" s="299">
        <v>540</v>
      </c>
      <c r="K1406" s="299">
        <v>15.25</v>
      </c>
      <c r="L1406" s="299">
        <v>0</v>
      </c>
      <c r="M1406" s="299">
        <v>0</v>
      </c>
      <c r="N1406" s="299">
        <v>2520</v>
      </c>
      <c r="O1406" s="299">
        <v>71.19</v>
      </c>
      <c r="P1406" s="299">
        <v>0</v>
      </c>
      <c r="Q1406" s="299">
        <v>0</v>
      </c>
      <c r="R1406" s="299">
        <v>0</v>
      </c>
      <c r="S1406" s="299">
        <v>0</v>
      </c>
      <c r="T1406" s="299">
        <v>0</v>
      </c>
      <c r="U1406" s="299">
        <v>0</v>
      </c>
      <c r="V1406" s="299">
        <v>150</v>
      </c>
      <c r="W1406" s="299">
        <v>4.24</v>
      </c>
      <c r="X1406" s="299">
        <v>0</v>
      </c>
      <c r="Y1406" s="299">
        <v>0</v>
      </c>
      <c r="Z1406" s="299">
        <v>150</v>
      </c>
      <c r="AA1406" s="299">
        <v>4.24</v>
      </c>
      <c r="AB1406" s="299">
        <v>30</v>
      </c>
      <c r="AC1406" s="299">
        <v>0.85</v>
      </c>
      <c r="AD1406" s="299">
        <v>0</v>
      </c>
      <c r="AE1406" s="299">
        <v>0</v>
      </c>
      <c r="AF1406" s="299">
        <v>30</v>
      </c>
      <c r="AG1406" s="299">
        <v>0.85</v>
      </c>
      <c r="AH1406" s="299">
        <v>60</v>
      </c>
      <c r="AI1406" s="299">
        <v>1.69</v>
      </c>
      <c r="AJ1406" s="299">
        <v>0</v>
      </c>
      <c r="AK1406" s="299">
        <v>0</v>
      </c>
      <c r="AL1406" s="299">
        <v>3540</v>
      </c>
      <c r="AM1406" s="299">
        <v>100</v>
      </c>
      <c r="AN1406" s="299">
        <v>0</v>
      </c>
      <c r="AO1406" s="299">
        <v>0</v>
      </c>
      <c r="AP1406" s="299">
        <v>3540</v>
      </c>
      <c r="AQ1406" s="65">
        <f t="shared" si="311"/>
        <v>4.2372881355932202E-2</v>
      </c>
      <c r="AR1406" s="66">
        <f t="shared" si="312"/>
        <v>0.83333333333333337</v>
      </c>
      <c r="AS1406" s="67">
        <f t="shared" si="313"/>
        <v>8.4745762711864406E-3</v>
      </c>
      <c r="AT1406" s="66">
        <f t="shared" si="314"/>
        <v>0.16666666666666666</v>
      </c>
      <c r="AU1406" s="67">
        <f t="shared" si="315"/>
        <v>1.6949152542372881E-2</v>
      </c>
      <c r="AV1406" s="68">
        <f t="shared" si="316"/>
        <v>0.33333333333333331</v>
      </c>
    </row>
    <row r="1407" spans="1:48" x14ac:dyDescent="0.2">
      <c r="A1407" s="1" t="str">
        <f t="shared" si="309"/>
        <v>Calera51</v>
      </c>
      <c r="B1407" s="38" t="str">
        <f t="shared" si="310"/>
        <v>CAP1B51</v>
      </c>
      <c r="C1407" s="39">
        <v>51</v>
      </c>
      <c r="D1407" s="40" t="s">
        <v>59</v>
      </c>
      <c r="E1407" s="40" t="s">
        <v>56</v>
      </c>
      <c r="F1407" s="40" t="s">
        <v>47</v>
      </c>
      <c r="G1407" s="41" t="s">
        <v>23</v>
      </c>
      <c r="H1407" s="299">
        <v>720</v>
      </c>
      <c r="I1407" s="299">
        <v>3.42</v>
      </c>
      <c r="J1407" s="299">
        <v>360</v>
      </c>
      <c r="K1407" s="299">
        <v>1.71</v>
      </c>
      <c r="L1407" s="299">
        <v>0</v>
      </c>
      <c r="M1407" s="299">
        <v>0</v>
      </c>
      <c r="N1407" s="299">
        <v>16560</v>
      </c>
      <c r="O1407" s="299">
        <v>78.739999999999995</v>
      </c>
      <c r="P1407" s="299">
        <v>1980</v>
      </c>
      <c r="Q1407" s="299">
        <v>9.42</v>
      </c>
      <c r="R1407" s="299">
        <v>0</v>
      </c>
      <c r="S1407" s="299">
        <v>0</v>
      </c>
      <c r="T1407" s="299">
        <v>0</v>
      </c>
      <c r="U1407" s="299">
        <v>0</v>
      </c>
      <c r="V1407" s="299">
        <v>870</v>
      </c>
      <c r="W1407" s="299">
        <v>4.1399999999999997</v>
      </c>
      <c r="X1407" s="299">
        <v>180</v>
      </c>
      <c r="Y1407" s="299">
        <v>0.86</v>
      </c>
      <c r="Z1407" s="299">
        <v>1050</v>
      </c>
      <c r="AA1407" s="299">
        <v>4.99</v>
      </c>
      <c r="AB1407" s="299">
        <v>150</v>
      </c>
      <c r="AC1407" s="299">
        <v>0.71</v>
      </c>
      <c r="AD1407" s="299">
        <v>0</v>
      </c>
      <c r="AE1407" s="299">
        <v>0</v>
      </c>
      <c r="AF1407" s="299">
        <v>150</v>
      </c>
      <c r="AG1407" s="299">
        <v>0.71</v>
      </c>
      <c r="AH1407" s="299">
        <v>210</v>
      </c>
      <c r="AI1407" s="299">
        <v>1</v>
      </c>
      <c r="AJ1407" s="299">
        <v>0</v>
      </c>
      <c r="AK1407" s="299">
        <v>0</v>
      </c>
      <c r="AL1407" s="299">
        <v>20850</v>
      </c>
      <c r="AM1407" s="299">
        <v>99.14</v>
      </c>
      <c r="AN1407" s="299">
        <v>180</v>
      </c>
      <c r="AO1407" s="299">
        <v>0.86</v>
      </c>
      <c r="AP1407" s="299">
        <v>21030</v>
      </c>
      <c r="AQ1407" s="65">
        <f t="shared" si="311"/>
        <v>4.9928673323823107E-2</v>
      </c>
      <c r="AR1407" s="66">
        <f t="shared" si="312"/>
        <v>5.833333333333333</v>
      </c>
      <c r="AS1407" s="67">
        <f t="shared" si="313"/>
        <v>7.1326676176890159E-3</v>
      </c>
      <c r="AT1407" s="66">
        <f t="shared" si="314"/>
        <v>0.83333333333333337</v>
      </c>
      <c r="AU1407" s="67">
        <f t="shared" si="315"/>
        <v>9.9857346647646214E-3</v>
      </c>
      <c r="AV1407" s="68">
        <f t="shared" si="316"/>
        <v>1.1666666666666667</v>
      </c>
    </row>
    <row r="1408" spans="1:48" x14ac:dyDescent="0.2">
      <c r="A1408" s="1" t="str">
        <f t="shared" si="309"/>
        <v>Calera51</v>
      </c>
      <c r="B1408" s="38" t="str">
        <f t="shared" si="310"/>
        <v>CAP1c51</v>
      </c>
      <c r="C1408" s="39">
        <v>51</v>
      </c>
      <c r="D1408" s="40" t="s">
        <v>59</v>
      </c>
      <c r="E1408" s="40" t="s">
        <v>56</v>
      </c>
      <c r="F1408" s="40" t="s">
        <v>47</v>
      </c>
      <c r="G1408" s="41" t="s">
        <v>24</v>
      </c>
      <c r="H1408" s="299">
        <v>960</v>
      </c>
      <c r="I1408" s="299">
        <v>6.26</v>
      </c>
      <c r="J1408" s="299">
        <v>2340</v>
      </c>
      <c r="K1408" s="299">
        <v>15.26</v>
      </c>
      <c r="L1408" s="299">
        <v>0</v>
      </c>
      <c r="M1408" s="299">
        <v>0</v>
      </c>
      <c r="N1408" s="299">
        <v>10440</v>
      </c>
      <c r="O1408" s="299">
        <v>68.099999999999994</v>
      </c>
      <c r="P1408" s="299">
        <v>540</v>
      </c>
      <c r="Q1408" s="299">
        <v>3.52</v>
      </c>
      <c r="R1408" s="299">
        <v>0</v>
      </c>
      <c r="S1408" s="299">
        <v>0</v>
      </c>
      <c r="T1408" s="299">
        <v>0</v>
      </c>
      <c r="U1408" s="299">
        <v>0</v>
      </c>
      <c r="V1408" s="299">
        <v>690</v>
      </c>
      <c r="W1408" s="299">
        <v>4.5</v>
      </c>
      <c r="X1408" s="299">
        <v>90</v>
      </c>
      <c r="Y1408" s="299">
        <v>0.59</v>
      </c>
      <c r="Z1408" s="299">
        <v>780</v>
      </c>
      <c r="AA1408" s="299">
        <v>5.09</v>
      </c>
      <c r="AB1408" s="299">
        <v>150</v>
      </c>
      <c r="AC1408" s="299">
        <v>0.98</v>
      </c>
      <c r="AD1408" s="299">
        <v>0</v>
      </c>
      <c r="AE1408" s="299">
        <v>0</v>
      </c>
      <c r="AF1408" s="299">
        <v>150</v>
      </c>
      <c r="AG1408" s="299">
        <v>0.98</v>
      </c>
      <c r="AH1408" s="299">
        <v>120</v>
      </c>
      <c r="AI1408" s="299">
        <v>0.78</v>
      </c>
      <c r="AJ1408" s="299">
        <v>0</v>
      </c>
      <c r="AK1408" s="299">
        <v>0</v>
      </c>
      <c r="AL1408" s="299">
        <v>15240</v>
      </c>
      <c r="AM1408" s="299">
        <v>99.41</v>
      </c>
      <c r="AN1408" s="299">
        <v>90</v>
      </c>
      <c r="AO1408" s="299">
        <v>0.59</v>
      </c>
      <c r="AP1408" s="299">
        <v>15330</v>
      </c>
      <c r="AQ1408" s="65">
        <f t="shared" si="311"/>
        <v>5.0880626223091974E-2</v>
      </c>
      <c r="AR1408" s="66">
        <f t="shared" si="312"/>
        <v>4.333333333333333</v>
      </c>
      <c r="AS1408" s="67">
        <f t="shared" si="313"/>
        <v>9.7847358121330719E-3</v>
      </c>
      <c r="AT1408" s="66">
        <f t="shared" si="314"/>
        <v>0.83333333333333337</v>
      </c>
      <c r="AU1408" s="67">
        <f t="shared" si="315"/>
        <v>7.8277886497064575E-3</v>
      </c>
      <c r="AV1408" s="68">
        <f t="shared" si="316"/>
        <v>0.66666666666666663</v>
      </c>
    </row>
    <row r="1409" spans="1:48" x14ac:dyDescent="0.2">
      <c r="A1409" s="1" t="str">
        <f t="shared" si="309"/>
        <v>Pichidegua51</v>
      </c>
      <c r="B1409" s="38" t="str">
        <f t="shared" si="310"/>
        <v>PICH1A51</v>
      </c>
      <c r="C1409" s="39">
        <v>51</v>
      </c>
      <c r="D1409" s="40" t="s">
        <v>52</v>
      </c>
      <c r="E1409" s="40" t="s">
        <v>55</v>
      </c>
      <c r="F1409" s="40" t="s">
        <v>48</v>
      </c>
      <c r="G1409" s="41" t="s">
        <v>25</v>
      </c>
      <c r="H1409" s="299">
        <v>0</v>
      </c>
      <c r="I1409" s="299">
        <v>0</v>
      </c>
      <c r="J1409" s="299">
        <v>0</v>
      </c>
      <c r="K1409" s="299">
        <v>0</v>
      </c>
      <c r="L1409" s="299">
        <v>0</v>
      </c>
      <c r="M1409" s="299">
        <v>0</v>
      </c>
      <c r="N1409" s="299">
        <v>0</v>
      </c>
      <c r="O1409" s="299">
        <v>0</v>
      </c>
      <c r="P1409" s="299">
        <v>0</v>
      </c>
      <c r="Q1409" s="299">
        <v>0</v>
      </c>
      <c r="R1409" s="299">
        <v>0</v>
      </c>
      <c r="S1409" s="299">
        <v>0</v>
      </c>
      <c r="T1409" s="299">
        <v>0</v>
      </c>
      <c r="U1409" s="299">
        <v>0</v>
      </c>
      <c r="V1409" s="299">
        <v>0</v>
      </c>
      <c r="W1409" s="299">
        <v>0</v>
      </c>
      <c r="X1409" s="299">
        <v>0</v>
      </c>
      <c r="Y1409" s="299">
        <v>0</v>
      </c>
      <c r="Z1409" s="299">
        <v>0</v>
      </c>
      <c r="AA1409" s="299">
        <v>0</v>
      </c>
      <c r="AB1409" s="299">
        <v>0</v>
      </c>
      <c r="AC1409" s="299">
        <v>0</v>
      </c>
      <c r="AD1409" s="299">
        <v>0</v>
      </c>
      <c r="AE1409" s="299">
        <v>0</v>
      </c>
      <c r="AF1409" s="299">
        <v>0</v>
      </c>
      <c r="AG1409" s="299">
        <v>0</v>
      </c>
      <c r="AH1409" s="299">
        <v>0</v>
      </c>
      <c r="AI1409" s="299">
        <v>0</v>
      </c>
      <c r="AJ1409" s="299">
        <v>0</v>
      </c>
      <c r="AK1409" s="299">
        <v>0</v>
      </c>
      <c r="AL1409" s="299">
        <v>0</v>
      </c>
      <c r="AM1409" s="299">
        <v>0</v>
      </c>
      <c r="AN1409" s="299">
        <v>0</v>
      </c>
      <c r="AO1409" s="299">
        <v>0</v>
      </c>
      <c r="AP1409" s="299">
        <v>0</v>
      </c>
      <c r="AQ1409" s="65" t="e">
        <f t="shared" si="311"/>
        <v>#DIV/0!</v>
      </c>
      <c r="AR1409" s="66">
        <f t="shared" si="312"/>
        <v>0</v>
      </c>
      <c r="AS1409" s="67" t="e">
        <f t="shared" si="313"/>
        <v>#DIV/0!</v>
      </c>
      <c r="AT1409" s="66">
        <f t="shared" si="314"/>
        <v>0</v>
      </c>
      <c r="AU1409" s="67" t="e">
        <f t="shared" si="315"/>
        <v>#DIV/0!</v>
      </c>
      <c r="AV1409" s="68">
        <f t="shared" si="316"/>
        <v>0</v>
      </c>
    </row>
    <row r="1410" spans="1:48" x14ac:dyDescent="0.2">
      <c r="A1410" s="1" t="str">
        <f t="shared" si="309"/>
        <v>Pichidegua51</v>
      </c>
      <c r="B1410" s="38" t="str">
        <f t="shared" si="310"/>
        <v>PICH2A51</v>
      </c>
      <c r="C1410" s="39">
        <v>51</v>
      </c>
      <c r="D1410" s="40" t="s">
        <v>52</v>
      </c>
      <c r="E1410" s="40" t="s">
        <v>56</v>
      </c>
      <c r="F1410" s="40" t="s">
        <v>48</v>
      </c>
      <c r="G1410" s="41" t="s">
        <v>26</v>
      </c>
      <c r="H1410" s="299">
        <v>19800</v>
      </c>
      <c r="I1410" s="299">
        <v>5.65</v>
      </c>
      <c r="J1410" s="299">
        <v>112860</v>
      </c>
      <c r="K1410" s="299">
        <v>32.22</v>
      </c>
      <c r="L1410" s="299">
        <v>143460</v>
      </c>
      <c r="M1410" s="299">
        <v>40.950000000000003</v>
      </c>
      <c r="N1410" s="299">
        <v>46260</v>
      </c>
      <c r="O1410" s="299">
        <v>13.2</v>
      </c>
      <c r="P1410" s="299">
        <v>5220</v>
      </c>
      <c r="Q1410" s="299">
        <v>1.49</v>
      </c>
      <c r="R1410" s="299">
        <v>0</v>
      </c>
      <c r="S1410" s="299">
        <v>0</v>
      </c>
      <c r="T1410" s="299">
        <v>0</v>
      </c>
      <c r="U1410" s="299">
        <v>0</v>
      </c>
      <c r="V1410" s="299">
        <v>12060</v>
      </c>
      <c r="W1410" s="299">
        <v>3.44</v>
      </c>
      <c r="X1410" s="299">
        <v>0</v>
      </c>
      <c r="Y1410" s="299">
        <v>0</v>
      </c>
      <c r="Z1410" s="299">
        <v>12060</v>
      </c>
      <c r="AA1410" s="299">
        <v>3.44</v>
      </c>
      <c r="AB1410" s="299">
        <v>9180</v>
      </c>
      <c r="AC1410" s="299">
        <v>2.62</v>
      </c>
      <c r="AD1410" s="299">
        <v>0</v>
      </c>
      <c r="AE1410" s="299">
        <v>0</v>
      </c>
      <c r="AF1410" s="299">
        <v>9180</v>
      </c>
      <c r="AG1410" s="299">
        <v>2.62</v>
      </c>
      <c r="AH1410" s="299">
        <v>1490</v>
      </c>
      <c r="AI1410" s="299">
        <v>0.43</v>
      </c>
      <c r="AJ1410" s="299">
        <v>0</v>
      </c>
      <c r="AK1410" s="299">
        <v>0</v>
      </c>
      <c r="AL1410" s="299">
        <v>350330</v>
      </c>
      <c r="AM1410" s="299">
        <v>100</v>
      </c>
      <c r="AN1410" s="299">
        <v>0</v>
      </c>
      <c r="AO1410" s="299">
        <v>0</v>
      </c>
      <c r="AP1410" s="299">
        <v>350330</v>
      </c>
      <c r="AQ1410" s="65">
        <f t="shared" si="311"/>
        <v>3.4424685296720235E-2</v>
      </c>
      <c r="AR1410" s="66">
        <f t="shared" si="312"/>
        <v>67</v>
      </c>
      <c r="AS1410" s="67">
        <f t="shared" si="313"/>
        <v>2.6203864927354208E-2</v>
      </c>
      <c r="AT1410" s="66">
        <f t="shared" si="314"/>
        <v>51</v>
      </c>
      <c r="AU1410" s="67">
        <f t="shared" si="315"/>
        <v>4.2531327605400621E-3</v>
      </c>
      <c r="AV1410" s="68">
        <f t="shared" si="316"/>
        <v>8.2777777777777786</v>
      </c>
    </row>
    <row r="1411" spans="1:48" x14ac:dyDescent="0.2">
      <c r="A1411" s="1" t="str">
        <f t="shared" si="309"/>
        <v>Pichidegua51</v>
      </c>
      <c r="B1411" s="38" t="str">
        <f t="shared" si="310"/>
        <v>PICH3A51</v>
      </c>
      <c r="C1411" s="39">
        <v>51</v>
      </c>
      <c r="D1411" s="40" t="s">
        <v>52</v>
      </c>
      <c r="E1411" s="40" t="s">
        <v>55</v>
      </c>
      <c r="F1411" s="40" t="s">
        <v>49</v>
      </c>
      <c r="G1411" s="41" t="s">
        <v>27</v>
      </c>
      <c r="H1411" s="299">
        <v>15720</v>
      </c>
      <c r="I1411" s="299">
        <v>6.59</v>
      </c>
      <c r="J1411" s="299">
        <v>49380</v>
      </c>
      <c r="K1411" s="299">
        <v>20.69</v>
      </c>
      <c r="L1411" s="299">
        <v>121680</v>
      </c>
      <c r="M1411" s="299">
        <v>50.98</v>
      </c>
      <c r="N1411" s="299">
        <v>25560</v>
      </c>
      <c r="O1411" s="299">
        <v>10.71</v>
      </c>
      <c r="P1411" s="299">
        <v>0</v>
      </c>
      <c r="Q1411" s="299">
        <v>0</v>
      </c>
      <c r="R1411" s="299">
        <v>0</v>
      </c>
      <c r="S1411" s="299">
        <v>0</v>
      </c>
      <c r="T1411" s="299">
        <v>0</v>
      </c>
      <c r="U1411" s="299">
        <v>0</v>
      </c>
      <c r="V1411" s="299">
        <v>22740</v>
      </c>
      <c r="W1411" s="299">
        <v>9.5299999999999994</v>
      </c>
      <c r="X1411" s="299">
        <v>0</v>
      </c>
      <c r="Y1411" s="299">
        <v>0</v>
      </c>
      <c r="Z1411" s="299">
        <v>22740</v>
      </c>
      <c r="AA1411" s="299">
        <v>9.5299999999999994</v>
      </c>
      <c r="AB1411" s="299">
        <v>2340</v>
      </c>
      <c r="AC1411" s="299">
        <v>0.98</v>
      </c>
      <c r="AD1411" s="299">
        <v>0</v>
      </c>
      <c r="AE1411" s="299">
        <v>0</v>
      </c>
      <c r="AF1411" s="299">
        <v>2340</v>
      </c>
      <c r="AG1411" s="299">
        <v>0.98</v>
      </c>
      <c r="AH1411" s="299">
        <v>1240</v>
      </c>
      <c r="AI1411" s="299">
        <v>0.52</v>
      </c>
      <c r="AJ1411" s="299">
        <v>0</v>
      </c>
      <c r="AK1411" s="299">
        <v>0</v>
      </c>
      <c r="AL1411" s="299">
        <v>238660</v>
      </c>
      <c r="AM1411" s="299">
        <v>100</v>
      </c>
      <c r="AN1411" s="299">
        <v>0</v>
      </c>
      <c r="AO1411" s="299">
        <v>0</v>
      </c>
      <c r="AP1411" s="299">
        <v>238660</v>
      </c>
      <c r="AQ1411" s="65">
        <f t="shared" si="311"/>
        <v>9.5281991117070308E-2</v>
      </c>
      <c r="AR1411" s="66">
        <f t="shared" si="312"/>
        <v>126.33333333333333</v>
      </c>
      <c r="AS1411" s="67">
        <f t="shared" si="313"/>
        <v>9.8047431492499799E-3</v>
      </c>
      <c r="AT1411" s="66">
        <f t="shared" si="314"/>
        <v>13</v>
      </c>
      <c r="AU1411" s="67">
        <f t="shared" si="315"/>
        <v>5.1956758568675104E-3</v>
      </c>
      <c r="AV1411" s="68">
        <f t="shared" si="316"/>
        <v>6.8888888888888893</v>
      </c>
    </row>
    <row r="1412" spans="1:48" x14ac:dyDescent="0.2">
      <c r="A1412" s="1" t="str">
        <f t="shared" si="309"/>
        <v>Pichidegua51</v>
      </c>
      <c r="B1412" s="38" t="str">
        <f t="shared" si="310"/>
        <v>PICH4A51</v>
      </c>
      <c r="C1412" s="39">
        <v>51</v>
      </c>
      <c r="D1412" s="40" t="s">
        <v>52</v>
      </c>
      <c r="E1412" s="40" t="s">
        <v>55</v>
      </c>
      <c r="F1412" s="40" t="s">
        <v>50</v>
      </c>
      <c r="G1412" s="41" t="s">
        <v>28</v>
      </c>
      <c r="H1412" s="299">
        <v>0</v>
      </c>
      <c r="I1412" s="299">
        <v>0</v>
      </c>
      <c r="J1412" s="299">
        <v>0</v>
      </c>
      <c r="K1412" s="299">
        <v>0</v>
      </c>
      <c r="L1412" s="299">
        <v>0</v>
      </c>
      <c r="M1412" s="299">
        <v>0</v>
      </c>
      <c r="N1412" s="299">
        <v>0</v>
      </c>
      <c r="O1412" s="299">
        <v>0</v>
      </c>
      <c r="P1412" s="299">
        <v>0</v>
      </c>
      <c r="Q1412" s="299">
        <v>0</v>
      </c>
      <c r="R1412" s="299">
        <v>0</v>
      </c>
      <c r="S1412" s="299">
        <v>0</v>
      </c>
      <c r="T1412" s="299">
        <v>0</v>
      </c>
      <c r="U1412" s="299">
        <v>0</v>
      </c>
      <c r="V1412" s="299">
        <v>0</v>
      </c>
      <c r="W1412" s="299">
        <v>0</v>
      </c>
      <c r="X1412" s="299">
        <v>0</v>
      </c>
      <c r="Y1412" s="299">
        <v>0</v>
      </c>
      <c r="Z1412" s="299">
        <v>0</v>
      </c>
      <c r="AA1412" s="299">
        <v>0</v>
      </c>
      <c r="AB1412" s="299">
        <v>0</v>
      </c>
      <c r="AC1412" s="299">
        <v>0</v>
      </c>
      <c r="AD1412" s="299">
        <v>0</v>
      </c>
      <c r="AE1412" s="299">
        <v>0</v>
      </c>
      <c r="AF1412" s="299">
        <v>0</v>
      </c>
      <c r="AG1412" s="299">
        <v>0</v>
      </c>
      <c r="AH1412" s="299">
        <v>0</v>
      </c>
      <c r="AI1412" s="299">
        <v>0</v>
      </c>
      <c r="AJ1412" s="299">
        <v>0</v>
      </c>
      <c r="AK1412" s="299">
        <v>0</v>
      </c>
      <c r="AL1412" s="299">
        <v>0</v>
      </c>
      <c r="AM1412" s="299">
        <v>0</v>
      </c>
      <c r="AN1412" s="299">
        <v>0</v>
      </c>
      <c r="AO1412" s="299">
        <v>0</v>
      </c>
      <c r="AP1412" s="299">
        <v>0</v>
      </c>
      <c r="AQ1412" s="65" t="e">
        <f t="shared" si="311"/>
        <v>#DIV/0!</v>
      </c>
      <c r="AR1412" s="66">
        <f t="shared" si="312"/>
        <v>0</v>
      </c>
      <c r="AS1412" s="67" t="e">
        <f t="shared" si="313"/>
        <v>#DIV/0!</v>
      </c>
      <c r="AT1412" s="66">
        <f t="shared" si="314"/>
        <v>0</v>
      </c>
      <c r="AU1412" s="67" t="e">
        <f t="shared" si="315"/>
        <v>#DIV/0!</v>
      </c>
      <c r="AV1412" s="68">
        <f t="shared" si="316"/>
        <v>0</v>
      </c>
    </row>
    <row r="1413" spans="1:48" x14ac:dyDescent="0.2">
      <c r="A1413" s="1" t="str">
        <f t="shared" si="309"/>
        <v>Pichidegua51</v>
      </c>
      <c r="B1413" s="38" t="str">
        <f t="shared" si="310"/>
        <v>PICH5A51</v>
      </c>
      <c r="C1413" s="39">
        <v>51</v>
      </c>
      <c r="D1413" s="40" t="s">
        <v>52</v>
      </c>
      <c r="E1413" s="40" t="s">
        <v>55</v>
      </c>
      <c r="F1413" s="40" t="s">
        <v>51</v>
      </c>
      <c r="G1413" s="41" t="s">
        <v>29</v>
      </c>
      <c r="H1413" s="299">
        <v>5760</v>
      </c>
      <c r="I1413" s="299">
        <v>2.73</v>
      </c>
      <c r="J1413" s="299">
        <v>45480</v>
      </c>
      <c r="K1413" s="299">
        <v>21.56</v>
      </c>
      <c r="L1413" s="299">
        <v>111060</v>
      </c>
      <c r="M1413" s="299">
        <v>52.65</v>
      </c>
      <c r="N1413" s="299">
        <v>32040</v>
      </c>
      <c r="O1413" s="299">
        <v>15.19</v>
      </c>
      <c r="P1413" s="299">
        <v>720</v>
      </c>
      <c r="Q1413" s="299">
        <v>0.34</v>
      </c>
      <c r="R1413" s="299">
        <v>0</v>
      </c>
      <c r="S1413" s="299">
        <v>0</v>
      </c>
      <c r="T1413" s="299">
        <v>0</v>
      </c>
      <c r="U1413" s="299">
        <v>0</v>
      </c>
      <c r="V1413" s="299">
        <v>12960</v>
      </c>
      <c r="W1413" s="299">
        <v>6.14</v>
      </c>
      <c r="X1413" s="299">
        <v>0</v>
      </c>
      <c r="Y1413" s="299">
        <v>0</v>
      </c>
      <c r="Z1413" s="299">
        <v>12960</v>
      </c>
      <c r="AA1413" s="299">
        <v>6.14</v>
      </c>
      <c r="AB1413" s="299">
        <v>1980</v>
      </c>
      <c r="AC1413" s="299">
        <v>0.94</v>
      </c>
      <c r="AD1413" s="299">
        <v>0</v>
      </c>
      <c r="AE1413" s="299">
        <v>0</v>
      </c>
      <c r="AF1413" s="299">
        <v>1980</v>
      </c>
      <c r="AG1413" s="299">
        <v>0.94</v>
      </c>
      <c r="AH1413" s="299">
        <v>940</v>
      </c>
      <c r="AI1413" s="299">
        <v>0.45</v>
      </c>
      <c r="AJ1413" s="299">
        <v>0</v>
      </c>
      <c r="AK1413" s="299">
        <v>0</v>
      </c>
      <c r="AL1413" s="299">
        <v>210940</v>
      </c>
      <c r="AM1413" s="299">
        <v>100</v>
      </c>
      <c r="AN1413" s="299">
        <v>0</v>
      </c>
      <c r="AO1413" s="299">
        <v>0</v>
      </c>
      <c r="AP1413" s="299">
        <v>210940</v>
      </c>
      <c r="AQ1413" s="65">
        <f t="shared" si="311"/>
        <v>6.1439271830852377E-2</v>
      </c>
      <c r="AR1413" s="66">
        <f t="shared" si="312"/>
        <v>72</v>
      </c>
      <c r="AS1413" s="67">
        <f t="shared" si="313"/>
        <v>9.3865554186024457E-3</v>
      </c>
      <c r="AT1413" s="66">
        <f t="shared" si="314"/>
        <v>11</v>
      </c>
      <c r="AU1413" s="67">
        <f t="shared" si="315"/>
        <v>4.4562434815587368E-3</v>
      </c>
      <c r="AV1413" s="68">
        <f t="shared" si="316"/>
        <v>5.2222222222222223</v>
      </c>
    </row>
    <row r="1414" spans="1:48" x14ac:dyDescent="0.2">
      <c r="A1414" s="1" t="str">
        <f t="shared" si="309"/>
        <v>Pichidegua51</v>
      </c>
      <c r="B1414" s="38" t="str">
        <f t="shared" si="310"/>
        <v>PICH1B51</v>
      </c>
      <c r="C1414" s="39">
        <v>51</v>
      </c>
      <c r="D1414" s="40" t="s">
        <v>52</v>
      </c>
      <c r="E1414" s="40" t="s">
        <v>56</v>
      </c>
      <c r="F1414" s="40" t="s">
        <v>48</v>
      </c>
      <c r="G1414" s="41" t="s">
        <v>30</v>
      </c>
      <c r="H1414" s="299">
        <v>0</v>
      </c>
      <c r="I1414" s="299">
        <v>0</v>
      </c>
      <c r="J1414" s="299">
        <v>0</v>
      </c>
      <c r="K1414" s="299">
        <v>0</v>
      </c>
      <c r="L1414" s="299">
        <v>0</v>
      </c>
      <c r="M1414" s="299">
        <v>0</v>
      </c>
      <c r="N1414" s="299">
        <v>0</v>
      </c>
      <c r="O1414" s="299">
        <v>0</v>
      </c>
      <c r="P1414" s="299">
        <v>0</v>
      </c>
      <c r="Q1414" s="299">
        <v>0</v>
      </c>
      <c r="R1414" s="299">
        <v>0</v>
      </c>
      <c r="S1414" s="299">
        <v>0</v>
      </c>
      <c r="T1414" s="299">
        <v>0</v>
      </c>
      <c r="U1414" s="299">
        <v>0</v>
      </c>
      <c r="V1414" s="299">
        <v>0</v>
      </c>
      <c r="W1414" s="299">
        <v>0</v>
      </c>
      <c r="X1414" s="299">
        <v>120</v>
      </c>
      <c r="Y1414" s="299">
        <v>80</v>
      </c>
      <c r="Z1414" s="299">
        <v>120</v>
      </c>
      <c r="AA1414" s="299">
        <v>80</v>
      </c>
      <c r="AB1414" s="299">
        <v>0</v>
      </c>
      <c r="AC1414" s="299">
        <v>0</v>
      </c>
      <c r="AD1414" s="299">
        <v>30</v>
      </c>
      <c r="AE1414" s="299">
        <v>20</v>
      </c>
      <c r="AF1414" s="299">
        <v>30</v>
      </c>
      <c r="AG1414" s="299">
        <v>20</v>
      </c>
      <c r="AH1414" s="299">
        <v>0</v>
      </c>
      <c r="AI1414" s="299">
        <v>0</v>
      </c>
      <c r="AJ1414" s="299">
        <v>0</v>
      </c>
      <c r="AK1414" s="299">
        <v>0</v>
      </c>
      <c r="AL1414" s="299">
        <v>0</v>
      </c>
      <c r="AM1414" s="299">
        <v>0</v>
      </c>
      <c r="AN1414" s="299">
        <v>150</v>
      </c>
      <c r="AO1414" s="299">
        <v>100</v>
      </c>
      <c r="AP1414" s="299">
        <v>150</v>
      </c>
      <c r="AQ1414" s="65">
        <f t="shared" si="311"/>
        <v>0.8</v>
      </c>
      <c r="AR1414" s="66">
        <f t="shared" si="312"/>
        <v>0.66666666666666663</v>
      </c>
      <c r="AS1414" s="67">
        <f t="shared" si="313"/>
        <v>0.2</v>
      </c>
      <c r="AT1414" s="66">
        <f t="shared" si="314"/>
        <v>0.16666666666666666</v>
      </c>
      <c r="AU1414" s="67">
        <f t="shared" si="315"/>
        <v>0</v>
      </c>
      <c r="AV1414" s="68">
        <f t="shared" si="316"/>
        <v>0</v>
      </c>
    </row>
    <row r="1415" spans="1:48" x14ac:dyDescent="0.2">
      <c r="A1415" s="1" t="str">
        <f t="shared" si="309"/>
        <v>Pichidegua51</v>
      </c>
      <c r="B1415" s="38" t="str">
        <f t="shared" si="310"/>
        <v>PICH2B51</v>
      </c>
      <c r="C1415" s="39">
        <v>51</v>
      </c>
      <c r="D1415" s="40" t="s">
        <v>52</v>
      </c>
      <c r="E1415" s="40" t="s">
        <v>55</v>
      </c>
      <c r="F1415" s="40" t="s">
        <v>48</v>
      </c>
      <c r="G1415" s="41" t="s">
        <v>31</v>
      </c>
      <c r="H1415" s="299">
        <v>0</v>
      </c>
      <c r="I1415" s="299">
        <v>0</v>
      </c>
      <c r="J1415" s="299">
        <v>0</v>
      </c>
      <c r="K1415" s="299">
        <v>0</v>
      </c>
      <c r="L1415" s="299">
        <v>0</v>
      </c>
      <c r="M1415" s="299">
        <v>0</v>
      </c>
      <c r="N1415" s="299">
        <v>0</v>
      </c>
      <c r="O1415" s="299">
        <v>0</v>
      </c>
      <c r="P1415" s="299">
        <v>0</v>
      </c>
      <c r="Q1415" s="299">
        <v>0</v>
      </c>
      <c r="R1415" s="299">
        <v>0</v>
      </c>
      <c r="S1415" s="299">
        <v>0</v>
      </c>
      <c r="T1415" s="299">
        <v>0</v>
      </c>
      <c r="U1415" s="299">
        <v>0</v>
      </c>
      <c r="V1415" s="299">
        <v>0</v>
      </c>
      <c r="W1415" s="299">
        <v>0</v>
      </c>
      <c r="X1415" s="299">
        <v>0</v>
      </c>
      <c r="Y1415" s="299">
        <v>0</v>
      </c>
      <c r="Z1415" s="299">
        <v>0</v>
      </c>
      <c r="AA1415" s="299">
        <v>0</v>
      </c>
      <c r="AB1415" s="299">
        <v>0</v>
      </c>
      <c r="AC1415" s="299">
        <v>0</v>
      </c>
      <c r="AD1415" s="299">
        <v>0</v>
      </c>
      <c r="AE1415" s="299">
        <v>0</v>
      </c>
      <c r="AF1415" s="299">
        <v>0</v>
      </c>
      <c r="AG1415" s="299">
        <v>0</v>
      </c>
      <c r="AH1415" s="299">
        <v>540</v>
      </c>
      <c r="AI1415" s="299">
        <v>100</v>
      </c>
      <c r="AJ1415" s="299">
        <v>0</v>
      </c>
      <c r="AK1415" s="299">
        <v>0</v>
      </c>
      <c r="AL1415" s="299">
        <v>540</v>
      </c>
      <c r="AM1415" s="299">
        <v>100</v>
      </c>
      <c r="AN1415" s="299">
        <v>0</v>
      </c>
      <c r="AO1415" s="299">
        <v>0</v>
      </c>
      <c r="AP1415" s="299">
        <v>540</v>
      </c>
      <c r="AQ1415" s="65">
        <f t="shared" si="311"/>
        <v>0</v>
      </c>
      <c r="AR1415" s="66">
        <f t="shared" si="312"/>
        <v>0</v>
      </c>
      <c r="AS1415" s="67">
        <f t="shared" si="313"/>
        <v>0</v>
      </c>
      <c r="AT1415" s="66">
        <f t="shared" si="314"/>
        <v>0</v>
      </c>
      <c r="AU1415" s="67">
        <f t="shared" si="315"/>
        <v>1</v>
      </c>
      <c r="AV1415" s="68">
        <f t="shared" si="316"/>
        <v>3</v>
      </c>
    </row>
    <row r="1416" spans="1:48" x14ac:dyDescent="0.2">
      <c r="A1416" s="1" t="str">
        <f t="shared" si="309"/>
        <v>Pichidegua51</v>
      </c>
      <c r="B1416" s="38" t="str">
        <f t="shared" si="310"/>
        <v>PICH3B51</v>
      </c>
      <c r="C1416" s="39">
        <v>51</v>
      </c>
      <c r="D1416" s="40" t="s">
        <v>52</v>
      </c>
      <c r="E1416" s="40" t="s">
        <v>55</v>
      </c>
      <c r="F1416" s="40" t="s">
        <v>49</v>
      </c>
      <c r="G1416" s="41" t="s">
        <v>32</v>
      </c>
      <c r="H1416" s="299">
        <v>3960</v>
      </c>
      <c r="I1416" s="299">
        <v>0.97</v>
      </c>
      <c r="J1416" s="299">
        <v>48580</v>
      </c>
      <c r="K1416" s="299">
        <v>11.88</v>
      </c>
      <c r="L1416" s="299">
        <v>218120</v>
      </c>
      <c r="M1416" s="299">
        <v>53.32</v>
      </c>
      <c r="N1416" s="299">
        <v>113040</v>
      </c>
      <c r="O1416" s="299">
        <v>27.63</v>
      </c>
      <c r="P1416" s="299">
        <v>5940</v>
      </c>
      <c r="Q1416" s="299">
        <v>1.45</v>
      </c>
      <c r="R1416" s="299">
        <v>0</v>
      </c>
      <c r="S1416" s="299">
        <v>0</v>
      </c>
      <c r="T1416" s="299">
        <v>0</v>
      </c>
      <c r="U1416" s="299">
        <v>0</v>
      </c>
      <c r="V1416" s="299">
        <v>15480</v>
      </c>
      <c r="W1416" s="299">
        <v>3.78</v>
      </c>
      <c r="X1416" s="299">
        <v>0</v>
      </c>
      <c r="Y1416" s="299">
        <v>0</v>
      </c>
      <c r="Z1416" s="299">
        <v>15480</v>
      </c>
      <c r="AA1416" s="299">
        <v>3.78</v>
      </c>
      <c r="AB1416" s="299">
        <v>1620</v>
      </c>
      <c r="AC1416" s="299">
        <v>0.4</v>
      </c>
      <c r="AD1416" s="299">
        <v>0</v>
      </c>
      <c r="AE1416" s="299">
        <v>0</v>
      </c>
      <c r="AF1416" s="299">
        <v>1620</v>
      </c>
      <c r="AG1416" s="299">
        <v>0.4</v>
      </c>
      <c r="AH1416" s="299">
        <v>2340</v>
      </c>
      <c r="AI1416" s="299">
        <v>0.56999999999999995</v>
      </c>
      <c r="AJ1416" s="299">
        <v>0</v>
      </c>
      <c r="AK1416" s="299">
        <v>0</v>
      </c>
      <c r="AL1416" s="299">
        <v>409080</v>
      </c>
      <c r="AM1416" s="299">
        <v>100</v>
      </c>
      <c r="AN1416" s="299">
        <v>0</v>
      </c>
      <c r="AO1416" s="299">
        <v>0</v>
      </c>
      <c r="AP1416" s="299">
        <v>409080</v>
      </c>
      <c r="AQ1416" s="65">
        <f t="shared" si="311"/>
        <v>3.7841009093575829E-2</v>
      </c>
      <c r="AR1416" s="66">
        <f t="shared" si="312"/>
        <v>86</v>
      </c>
      <c r="AS1416" s="67">
        <f t="shared" si="313"/>
        <v>3.9601056028160751E-3</v>
      </c>
      <c r="AT1416" s="66">
        <f t="shared" si="314"/>
        <v>9</v>
      </c>
      <c r="AU1416" s="67">
        <f t="shared" si="315"/>
        <v>5.720152537400997E-3</v>
      </c>
      <c r="AV1416" s="68">
        <f t="shared" si="316"/>
        <v>13</v>
      </c>
    </row>
    <row r="1417" spans="1:48" x14ac:dyDescent="0.2">
      <c r="A1417" s="1" t="str">
        <f t="shared" si="309"/>
        <v>Pichidegua51</v>
      </c>
      <c r="B1417" s="38" t="str">
        <f t="shared" si="310"/>
        <v>PICH4B51</v>
      </c>
      <c r="C1417" s="39">
        <v>51</v>
      </c>
      <c r="D1417" s="40" t="s">
        <v>52</v>
      </c>
      <c r="E1417" s="40" t="s">
        <v>55</v>
      </c>
      <c r="F1417" s="40" t="s">
        <v>50</v>
      </c>
      <c r="G1417" s="41" t="s">
        <v>33</v>
      </c>
      <c r="H1417" s="299">
        <v>480</v>
      </c>
      <c r="I1417" s="299">
        <v>0.34</v>
      </c>
      <c r="J1417" s="299">
        <v>7920</v>
      </c>
      <c r="K1417" s="299">
        <v>5.57</v>
      </c>
      <c r="L1417" s="299">
        <v>56160</v>
      </c>
      <c r="M1417" s="299">
        <v>39.47</v>
      </c>
      <c r="N1417" s="299">
        <v>51660</v>
      </c>
      <c r="O1417" s="299">
        <v>36.299999999999997</v>
      </c>
      <c r="P1417" s="299">
        <v>10440</v>
      </c>
      <c r="Q1417" s="299">
        <v>7.34</v>
      </c>
      <c r="R1417" s="299">
        <v>0</v>
      </c>
      <c r="S1417" s="299">
        <v>0</v>
      </c>
      <c r="T1417" s="299">
        <v>0</v>
      </c>
      <c r="U1417" s="299">
        <v>0</v>
      </c>
      <c r="V1417" s="299">
        <v>12600</v>
      </c>
      <c r="W1417" s="299">
        <v>8.85</v>
      </c>
      <c r="X1417" s="299">
        <v>0</v>
      </c>
      <c r="Y1417" s="299">
        <v>0</v>
      </c>
      <c r="Z1417" s="299">
        <v>12600</v>
      </c>
      <c r="AA1417" s="299">
        <v>8.85</v>
      </c>
      <c r="AB1417" s="299">
        <v>2340</v>
      </c>
      <c r="AC1417" s="299">
        <v>1.64</v>
      </c>
      <c r="AD1417" s="299">
        <v>0</v>
      </c>
      <c r="AE1417" s="299">
        <v>0</v>
      </c>
      <c r="AF1417" s="299">
        <v>2340</v>
      </c>
      <c r="AG1417" s="299">
        <v>1.64</v>
      </c>
      <c r="AH1417" s="299">
        <v>700</v>
      </c>
      <c r="AI1417" s="299">
        <v>0.49</v>
      </c>
      <c r="AJ1417" s="299">
        <v>0</v>
      </c>
      <c r="AK1417" s="299">
        <v>0</v>
      </c>
      <c r="AL1417" s="299">
        <v>142300</v>
      </c>
      <c r="AM1417" s="299">
        <v>100</v>
      </c>
      <c r="AN1417" s="299">
        <v>0</v>
      </c>
      <c r="AO1417" s="299">
        <v>0</v>
      </c>
      <c r="AP1417" s="299">
        <v>142300</v>
      </c>
      <c r="AQ1417" s="65">
        <f t="shared" si="311"/>
        <v>8.8545326774420244E-2</v>
      </c>
      <c r="AR1417" s="66">
        <f t="shared" si="312"/>
        <v>70</v>
      </c>
      <c r="AS1417" s="67">
        <f t="shared" si="313"/>
        <v>1.6444132115249473E-2</v>
      </c>
      <c r="AT1417" s="66">
        <f t="shared" si="314"/>
        <v>13</v>
      </c>
      <c r="AU1417" s="67">
        <f t="shared" si="315"/>
        <v>4.9191848208011242E-3</v>
      </c>
      <c r="AV1417" s="68">
        <f t="shared" si="316"/>
        <v>3.8888888888888888</v>
      </c>
    </row>
    <row r="1418" spans="1:48" x14ac:dyDescent="0.2">
      <c r="A1418" s="1" t="str">
        <f t="shared" si="309"/>
        <v>Pichidegua51</v>
      </c>
      <c r="B1418" s="38" t="str">
        <f t="shared" si="310"/>
        <v>PICH5B51</v>
      </c>
      <c r="C1418" s="39">
        <v>51</v>
      </c>
      <c r="D1418" s="40" t="s">
        <v>52</v>
      </c>
      <c r="E1418" s="40" t="s">
        <v>55</v>
      </c>
      <c r="F1418" s="40" t="s">
        <v>51</v>
      </c>
      <c r="G1418" s="41" t="s">
        <v>34</v>
      </c>
      <c r="H1418" s="299">
        <v>7800</v>
      </c>
      <c r="I1418" s="299">
        <v>1.54</v>
      </c>
      <c r="J1418" s="299">
        <v>2360</v>
      </c>
      <c r="K1418" s="299">
        <v>0.47</v>
      </c>
      <c r="L1418" s="299">
        <v>67140</v>
      </c>
      <c r="M1418" s="299">
        <v>13.3</v>
      </c>
      <c r="N1418" s="299">
        <v>330480</v>
      </c>
      <c r="O1418" s="299">
        <v>65.45</v>
      </c>
      <c r="P1418" s="299">
        <v>79380</v>
      </c>
      <c r="Q1418" s="299">
        <v>15.72</v>
      </c>
      <c r="R1418" s="299">
        <v>0</v>
      </c>
      <c r="S1418" s="299">
        <v>0</v>
      </c>
      <c r="T1418" s="299">
        <v>0</v>
      </c>
      <c r="U1418" s="299">
        <v>0</v>
      </c>
      <c r="V1418" s="299">
        <v>14400</v>
      </c>
      <c r="W1418" s="299">
        <v>2.85</v>
      </c>
      <c r="X1418" s="299">
        <v>0</v>
      </c>
      <c r="Y1418" s="299">
        <v>0</v>
      </c>
      <c r="Z1418" s="299">
        <v>14400</v>
      </c>
      <c r="AA1418" s="299">
        <v>2.85</v>
      </c>
      <c r="AB1418" s="299">
        <v>2520</v>
      </c>
      <c r="AC1418" s="299">
        <v>0.5</v>
      </c>
      <c r="AD1418" s="299">
        <v>0</v>
      </c>
      <c r="AE1418" s="299">
        <v>0</v>
      </c>
      <c r="AF1418" s="299">
        <v>2520</v>
      </c>
      <c r="AG1418" s="299">
        <v>0.5</v>
      </c>
      <c r="AH1418" s="299">
        <v>860</v>
      </c>
      <c r="AI1418" s="299">
        <v>0.17</v>
      </c>
      <c r="AJ1418" s="299">
        <v>0</v>
      </c>
      <c r="AK1418" s="299">
        <v>0</v>
      </c>
      <c r="AL1418" s="299">
        <v>504940</v>
      </c>
      <c r="AM1418" s="299">
        <v>100</v>
      </c>
      <c r="AN1418" s="299">
        <v>0</v>
      </c>
      <c r="AO1418" s="299">
        <v>0</v>
      </c>
      <c r="AP1418" s="299">
        <v>504940</v>
      </c>
      <c r="AQ1418" s="65">
        <f t="shared" si="311"/>
        <v>2.8518239790866241E-2</v>
      </c>
      <c r="AR1418" s="66">
        <f t="shared" si="312"/>
        <v>80</v>
      </c>
      <c r="AS1418" s="67">
        <f t="shared" si="313"/>
        <v>4.9906919634015922E-3</v>
      </c>
      <c r="AT1418" s="66">
        <f t="shared" si="314"/>
        <v>14</v>
      </c>
      <c r="AU1418" s="67">
        <f t="shared" si="315"/>
        <v>1.7031726541767338E-3</v>
      </c>
      <c r="AV1418" s="68">
        <f t="shared" si="316"/>
        <v>4.7777777777777777</v>
      </c>
    </row>
    <row r="1419" spans="1:48" x14ac:dyDescent="0.2">
      <c r="A1419" s="1" t="str">
        <f t="shared" si="309"/>
        <v>Pichidegua51</v>
      </c>
      <c r="B1419" s="38" t="str">
        <f t="shared" si="310"/>
        <v>PICH3C51</v>
      </c>
      <c r="C1419" s="39">
        <v>51</v>
      </c>
      <c r="D1419" s="40" t="s">
        <v>52</v>
      </c>
      <c r="E1419" s="40" t="s">
        <v>55</v>
      </c>
      <c r="F1419" s="40" t="s">
        <v>49</v>
      </c>
      <c r="G1419" s="41" t="s">
        <v>53</v>
      </c>
      <c r="H1419" s="299">
        <v>2880</v>
      </c>
      <c r="I1419" s="299">
        <v>0.83</v>
      </c>
      <c r="J1419" s="299">
        <v>23600</v>
      </c>
      <c r="K1419" s="299">
        <v>6.81</v>
      </c>
      <c r="L1419" s="299">
        <v>184860</v>
      </c>
      <c r="M1419" s="299">
        <v>53.37</v>
      </c>
      <c r="N1419" s="299">
        <v>107280</v>
      </c>
      <c r="O1419" s="299">
        <v>30.97</v>
      </c>
      <c r="P1419" s="299">
        <v>7380</v>
      </c>
      <c r="Q1419" s="299">
        <v>2.13</v>
      </c>
      <c r="R1419" s="299">
        <v>0</v>
      </c>
      <c r="S1419" s="299">
        <v>0</v>
      </c>
      <c r="T1419" s="299">
        <v>0</v>
      </c>
      <c r="U1419" s="299">
        <v>0</v>
      </c>
      <c r="V1419" s="299">
        <v>16200</v>
      </c>
      <c r="W1419" s="299">
        <v>4.68</v>
      </c>
      <c r="X1419" s="299">
        <v>0</v>
      </c>
      <c r="Y1419" s="299">
        <v>0</v>
      </c>
      <c r="Z1419" s="299">
        <v>16200</v>
      </c>
      <c r="AA1419" s="299">
        <v>4.68</v>
      </c>
      <c r="AB1419" s="299">
        <v>2160</v>
      </c>
      <c r="AC1419" s="299">
        <v>0.62</v>
      </c>
      <c r="AD1419" s="299">
        <v>0</v>
      </c>
      <c r="AE1419" s="299">
        <v>0</v>
      </c>
      <c r="AF1419" s="299">
        <v>2160</v>
      </c>
      <c r="AG1419" s="299">
        <v>0.62</v>
      </c>
      <c r="AH1419" s="299">
        <v>2000</v>
      </c>
      <c r="AI1419" s="299">
        <v>0.57999999999999996</v>
      </c>
      <c r="AJ1419" s="299">
        <v>0</v>
      </c>
      <c r="AK1419" s="299">
        <v>0</v>
      </c>
      <c r="AL1419" s="299">
        <v>346360</v>
      </c>
      <c r="AM1419" s="299">
        <v>100</v>
      </c>
      <c r="AN1419" s="299">
        <v>0</v>
      </c>
      <c r="AO1419" s="299">
        <v>0</v>
      </c>
      <c r="AP1419" s="299">
        <v>346360</v>
      </c>
      <c r="AQ1419" s="65">
        <f t="shared" si="311"/>
        <v>4.6772144589444509E-2</v>
      </c>
      <c r="AR1419" s="66">
        <f t="shared" si="312"/>
        <v>90</v>
      </c>
      <c r="AS1419" s="67">
        <f t="shared" si="313"/>
        <v>6.2362859452592678E-3</v>
      </c>
      <c r="AT1419" s="66">
        <f t="shared" si="314"/>
        <v>12</v>
      </c>
      <c r="AU1419" s="67">
        <f t="shared" si="315"/>
        <v>5.7743388382030256E-3</v>
      </c>
      <c r="AV1419" s="68">
        <f t="shared" si="316"/>
        <v>11.111111111111111</v>
      </c>
    </row>
    <row r="1420" spans="1:48" x14ac:dyDescent="0.2">
      <c r="A1420" s="1" t="str">
        <f t="shared" si="309"/>
        <v>Pichidegua51</v>
      </c>
      <c r="B1420" s="38" t="str">
        <f t="shared" si="310"/>
        <v>PICH5C51</v>
      </c>
      <c r="C1420" s="39">
        <v>51</v>
      </c>
      <c r="D1420" s="40" t="s">
        <v>52</v>
      </c>
      <c r="E1420" s="40" t="s">
        <v>55</v>
      </c>
      <c r="F1420" s="40" t="s">
        <v>51</v>
      </c>
      <c r="G1420" s="41" t="s">
        <v>35</v>
      </c>
      <c r="H1420" s="299">
        <v>7200</v>
      </c>
      <c r="I1420" s="299">
        <v>2.5099999999999998</v>
      </c>
      <c r="J1420" s="299">
        <v>71760</v>
      </c>
      <c r="K1420" s="299">
        <v>25.04</v>
      </c>
      <c r="L1420" s="299">
        <v>130680</v>
      </c>
      <c r="M1420" s="299">
        <v>45.59</v>
      </c>
      <c r="N1420" s="299">
        <v>51840</v>
      </c>
      <c r="O1420" s="299">
        <v>18.09</v>
      </c>
      <c r="P1420" s="299">
        <v>3600</v>
      </c>
      <c r="Q1420" s="299">
        <v>1.26</v>
      </c>
      <c r="R1420" s="299">
        <v>0</v>
      </c>
      <c r="S1420" s="299">
        <v>0</v>
      </c>
      <c r="T1420" s="299">
        <v>0</v>
      </c>
      <c r="U1420" s="299">
        <v>0</v>
      </c>
      <c r="V1420" s="299">
        <v>16740</v>
      </c>
      <c r="W1420" s="299">
        <v>5.84</v>
      </c>
      <c r="X1420" s="299">
        <v>0</v>
      </c>
      <c r="Y1420" s="299">
        <v>0</v>
      </c>
      <c r="Z1420" s="299">
        <v>16740</v>
      </c>
      <c r="AA1420" s="299">
        <v>5.84</v>
      </c>
      <c r="AB1420" s="299">
        <v>3240</v>
      </c>
      <c r="AC1420" s="299">
        <v>1.1299999999999999</v>
      </c>
      <c r="AD1420" s="299">
        <v>0</v>
      </c>
      <c r="AE1420" s="299">
        <v>0</v>
      </c>
      <c r="AF1420" s="299">
        <v>3240</v>
      </c>
      <c r="AG1420" s="299">
        <v>1.1299999999999999</v>
      </c>
      <c r="AH1420" s="299">
        <v>1560</v>
      </c>
      <c r="AI1420" s="299">
        <v>0.54</v>
      </c>
      <c r="AJ1420" s="299">
        <v>0</v>
      </c>
      <c r="AK1420" s="299">
        <v>0</v>
      </c>
      <c r="AL1420" s="299">
        <v>286620</v>
      </c>
      <c r="AM1420" s="299">
        <v>100</v>
      </c>
      <c r="AN1420" s="299">
        <v>0</v>
      </c>
      <c r="AO1420" s="299">
        <v>0</v>
      </c>
      <c r="AP1420" s="299">
        <v>286620</v>
      </c>
      <c r="AQ1420" s="65">
        <f t="shared" si="311"/>
        <v>5.8404856604563536E-2</v>
      </c>
      <c r="AR1420" s="66">
        <f t="shared" si="312"/>
        <v>93</v>
      </c>
      <c r="AS1420" s="67">
        <f t="shared" si="313"/>
        <v>1.1304165794431652E-2</v>
      </c>
      <c r="AT1420" s="66">
        <f t="shared" si="314"/>
        <v>18</v>
      </c>
      <c r="AU1420" s="67">
        <f t="shared" si="315"/>
        <v>5.4427464936152399E-3</v>
      </c>
      <c r="AV1420" s="68">
        <f t="shared" si="316"/>
        <v>8.6666666666666661</v>
      </c>
    </row>
    <row r="1421" spans="1:48" x14ac:dyDescent="0.2">
      <c r="A1421" s="1" t="str">
        <f t="shared" si="309"/>
        <v>Pichidegua51</v>
      </c>
      <c r="B1421" s="38" t="str">
        <f t="shared" si="310"/>
        <v>PICH5D51</v>
      </c>
      <c r="C1421" s="39">
        <v>51</v>
      </c>
      <c r="D1421" s="40" t="s">
        <v>52</v>
      </c>
      <c r="E1421" s="40" t="s">
        <v>55</v>
      </c>
      <c r="F1421" s="40" t="s">
        <v>51</v>
      </c>
      <c r="G1421" s="41" t="s">
        <v>36</v>
      </c>
      <c r="H1421" s="299">
        <v>0</v>
      </c>
      <c r="I1421" s="299">
        <v>0</v>
      </c>
      <c r="J1421" s="299">
        <v>0</v>
      </c>
      <c r="K1421" s="299">
        <v>0</v>
      </c>
      <c r="L1421" s="299">
        <v>0</v>
      </c>
      <c r="M1421" s="299">
        <v>0</v>
      </c>
      <c r="N1421" s="299">
        <v>0</v>
      </c>
      <c r="O1421" s="299">
        <v>0</v>
      </c>
      <c r="P1421" s="299">
        <v>0</v>
      </c>
      <c r="Q1421" s="299">
        <v>0</v>
      </c>
      <c r="R1421" s="299">
        <v>0</v>
      </c>
      <c r="S1421" s="299">
        <v>0</v>
      </c>
      <c r="T1421" s="299">
        <v>0</v>
      </c>
      <c r="U1421" s="299">
        <v>0</v>
      </c>
      <c r="V1421" s="299">
        <v>0</v>
      </c>
      <c r="W1421" s="299">
        <v>0</v>
      </c>
      <c r="X1421" s="299">
        <v>0</v>
      </c>
      <c r="Y1421" s="299">
        <v>0</v>
      </c>
      <c r="Z1421" s="299">
        <v>0</v>
      </c>
      <c r="AA1421" s="299">
        <v>0</v>
      </c>
      <c r="AB1421" s="299">
        <v>0</v>
      </c>
      <c r="AC1421" s="299">
        <v>0</v>
      </c>
      <c r="AD1421" s="299">
        <v>0</v>
      </c>
      <c r="AE1421" s="299">
        <v>0</v>
      </c>
      <c r="AF1421" s="299">
        <v>0</v>
      </c>
      <c r="AG1421" s="299">
        <v>0</v>
      </c>
      <c r="AH1421" s="299">
        <v>0</v>
      </c>
      <c r="AI1421" s="299">
        <v>0</v>
      </c>
      <c r="AJ1421" s="299">
        <v>0</v>
      </c>
      <c r="AK1421" s="299">
        <v>0</v>
      </c>
      <c r="AL1421" s="299">
        <v>0</v>
      </c>
      <c r="AM1421" s="299">
        <v>0</v>
      </c>
      <c r="AN1421" s="299">
        <v>0</v>
      </c>
      <c r="AO1421" s="299">
        <v>0</v>
      </c>
      <c r="AP1421" s="299">
        <v>0</v>
      </c>
      <c r="AQ1421" s="65" t="e">
        <f t="shared" si="311"/>
        <v>#DIV/0!</v>
      </c>
      <c r="AR1421" s="66">
        <f t="shared" si="312"/>
        <v>0</v>
      </c>
      <c r="AS1421" s="67" t="e">
        <f t="shared" si="313"/>
        <v>#DIV/0!</v>
      </c>
      <c r="AT1421" s="66">
        <f t="shared" si="314"/>
        <v>0</v>
      </c>
      <c r="AU1421" s="67" t="e">
        <f t="shared" si="315"/>
        <v>#DIV/0!</v>
      </c>
      <c r="AV1421" s="68">
        <f t="shared" si="316"/>
        <v>0</v>
      </c>
    </row>
    <row r="1422" spans="1:48" x14ac:dyDescent="0.2">
      <c r="A1422" s="1" t="str">
        <f t="shared" si="309"/>
        <v>Pichidegua51</v>
      </c>
      <c r="B1422" s="38" t="str">
        <f t="shared" si="310"/>
        <v>PICH1Aco51</v>
      </c>
      <c r="C1422" s="39">
        <v>51</v>
      </c>
      <c r="D1422" s="40" t="s">
        <v>52</v>
      </c>
      <c r="E1422" s="40" t="s">
        <v>56</v>
      </c>
      <c r="F1422" s="40" t="s">
        <v>47</v>
      </c>
      <c r="G1422" s="41" t="s">
        <v>37</v>
      </c>
      <c r="H1422" s="299">
        <v>3600</v>
      </c>
      <c r="I1422" s="299">
        <v>3.47</v>
      </c>
      <c r="J1422" s="299">
        <v>5940</v>
      </c>
      <c r="K1422" s="299">
        <v>5.73</v>
      </c>
      <c r="L1422" s="299">
        <v>11560</v>
      </c>
      <c r="M1422" s="299">
        <v>11.15</v>
      </c>
      <c r="N1422" s="299">
        <v>67140</v>
      </c>
      <c r="O1422" s="299">
        <v>64.77</v>
      </c>
      <c r="P1422" s="299">
        <v>8460</v>
      </c>
      <c r="Q1422" s="299">
        <v>8.16</v>
      </c>
      <c r="R1422" s="299">
        <v>360</v>
      </c>
      <c r="S1422" s="299">
        <v>0.35</v>
      </c>
      <c r="T1422" s="299">
        <v>0</v>
      </c>
      <c r="U1422" s="299">
        <v>0</v>
      </c>
      <c r="V1422" s="299">
        <v>2859</v>
      </c>
      <c r="W1422" s="299">
        <v>2.76</v>
      </c>
      <c r="X1422" s="299">
        <v>750</v>
      </c>
      <c r="Y1422" s="299">
        <v>0.72</v>
      </c>
      <c r="Z1422" s="299">
        <v>3609</v>
      </c>
      <c r="AA1422" s="299">
        <v>3.48</v>
      </c>
      <c r="AB1422" s="299">
        <v>1557</v>
      </c>
      <c r="AC1422" s="299">
        <v>1.5</v>
      </c>
      <c r="AD1422" s="299">
        <v>750</v>
      </c>
      <c r="AE1422" s="299">
        <v>0.72</v>
      </c>
      <c r="AF1422" s="299">
        <v>2307</v>
      </c>
      <c r="AG1422" s="299">
        <v>2.23</v>
      </c>
      <c r="AH1422" s="299">
        <v>676</v>
      </c>
      <c r="AI1422" s="299">
        <v>0.65</v>
      </c>
      <c r="AJ1422" s="299">
        <v>0</v>
      </c>
      <c r="AK1422" s="299">
        <v>0</v>
      </c>
      <c r="AL1422" s="299">
        <v>102152</v>
      </c>
      <c r="AM1422" s="299">
        <v>98.55</v>
      </c>
      <c r="AN1422" s="299">
        <v>1500</v>
      </c>
      <c r="AO1422" s="299">
        <v>1.45</v>
      </c>
      <c r="AP1422" s="299">
        <v>103652</v>
      </c>
      <c r="AQ1422" s="65">
        <f t="shared" si="311"/>
        <v>3.4818430903407555E-2</v>
      </c>
      <c r="AR1422" s="66">
        <f t="shared" si="312"/>
        <v>20.05</v>
      </c>
      <c r="AS1422" s="67">
        <f t="shared" si="313"/>
        <v>2.2257168216725194E-2</v>
      </c>
      <c r="AT1422" s="66">
        <f t="shared" si="314"/>
        <v>12.816666666666666</v>
      </c>
      <c r="AU1422" s="67">
        <f t="shared" si="315"/>
        <v>6.5218230231929922E-3</v>
      </c>
      <c r="AV1422" s="68">
        <f t="shared" si="316"/>
        <v>3.7555555555555555</v>
      </c>
    </row>
    <row r="1423" spans="1:48" x14ac:dyDescent="0.2">
      <c r="A1423" s="1" t="str">
        <f t="shared" si="309"/>
        <v>Pichidegua51</v>
      </c>
      <c r="B1423" s="38" t="str">
        <f t="shared" si="310"/>
        <v>PICH1Aco251</v>
      </c>
      <c r="C1423" s="39">
        <v>51</v>
      </c>
      <c r="D1423" s="40" t="s">
        <v>52</v>
      </c>
      <c r="E1423" s="40" t="s">
        <v>56</v>
      </c>
      <c r="F1423" s="40" t="s">
        <v>47</v>
      </c>
      <c r="G1423" s="41" t="s">
        <v>38</v>
      </c>
      <c r="H1423" s="299">
        <v>2160</v>
      </c>
      <c r="I1423" s="299">
        <v>2.85</v>
      </c>
      <c r="J1423" s="299">
        <v>900</v>
      </c>
      <c r="K1423" s="299">
        <v>1.19</v>
      </c>
      <c r="L1423" s="299">
        <v>21260</v>
      </c>
      <c r="M1423" s="299">
        <v>28.01</v>
      </c>
      <c r="N1423" s="299">
        <v>40860</v>
      </c>
      <c r="O1423" s="299">
        <v>53.84</v>
      </c>
      <c r="P1423" s="299">
        <v>3600</v>
      </c>
      <c r="Q1423" s="299">
        <v>4.74</v>
      </c>
      <c r="R1423" s="299">
        <v>0</v>
      </c>
      <c r="S1423" s="299">
        <v>0</v>
      </c>
      <c r="T1423" s="299">
        <v>0</v>
      </c>
      <c r="U1423" s="299">
        <v>0</v>
      </c>
      <c r="V1423" s="299">
        <v>3150</v>
      </c>
      <c r="W1423" s="299">
        <v>4.1500000000000004</v>
      </c>
      <c r="X1423" s="299">
        <v>2100</v>
      </c>
      <c r="Y1423" s="299">
        <v>2.77</v>
      </c>
      <c r="Z1423" s="299">
        <v>5250</v>
      </c>
      <c r="AA1423" s="299">
        <v>6.92</v>
      </c>
      <c r="AB1423" s="299">
        <v>1119</v>
      </c>
      <c r="AC1423" s="299">
        <v>1.47</v>
      </c>
      <c r="AD1423" s="299">
        <v>240</v>
      </c>
      <c r="AE1423" s="299">
        <v>0.32</v>
      </c>
      <c r="AF1423" s="299">
        <v>1359</v>
      </c>
      <c r="AG1423" s="299">
        <v>1.79</v>
      </c>
      <c r="AH1423" s="299">
        <v>509</v>
      </c>
      <c r="AI1423" s="299">
        <v>0.67</v>
      </c>
      <c r="AJ1423" s="299">
        <v>0</v>
      </c>
      <c r="AK1423" s="299">
        <v>0</v>
      </c>
      <c r="AL1423" s="299">
        <v>73558</v>
      </c>
      <c r="AM1423" s="299">
        <v>96.92</v>
      </c>
      <c r="AN1423" s="299">
        <v>2340</v>
      </c>
      <c r="AO1423" s="299">
        <v>3.08</v>
      </c>
      <c r="AP1423" s="299">
        <v>75898</v>
      </c>
      <c r="AQ1423" s="65">
        <f t="shared" si="311"/>
        <v>6.9171783182692556E-2</v>
      </c>
      <c r="AR1423" s="66">
        <f t="shared" si="312"/>
        <v>29.166666666666668</v>
      </c>
      <c r="AS1423" s="67">
        <f t="shared" si="313"/>
        <v>1.7905610161005558E-2</v>
      </c>
      <c r="AT1423" s="66">
        <f t="shared" si="314"/>
        <v>7.55</v>
      </c>
      <c r="AU1423" s="67">
        <f t="shared" si="315"/>
        <v>6.7063690742839074E-3</v>
      </c>
      <c r="AV1423" s="68">
        <f t="shared" si="316"/>
        <v>2.8277777777777779</v>
      </c>
    </row>
    <row r="1424" spans="1:48" x14ac:dyDescent="0.2">
      <c r="A1424" s="1" t="str">
        <f t="shared" si="309"/>
        <v>Pichidegua51</v>
      </c>
      <c r="B1424" s="38" t="str">
        <f t="shared" si="310"/>
        <v>PICH1Bco51</v>
      </c>
      <c r="C1424" s="39">
        <v>51</v>
      </c>
      <c r="D1424" s="40" t="s">
        <v>52</v>
      </c>
      <c r="E1424" s="40" t="s">
        <v>56</v>
      </c>
      <c r="F1424" s="40" t="s">
        <v>47</v>
      </c>
      <c r="G1424" s="41" t="s">
        <v>39</v>
      </c>
      <c r="H1424" s="299">
        <v>2760</v>
      </c>
      <c r="I1424" s="299">
        <v>8.81</v>
      </c>
      <c r="J1424" s="299">
        <v>5220</v>
      </c>
      <c r="K1424" s="299">
        <v>16.670000000000002</v>
      </c>
      <c r="L1424" s="299">
        <v>1800</v>
      </c>
      <c r="M1424" s="299">
        <v>5.75</v>
      </c>
      <c r="N1424" s="299">
        <v>17460</v>
      </c>
      <c r="O1424" s="299">
        <v>55.75</v>
      </c>
      <c r="P1424" s="299">
        <v>0</v>
      </c>
      <c r="Q1424" s="299">
        <v>0</v>
      </c>
      <c r="R1424" s="299">
        <v>0</v>
      </c>
      <c r="S1424" s="299">
        <v>0</v>
      </c>
      <c r="T1424" s="299">
        <v>0</v>
      </c>
      <c r="U1424" s="299">
        <v>0</v>
      </c>
      <c r="V1424" s="299">
        <v>2712</v>
      </c>
      <c r="W1424" s="299">
        <v>8.66</v>
      </c>
      <c r="X1424" s="299">
        <v>540</v>
      </c>
      <c r="Y1424" s="299">
        <v>1.72</v>
      </c>
      <c r="Z1424" s="299">
        <v>3252</v>
      </c>
      <c r="AA1424" s="299">
        <v>10.38</v>
      </c>
      <c r="AB1424" s="299">
        <v>240</v>
      </c>
      <c r="AC1424" s="299">
        <v>0.77</v>
      </c>
      <c r="AD1424" s="299">
        <v>0</v>
      </c>
      <c r="AE1424" s="299">
        <v>0</v>
      </c>
      <c r="AF1424" s="299">
        <v>240</v>
      </c>
      <c r="AG1424" s="299">
        <v>0.77</v>
      </c>
      <c r="AH1424" s="299">
        <v>588</v>
      </c>
      <c r="AI1424" s="299">
        <v>1.88</v>
      </c>
      <c r="AJ1424" s="299">
        <v>0</v>
      </c>
      <c r="AK1424" s="299">
        <v>0</v>
      </c>
      <c r="AL1424" s="299">
        <v>30780</v>
      </c>
      <c r="AM1424" s="299">
        <v>98.28</v>
      </c>
      <c r="AN1424" s="299">
        <v>540</v>
      </c>
      <c r="AO1424" s="299">
        <v>1.72</v>
      </c>
      <c r="AP1424" s="299">
        <v>31320</v>
      </c>
      <c r="AQ1424" s="65">
        <f t="shared" si="311"/>
        <v>0.10383141762452107</v>
      </c>
      <c r="AR1424" s="66">
        <f t="shared" si="312"/>
        <v>18.066666666666666</v>
      </c>
      <c r="AS1424" s="67">
        <f t="shared" si="313"/>
        <v>7.6628352490421452E-3</v>
      </c>
      <c r="AT1424" s="66">
        <f t="shared" si="314"/>
        <v>1.3333333333333333</v>
      </c>
      <c r="AU1424" s="67">
        <f t="shared" si="315"/>
        <v>1.8773946360153258E-2</v>
      </c>
      <c r="AV1424" s="68">
        <f t="shared" si="316"/>
        <v>3.2666666666666666</v>
      </c>
    </row>
    <row r="1425" spans="1:48" x14ac:dyDescent="0.2">
      <c r="A1425" s="1" t="str">
        <f t="shared" si="309"/>
        <v>Pichidegua51</v>
      </c>
      <c r="B1425" s="38" t="str">
        <f t="shared" si="310"/>
        <v>PICH2BCO51</v>
      </c>
      <c r="C1425" s="39">
        <v>51</v>
      </c>
      <c r="D1425" s="40" t="s">
        <v>52</v>
      </c>
      <c r="E1425" s="40" t="s">
        <v>56</v>
      </c>
      <c r="F1425" s="40" t="s">
        <v>47</v>
      </c>
      <c r="G1425" s="41" t="s">
        <v>40</v>
      </c>
      <c r="H1425" s="299">
        <v>0</v>
      </c>
      <c r="I1425" s="299">
        <v>0</v>
      </c>
      <c r="J1425" s="299">
        <v>360</v>
      </c>
      <c r="K1425" s="299">
        <v>0.49</v>
      </c>
      <c r="L1425" s="299">
        <v>0</v>
      </c>
      <c r="M1425" s="299">
        <v>0</v>
      </c>
      <c r="N1425" s="299">
        <v>18180</v>
      </c>
      <c r="O1425" s="299">
        <v>24.68</v>
      </c>
      <c r="P1425" s="299">
        <v>53460</v>
      </c>
      <c r="Q1425" s="299">
        <v>72.569999999999993</v>
      </c>
      <c r="R1425" s="299">
        <v>0</v>
      </c>
      <c r="S1425" s="299">
        <v>0</v>
      </c>
      <c r="T1425" s="299">
        <v>0</v>
      </c>
      <c r="U1425" s="299">
        <v>0</v>
      </c>
      <c r="V1425" s="299">
        <v>180</v>
      </c>
      <c r="W1425" s="299">
        <v>0.24</v>
      </c>
      <c r="X1425" s="299">
        <v>0</v>
      </c>
      <c r="Y1425" s="299">
        <v>0</v>
      </c>
      <c r="Z1425" s="299">
        <v>180</v>
      </c>
      <c r="AA1425" s="299">
        <v>0.24</v>
      </c>
      <c r="AB1425" s="299">
        <v>540</v>
      </c>
      <c r="AC1425" s="299">
        <v>0.73</v>
      </c>
      <c r="AD1425" s="299">
        <v>0</v>
      </c>
      <c r="AE1425" s="299">
        <v>0</v>
      </c>
      <c r="AF1425" s="299">
        <v>540</v>
      </c>
      <c r="AG1425" s="299">
        <v>0.73</v>
      </c>
      <c r="AH1425" s="299">
        <v>950</v>
      </c>
      <c r="AI1425" s="299">
        <v>1.29</v>
      </c>
      <c r="AJ1425" s="299">
        <v>0</v>
      </c>
      <c r="AK1425" s="299">
        <v>0</v>
      </c>
      <c r="AL1425" s="299">
        <v>73670</v>
      </c>
      <c r="AM1425" s="299">
        <v>100</v>
      </c>
      <c r="AN1425" s="299">
        <v>0</v>
      </c>
      <c r="AO1425" s="299">
        <v>0</v>
      </c>
      <c r="AP1425" s="299">
        <v>73670</v>
      </c>
      <c r="AQ1425" s="65">
        <f t="shared" si="311"/>
        <v>2.4433283561829783E-3</v>
      </c>
      <c r="AR1425" s="66">
        <f t="shared" si="312"/>
        <v>1</v>
      </c>
      <c r="AS1425" s="67">
        <f t="shared" si="313"/>
        <v>7.3299850685489346E-3</v>
      </c>
      <c r="AT1425" s="66">
        <f t="shared" si="314"/>
        <v>3</v>
      </c>
      <c r="AU1425" s="67">
        <f t="shared" si="315"/>
        <v>1.2895344102076829E-2</v>
      </c>
      <c r="AV1425" s="68">
        <f t="shared" si="316"/>
        <v>5.2777777777777777</v>
      </c>
    </row>
    <row r="1426" spans="1:48" x14ac:dyDescent="0.2">
      <c r="A1426" s="1" t="str">
        <f t="shared" si="309"/>
        <v>Pichidegua51</v>
      </c>
      <c r="B1426" s="38" t="str">
        <f t="shared" si="310"/>
        <v>PICH4Bco51</v>
      </c>
      <c r="C1426" s="39">
        <v>51</v>
      </c>
      <c r="D1426" s="40" t="s">
        <v>52</v>
      </c>
      <c r="E1426" s="40" t="s">
        <v>56</v>
      </c>
      <c r="F1426" s="40" t="s">
        <v>50</v>
      </c>
      <c r="G1426" s="41" t="s">
        <v>41</v>
      </c>
      <c r="H1426" s="299">
        <v>1320</v>
      </c>
      <c r="I1426" s="299">
        <v>3.4</v>
      </c>
      <c r="J1426" s="299">
        <v>0</v>
      </c>
      <c r="K1426" s="299">
        <v>0</v>
      </c>
      <c r="L1426" s="299">
        <v>20700</v>
      </c>
      <c r="M1426" s="299">
        <v>53.35</v>
      </c>
      <c r="N1426" s="299">
        <v>6840</v>
      </c>
      <c r="O1426" s="299">
        <v>17.63</v>
      </c>
      <c r="P1426" s="299">
        <v>4500</v>
      </c>
      <c r="Q1426" s="299">
        <v>11.6</v>
      </c>
      <c r="R1426" s="299">
        <v>0</v>
      </c>
      <c r="S1426" s="299">
        <v>0</v>
      </c>
      <c r="T1426" s="299">
        <v>0</v>
      </c>
      <c r="U1426" s="299">
        <v>0</v>
      </c>
      <c r="V1426" s="299">
        <v>3060</v>
      </c>
      <c r="W1426" s="299">
        <v>7.89</v>
      </c>
      <c r="X1426" s="299">
        <v>0</v>
      </c>
      <c r="Y1426" s="299">
        <v>0</v>
      </c>
      <c r="Z1426" s="299">
        <v>3060</v>
      </c>
      <c r="AA1426" s="299">
        <v>7.89</v>
      </c>
      <c r="AB1426" s="299">
        <v>1620</v>
      </c>
      <c r="AC1426" s="299">
        <v>4.18</v>
      </c>
      <c r="AD1426" s="299">
        <v>0</v>
      </c>
      <c r="AE1426" s="299">
        <v>0</v>
      </c>
      <c r="AF1426" s="299">
        <v>1620</v>
      </c>
      <c r="AG1426" s="299">
        <v>4.18</v>
      </c>
      <c r="AH1426" s="299">
        <v>760</v>
      </c>
      <c r="AI1426" s="299">
        <v>1.96</v>
      </c>
      <c r="AJ1426" s="299">
        <v>0</v>
      </c>
      <c r="AK1426" s="299">
        <v>0</v>
      </c>
      <c r="AL1426" s="299">
        <v>38800</v>
      </c>
      <c r="AM1426" s="299">
        <v>100</v>
      </c>
      <c r="AN1426" s="299">
        <v>0</v>
      </c>
      <c r="AO1426" s="299">
        <v>0</v>
      </c>
      <c r="AP1426" s="299">
        <v>38800</v>
      </c>
      <c r="AQ1426" s="65">
        <f t="shared" si="311"/>
        <v>7.8865979381443296E-2</v>
      </c>
      <c r="AR1426" s="66">
        <f t="shared" si="312"/>
        <v>17</v>
      </c>
      <c r="AS1426" s="67">
        <f t="shared" si="313"/>
        <v>4.1752577319587626E-2</v>
      </c>
      <c r="AT1426" s="66">
        <f t="shared" si="314"/>
        <v>9</v>
      </c>
      <c r="AU1426" s="67">
        <f t="shared" si="315"/>
        <v>1.9587628865979381E-2</v>
      </c>
      <c r="AV1426" s="68">
        <f t="shared" si="316"/>
        <v>4.2222222222222223</v>
      </c>
    </row>
    <row r="1427" spans="1:48" x14ac:dyDescent="0.2">
      <c r="A1427" s="1" t="str">
        <f t="shared" si="309"/>
        <v>Pichidegua51</v>
      </c>
      <c r="B1427" s="38" t="str">
        <f t="shared" si="310"/>
        <v>PICH5Aco51</v>
      </c>
      <c r="C1427" s="39">
        <v>51</v>
      </c>
      <c r="D1427" s="40" t="s">
        <v>52</v>
      </c>
      <c r="E1427" s="40" t="s">
        <v>56</v>
      </c>
      <c r="F1427" s="40" t="s">
        <v>51</v>
      </c>
      <c r="G1427" s="41" t="s">
        <v>42</v>
      </c>
      <c r="H1427" s="299">
        <v>4440</v>
      </c>
      <c r="I1427" s="299">
        <v>6.31</v>
      </c>
      <c r="J1427" s="299">
        <v>23400</v>
      </c>
      <c r="K1427" s="299">
        <v>33.26</v>
      </c>
      <c r="L1427" s="299">
        <v>5580</v>
      </c>
      <c r="M1427" s="299">
        <v>7.93</v>
      </c>
      <c r="N1427" s="299">
        <v>30060</v>
      </c>
      <c r="O1427" s="299">
        <v>42.72</v>
      </c>
      <c r="P1427" s="299">
        <v>0</v>
      </c>
      <c r="Q1427" s="299">
        <v>0</v>
      </c>
      <c r="R1427" s="299">
        <v>0</v>
      </c>
      <c r="S1427" s="299">
        <v>0</v>
      </c>
      <c r="T1427" s="299">
        <v>0</v>
      </c>
      <c r="U1427" s="299">
        <v>0</v>
      </c>
      <c r="V1427" s="299">
        <v>4860</v>
      </c>
      <c r="W1427" s="299">
        <v>6.91</v>
      </c>
      <c r="X1427" s="299">
        <v>0</v>
      </c>
      <c r="Y1427" s="299">
        <v>0</v>
      </c>
      <c r="Z1427" s="299">
        <v>4860</v>
      </c>
      <c r="AA1427" s="299">
        <v>6.91</v>
      </c>
      <c r="AB1427" s="299">
        <v>1440</v>
      </c>
      <c r="AC1427" s="299">
        <v>2.0499999999999998</v>
      </c>
      <c r="AD1427" s="299">
        <v>0</v>
      </c>
      <c r="AE1427" s="299">
        <v>0</v>
      </c>
      <c r="AF1427" s="299">
        <v>1440</v>
      </c>
      <c r="AG1427" s="299">
        <v>2.0499999999999998</v>
      </c>
      <c r="AH1427" s="299">
        <v>580</v>
      </c>
      <c r="AI1427" s="299">
        <v>0.82</v>
      </c>
      <c r="AJ1427" s="299">
        <v>0</v>
      </c>
      <c r="AK1427" s="299">
        <v>0</v>
      </c>
      <c r="AL1427" s="299">
        <v>70360</v>
      </c>
      <c r="AM1427" s="299">
        <v>100</v>
      </c>
      <c r="AN1427" s="299">
        <v>0</v>
      </c>
      <c r="AO1427" s="299">
        <v>0</v>
      </c>
      <c r="AP1427" s="299">
        <v>70360</v>
      </c>
      <c r="AQ1427" s="65">
        <f t="shared" si="311"/>
        <v>6.9073337123365552E-2</v>
      </c>
      <c r="AR1427" s="66">
        <f t="shared" si="312"/>
        <v>27</v>
      </c>
      <c r="AS1427" s="67">
        <f t="shared" si="313"/>
        <v>2.0466173962478681E-2</v>
      </c>
      <c r="AT1427" s="66">
        <f t="shared" si="314"/>
        <v>8</v>
      </c>
      <c r="AU1427" s="67">
        <f t="shared" si="315"/>
        <v>8.2433200682205804E-3</v>
      </c>
      <c r="AV1427" s="68">
        <f t="shared" si="316"/>
        <v>3.2222222222222223</v>
      </c>
    </row>
    <row r="1428" spans="1:48" x14ac:dyDescent="0.2">
      <c r="A1428" s="1" t="str">
        <f t="shared" si="309"/>
        <v>Pichidegua51</v>
      </c>
      <c r="B1428" s="38" t="str">
        <f t="shared" si="310"/>
        <v>PICH5Bco51</v>
      </c>
      <c r="C1428" s="39">
        <v>51</v>
      </c>
      <c r="D1428" s="40" t="s">
        <v>52</v>
      </c>
      <c r="E1428" s="40" t="s">
        <v>56</v>
      </c>
      <c r="F1428" s="40" t="s">
        <v>51</v>
      </c>
      <c r="G1428" s="41" t="s">
        <v>43</v>
      </c>
      <c r="H1428" s="299">
        <v>0</v>
      </c>
      <c r="I1428" s="299">
        <v>0</v>
      </c>
      <c r="J1428" s="299">
        <v>0</v>
      </c>
      <c r="K1428" s="299">
        <v>0</v>
      </c>
      <c r="L1428" s="299">
        <v>0</v>
      </c>
      <c r="M1428" s="299">
        <v>0</v>
      </c>
      <c r="N1428" s="299">
        <v>0</v>
      </c>
      <c r="O1428" s="299">
        <v>0</v>
      </c>
      <c r="P1428" s="299">
        <v>0</v>
      </c>
      <c r="Q1428" s="299">
        <v>0</v>
      </c>
      <c r="R1428" s="299">
        <v>0</v>
      </c>
      <c r="S1428" s="299">
        <v>0</v>
      </c>
      <c r="T1428" s="299">
        <v>0</v>
      </c>
      <c r="U1428" s="299">
        <v>0</v>
      </c>
      <c r="V1428" s="299">
        <v>0</v>
      </c>
      <c r="W1428" s="299">
        <v>0</v>
      </c>
      <c r="X1428" s="299">
        <v>0</v>
      </c>
      <c r="Y1428" s="299">
        <v>0</v>
      </c>
      <c r="Z1428" s="299">
        <v>0</v>
      </c>
      <c r="AA1428" s="299">
        <v>0</v>
      </c>
      <c r="AB1428" s="299">
        <v>0</v>
      </c>
      <c r="AC1428" s="299">
        <v>0</v>
      </c>
      <c r="AD1428" s="299">
        <v>0</v>
      </c>
      <c r="AE1428" s="299">
        <v>0</v>
      </c>
      <c r="AF1428" s="299">
        <v>0</v>
      </c>
      <c r="AG1428" s="299">
        <v>0</v>
      </c>
      <c r="AH1428" s="299">
        <v>0</v>
      </c>
      <c r="AI1428" s="299">
        <v>0</v>
      </c>
      <c r="AJ1428" s="299">
        <v>0</v>
      </c>
      <c r="AK1428" s="299">
        <v>0</v>
      </c>
      <c r="AL1428" s="299">
        <v>0</v>
      </c>
      <c r="AM1428" s="299">
        <v>0</v>
      </c>
      <c r="AN1428" s="299">
        <v>0</v>
      </c>
      <c r="AO1428" s="299">
        <v>0</v>
      </c>
      <c r="AP1428" s="299">
        <v>0</v>
      </c>
      <c r="AQ1428" s="65" t="e">
        <f t="shared" si="311"/>
        <v>#DIV/0!</v>
      </c>
      <c r="AR1428" s="66">
        <f t="shared" si="312"/>
        <v>0</v>
      </c>
      <c r="AS1428" s="67" t="e">
        <f t="shared" si="313"/>
        <v>#DIV/0!</v>
      </c>
      <c r="AT1428" s="66">
        <f t="shared" si="314"/>
        <v>0</v>
      </c>
      <c r="AU1428" s="67" t="e">
        <f t="shared" si="315"/>
        <v>#DIV/0!</v>
      </c>
      <c r="AV1428" s="68">
        <f t="shared" si="316"/>
        <v>0</v>
      </c>
    </row>
    <row r="1429" spans="1:48" x14ac:dyDescent="0.2">
      <c r="A1429" s="1" t="str">
        <f t="shared" si="309"/>
        <v>Pichidegua51</v>
      </c>
      <c r="B1429" s="38" t="str">
        <f t="shared" si="310"/>
        <v>PICH5Cco51</v>
      </c>
      <c r="C1429" s="39">
        <v>51</v>
      </c>
      <c r="D1429" s="40" t="s">
        <v>52</v>
      </c>
      <c r="E1429" s="40" t="s">
        <v>56</v>
      </c>
      <c r="F1429" s="40" t="s">
        <v>51</v>
      </c>
      <c r="G1429" s="41" t="s">
        <v>44</v>
      </c>
      <c r="H1429" s="299">
        <v>4560</v>
      </c>
      <c r="I1429" s="299">
        <v>4.12</v>
      </c>
      <c r="J1429" s="299">
        <v>24120</v>
      </c>
      <c r="K1429" s="299">
        <v>21.81</v>
      </c>
      <c r="L1429" s="299">
        <v>12780</v>
      </c>
      <c r="M1429" s="299">
        <v>11.56</v>
      </c>
      <c r="N1429" s="299">
        <v>59940</v>
      </c>
      <c r="O1429" s="299">
        <v>54.21</v>
      </c>
      <c r="P1429" s="299">
        <v>1080</v>
      </c>
      <c r="Q1429" s="299">
        <v>0.98</v>
      </c>
      <c r="R1429" s="299">
        <v>0</v>
      </c>
      <c r="S1429" s="299">
        <v>0</v>
      </c>
      <c r="T1429" s="299">
        <v>0</v>
      </c>
      <c r="U1429" s="299">
        <v>0</v>
      </c>
      <c r="V1429" s="299">
        <v>5400</v>
      </c>
      <c r="W1429" s="299">
        <v>4.88</v>
      </c>
      <c r="X1429" s="299">
        <v>0</v>
      </c>
      <c r="Y1429" s="299">
        <v>0</v>
      </c>
      <c r="Z1429" s="299">
        <v>5400</v>
      </c>
      <c r="AA1429" s="299">
        <v>4.88</v>
      </c>
      <c r="AB1429" s="299">
        <v>1980</v>
      </c>
      <c r="AC1429" s="299">
        <v>1.79</v>
      </c>
      <c r="AD1429" s="299">
        <v>0</v>
      </c>
      <c r="AE1429" s="299">
        <v>0</v>
      </c>
      <c r="AF1429" s="299">
        <v>1980</v>
      </c>
      <c r="AG1429" s="299">
        <v>1.79</v>
      </c>
      <c r="AH1429" s="299">
        <v>720</v>
      </c>
      <c r="AI1429" s="299">
        <v>0.65</v>
      </c>
      <c r="AJ1429" s="299">
        <v>0</v>
      </c>
      <c r="AK1429" s="299">
        <v>0</v>
      </c>
      <c r="AL1429" s="299">
        <v>110580</v>
      </c>
      <c r="AM1429" s="299">
        <v>100</v>
      </c>
      <c r="AN1429" s="299">
        <v>0</v>
      </c>
      <c r="AO1429" s="299">
        <v>0</v>
      </c>
      <c r="AP1429" s="299">
        <v>110580</v>
      </c>
      <c r="AQ1429" s="65">
        <f t="shared" si="311"/>
        <v>4.8833423765599564E-2</v>
      </c>
      <c r="AR1429" s="66">
        <f t="shared" si="312"/>
        <v>30</v>
      </c>
      <c r="AS1429" s="67">
        <f t="shared" si="313"/>
        <v>1.7905588714053174E-2</v>
      </c>
      <c r="AT1429" s="66">
        <f t="shared" si="314"/>
        <v>11</v>
      </c>
      <c r="AU1429" s="67">
        <f t="shared" si="315"/>
        <v>6.5111231687466084E-3</v>
      </c>
      <c r="AV1429" s="68">
        <f t="shared" si="316"/>
        <v>4</v>
      </c>
    </row>
    <row r="1430" spans="1:48" ht="13.5" thickBot="1" x14ac:dyDescent="0.25">
      <c r="A1430" s="1" t="str">
        <f t="shared" si="309"/>
        <v>51</v>
      </c>
      <c r="B1430" s="44" t="str">
        <f t="shared" si="310"/>
        <v>Lavado51</v>
      </c>
      <c r="C1430" s="45">
        <v>51</v>
      </c>
      <c r="D1430" s="46"/>
      <c r="E1430" s="46"/>
      <c r="F1430" s="46"/>
      <c r="G1430" s="47" t="s">
        <v>46</v>
      </c>
      <c r="H1430" s="301">
        <v>6120</v>
      </c>
      <c r="I1430" s="301">
        <v>5.24</v>
      </c>
      <c r="J1430" s="301">
        <v>15300</v>
      </c>
      <c r="K1430" s="301">
        <v>13.1</v>
      </c>
      <c r="L1430" s="301">
        <v>48240</v>
      </c>
      <c r="M1430" s="301">
        <v>41.29</v>
      </c>
      <c r="N1430" s="301">
        <v>39600</v>
      </c>
      <c r="O1430" s="301">
        <v>33.9</v>
      </c>
      <c r="P1430" s="301">
        <v>7020</v>
      </c>
      <c r="Q1430" s="301">
        <v>6.01</v>
      </c>
      <c r="R1430" s="301">
        <v>540</v>
      </c>
      <c r="S1430" s="301">
        <v>0.46</v>
      </c>
      <c r="T1430" s="301">
        <v>0</v>
      </c>
      <c r="U1430" s="301">
        <v>0</v>
      </c>
      <c r="V1430" s="301">
        <v>0</v>
      </c>
      <c r="W1430" s="301">
        <v>0</v>
      </c>
      <c r="X1430" s="301">
        <v>0</v>
      </c>
      <c r="Y1430" s="301">
        <v>0</v>
      </c>
      <c r="Z1430" s="301">
        <v>0</v>
      </c>
      <c r="AA1430" s="301">
        <v>0</v>
      </c>
      <c r="AB1430" s="301">
        <v>0</v>
      </c>
      <c r="AC1430" s="301">
        <v>0</v>
      </c>
      <c r="AD1430" s="301">
        <v>0</v>
      </c>
      <c r="AE1430" s="301">
        <v>0</v>
      </c>
      <c r="AF1430" s="301">
        <v>0</v>
      </c>
      <c r="AG1430" s="301">
        <v>0</v>
      </c>
      <c r="AH1430" s="301">
        <v>0</v>
      </c>
      <c r="AI1430" s="301">
        <v>0</v>
      </c>
      <c r="AJ1430" s="301">
        <v>0</v>
      </c>
      <c r="AK1430" s="301">
        <v>0</v>
      </c>
      <c r="AL1430" s="301">
        <v>116820</v>
      </c>
      <c r="AM1430" s="301">
        <v>100</v>
      </c>
      <c r="AN1430" s="301">
        <v>0</v>
      </c>
      <c r="AO1430" s="301">
        <v>0</v>
      </c>
      <c r="AP1430" s="301">
        <v>116820</v>
      </c>
      <c r="AQ1430" s="69">
        <f t="shared" si="311"/>
        <v>0</v>
      </c>
      <c r="AR1430" s="70">
        <f t="shared" si="312"/>
        <v>0</v>
      </c>
      <c r="AS1430" s="71">
        <f t="shared" si="313"/>
        <v>0</v>
      </c>
      <c r="AT1430" s="70">
        <f t="shared" si="314"/>
        <v>0</v>
      </c>
      <c r="AU1430" s="71">
        <f t="shared" si="315"/>
        <v>0</v>
      </c>
      <c r="AV1430" s="72">
        <f t="shared" si="316"/>
        <v>0</v>
      </c>
    </row>
    <row r="1431" spans="1:48" x14ac:dyDescent="0.2">
      <c r="A1431" s="1" t="str">
        <f t="shared" ref="A1431:A1458" si="317">+CONCATENATE(D1431,C1431)</f>
        <v>Calera52</v>
      </c>
      <c r="B1431" s="38" t="str">
        <f t="shared" ref="B1431:B1458" si="318">+CONCATENATE(G1431,C1431)</f>
        <v>CA3A52</v>
      </c>
      <c r="C1431" s="35">
        <v>52</v>
      </c>
      <c r="D1431" s="36" t="s">
        <v>59</v>
      </c>
      <c r="E1431" s="36" t="s">
        <v>56</v>
      </c>
      <c r="F1431" s="36" t="s">
        <v>47</v>
      </c>
      <c r="G1431" s="37" t="s">
        <v>20</v>
      </c>
      <c r="H1431" s="299">
        <v>1320</v>
      </c>
      <c r="I1431" s="299">
        <v>5.45</v>
      </c>
      <c r="J1431" s="299">
        <v>4680</v>
      </c>
      <c r="K1431" s="299">
        <v>19.309999999999999</v>
      </c>
      <c r="L1431" s="299">
        <v>10260</v>
      </c>
      <c r="M1431" s="299">
        <v>42.33</v>
      </c>
      <c r="N1431" s="299">
        <v>4500</v>
      </c>
      <c r="O1431" s="299">
        <v>18.559999999999999</v>
      </c>
      <c r="P1431" s="299">
        <v>180</v>
      </c>
      <c r="Q1431" s="299">
        <v>0.74</v>
      </c>
      <c r="R1431" s="299">
        <v>180</v>
      </c>
      <c r="S1431" s="299">
        <v>0.74</v>
      </c>
      <c r="T1431" s="299">
        <v>0</v>
      </c>
      <c r="U1431" s="299">
        <v>0</v>
      </c>
      <c r="V1431" s="299">
        <v>1419</v>
      </c>
      <c r="W1431" s="299">
        <v>5.85</v>
      </c>
      <c r="X1431" s="299">
        <v>120</v>
      </c>
      <c r="Y1431" s="299">
        <v>0.5</v>
      </c>
      <c r="Z1431" s="299">
        <v>1539</v>
      </c>
      <c r="AA1431" s="299">
        <v>6.35</v>
      </c>
      <c r="AB1431" s="299">
        <v>543</v>
      </c>
      <c r="AC1431" s="299">
        <v>2.2400000000000002</v>
      </c>
      <c r="AD1431" s="299">
        <v>420</v>
      </c>
      <c r="AE1431" s="299">
        <v>1.73</v>
      </c>
      <c r="AF1431" s="299">
        <v>963</v>
      </c>
      <c r="AG1431" s="299">
        <v>3.97</v>
      </c>
      <c r="AH1431" s="299">
        <v>618</v>
      </c>
      <c r="AI1431" s="299">
        <v>2.5499999999999998</v>
      </c>
      <c r="AJ1431" s="299">
        <v>0</v>
      </c>
      <c r="AK1431" s="299">
        <v>0</v>
      </c>
      <c r="AL1431" s="299">
        <v>23700</v>
      </c>
      <c r="AM1431" s="299">
        <v>97.77</v>
      </c>
      <c r="AN1431" s="299">
        <v>540</v>
      </c>
      <c r="AO1431" s="299">
        <v>2.23</v>
      </c>
      <c r="AP1431" s="299">
        <v>24240</v>
      </c>
      <c r="AQ1431" s="65">
        <f t="shared" ref="AQ1431:AQ1458" si="319">+Z1431/AP1431</f>
        <v>6.3490099009900991E-2</v>
      </c>
      <c r="AR1431" s="66">
        <f t="shared" ref="AR1431:AR1458" si="320">+Z1431/180</f>
        <v>8.5500000000000007</v>
      </c>
      <c r="AS1431" s="67">
        <f t="shared" ref="AS1431:AS1458" si="321">+AF1431/AP1431</f>
        <v>3.9727722772277228E-2</v>
      </c>
      <c r="AT1431" s="66">
        <f t="shared" ref="AT1431:AT1458" si="322">+AF1431/180</f>
        <v>5.35</v>
      </c>
      <c r="AU1431" s="67">
        <f t="shared" ref="AU1431:AU1458" si="323">+AH1431/AP1431</f>
        <v>2.5495049504950493E-2</v>
      </c>
      <c r="AV1431" s="68">
        <f t="shared" ref="AV1431:AV1458" si="324">+AH1431/180</f>
        <v>3.4333333333333331</v>
      </c>
    </row>
    <row r="1432" spans="1:48" x14ac:dyDescent="0.2">
      <c r="A1432" s="1" t="str">
        <f t="shared" si="317"/>
        <v>Calera52</v>
      </c>
      <c r="B1432" s="38" t="str">
        <f t="shared" si="318"/>
        <v>CA3B52</v>
      </c>
      <c r="C1432" s="39">
        <v>52</v>
      </c>
      <c r="D1432" s="40" t="s">
        <v>59</v>
      </c>
      <c r="E1432" s="40" t="s">
        <v>56</v>
      </c>
      <c r="F1432" s="40" t="s">
        <v>47</v>
      </c>
      <c r="G1432" s="41" t="s">
        <v>54</v>
      </c>
      <c r="H1432" s="299">
        <v>0</v>
      </c>
      <c r="I1432" s="299">
        <v>0</v>
      </c>
      <c r="J1432" s="299">
        <v>0</v>
      </c>
      <c r="K1432" s="299">
        <v>0</v>
      </c>
      <c r="L1432" s="299">
        <v>0</v>
      </c>
      <c r="M1432" s="299">
        <v>0</v>
      </c>
      <c r="N1432" s="299">
        <v>0</v>
      </c>
      <c r="O1432" s="299">
        <v>0</v>
      </c>
      <c r="P1432" s="299">
        <v>0</v>
      </c>
      <c r="Q1432" s="299">
        <v>0</v>
      </c>
      <c r="R1432" s="299">
        <v>0</v>
      </c>
      <c r="S1432" s="299">
        <v>0</v>
      </c>
      <c r="T1432" s="299">
        <v>0</v>
      </c>
      <c r="U1432" s="299">
        <v>0</v>
      </c>
      <c r="V1432" s="299">
        <v>0</v>
      </c>
      <c r="W1432" s="299">
        <v>0</v>
      </c>
      <c r="X1432" s="299">
        <v>0</v>
      </c>
      <c r="Y1432" s="299">
        <v>0</v>
      </c>
      <c r="Z1432" s="299">
        <v>0</v>
      </c>
      <c r="AA1432" s="299">
        <v>0</v>
      </c>
      <c r="AB1432" s="299">
        <v>0</v>
      </c>
      <c r="AC1432" s="299">
        <v>0</v>
      </c>
      <c r="AD1432" s="299">
        <v>0</v>
      </c>
      <c r="AE1432" s="299">
        <v>0</v>
      </c>
      <c r="AF1432" s="299">
        <v>0</v>
      </c>
      <c r="AG1432" s="299">
        <v>0</v>
      </c>
      <c r="AH1432" s="299">
        <v>0</v>
      </c>
      <c r="AI1432" s="299">
        <v>0</v>
      </c>
      <c r="AJ1432" s="299">
        <v>0</v>
      </c>
      <c r="AK1432" s="299">
        <v>0</v>
      </c>
      <c r="AL1432" s="299">
        <v>0</v>
      </c>
      <c r="AM1432" s="299">
        <v>0</v>
      </c>
      <c r="AN1432" s="299">
        <v>0</v>
      </c>
      <c r="AO1432" s="299">
        <v>0</v>
      </c>
      <c r="AP1432" s="299">
        <v>0</v>
      </c>
      <c r="AQ1432" s="65" t="e">
        <f t="shared" si="319"/>
        <v>#DIV/0!</v>
      </c>
      <c r="AR1432" s="66">
        <f t="shared" si="320"/>
        <v>0</v>
      </c>
      <c r="AS1432" s="67" t="e">
        <f t="shared" si="321"/>
        <v>#DIV/0!</v>
      </c>
      <c r="AT1432" s="66">
        <f t="shared" si="322"/>
        <v>0</v>
      </c>
      <c r="AU1432" s="67" t="e">
        <f t="shared" si="323"/>
        <v>#DIV/0!</v>
      </c>
      <c r="AV1432" s="68">
        <f t="shared" si="324"/>
        <v>0</v>
      </c>
    </row>
    <row r="1433" spans="1:48" x14ac:dyDescent="0.2">
      <c r="A1433" s="1" t="str">
        <f t="shared" si="317"/>
        <v>Calera52</v>
      </c>
      <c r="B1433" s="38" t="str">
        <f t="shared" si="318"/>
        <v>CA3BB52</v>
      </c>
      <c r="C1433" s="39">
        <v>52</v>
      </c>
      <c r="D1433" s="40" t="s">
        <v>59</v>
      </c>
      <c r="E1433" s="40" t="s">
        <v>55</v>
      </c>
      <c r="F1433" s="40" t="s">
        <v>47</v>
      </c>
      <c r="G1433" s="41" t="s">
        <v>21</v>
      </c>
      <c r="H1433" s="299">
        <v>960</v>
      </c>
      <c r="I1433" s="299">
        <v>4.51</v>
      </c>
      <c r="J1433" s="299">
        <v>3780</v>
      </c>
      <c r="K1433" s="299">
        <v>17.77</v>
      </c>
      <c r="L1433" s="299">
        <v>9180</v>
      </c>
      <c r="M1433" s="299">
        <v>43.16</v>
      </c>
      <c r="N1433" s="299">
        <v>4320</v>
      </c>
      <c r="O1433" s="299">
        <v>20.309999999999999</v>
      </c>
      <c r="P1433" s="299">
        <v>180</v>
      </c>
      <c r="Q1433" s="299">
        <v>0.85</v>
      </c>
      <c r="R1433" s="299">
        <v>0</v>
      </c>
      <c r="S1433" s="299">
        <v>0</v>
      </c>
      <c r="T1433" s="299">
        <v>0</v>
      </c>
      <c r="U1433" s="299">
        <v>0</v>
      </c>
      <c r="V1433" s="299">
        <v>1260</v>
      </c>
      <c r="W1433" s="299">
        <v>5.92</v>
      </c>
      <c r="X1433" s="299">
        <v>180</v>
      </c>
      <c r="Y1433" s="299">
        <v>0.85</v>
      </c>
      <c r="Z1433" s="299">
        <v>1440</v>
      </c>
      <c r="AA1433" s="299">
        <v>6.77</v>
      </c>
      <c r="AB1433" s="299">
        <v>540</v>
      </c>
      <c r="AC1433" s="299">
        <v>2.54</v>
      </c>
      <c r="AD1433" s="299">
        <v>330</v>
      </c>
      <c r="AE1433" s="299">
        <v>1.55</v>
      </c>
      <c r="AF1433" s="299">
        <v>870</v>
      </c>
      <c r="AG1433" s="299">
        <v>4.09</v>
      </c>
      <c r="AH1433" s="299">
        <v>540</v>
      </c>
      <c r="AI1433" s="299">
        <v>2.54</v>
      </c>
      <c r="AJ1433" s="299">
        <v>0</v>
      </c>
      <c r="AK1433" s="299">
        <v>0</v>
      </c>
      <c r="AL1433" s="299">
        <v>20760</v>
      </c>
      <c r="AM1433" s="299">
        <v>97.6</v>
      </c>
      <c r="AN1433" s="299">
        <v>510</v>
      </c>
      <c r="AO1433" s="299">
        <v>2.4</v>
      </c>
      <c r="AP1433" s="299">
        <v>21270</v>
      </c>
      <c r="AQ1433" s="65">
        <f t="shared" si="319"/>
        <v>6.7700987306064886E-2</v>
      </c>
      <c r="AR1433" s="66">
        <f t="shared" si="320"/>
        <v>8</v>
      </c>
      <c r="AS1433" s="67">
        <f t="shared" si="321"/>
        <v>4.0902679830747531E-2</v>
      </c>
      <c r="AT1433" s="66">
        <f t="shared" si="322"/>
        <v>4.833333333333333</v>
      </c>
      <c r="AU1433" s="67">
        <f t="shared" si="323"/>
        <v>2.5387870239774329E-2</v>
      </c>
      <c r="AV1433" s="68">
        <f t="shared" si="324"/>
        <v>3</v>
      </c>
    </row>
    <row r="1434" spans="1:48" x14ac:dyDescent="0.2">
      <c r="A1434" s="1" t="str">
        <f t="shared" si="317"/>
        <v>Calera52</v>
      </c>
      <c r="B1434" s="38" t="str">
        <f t="shared" si="318"/>
        <v>CAP1A52</v>
      </c>
      <c r="C1434" s="39">
        <v>52</v>
      </c>
      <c r="D1434" s="40" t="s">
        <v>59</v>
      </c>
      <c r="E1434" s="40" t="s">
        <v>56</v>
      </c>
      <c r="F1434" s="40" t="s">
        <v>47</v>
      </c>
      <c r="G1434" s="41" t="s">
        <v>22</v>
      </c>
      <c r="H1434" s="299">
        <v>0</v>
      </c>
      <c r="I1434" s="299">
        <v>0</v>
      </c>
      <c r="J1434" s="299">
        <v>0</v>
      </c>
      <c r="K1434" s="299">
        <v>0</v>
      </c>
      <c r="L1434" s="299">
        <v>0</v>
      </c>
      <c r="M1434" s="299">
        <v>0</v>
      </c>
      <c r="N1434" s="299">
        <v>0</v>
      </c>
      <c r="O1434" s="299">
        <v>0</v>
      </c>
      <c r="P1434" s="299">
        <v>0</v>
      </c>
      <c r="Q1434" s="299">
        <v>0</v>
      </c>
      <c r="R1434" s="299">
        <v>0</v>
      </c>
      <c r="S1434" s="299">
        <v>0</v>
      </c>
      <c r="T1434" s="299">
        <v>0</v>
      </c>
      <c r="U1434" s="299">
        <v>0</v>
      </c>
      <c r="V1434" s="299">
        <v>0</v>
      </c>
      <c r="W1434" s="299">
        <v>0</v>
      </c>
      <c r="X1434" s="299">
        <v>0</v>
      </c>
      <c r="Y1434" s="299">
        <v>0</v>
      </c>
      <c r="Z1434" s="299">
        <v>0</v>
      </c>
      <c r="AA1434" s="299">
        <v>0</v>
      </c>
      <c r="AB1434" s="299">
        <v>0</v>
      </c>
      <c r="AC1434" s="299">
        <v>0</v>
      </c>
      <c r="AD1434" s="299">
        <v>0</v>
      </c>
      <c r="AE1434" s="299">
        <v>0</v>
      </c>
      <c r="AF1434" s="299">
        <v>0</v>
      </c>
      <c r="AG1434" s="299">
        <v>0</v>
      </c>
      <c r="AH1434" s="299">
        <v>0</v>
      </c>
      <c r="AI1434" s="299">
        <v>0</v>
      </c>
      <c r="AJ1434" s="299">
        <v>0</v>
      </c>
      <c r="AK1434" s="299">
        <v>0</v>
      </c>
      <c r="AL1434" s="299">
        <v>0</v>
      </c>
      <c r="AM1434" s="299">
        <v>0</v>
      </c>
      <c r="AN1434" s="299">
        <v>0</v>
      </c>
      <c r="AO1434" s="299">
        <v>0</v>
      </c>
      <c r="AP1434" s="299">
        <v>0</v>
      </c>
      <c r="AQ1434" s="65" t="e">
        <f t="shared" si="319"/>
        <v>#DIV/0!</v>
      </c>
      <c r="AR1434" s="66">
        <f t="shared" si="320"/>
        <v>0</v>
      </c>
      <c r="AS1434" s="67" t="e">
        <f t="shared" si="321"/>
        <v>#DIV/0!</v>
      </c>
      <c r="AT1434" s="66">
        <f t="shared" si="322"/>
        <v>0</v>
      </c>
      <c r="AU1434" s="67" t="e">
        <f t="shared" si="323"/>
        <v>#DIV/0!</v>
      </c>
      <c r="AV1434" s="68">
        <f t="shared" si="324"/>
        <v>0</v>
      </c>
    </row>
    <row r="1435" spans="1:48" x14ac:dyDescent="0.2">
      <c r="A1435" s="1" t="str">
        <f t="shared" si="317"/>
        <v>Calera52</v>
      </c>
      <c r="B1435" s="38" t="str">
        <f t="shared" si="318"/>
        <v>CAP1B52</v>
      </c>
      <c r="C1435" s="39">
        <v>52</v>
      </c>
      <c r="D1435" s="40" t="s">
        <v>59</v>
      </c>
      <c r="E1435" s="40" t="s">
        <v>56</v>
      </c>
      <c r="F1435" s="40" t="s">
        <v>47</v>
      </c>
      <c r="G1435" s="41" t="s">
        <v>23</v>
      </c>
      <c r="H1435" s="299">
        <v>720</v>
      </c>
      <c r="I1435" s="299">
        <v>2.54</v>
      </c>
      <c r="J1435" s="299">
        <v>0</v>
      </c>
      <c r="K1435" s="299">
        <v>0</v>
      </c>
      <c r="L1435" s="299">
        <v>3860</v>
      </c>
      <c r="M1435" s="299">
        <v>13.6</v>
      </c>
      <c r="N1435" s="299">
        <v>19440</v>
      </c>
      <c r="O1435" s="299">
        <v>68.5</v>
      </c>
      <c r="P1435" s="299">
        <v>2640</v>
      </c>
      <c r="Q1435" s="299">
        <v>9.3000000000000007</v>
      </c>
      <c r="R1435" s="299">
        <v>0</v>
      </c>
      <c r="S1435" s="299">
        <v>0</v>
      </c>
      <c r="T1435" s="299">
        <v>0</v>
      </c>
      <c r="U1435" s="299">
        <v>0</v>
      </c>
      <c r="V1435" s="299">
        <v>1110</v>
      </c>
      <c r="W1435" s="299">
        <v>3.91</v>
      </c>
      <c r="X1435" s="299">
        <v>120</v>
      </c>
      <c r="Y1435" s="299">
        <v>0.42</v>
      </c>
      <c r="Z1435" s="299">
        <v>1230</v>
      </c>
      <c r="AA1435" s="299">
        <v>4.33</v>
      </c>
      <c r="AB1435" s="299">
        <v>249</v>
      </c>
      <c r="AC1435" s="299">
        <v>0.88</v>
      </c>
      <c r="AD1435" s="299">
        <v>0</v>
      </c>
      <c r="AE1435" s="299">
        <v>0</v>
      </c>
      <c r="AF1435" s="299">
        <v>249</v>
      </c>
      <c r="AG1435" s="299">
        <v>0.88</v>
      </c>
      <c r="AH1435" s="299">
        <v>241</v>
      </c>
      <c r="AI1435" s="299">
        <v>0.85</v>
      </c>
      <c r="AJ1435" s="299">
        <v>0</v>
      </c>
      <c r="AK1435" s="299">
        <v>0</v>
      </c>
      <c r="AL1435" s="299">
        <v>28260</v>
      </c>
      <c r="AM1435" s="299">
        <v>99.58</v>
      </c>
      <c r="AN1435" s="299">
        <v>120</v>
      </c>
      <c r="AO1435" s="299">
        <v>0.42</v>
      </c>
      <c r="AP1435" s="299">
        <v>28380</v>
      </c>
      <c r="AQ1435" s="65">
        <f t="shared" si="319"/>
        <v>4.3340380549682873E-2</v>
      </c>
      <c r="AR1435" s="66">
        <f t="shared" si="320"/>
        <v>6.833333333333333</v>
      </c>
      <c r="AS1435" s="67">
        <f t="shared" si="321"/>
        <v>8.7737843551797048E-3</v>
      </c>
      <c r="AT1435" s="66">
        <f t="shared" si="322"/>
        <v>1.3833333333333333</v>
      </c>
      <c r="AU1435" s="67">
        <f t="shared" si="323"/>
        <v>8.491895701198026E-3</v>
      </c>
      <c r="AV1435" s="68">
        <f t="shared" si="324"/>
        <v>1.3388888888888888</v>
      </c>
    </row>
    <row r="1436" spans="1:48" x14ac:dyDescent="0.2">
      <c r="A1436" s="1" t="str">
        <f t="shared" si="317"/>
        <v>Calera52</v>
      </c>
      <c r="B1436" s="38" t="str">
        <f t="shared" si="318"/>
        <v>CAP1c52</v>
      </c>
      <c r="C1436" s="39">
        <v>52</v>
      </c>
      <c r="D1436" s="40" t="s">
        <v>59</v>
      </c>
      <c r="E1436" s="40" t="s">
        <v>56</v>
      </c>
      <c r="F1436" s="40" t="s">
        <v>47</v>
      </c>
      <c r="G1436" s="41" t="s">
        <v>24</v>
      </c>
      <c r="H1436" s="299">
        <v>1680</v>
      </c>
      <c r="I1436" s="299">
        <v>6.76</v>
      </c>
      <c r="J1436" s="299">
        <v>5580</v>
      </c>
      <c r="K1436" s="299">
        <v>22.44</v>
      </c>
      <c r="L1436" s="299">
        <v>10800</v>
      </c>
      <c r="M1436" s="299">
        <v>43.43</v>
      </c>
      <c r="N1436" s="299">
        <v>3780</v>
      </c>
      <c r="O1436" s="299">
        <v>15.2</v>
      </c>
      <c r="P1436" s="299">
        <v>0</v>
      </c>
      <c r="Q1436" s="299">
        <v>0</v>
      </c>
      <c r="R1436" s="299">
        <v>0</v>
      </c>
      <c r="S1436" s="299">
        <v>0</v>
      </c>
      <c r="T1436" s="299">
        <v>0</v>
      </c>
      <c r="U1436" s="299">
        <v>0</v>
      </c>
      <c r="V1436" s="299">
        <v>2454</v>
      </c>
      <c r="W1436" s="299">
        <v>9.8699999999999992</v>
      </c>
      <c r="X1436" s="299">
        <v>30</v>
      </c>
      <c r="Y1436" s="299">
        <v>0.12</v>
      </c>
      <c r="Z1436" s="299">
        <v>2484</v>
      </c>
      <c r="AA1436" s="299">
        <v>9.99</v>
      </c>
      <c r="AB1436" s="299">
        <v>291</v>
      </c>
      <c r="AC1436" s="299">
        <v>1.17</v>
      </c>
      <c r="AD1436" s="299">
        <v>0</v>
      </c>
      <c r="AE1436" s="299">
        <v>0</v>
      </c>
      <c r="AF1436" s="299">
        <v>291</v>
      </c>
      <c r="AG1436" s="299">
        <v>1.17</v>
      </c>
      <c r="AH1436" s="299">
        <v>255</v>
      </c>
      <c r="AI1436" s="299">
        <v>1.03</v>
      </c>
      <c r="AJ1436" s="299">
        <v>0</v>
      </c>
      <c r="AK1436" s="299">
        <v>0</v>
      </c>
      <c r="AL1436" s="299">
        <v>24840</v>
      </c>
      <c r="AM1436" s="299">
        <v>99.88</v>
      </c>
      <c r="AN1436" s="299">
        <v>30</v>
      </c>
      <c r="AO1436" s="299">
        <v>0.12</v>
      </c>
      <c r="AP1436" s="299">
        <v>24870</v>
      </c>
      <c r="AQ1436" s="65">
        <f t="shared" si="319"/>
        <v>9.9879372738238839E-2</v>
      </c>
      <c r="AR1436" s="66">
        <f t="shared" si="320"/>
        <v>13.8</v>
      </c>
      <c r="AS1436" s="67">
        <f t="shared" si="321"/>
        <v>1.1700844390832328E-2</v>
      </c>
      <c r="AT1436" s="66">
        <f t="shared" si="322"/>
        <v>1.6166666666666667</v>
      </c>
      <c r="AU1436" s="67">
        <f t="shared" si="323"/>
        <v>1.0253317249698432E-2</v>
      </c>
      <c r="AV1436" s="68">
        <f t="shared" si="324"/>
        <v>1.4166666666666667</v>
      </c>
    </row>
    <row r="1437" spans="1:48" x14ac:dyDescent="0.2">
      <c r="A1437" s="1" t="str">
        <f t="shared" si="317"/>
        <v>Pichidegua52</v>
      </c>
      <c r="B1437" s="38" t="str">
        <f t="shared" si="318"/>
        <v>PICH1A52</v>
      </c>
      <c r="C1437" s="39">
        <v>52</v>
      </c>
      <c r="D1437" s="40" t="s">
        <v>52</v>
      </c>
      <c r="E1437" s="40" t="s">
        <v>55</v>
      </c>
      <c r="F1437" s="40" t="s">
        <v>48</v>
      </c>
      <c r="G1437" s="41" t="s">
        <v>25</v>
      </c>
      <c r="H1437" s="299">
        <v>0</v>
      </c>
      <c r="I1437" s="299">
        <v>0</v>
      </c>
      <c r="J1437" s="299">
        <v>0</v>
      </c>
      <c r="K1437" s="299">
        <v>0</v>
      </c>
      <c r="L1437" s="299">
        <v>0</v>
      </c>
      <c r="M1437" s="299">
        <v>0</v>
      </c>
      <c r="N1437" s="299">
        <v>0</v>
      </c>
      <c r="O1437" s="299">
        <v>0</v>
      </c>
      <c r="P1437" s="299">
        <v>0</v>
      </c>
      <c r="Q1437" s="299">
        <v>0</v>
      </c>
      <c r="R1437" s="299">
        <v>0</v>
      </c>
      <c r="S1437" s="299">
        <v>0</v>
      </c>
      <c r="T1437" s="299">
        <v>0</v>
      </c>
      <c r="U1437" s="299">
        <v>0</v>
      </c>
      <c r="V1437" s="299">
        <v>0</v>
      </c>
      <c r="W1437" s="299">
        <v>0</v>
      </c>
      <c r="X1437" s="299">
        <v>0</v>
      </c>
      <c r="Y1437" s="299">
        <v>0</v>
      </c>
      <c r="Z1437" s="299">
        <v>0</v>
      </c>
      <c r="AA1437" s="299">
        <v>0</v>
      </c>
      <c r="AB1437" s="299">
        <v>0</v>
      </c>
      <c r="AC1437" s="299">
        <v>0</v>
      </c>
      <c r="AD1437" s="299">
        <v>0</v>
      </c>
      <c r="AE1437" s="299">
        <v>0</v>
      </c>
      <c r="AF1437" s="299">
        <v>0</v>
      </c>
      <c r="AG1437" s="299">
        <v>0</v>
      </c>
      <c r="AH1437" s="299">
        <v>0</v>
      </c>
      <c r="AI1437" s="299">
        <v>0</v>
      </c>
      <c r="AJ1437" s="299">
        <v>0</v>
      </c>
      <c r="AK1437" s="299">
        <v>0</v>
      </c>
      <c r="AL1437" s="299">
        <v>0</v>
      </c>
      <c r="AM1437" s="299">
        <v>0</v>
      </c>
      <c r="AN1437" s="299">
        <v>0</v>
      </c>
      <c r="AO1437" s="299">
        <v>0</v>
      </c>
      <c r="AP1437" s="299">
        <v>0</v>
      </c>
      <c r="AQ1437" s="65" t="e">
        <f t="shared" si="319"/>
        <v>#DIV/0!</v>
      </c>
      <c r="AR1437" s="66">
        <f t="shared" si="320"/>
        <v>0</v>
      </c>
      <c r="AS1437" s="67" t="e">
        <f t="shared" si="321"/>
        <v>#DIV/0!</v>
      </c>
      <c r="AT1437" s="66">
        <f t="shared" si="322"/>
        <v>0</v>
      </c>
      <c r="AU1437" s="67" t="e">
        <f t="shared" si="323"/>
        <v>#DIV/0!</v>
      </c>
      <c r="AV1437" s="68">
        <f t="shared" si="324"/>
        <v>0</v>
      </c>
    </row>
    <row r="1438" spans="1:48" x14ac:dyDescent="0.2">
      <c r="A1438" s="1" t="str">
        <f t="shared" si="317"/>
        <v>Pichidegua52</v>
      </c>
      <c r="B1438" s="38" t="str">
        <f t="shared" si="318"/>
        <v>PICH2A52</v>
      </c>
      <c r="C1438" s="39">
        <v>52</v>
      </c>
      <c r="D1438" s="40" t="s">
        <v>52</v>
      </c>
      <c r="E1438" s="40" t="s">
        <v>56</v>
      </c>
      <c r="F1438" s="40" t="s">
        <v>48</v>
      </c>
      <c r="G1438" s="41" t="s">
        <v>26</v>
      </c>
      <c r="H1438" s="299">
        <v>9240</v>
      </c>
      <c r="I1438" s="299">
        <v>5.35</v>
      </c>
      <c r="J1438" s="299">
        <v>43200</v>
      </c>
      <c r="K1438" s="299">
        <v>25</v>
      </c>
      <c r="L1438" s="299">
        <v>56700</v>
      </c>
      <c r="M1438" s="299">
        <v>32.82</v>
      </c>
      <c r="N1438" s="299">
        <v>50040</v>
      </c>
      <c r="O1438" s="299">
        <v>28.96</v>
      </c>
      <c r="P1438" s="299">
        <v>1620</v>
      </c>
      <c r="Q1438" s="299">
        <v>0.94</v>
      </c>
      <c r="R1438" s="299">
        <v>0</v>
      </c>
      <c r="S1438" s="299">
        <v>0</v>
      </c>
      <c r="T1438" s="299">
        <v>0</v>
      </c>
      <c r="U1438" s="299">
        <v>0</v>
      </c>
      <c r="V1438" s="299">
        <v>7380</v>
      </c>
      <c r="W1438" s="299">
        <v>4.2699999999999996</v>
      </c>
      <c r="X1438" s="299">
        <v>0</v>
      </c>
      <c r="Y1438" s="299">
        <v>0</v>
      </c>
      <c r="Z1438" s="299">
        <v>7380</v>
      </c>
      <c r="AA1438" s="299">
        <v>4.2699999999999996</v>
      </c>
      <c r="AB1438" s="299">
        <v>3780</v>
      </c>
      <c r="AC1438" s="299">
        <v>2.19</v>
      </c>
      <c r="AD1438" s="299">
        <v>0</v>
      </c>
      <c r="AE1438" s="299">
        <v>0</v>
      </c>
      <c r="AF1438" s="299">
        <v>3780</v>
      </c>
      <c r="AG1438" s="299">
        <v>2.19</v>
      </c>
      <c r="AH1438" s="299">
        <v>820</v>
      </c>
      <c r="AI1438" s="299">
        <v>0.47</v>
      </c>
      <c r="AJ1438" s="299">
        <v>0</v>
      </c>
      <c r="AK1438" s="299">
        <v>0</v>
      </c>
      <c r="AL1438" s="299">
        <v>172780</v>
      </c>
      <c r="AM1438" s="299">
        <v>100</v>
      </c>
      <c r="AN1438" s="299">
        <v>0</v>
      </c>
      <c r="AO1438" s="299">
        <v>0</v>
      </c>
      <c r="AP1438" s="299">
        <v>172780</v>
      </c>
      <c r="AQ1438" s="65">
        <f t="shared" si="319"/>
        <v>4.2713276999652737E-2</v>
      </c>
      <c r="AR1438" s="66">
        <f t="shared" si="320"/>
        <v>41</v>
      </c>
      <c r="AS1438" s="67">
        <f t="shared" si="321"/>
        <v>2.1877532121773353E-2</v>
      </c>
      <c r="AT1438" s="66">
        <f t="shared" si="322"/>
        <v>21</v>
      </c>
      <c r="AU1438" s="67">
        <f t="shared" si="323"/>
        <v>4.7459196666280821E-3</v>
      </c>
      <c r="AV1438" s="68">
        <f t="shared" si="324"/>
        <v>4.5555555555555554</v>
      </c>
    </row>
    <row r="1439" spans="1:48" x14ac:dyDescent="0.2">
      <c r="A1439" s="1" t="str">
        <f t="shared" si="317"/>
        <v>Pichidegua52</v>
      </c>
      <c r="B1439" s="38" t="str">
        <f t="shared" si="318"/>
        <v>PICH3A52</v>
      </c>
      <c r="C1439" s="39">
        <v>52</v>
      </c>
      <c r="D1439" s="40" t="s">
        <v>52</v>
      </c>
      <c r="E1439" s="40" t="s">
        <v>55</v>
      </c>
      <c r="F1439" s="40" t="s">
        <v>49</v>
      </c>
      <c r="G1439" s="41" t="s">
        <v>27</v>
      </c>
      <c r="H1439" s="299">
        <v>15960</v>
      </c>
      <c r="I1439" s="299">
        <v>7.01</v>
      </c>
      <c r="J1439" s="299">
        <v>34400</v>
      </c>
      <c r="K1439" s="299">
        <v>15.11</v>
      </c>
      <c r="L1439" s="299">
        <v>105100</v>
      </c>
      <c r="M1439" s="299">
        <v>46.16</v>
      </c>
      <c r="N1439" s="299">
        <v>45540</v>
      </c>
      <c r="O1439" s="299">
        <v>20</v>
      </c>
      <c r="P1439" s="299">
        <v>0</v>
      </c>
      <c r="Q1439" s="299">
        <v>0</v>
      </c>
      <c r="R1439" s="299">
        <v>0</v>
      </c>
      <c r="S1439" s="299">
        <v>0</v>
      </c>
      <c r="T1439" s="299">
        <v>0</v>
      </c>
      <c r="U1439" s="299">
        <v>0</v>
      </c>
      <c r="V1439" s="299">
        <v>22200</v>
      </c>
      <c r="W1439" s="299">
        <v>9.75</v>
      </c>
      <c r="X1439" s="299">
        <v>0</v>
      </c>
      <c r="Y1439" s="299">
        <v>0</v>
      </c>
      <c r="Z1439" s="299">
        <v>22200</v>
      </c>
      <c r="AA1439" s="299">
        <v>9.75</v>
      </c>
      <c r="AB1439" s="299">
        <v>2700</v>
      </c>
      <c r="AC1439" s="299">
        <v>1.19</v>
      </c>
      <c r="AD1439" s="299">
        <v>0</v>
      </c>
      <c r="AE1439" s="299">
        <v>0</v>
      </c>
      <c r="AF1439" s="299">
        <v>2700</v>
      </c>
      <c r="AG1439" s="299">
        <v>1.19</v>
      </c>
      <c r="AH1439" s="299">
        <v>1780</v>
      </c>
      <c r="AI1439" s="299">
        <v>0.78</v>
      </c>
      <c r="AJ1439" s="299">
        <v>0</v>
      </c>
      <c r="AK1439" s="299">
        <v>0</v>
      </c>
      <c r="AL1439" s="299">
        <v>227680</v>
      </c>
      <c r="AM1439" s="299">
        <v>100</v>
      </c>
      <c r="AN1439" s="299">
        <v>0</v>
      </c>
      <c r="AO1439" s="299">
        <v>0</v>
      </c>
      <c r="AP1439" s="299">
        <v>227680</v>
      </c>
      <c r="AQ1439" s="65">
        <f t="shared" si="319"/>
        <v>9.7505270555165141E-2</v>
      </c>
      <c r="AR1439" s="66">
        <f t="shared" si="320"/>
        <v>123.33333333333333</v>
      </c>
      <c r="AS1439" s="67">
        <f t="shared" si="321"/>
        <v>1.185874912157414E-2</v>
      </c>
      <c r="AT1439" s="66">
        <f t="shared" si="322"/>
        <v>15</v>
      </c>
      <c r="AU1439" s="67">
        <f t="shared" si="323"/>
        <v>7.8179901616303588E-3</v>
      </c>
      <c r="AV1439" s="68">
        <f t="shared" si="324"/>
        <v>9.8888888888888893</v>
      </c>
    </row>
    <row r="1440" spans="1:48" x14ac:dyDescent="0.2">
      <c r="A1440" s="1" t="str">
        <f t="shared" si="317"/>
        <v>Pichidegua52</v>
      </c>
      <c r="B1440" s="38" t="str">
        <f t="shared" si="318"/>
        <v>PICH4A52</v>
      </c>
      <c r="C1440" s="39">
        <v>52</v>
      </c>
      <c r="D1440" s="40" t="s">
        <v>52</v>
      </c>
      <c r="E1440" s="40" t="s">
        <v>55</v>
      </c>
      <c r="F1440" s="40" t="s">
        <v>50</v>
      </c>
      <c r="G1440" s="41" t="s">
        <v>28</v>
      </c>
      <c r="H1440" s="299">
        <v>0</v>
      </c>
      <c r="I1440" s="299">
        <v>0</v>
      </c>
      <c r="J1440" s="299">
        <v>0</v>
      </c>
      <c r="K1440" s="299">
        <v>0</v>
      </c>
      <c r="L1440" s="299">
        <v>0</v>
      </c>
      <c r="M1440" s="299">
        <v>0</v>
      </c>
      <c r="N1440" s="299">
        <v>0</v>
      </c>
      <c r="O1440" s="299">
        <v>0</v>
      </c>
      <c r="P1440" s="299">
        <v>0</v>
      </c>
      <c r="Q1440" s="299">
        <v>0</v>
      </c>
      <c r="R1440" s="299">
        <v>0</v>
      </c>
      <c r="S1440" s="299">
        <v>0</v>
      </c>
      <c r="T1440" s="299">
        <v>0</v>
      </c>
      <c r="U1440" s="299">
        <v>0</v>
      </c>
      <c r="V1440" s="299">
        <v>0</v>
      </c>
      <c r="W1440" s="299">
        <v>0</v>
      </c>
      <c r="X1440" s="299">
        <v>0</v>
      </c>
      <c r="Y1440" s="299">
        <v>0</v>
      </c>
      <c r="Z1440" s="299">
        <v>0</v>
      </c>
      <c r="AA1440" s="299">
        <v>0</v>
      </c>
      <c r="AB1440" s="299">
        <v>0</v>
      </c>
      <c r="AC1440" s="299">
        <v>0</v>
      </c>
      <c r="AD1440" s="299">
        <v>0</v>
      </c>
      <c r="AE1440" s="299">
        <v>0</v>
      </c>
      <c r="AF1440" s="299">
        <v>0</v>
      </c>
      <c r="AG1440" s="299">
        <v>0</v>
      </c>
      <c r="AH1440" s="299">
        <v>0</v>
      </c>
      <c r="AI1440" s="299">
        <v>0</v>
      </c>
      <c r="AJ1440" s="299">
        <v>0</v>
      </c>
      <c r="AK1440" s="299">
        <v>0</v>
      </c>
      <c r="AL1440" s="299">
        <v>0</v>
      </c>
      <c r="AM1440" s="299">
        <v>0</v>
      </c>
      <c r="AN1440" s="299">
        <v>0</v>
      </c>
      <c r="AO1440" s="299">
        <v>0</v>
      </c>
      <c r="AP1440" s="299">
        <v>0</v>
      </c>
      <c r="AQ1440" s="65" t="e">
        <f t="shared" si="319"/>
        <v>#DIV/0!</v>
      </c>
      <c r="AR1440" s="66">
        <f t="shared" si="320"/>
        <v>0</v>
      </c>
      <c r="AS1440" s="67" t="e">
        <f t="shared" si="321"/>
        <v>#DIV/0!</v>
      </c>
      <c r="AT1440" s="66">
        <f t="shared" si="322"/>
        <v>0</v>
      </c>
      <c r="AU1440" s="67" t="e">
        <f t="shared" si="323"/>
        <v>#DIV/0!</v>
      </c>
      <c r="AV1440" s="68">
        <f t="shared" si="324"/>
        <v>0</v>
      </c>
    </row>
    <row r="1441" spans="1:48" x14ac:dyDescent="0.2">
      <c r="A1441" s="1" t="str">
        <f t="shared" si="317"/>
        <v>Pichidegua52</v>
      </c>
      <c r="B1441" s="38" t="str">
        <f t="shared" si="318"/>
        <v>PICH5A52</v>
      </c>
      <c r="C1441" s="39">
        <v>52</v>
      </c>
      <c r="D1441" s="40" t="s">
        <v>52</v>
      </c>
      <c r="E1441" s="40" t="s">
        <v>55</v>
      </c>
      <c r="F1441" s="40" t="s">
        <v>51</v>
      </c>
      <c r="G1441" s="41" t="s">
        <v>29</v>
      </c>
      <c r="H1441" s="299">
        <v>8280</v>
      </c>
      <c r="I1441" s="299">
        <v>2.4300000000000002</v>
      </c>
      <c r="J1441" s="299">
        <v>74380</v>
      </c>
      <c r="K1441" s="299">
        <v>21.85</v>
      </c>
      <c r="L1441" s="299">
        <v>175040</v>
      </c>
      <c r="M1441" s="299">
        <v>51.43</v>
      </c>
      <c r="N1441" s="299">
        <v>53460</v>
      </c>
      <c r="O1441" s="299">
        <v>15.71</v>
      </c>
      <c r="P1441" s="299">
        <v>1080</v>
      </c>
      <c r="Q1441" s="299">
        <v>0.32</v>
      </c>
      <c r="R1441" s="299">
        <v>0</v>
      </c>
      <c r="S1441" s="299">
        <v>0</v>
      </c>
      <c r="T1441" s="299">
        <v>0</v>
      </c>
      <c r="U1441" s="299">
        <v>0</v>
      </c>
      <c r="V1441" s="299">
        <v>23220</v>
      </c>
      <c r="W1441" s="299">
        <v>6.82</v>
      </c>
      <c r="X1441" s="299">
        <v>0</v>
      </c>
      <c r="Y1441" s="299">
        <v>0</v>
      </c>
      <c r="Z1441" s="299">
        <v>23220</v>
      </c>
      <c r="AA1441" s="299">
        <v>6.82</v>
      </c>
      <c r="AB1441" s="299">
        <v>3420</v>
      </c>
      <c r="AC1441" s="299">
        <v>1</v>
      </c>
      <c r="AD1441" s="299">
        <v>0</v>
      </c>
      <c r="AE1441" s="299">
        <v>0</v>
      </c>
      <c r="AF1441" s="299">
        <v>3420</v>
      </c>
      <c r="AG1441" s="299">
        <v>1</v>
      </c>
      <c r="AH1441" s="299">
        <v>1460</v>
      </c>
      <c r="AI1441" s="299">
        <v>0.43</v>
      </c>
      <c r="AJ1441" s="299">
        <v>0</v>
      </c>
      <c r="AK1441" s="299">
        <v>0</v>
      </c>
      <c r="AL1441" s="299">
        <v>340340</v>
      </c>
      <c r="AM1441" s="299">
        <v>100</v>
      </c>
      <c r="AN1441" s="299">
        <v>0</v>
      </c>
      <c r="AO1441" s="299">
        <v>0</v>
      </c>
      <c r="AP1441" s="299">
        <v>340340</v>
      </c>
      <c r="AQ1441" s="65">
        <f t="shared" si="319"/>
        <v>6.8225891755303525E-2</v>
      </c>
      <c r="AR1441" s="66">
        <f t="shared" si="320"/>
        <v>129</v>
      </c>
      <c r="AS1441" s="67">
        <f t="shared" si="321"/>
        <v>1.0048774754657108E-2</v>
      </c>
      <c r="AT1441" s="66">
        <f t="shared" si="322"/>
        <v>19</v>
      </c>
      <c r="AU1441" s="67">
        <f t="shared" si="323"/>
        <v>4.2898278192395837E-3</v>
      </c>
      <c r="AV1441" s="68">
        <f t="shared" si="324"/>
        <v>8.1111111111111107</v>
      </c>
    </row>
    <row r="1442" spans="1:48" x14ac:dyDescent="0.2">
      <c r="A1442" s="1" t="str">
        <f t="shared" si="317"/>
        <v>Pichidegua52</v>
      </c>
      <c r="B1442" s="38" t="str">
        <f t="shared" si="318"/>
        <v>PICH1B52</v>
      </c>
      <c r="C1442" s="39">
        <v>52</v>
      </c>
      <c r="D1442" s="40" t="s">
        <v>52</v>
      </c>
      <c r="E1442" s="40" t="s">
        <v>56</v>
      </c>
      <c r="F1442" s="40" t="s">
        <v>48</v>
      </c>
      <c r="G1442" s="41" t="s">
        <v>30</v>
      </c>
      <c r="H1442" s="299">
        <v>2760</v>
      </c>
      <c r="I1442" s="299">
        <v>16.61</v>
      </c>
      <c r="J1442" s="299">
        <v>0</v>
      </c>
      <c r="K1442" s="299">
        <v>0</v>
      </c>
      <c r="L1442" s="299">
        <v>0</v>
      </c>
      <c r="M1442" s="299">
        <v>0</v>
      </c>
      <c r="N1442" s="299">
        <v>12060</v>
      </c>
      <c r="O1442" s="299">
        <v>72.56</v>
      </c>
      <c r="P1442" s="299">
        <v>0</v>
      </c>
      <c r="Q1442" s="299">
        <v>0</v>
      </c>
      <c r="R1442" s="299">
        <v>0</v>
      </c>
      <c r="S1442" s="299">
        <v>0</v>
      </c>
      <c r="T1442" s="299">
        <v>0</v>
      </c>
      <c r="U1442" s="299">
        <v>0</v>
      </c>
      <c r="V1442" s="299">
        <v>1170</v>
      </c>
      <c r="W1442" s="299">
        <v>7.04</v>
      </c>
      <c r="X1442" s="299">
        <v>360</v>
      </c>
      <c r="Y1442" s="299">
        <v>2.17</v>
      </c>
      <c r="Z1442" s="299">
        <v>1530</v>
      </c>
      <c r="AA1442" s="299">
        <v>9.2100000000000009</v>
      </c>
      <c r="AB1442" s="299">
        <v>159</v>
      </c>
      <c r="AC1442" s="299">
        <v>0.96</v>
      </c>
      <c r="AD1442" s="299">
        <v>60</v>
      </c>
      <c r="AE1442" s="299">
        <v>0.36</v>
      </c>
      <c r="AF1442" s="299">
        <v>219</v>
      </c>
      <c r="AG1442" s="299">
        <v>1.32</v>
      </c>
      <c r="AH1442" s="299">
        <v>51</v>
      </c>
      <c r="AI1442" s="299">
        <v>0.31</v>
      </c>
      <c r="AJ1442" s="299">
        <v>0</v>
      </c>
      <c r="AK1442" s="299">
        <v>0</v>
      </c>
      <c r="AL1442" s="299">
        <v>16200</v>
      </c>
      <c r="AM1442" s="299">
        <v>97.47</v>
      </c>
      <c r="AN1442" s="299">
        <v>420</v>
      </c>
      <c r="AO1442" s="299">
        <v>2.5299999999999998</v>
      </c>
      <c r="AP1442" s="299">
        <v>16620</v>
      </c>
      <c r="AQ1442" s="65">
        <f t="shared" si="319"/>
        <v>9.2057761732851989E-2</v>
      </c>
      <c r="AR1442" s="66">
        <f t="shared" si="320"/>
        <v>8.5</v>
      </c>
      <c r="AS1442" s="67">
        <f t="shared" si="321"/>
        <v>1.3176895306859206E-2</v>
      </c>
      <c r="AT1442" s="66">
        <f t="shared" si="322"/>
        <v>1.2166666666666666</v>
      </c>
      <c r="AU1442" s="67">
        <f t="shared" si="323"/>
        <v>3.0685920577617327E-3</v>
      </c>
      <c r="AV1442" s="68">
        <f t="shared" si="324"/>
        <v>0.28333333333333333</v>
      </c>
    </row>
    <row r="1443" spans="1:48" x14ac:dyDescent="0.2">
      <c r="A1443" s="1" t="str">
        <f t="shared" si="317"/>
        <v>Pichidegua52</v>
      </c>
      <c r="B1443" s="38" t="str">
        <f t="shared" si="318"/>
        <v>PICH2B52</v>
      </c>
      <c r="C1443" s="39">
        <v>52</v>
      </c>
      <c r="D1443" s="40" t="s">
        <v>52</v>
      </c>
      <c r="E1443" s="40" t="s">
        <v>55</v>
      </c>
      <c r="F1443" s="40" t="s">
        <v>48</v>
      </c>
      <c r="G1443" s="41" t="s">
        <v>31</v>
      </c>
      <c r="H1443" s="299">
        <v>1680</v>
      </c>
      <c r="I1443" s="299">
        <v>1.39</v>
      </c>
      <c r="J1443" s="299">
        <v>360</v>
      </c>
      <c r="K1443" s="299">
        <v>0.3</v>
      </c>
      <c r="L1443" s="299">
        <v>3420</v>
      </c>
      <c r="M1443" s="299">
        <v>2.83</v>
      </c>
      <c r="N1443" s="299">
        <v>13680</v>
      </c>
      <c r="O1443" s="299">
        <v>11.31</v>
      </c>
      <c r="P1443" s="299">
        <v>94680</v>
      </c>
      <c r="Q1443" s="299">
        <v>78.27</v>
      </c>
      <c r="R1443" s="299">
        <v>0</v>
      </c>
      <c r="S1443" s="299">
        <v>0</v>
      </c>
      <c r="T1443" s="299">
        <v>0</v>
      </c>
      <c r="U1443" s="299">
        <v>0</v>
      </c>
      <c r="V1443" s="299">
        <v>3240</v>
      </c>
      <c r="W1443" s="299">
        <v>2.68</v>
      </c>
      <c r="X1443" s="299">
        <v>0</v>
      </c>
      <c r="Y1443" s="299">
        <v>0</v>
      </c>
      <c r="Z1443" s="299">
        <v>3240</v>
      </c>
      <c r="AA1443" s="299">
        <v>2.68</v>
      </c>
      <c r="AB1443" s="299">
        <v>2880</v>
      </c>
      <c r="AC1443" s="299">
        <v>2.38</v>
      </c>
      <c r="AD1443" s="299">
        <v>0</v>
      </c>
      <c r="AE1443" s="299">
        <v>0</v>
      </c>
      <c r="AF1443" s="299">
        <v>2880</v>
      </c>
      <c r="AG1443" s="299">
        <v>2.38</v>
      </c>
      <c r="AH1443" s="299">
        <v>1020</v>
      </c>
      <c r="AI1443" s="299">
        <v>0.84</v>
      </c>
      <c r="AJ1443" s="299">
        <v>0</v>
      </c>
      <c r="AK1443" s="299">
        <v>0</v>
      </c>
      <c r="AL1443" s="299">
        <v>120960</v>
      </c>
      <c r="AM1443" s="299">
        <v>100</v>
      </c>
      <c r="AN1443" s="299">
        <v>0</v>
      </c>
      <c r="AO1443" s="299">
        <v>0</v>
      </c>
      <c r="AP1443" s="299">
        <v>120960</v>
      </c>
      <c r="AQ1443" s="65">
        <f t="shared" si="319"/>
        <v>2.6785714285714284E-2</v>
      </c>
      <c r="AR1443" s="66">
        <f t="shared" si="320"/>
        <v>18</v>
      </c>
      <c r="AS1443" s="67">
        <f t="shared" si="321"/>
        <v>2.3809523809523808E-2</v>
      </c>
      <c r="AT1443" s="66">
        <f t="shared" si="322"/>
        <v>16</v>
      </c>
      <c r="AU1443" s="67">
        <f t="shared" si="323"/>
        <v>8.4325396825396821E-3</v>
      </c>
      <c r="AV1443" s="68">
        <f t="shared" si="324"/>
        <v>5.666666666666667</v>
      </c>
    </row>
    <row r="1444" spans="1:48" x14ac:dyDescent="0.2">
      <c r="A1444" s="1" t="str">
        <f t="shared" si="317"/>
        <v>Pichidegua52</v>
      </c>
      <c r="B1444" s="38" t="str">
        <f t="shared" si="318"/>
        <v>PICH3B52</v>
      </c>
      <c r="C1444" s="39">
        <v>52</v>
      </c>
      <c r="D1444" s="40" t="s">
        <v>52</v>
      </c>
      <c r="E1444" s="40" t="s">
        <v>55</v>
      </c>
      <c r="F1444" s="40" t="s">
        <v>49</v>
      </c>
      <c r="G1444" s="41" t="s">
        <v>32</v>
      </c>
      <c r="H1444" s="299">
        <v>4560</v>
      </c>
      <c r="I1444" s="299">
        <v>1.1100000000000001</v>
      </c>
      <c r="J1444" s="299">
        <v>54100</v>
      </c>
      <c r="K1444" s="299">
        <v>13.12</v>
      </c>
      <c r="L1444" s="299">
        <v>190840</v>
      </c>
      <c r="M1444" s="299">
        <v>46.27</v>
      </c>
      <c r="N1444" s="299">
        <v>138960</v>
      </c>
      <c r="O1444" s="299">
        <v>33.69</v>
      </c>
      <c r="P1444" s="299">
        <v>5580</v>
      </c>
      <c r="Q1444" s="299">
        <v>1.35</v>
      </c>
      <c r="R1444" s="299">
        <v>0</v>
      </c>
      <c r="S1444" s="299">
        <v>0</v>
      </c>
      <c r="T1444" s="299">
        <v>0</v>
      </c>
      <c r="U1444" s="299">
        <v>0</v>
      </c>
      <c r="V1444" s="299">
        <v>16020</v>
      </c>
      <c r="W1444" s="299">
        <v>3.88</v>
      </c>
      <c r="X1444" s="299">
        <v>0</v>
      </c>
      <c r="Y1444" s="299">
        <v>0</v>
      </c>
      <c r="Z1444" s="299">
        <v>16020</v>
      </c>
      <c r="AA1444" s="299">
        <v>3.88</v>
      </c>
      <c r="AB1444" s="299">
        <v>1260</v>
      </c>
      <c r="AC1444" s="299">
        <v>0.31</v>
      </c>
      <c r="AD1444" s="299">
        <v>0</v>
      </c>
      <c r="AE1444" s="299">
        <v>0</v>
      </c>
      <c r="AF1444" s="299">
        <v>1260</v>
      </c>
      <c r="AG1444" s="299">
        <v>0.31</v>
      </c>
      <c r="AH1444" s="299">
        <v>1140</v>
      </c>
      <c r="AI1444" s="299">
        <v>0.28000000000000003</v>
      </c>
      <c r="AJ1444" s="299">
        <v>0</v>
      </c>
      <c r="AK1444" s="299">
        <v>0</v>
      </c>
      <c r="AL1444" s="299">
        <v>412460</v>
      </c>
      <c r="AM1444" s="299">
        <v>100</v>
      </c>
      <c r="AN1444" s="299">
        <v>0</v>
      </c>
      <c r="AO1444" s="299">
        <v>0</v>
      </c>
      <c r="AP1444" s="299">
        <v>412460</v>
      </c>
      <c r="AQ1444" s="65">
        <f t="shared" si="319"/>
        <v>3.8840129951995345E-2</v>
      </c>
      <c r="AR1444" s="66">
        <f t="shared" si="320"/>
        <v>89</v>
      </c>
      <c r="AS1444" s="67">
        <f t="shared" si="321"/>
        <v>3.0548416816176113E-3</v>
      </c>
      <c r="AT1444" s="66">
        <f t="shared" si="322"/>
        <v>7</v>
      </c>
      <c r="AU1444" s="67">
        <f t="shared" si="323"/>
        <v>2.7639043786064103E-3</v>
      </c>
      <c r="AV1444" s="68">
        <f t="shared" si="324"/>
        <v>6.333333333333333</v>
      </c>
    </row>
    <row r="1445" spans="1:48" x14ac:dyDescent="0.2">
      <c r="A1445" s="1" t="str">
        <f t="shared" si="317"/>
        <v>Pichidegua52</v>
      </c>
      <c r="B1445" s="38" t="str">
        <f t="shared" si="318"/>
        <v>PICH4B52</v>
      </c>
      <c r="C1445" s="39">
        <v>52</v>
      </c>
      <c r="D1445" s="40" t="s">
        <v>52</v>
      </c>
      <c r="E1445" s="40" t="s">
        <v>55</v>
      </c>
      <c r="F1445" s="40" t="s">
        <v>50</v>
      </c>
      <c r="G1445" s="41" t="s">
        <v>33</v>
      </c>
      <c r="H1445" s="299">
        <v>960</v>
      </c>
      <c r="I1445" s="299">
        <v>0.74</v>
      </c>
      <c r="J1445" s="299">
        <v>10800</v>
      </c>
      <c r="K1445" s="299">
        <v>8.31</v>
      </c>
      <c r="L1445" s="299">
        <v>52380</v>
      </c>
      <c r="M1445" s="299">
        <v>40.299999999999997</v>
      </c>
      <c r="N1445" s="299">
        <v>47160</v>
      </c>
      <c r="O1445" s="299">
        <v>36.29</v>
      </c>
      <c r="P1445" s="299">
        <v>7740</v>
      </c>
      <c r="Q1445" s="299">
        <v>5.96</v>
      </c>
      <c r="R1445" s="299">
        <v>0</v>
      </c>
      <c r="S1445" s="299">
        <v>0</v>
      </c>
      <c r="T1445" s="299">
        <v>0</v>
      </c>
      <c r="U1445" s="299">
        <v>0</v>
      </c>
      <c r="V1445" s="299">
        <v>7800</v>
      </c>
      <c r="W1445" s="299">
        <v>6</v>
      </c>
      <c r="X1445" s="299">
        <v>0</v>
      </c>
      <c r="Y1445" s="299">
        <v>0</v>
      </c>
      <c r="Z1445" s="299">
        <v>7800</v>
      </c>
      <c r="AA1445" s="299">
        <v>6</v>
      </c>
      <c r="AB1445" s="299">
        <v>2340</v>
      </c>
      <c r="AC1445" s="299">
        <v>1.8</v>
      </c>
      <c r="AD1445" s="299">
        <v>0</v>
      </c>
      <c r="AE1445" s="299">
        <v>0</v>
      </c>
      <c r="AF1445" s="299">
        <v>2340</v>
      </c>
      <c r="AG1445" s="299">
        <v>1.8</v>
      </c>
      <c r="AH1445" s="299">
        <v>780</v>
      </c>
      <c r="AI1445" s="299">
        <v>0.6</v>
      </c>
      <c r="AJ1445" s="299">
        <v>0</v>
      </c>
      <c r="AK1445" s="299">
        <v>0</v>
      </c>
      <c r="AL1445" s="299">
        <v>129960</v>
      </c>
      <c r="AM1445" s="299">
        <v>100</v>
      </c>
      <c r="AN1445" s="299">
        <v>0</v>
      </c>
      <c r="AO1445" s="299">
        <v>0</v>
      </c>
      <c r="AP1445" s="299">
        <v>129960</v>
      </c>
      <c r="AQ1445" s="65">
        <f t="shared" si="319"/>
        <v>6.001846722068329E-2</v>
      </c>
      <c r="AR1445" s="66">
        <f t="shared" si="320"/>
        <v>43.333333333333336</v>
      </c>
      <c r="AS1445" s="67">
        <f t="shared" si="321"/>
        <v>1.8005540166204988E-2</v>
      </c>
      <c r="AT1445" s="66">
        <f t="shared" si="322"/>
        <v>13</v>
      </c>
      <c r="AU1445" s="67">
        <f t="shared" si="323"/>
        <v>6.0018467220683287E-3</v>
      </c>
      <c r="AV1445" s="68">
        <f t="shared" si="324"/>
        <v>4.333333333333333</v>
      </c>
    </row>
    <row r="1446" spans="1:48" x14ac:dyDescent="0.2">
      <c r="A1446" s="1" t="str">
        <f t="shared" si="317"/>
        <v>Pichidegua52</v>
      </c>
      <c r="B1446" s="38" t="str">
        <f t="shared" si="318"/>
        <v>PICH5B52</v>
      </c>
      <c r="C1446" s="39">
        <v>52</v>
      </c>
      <c r="D1446" s="40" t="s">
        <v>52</v>
      </c>
      <c r="E1446" s="40" t="s">
        <v>55</v>
      </c>
      <c r="F1446" s="40" t="s">
        <v>51</v>
      </c>
      <c r="G1446" s="41" t="s">
        <v>34</v>
      </c>
      <c r="H1446" s="299">
        <v>5400</v>
      </c>
      <c r="I1446" s="299">
        <v>1.06</v>
      </c>
      <c r="J1446" s="299">
        <v>2200</v>
      </c>
      <c r="K1446" s="299">
        <v>0.43</v>
      </c>
      <c r="L1446" s="299">
        <v>55360</v>
      </c>
      <c r="M1446" s="299">
        <v>10.91</v>
      </c>
      <c r="N1446" s="299">
        <v>344340</v>
      </c>
      <c r="O1446" s="299">
        <v>67.86</v>
      </c>
      <c r="P1446" s="299">
        <v>79200</v>
      </c>
      <c r="Q1446" s="299">
        <v>15.61</v>
      </c>
      <c r="R1446" s="299">
        <v>0</v>
      </c>
      <c r="S1446" s="299">
        <v>0</v>
      </c>
      <c r="T1446" s="299">
        <v>0</v>
      </c>
      <c r="U1446" s="299">
        <v>0</v>
      </c>
      <c r="V1446" s="299">
        <v>16740</v>
      </c>
      <c r="W1446" s="299">
        <v>3.3</v>
      </c>
      <c r="X1446" s="299">
        <v>0</v>
      </c>
      <c r="Y1446" s="299">
        <v>0</v>
      </c>
      <c r="Z1446" s="299">
        <v>16740</v>
      </c>
      <c r="AA1446" s="299">
        <v>3.3</v>
      </c>
      <c r="AB1446" s="299">
        <v>3240</v>
      </c>
      <c r="AC1446" s="299">
        <v>0.64</v>
      </c>
      <c r="AD1446" s="299">
        <v>0</v>
      </c>
      <c r="AE1446" s="299">
        <v>0</v>
      </c>
      <c r="AF1446" s="299">
        <v>3240</v>
      </c>
      <c r="AG1446" s="299">
        <v>0.64</v>
      </c>
      <c r="AH1446" s="299">
        <v>960</v>
      </c>
      <c r="AI1446" s="299">
        <v>0.19</v>
      </c>
      <c r="AJ1446" s="299">
        <v>0</v>
      </c>
      <c r="AK1446" s="299">
        <v>0</v>
      </c>
      <c r="AL1446" s="299">
        <v>507440</v>
      </c>
      <c r="AM1446" s="299">
        <v>100</v>
      </c>
      <c r="AN1446" s="299">
        <v>0</v>
      </c>
      <c r="AO1446" s="299">
        <v>0</v>
      </c>
      <c r="AP1446" s="299">
        <v>507440</v>
      </c>
      <c r="AQ1446" s="65">
        <f t="shared" si="319"/>
        <v>3.2989121866624622E-2</v>
      </c>
      <c r="AR1446" s="66">
        <f t="shared" si="320"/>
        <v>93</v>
      </c>
      <c r="AS1446" s="67">
        <f t="shared" si="321"/>
        <v>6.3849913290241209E-3</v>
      </c>
      <c r="AT1446" s="66">
        <f t="shared" si="322"/>
        <v>18</v>
      </c>
      <c r="AU1446" s="67">
        <f t="shared" si="323"/>
        <v>1.8918492826738137E-3</v>
      </c>
      <c r="AV1446" s="68">
        <f t="shared" si="324"/>
        <v>5.333333333333333</v>
      </c>
    </row>
    <row r="1447" spans="1:48" x14ac:dyDescent="0.2">
      <c r="A1447" s="1" t="str">
        <f t="shared" si="317"/>
        <v>Pichidegua52</v>
      </c>
      <c r="B1447" s="38" t="str">
        <f t="shared" si="318"/>
        <v>PICH3C52</v>
      </c>
      <c r="C1447" s="39">
        <v>52</v>
      </c>
      <c r="D1447" s="40" t="s">
        <v>52</v>
      </c>
      <c r="E1447" s="40" t="s">
        <v>55</v>
      </c>
      <c r="F1447" s="40" t="s">
        <v>49</v>
      </c>
      <c r="G1447" s="41" t="s">
        <v>53</v>
      </c>
      <c r="H1447" s="299">
        <v>2400</v>
      </c>
      <c r="I1447" s="299">
        <v>0.77</v>
      </c>
      <c r="J1447" s="299">
        <v>20240</v>
      </c>
      <c r="K1447" s="299">
        <v>6.51</v>
      </c>
      <c r="L1447" s="299">
        <v>150160</v>
      </c>
      <c r="M1447" s="299">
        <v>48.31</v>
      </c>
      <c r="N1447" s="299">
        <v>113940</v>
      </c>
      <c r="O1447" s="299">
        <v>36.659999999999997</v>
      </c>
      <c r="P1447" s="299">
        <v>5940</v>
      </c>
      <c r="Q1447" s="299">
        <v>1.91</v>
      </c>
      <c r="R1447" s="299">
        <v>0</v>
      </c>
      <c r="S1447" s="299">
        <v>0</v>
      </c>
      <c r="T1447" s="299">
        <v>0</v>
      </c>
      <c r="U1447" s="299">
        <v>0</v>
      </c>
      <c r="V1447" s="299">
        <v>15600</v>
      </c>
      <c r="W1447" s="299">
        <v>5.0199999999999996</v>
      </c>
      <c r="X1447" s="299">
        <v>0</v>
      </c>
      <c r="Y1447" s="299">
        <v>0</v>
      </c>
      <c r="Z1447" s="299">
        <v>15600</v>
      </c>
      <c r="AA1447" s="299">
        <v>5.0199999999999996</v>
      </c>
      <c r="AB1447" s="299">
        <v>1260</v>
      </c>
      <c r="AC1447" s="299">
        <v>0.41</v>
      </c>
      <c r="AD1447" s="299">
        <v>0</v>
      </c>
      <c r="AE1447" s="299">
        <v>0</v>
      </c>
      <c r="AF1447" s="299">
        <v>1260</v>
      </c>
      <c r="AG1447" s="299">
        <v>0.41</v>
      </c>
      <c r="AH1447" s="299">
        <v>1280</v>
      </c>
      <c r="AI1447" s="299">
        <v>0.41</v>
      </c>
      <c r="AJ1447" s="299">
        <v>0</v>
      </c>
      <c r="AK1447" s="299">
        <v>0</v>
      </c>
      <c r="AL1447" s="299">
        <v>310820</v>
      </c>
      <c r="AM1447" s="299">
        <v>100</v>
      </c>
      <c r="AN1447" s="299">
        <v>0</v>
      </c>
      <c r="AO1447" s="299">
        <v>0</v>
      </c>
      <c r="AP1447" s="299">
        <v>310820</v>
      </c>
      <c r="AQ1447" s="65">
        <f t="shared" si="319"/>
        <v>5.0189820474872915E-2</v>
      </c>
      <c r="AR1447" s="66">
        <f t="shared" si="320"/>
        <v>86.666666666666671</v>
      </c>
      <c r="AS1447" s="67">
        <f t="shared" si="321"/>
        <v>4.053793192201274E-3</v>
      </c>
      <c r="AT1447" s="66">
        <f t="shared" si="322"/>
        <v>7</v>
      </c>
      <c r="AU1447" s="67">
        <f t="shared" si="323"/>
        <v>4.1181391158870082E-3</v>
      </c>
      <c r="AV1447" s="68">
        <f t="shared" si="324"/>
        <v>7.1111111111111107</v>
      </c>
    </row>
    <row r="1448" spans="1:48" x14ac:dyDescent="0.2">
      <c r="A1448" s="1" t="str">
        <f t="shared" si="317"/>
        <v>Pichidegua52</v>
      </c>
      <c r="B1448" s="38" t="str">
        <f t="shared" si="318"/>
        <v>PICH5C52</v>
      </c>
      <c r="C1448" s="39">
        <v>52</v>
      </c>
      <c r="D1448" s="40" t="s">
        <v>52</v>
      </c>
      <c r="E1448" s="40" t="s">
        <v>55</v>
      </c>
      <c r="F1448" s="40" t="s">
        <v>51</v>
      </c>
      <c r="G1448" s="41" t="s">
        <v>35</v>
      </c>
      <c r="H1448" s="299">
        <v>5040</v>
      </c>
      <c r="I1448" s="299">
        <v>1.86</v>
      </c>
      <c r="J1448" s="299">
        <v>61740</v>
      </c>
      <c r="K1448" s="299">
        <v>22.79</v>
      </c>
      <c r="L1448" s="299">
        <v>122220</v>
      </c>
      <c r="M1448" s="299">
        <v>45.12</v>
      </c>
      <c r="N1448" s="299">
        <v>53100</v>
      </c>
      <c r="O1448" s="299">
        <v>19.600000000000001</v>
      </c>
      <c r="P1448" s="299">
        <v>4680</v>
      </c>
      <c r="Q1448" s="299">
        <v>1.73</v>
      </c>
      <c r="R1448" s="299">
        <v>0</v>
      </c>
      <c r="S1448" s="299">
        <v>0</v>
      </c>
      <c r="T1448" s="299">
        <v>0</v>
      </c>
      <c r="U1448" s="299">
        <v>0</v>
      </c>
      <c r="V1448" s="299">
        <v>18540</v>
      </c>
      <c r="W1448" s="299">
        <v>6.84</v>
      </c>
      <c r="X1448" s="299">
        <v>0</v>
      </c>
      <c r="Y1448" s="299">
        <v>0</v>
      </c>
      <c r="Z1448" s="299">
        <v>18540</v>
      </c>
      <c r="AA1448" s="299">
        <v>6.84</v>
      </c>
      <c r="AB1448" s="299">
        <v>3960</v>
      </c>
      <c r="AC1448" s="299">
        <v>1.46</v>
      </c>
      <c r="AD1448" s="299">
        <v>0</v>
      </c>
      <c r="AE1448" s="299">
        <v>0</v>
      </c>
      <c r="AF1448" s="299">
        <v>3960</v>
      </c>
      <c r="AG1448" s="299">
        <v>1.46</v>
      </c>
      <c r="AH1448" s="299">
        <v>1600</v>
      </c>
      <c r="AI1448" s="299">
        <v>0.59</v>
      </c>
      <c r="AJ1448" s="299">
        <v>0</v>
      </c>
      <c r="AK1448" s="299">
        <v>0</v>
      </c>
      <c r="AL1448" s="299">
        <v>270880</v>
      </c>
      <c r="AM1448" s="299">
        <v>100</v>
      </c>
      <c r="AN1448" s="299">
        <v>0</v>
      </c>
      <c r="AO1448" s="299">
        <v>0</v>
      </c>
      <c r="AP1448" s="299">
        <v>270880</v>
      </c>
      <c r="AQ1448" s="65">
        <f t="shared" si="319"/>
        <v>6.8443591258121675E-2</v>
      </c>
      <c r="AR1448" s="66">
        <f t="shared" si="320"/>
        <v>103</v>
      </c>
      <c r="AS1448" s="67">
        <f t="shared" si="321"/>
        <v>1.461901949202599E-2</v>
      </c>
      <c r="AT1448" s="66">
        <f t="shared" si="322"/>
        <v>22</v>
      </c>
      <c r="AU1448" s="67">
        <f t="shared" si="323"/>
        <v>5.9066745422327229E-3</v>
      </c>
      <c r="AV1448" s="68">
        <f t="shared" si="324"/>
        <v>8.8888888888888893</v>
      </c>
    </row>
    <row r="1449" spans="1:48" x14ac:dyDescent="0.2">
      <c r="A1449" s="1" t="str">
        <f t="shared" si="317"/>
        <v>Pichidegua52</v>
      </c>
      <c r="B1449" s="38" t="str">
        <f t="shared" si="318"/>
        <v>PICH5D52</v>
      </c>
      <c r="C1449" s="39">
        <v>52</v>
      </c>
      <c r="D1449" s="40" t="s">
        <v>52</v>
      </c>
      <c r="E1449" s="40" t="s">
        <v>55</v>
      </c>
      <c r="F1449" s="40" t="s">
        <v>51</v>
      </c>
      <c r="G1449" s="41" t="s">
        <v>36</v>
      </c>
      <c r="H1449" s="299">
        <v>240</v>
      </c>
      <c r="I1449" s="299">
        <v>0.6</v>
      </c>
      <c r="J1449" s="299">
        <v>3060</v>
      </c>
      <c r="K1449" s="299">
        <v>7.69</v>
      </c>
      <c r="L1449" s="299">
        <v>11340</v>
      </c>
      <c r="M1449" s="299">
        <v>28.51</v>
      </c>
      <c r="N1449" s="299">
        <v>13500</v>
      </c>
      <c r="O1449" s="299">
        <v>33.94</v>
      </c>
      <c r="P1449" s="299">
        <v>4140</v>
      </c>
      <c r="Q1449" s="299">
        <v>10.41</v>
      </c>
      <c r="R1449" s="299">
        <v>0</v>
      </c>
      <c r="S1449" s="299">
        <v>0</v>
      </c>
      <c r="T1449" s="299">
        <v>0</v>
      </c>
      <c r="U1449" s="299">
        <v>0</v>
      </c>
      <c r="V1449" s="299">
        <v>6480</v>
      </c>
      <c r="W1449" s="299">
        <v>16.29</v>
      </c>
      <c r="X1449" s="299">
        <v>0</v>
      </c>
      <c r="Y1449" s="299">
        <v>0</v>
      </c>
      <c r="Z1449" s="299">
        <v>6480</v>
      </c>
      <c r="AA1449" s="299">
        <v>16.29</v>
      </c>
      <c r="AB1449" s="299">
        <v>720</v>
      </c>
      <c r="AC1449" s="299">
        <v>1.81</v>
      </c>
      <c r="AD1449" s="299">
        <v>0</v>
      </c>
      <c r="AE1449" s="299">
        <v>0</v>
      </c>
      <c r="AF1449" s="299">
        <v>720</v>
      </c>
      <c r="AG1449" s="299">
        <v>1.81</v>
      </c>
      <c r="AH1449" s="299">
        <v>300</v>
      </c>
      <c r="AI1449" s="299">
        <v>0.75</v>
      </c>
      <c r="AJ1449" s="299">
        <v>0</v>
      </c>
      <c r="AK1449" s="299">
        <v>0</v>
      </c>
      <c r="AL1449" s="299">
        <v>39780</v>
      </c>
      <c r="AM1449" s="299">
        <v>100</v>
      </c>
      <c r="AN1449" s="299">
        <v>0</v>
      </c>
      <c r="AO1449" s="299">
        <v>0</v>
      </c>
      <c r="AP1449" s="299">
        <v>39780</v>
      </c>
      <c r="AQ1449" s="65">
        <f t="shared" si="319"/>
        <v>0.16289592760180996</v>
      </c>
      <c r="AR1449" s="66">
        <f t="shared" si="320"/>
        <v>36</v>
      </c>
      <c r="AS1449" s="67">
        <f t="shared" si="321"/>
        <v>1.8099547511312219E-2</v>
      </c>
      <c r="AT1449" s="66">
        <f t="shared" si="322"/>
        <v>4</v>
      </c>
      <c r="AU1449" s="67">
        <f t="shared" si="323"/>
        <v>7.5414781297134239E-3</v>
      </c>
      <c r="AV1449" s="68">
        <f t="shared" si="324"/>
        <v>1.6666666666666667</v>
      </c>
    </row>
    <row r="1450" spans="1:48" x14ac:dyDescent="0.2">
      <c r="A1450" s="1" t="str">
        <f t="shared" si="317"/>
        <v>Pichidegua52</v>
      </c>
      <c r="B1450" s="38" t="str">
        <f t="shared" si="318"/>
        <v>PICH1Aco52</v>
      </c>
      <c r="C1450" s="39">
        <v>52</v>
      </c>
      <c r="D1450" s="40" t="s">
        <v>52</v>
      </c>
      <c r="E1450" s="40" t="s">
        <v>56</v>
      </c>
      <c r="F1450" s="40" t="s">
        <v>47</v>
      </c>
      <c r="G1450" s="41" t="s">
        <v>37</v>
      </c>
      <c r="H1450" s="299">
        <v>840</v>
      </c>
      <c r="I1450" s="299">
        <v>1.02</v>
      </c>
      <c r="J1450" s="299">
        <v>360</v>
      </c>
      <c r="K1450" s="299">
        <v>0.44</v>
      </c>
      <c r="L1450" s="299">
        <v>5200</v>
      </c>
      <c r="M1450" s="299">
        <v>6.32</v>
      </c>
      <c r="N1450" s="299">
        <v>60480</v>
      </c>
      <c r="O1450" s="299">
        <v>73.5</v>
      </c>
      <c r="P1450" s="299">
        <v>9900</v>
      </c>
      <c r="Q1450" s="299">
        <v>12.03</v>
      </c>
      <c r="R1450" s="299">
        <v>0</v>
      </c>
      <c r="S1450" s="299">
        <v>0</v>
      </c>
      <c r="T1450" s="299">
        <v>0</v>
      </c>
      <c r="U1450" s="299">
        <v>0</v>
      </c>
      <c r="V1450" s="299">
        <v>3072</v>
      </c>
      <c r="W1450" s="299">
        <v>3.73</v>
      </c>
      <c r="X1450" s="299">
        <v>660</v>
      </c>
      <c r="Y1450" s="299">
        <v>0.8</v>
      </c>
      <c r="Z1450" s="299">
        <v>3732</v>
      </c>
      <c r="AA1450" s="299">
        <v>4.54</v>
      </c>
      <c r="AB1450" s="299">
        <v>618</v>
      </c>
      <c r="AC1450" s="299">
        <v>0.75</v>
      </c>
      <c r="AD1450" s="299">
        <v>630</v>
      </c>
      <c r="AE1450" s="299">
        <v>0.77</v>
      </c>
      <c r="AF1450" s="299">
        <v>1248</v>
      </c>
      <c r="AG1450" s="299">
        <v>1.52</v>
      </c>
      <c r="AH1450" s="299">
        <v>530</v>
      </c>
      <c r="AI1450" s="299">
        <v>0.64</v>
      </c>
      <c r="AJ1450" s="299">
        <v>0</v>
      </c>
      <c r="AK1450" s="299">
        <v>0</v>
      </c>
      <c r="AL1450" s="299">
        <v>81000</v>
      </c>
      <c r="AM1450" s="299">
        <v>98.43</v>
      </c>
      <c r="AN1450" s="299">
        <v>1290</v>
      </c>
      <c r="AO1450" s="299">
        <v>1.57</v>
      </c>
      <c r="AP1450" s="299">
        <v>82290</v>
      </c>
      <c r="AQ1450" s="65">
        <f t="shared" si="319"/>
        <v>4.5351804593510757E-2</v>
      </c>
      <c r="AR1450" s="66">
        <f t="shared" si="320"/>
        <v>20.733333333333334</v>
      </c>
      <c r="AS1450" s="67">
        <f t="shared" si="321"/>
        <v>1.5165876777251185E-2</v>
      </c>
      <c r="AT1450" s="66">
        <f t="shared" si="322"/>
        <v>6.9333333333333336</v>
      </c>
      <c r="AU1450" s="67">
        <f t="shared" si="323"/>
        <v>6.4406367723903266E-3</v>
      </c>
      <c r="AV1450" s="68">
        <f t="shared" si="324"/>
        <v>2.9444444444444446</v>
      </c>
    </row>
    <row r="1451" spans="1:48" x14ac:dyDescent="0.2">
      <c r="A1451" s="1" t="str">
        <f t="shared" si="317"/>
        <v>Pichidegua52</v>
      </c>
      <c r="B1451" s="38" t="str">
        <f t="shared" si="318"/>
        <v>PICH1Aco252</v>
      </c>
      <c r="C1451" s="39">
        <v>52</v>
      </c>
      <c r="D1451" s="40" t="s">
        <v>52</v>
      </c>
      <c r="E1451" s="40" t="s">
        <v>56</v>
      </c>
      <c r="F1451" s="40" t="s">
        <v>47</v>
      </c>
      <c r="G1451" s="41" t="s">
        <v>38</v>
      </c>
      <c r="H1451" s="299">
        <v>2640</v>
      </c>
      <c r="I1451" s="299">
        <v>4.17</v>
      </c>
      <c r="J1451" s="299">
        <v>0</v>
      </c>
      <c r="K1451" s="299">
        <v>0</v>
      </c>
      <c r="L1451" s="299">
        <v>11960</v>
      </c>
      <c r="M1451" s="299">
        <v>18.89</v>
      </c>
      <c r="N1451" s="299">
        <v>43740</v>
      </c>
      <c r="O1451" s="299">
        <v>69.09</v>
      </c>
      <c r="P1451" s="299">
        <v>0</v>
      </c>
      <c r="Q1451" s="299">
        <v>0</v>
      </c>
      <c r="R1451" s="299">
        <v>0</v>
      </c>
      <c r="S1451" s="299">
        <v>0</v>
      </c>
      <c r="T1451" s="299">
        <v>0</v>
      </c>
      <c r="U1451" s="299">
        <v>0</v>
      </c>
      <c r="V1451" s="299">
        <v>2079</v>
      </c>
      <c r="W1451" s="299">
        <v>3.28</v>
      </c>
      <c r="X1451" s="299">
        <v>1620</v>
      </c>
      <c r="Y1451" s="299">
        <v>2.56</v>
      </c>
      <c r="Z1451" s="299">
        <v>3699</v>
      </c>
      <c r="AA1451" s="299">
        <v>5.84</v>
      </c>
      <c r="AB1451" s="299">
        <v>480</v>
      </c>
      <c r="AC1451" s="299">
        <v>0.76</v>
      </c>
      <c r="AD1451" s="299">
        <v>510</v>
      </c>
      <c r="AE1451" s="299">
        <v>0.81</v>
      </c>
      <c r="AF1451" s="299">
        <v>990</v>
      </c>
      <c r="AG1451" s="299">
        <v>1.56</v>
      </c>
      <c r="AH1451" s="299">
        <v>281</v>
      </c>
      <c r="AI1451" s="299">
        <v>0.44</v>
      </c>
      <c r="AJ1451" s="299">
        <v>0</v>
      </c>
      <c r="AK1451" s="299">
        <v>0</v>
      </c>
      <c r="AL1451" s="299">
        <v>61180</v>
      </c>
      <c r="AM1451" s="299">
        <v>96.64</v>
      </c>
      <c r="AN1451" s="299">
        <v>2130</v>
      </c>
      <c r="AO1451" s="299">
        <v>3.36</v>
      </c>
      <c r="AP1451" s="299">
        <v>63310</v>
      </c>
      <c r="AQ1451" s="65">
        <f t="shared" si="319"/>
        <v>5.8426788816932557E-2</v>
      </c>
      <c r="AR1451" s="66">
        <f t="shared" si="320"/>
        <v>20.55</v>
      </c>
      <c r="AS1451" s="67">
        <f t="shared" si="321"/>
        <v>1.5637340072658348E-2</v>
      </c>
      <c r="AT1451" s="66">
        <f t="shared" si="322"/>
        <v>5.5</v>
      </c>
      <c r="AU1451" s="67">
        <f t="shared" si="323"/>
        <v>4.4384773337545411E-3</v>
      </c>
      <c r="AV1451" s="68">
        <f t="shared" si="324"/>
        <v>1.5611111111111111</v>
      </c>
    </row>
    <row r="1452" spans="1:48" x14ac:dyDescent="0.2">
      <c r="A1452" s="1" t="str">
        <f t="shared" si="317"/>
        <v>Pichidegua52</v>
      </c>
      <c r="B1452" s="38" t="str">
        <f t="shared" si="318"/>
        <v>PICH1Bco52</v>
      </c>
      <c r="C1452" s="39">
        <v>52</v>
      </c>
      <c r="D1452" s="40" t="s">
        <v>52</v>
      </c>
      <c r="E1452" s="40" t="s">
        <v>56</v>
      </c>
      <c r="F1452" s="40" t="s">
        <v>47</v>
      </c>
      <c r="G1452" s="41" t="s">
        <v>39</v>
      </c>
      <c r="H1452" s="299">
        <v>1920</v>
      </c>
      <c r="I1452" s="299">
        <v>13.85</v>
      </c>
      <c r="J1452" s="299">
        <v>0</v>
      </c>
      <c r="K1452" s="299">
        <v>0</v>
      </c>
      <c r="L1452" s="299">
        <v>0</v>
      </c>
      <c r="M1452" s="299">
        <v>0</v>
      </c>
      <c r="N1452" s="299">
        <v>9360</v>
      </c>
      <c r="O1452" s="299">
        <v>67.53</v>
      </c>
      <c r="P1452" s="299">
        <v>60</v>
      </c>
      <c r="Q1452" s="299">
        <v>0.43</v>
      </c>
      <c r="R1452" s="299">
        <v>0</v>
      </c>
      <c r="S1452" s="299">
        <v>0</v>
      </c>
      <c r="T1452" s="299">
        <v>0</v>
      </c>
      <c r="U1452" s="299">
        <v>0</v>
      </c>
      <c r="V1452" s="299">
        <v>1260</v>
      </c>
      <c r="W1452" s="299">
        <v>9.09</v>
      </c>
      <c r="X1452" s="299">
        <v>540</v>
      </c>
      <c r="Y1452" s="299">
        <v>3.9</v>
      </c>
      <c r="Z1452" s="299">
        <v>1800</v>
      </c>
      <c r="AA1452" s="299">
        <v>12.99</v>
      </c>
      <c r="AB1452" s="299">
        <v>420</v>
      </c>
      <c r="AC1452" s="299">
        <v>3.03</v>
      </c>
      <c r="AD1452" s="299">
        <v>0</v>
      </c>
      <c r="AE1452" s="299">
        <v>0</v>
      </c>
      <c r="AF1452" s="299">
        <v>420</v>
      </c>
      <c r="AG1452" s="299">
        <v>3.03</v>
      </c>
      <c r="AH1452" s="299">
        <v>300</v>
      </c>
      <c r="AI1452" s="299">
        <v>2.16</v>
      </c>
      <c r="AJ1452" s="299">
        <v>0</v>
      </c>
      <c r="AK1452" s="299">
        <v>0</v>
      </c>
      <c r="AL1452" s="299">
        <v>13320</v>
      </c>
      <c r="AM1452" s="299">
        <v>96.1</v>
      </c>
      <c r="AN1452" s="299">
        <v>540</v>
      </c>
      <c r="AO1452" s="299">
        <v>3.9</v>
      </c>
      <c r="AP1452" s="299">
        <v>13860</v>
      </c>
      <c r="AQ1452" s="65">
        <f t="shared" si="319"/>
        <v>0.12987012987012986</v>
      </c>
      <c r="AR1452" s="66">
        <f t="shared" si="320"/>
        <v>10</v>
      </c>
      <c r="AS1452" s="67">
        <f t="shared" si="321"/>
        <v>3.0303030303030304E-2</v>
      </c>
      <c r="AT1452" s="66">
        <f t="shared" si="322"/>
        <v>2.3333333333333335</v>
      </c>
      <c r="AU1452" s="67">
        <f t="shared" si="323"/>
        <v>2.1645021645021644E-2</v>
      </c>
      <c r="AV1452" s="68">
        <f t="shared" si="324"/>
        <v>1.6666666666666667</v>
      </c>
    </row>
    <row r="1453" spans="1:48" x14ac:dyDescent="0.2">
      <c r="A1453" s="1" t="str">
        <f t="shared" si="317"/>
        <v>Pichidegua52</v>
      </c>
      <c r="B1453" s="38" t="str">
        <f t="shared" si="318"/>
        <v>PICH2BCO52</v>
      </c>
      <c r="C1453" s="39">
        <v>52</v>
      </c>
      <c r="D1453" s="40" t="s">
        <v>52</v>
      </c>
      <c r="E1453" s="40" t="s">
        <v>56</v>
      </c>
      <c r="F1453" s="40" t="s">
        <v>47</v>
      </c>
      <c r="G1453" s="41" t="s">
        <v>40</v>
      </c>
      <c r="H1453" s="299">
        <v>1320</v>
      </c>
      <c r="I1453" s="299">
        <v>1.27</v>
      </c>
      <c r="J1453" s="299">
        <v>540</v>
      </c>
      <c r="K1453" s="299">
        <v>0.52</v>
      </c>
      <c r="L1453" s="299">
        <v>540</v>
      </c>
      <c r="M1453" s="299">
        <v>0.52</v>
      </c>
      <c r="N1453" s="299">
        <v>48780</v>
      </c>
      <c r="O1453" s="299">
        <v>47.12</v>
      </c>
      <c r="P1453" s="299">
        <v>48600</v>
      </c>
      <c r="Q1453" s="299">
        <v>46.94</v>
      </c>
      <c r="R1453" s="299">
        <v>0</v>
      </c>
      <c r="S1453" s="299">
        <v>0</v>
      </c>
      <c r="T1453" s="299">
        <v>0</v>
      </c>
      <c r="U1453" s="299">
        <v>0</v>
      </c>
      <c r="V1453" s="299">
        <v>1080</v>
      </c>
      <c r="W1453" s="299">
        <v>1.04</v>
      </c>
      <c r="X1453" s="299">
        <v>0</v>
      </c>
      <c r="Y1453" s="299">
        <v>0</v>
      </c>
      <c r="Z1453" s="299">
        <v>1080</v>
      </c>
      <c r="AA1453" s="299">
        <v>1.04</v>
      </c>
      <c r="AB1453" s="299">
        <v>1800</v>
      </c>
      <c r="AC1453" s="299">
        <v>1.74</v>
      </c>
      <c r="AD1453" s="299">
        <v>0</v>
      </c>
      <c r="AE1453" s="299">
        <v>0</v>
      </c>
      <c r="AF1453" s="299">
        <v>1800</v>
      </c>
      <c r="AG1453" s="299">
        <v>1.74</v>
      </c>
      <c r="AH1453" s="299">
        <v>870</v>
      </c>
      <c r="AI1453" s="299">
        <v>0.84</v>
      </c>
      <c r="AJ1453" s="299">
        <v>0</v>
      </c>
      <c r="AK1453" s="299">
        <v>0</v>
      </c>
      <c r="AL1453" s="299">
        <v>103530</v>
      </c>
      <c r="AM1453" s="299">
        <v>100</v>
      </c>
      <c r="AN1453" s="299">
        <v>0</v>
      </c>
      <c r="AO1453" s="299">
        <v>0</v>
      </c>
      <c r="AP1453" s="299">
        <v>103530</v>
      </c>
      <c r="AQ1453" s="65">
        <f t="shared" si="319"/>
        <v>1.0431758910460736E-2</v>
      </c>
      <c r="AR1453" s="66">
        <f t="shared" si="320"/>
        <v>6</v>
      </c>
      <c r="AS1453" s="67">
        <f t="shared" si="321"/>
        <v>1.7386264850767892E-2</v>
      </c>
      <c r="AT1453" s="66">
        <f t="shared" si="322"/>
        <v>10</v>
      </c>
      <c r="AU1453" s="67">
        <f t="shared" si="323"/>
        <v>8.4033613445378148E-3</v>
      </c>
      <c r="AV1453" s="68">
        <f t="shared" si="324"/>
        <v>4.833333333333333</v>
      </c>
    </row>
    <row r="1454" spans="1:48" x14ac:dyDescent="0.2">
      <c r="A1454" s="1" t="str">
        <f t="shared" si="317"/>
        <v>Pichidegua52</v>
      </c>
      <c r="B1454" s="38" t="str">
        <f t="shared" si="318"/>
        <v>PICH4Bco52</v>
      </c>
      <c r="C1454" s="39">
        <v>52</v>
      </c>
      <c r="D1454" s="40" t="s">
        <v>52</v>
      </c>
      <c r="E1454" s="40" t="s">
        <v>56</v>
      </c>
      <c r="F1454" s="40" t="s">
        <v>50</v>
      </c>
      <c r="G1454" s="41" t="s">
        <v>41</v>
      </c>
      <c r="H1454" s="299">
        <v>1200</v>
      </c>
      <c r="I1454" s="299">
        <v>3.73</v>
      </c>
      <c r="J1454" s="299">
        <v>0</v>
      </c>
      <c r="K1454" s="299">
        <v>0</v>
      </c>
      <c r="L1454" s="299">
        <v>19080</v>
      </c>
      <c r="M1454" s="299">
        <v>59.25</v>
      </c>
      <c r="N1454" s="299">
        <v>5580</v>
      </c>
      <c r="O1454" s="299">
        <v>17.329999999999998</v>
      </c>
      <c r="P1454" s="299">
        <v>1980</v>
      </c>
      <c r="Q1454" s="299">
        <v>6.15</v>
      </c>
      <c r="R1454" s="299">
        <v>0</v>
      </c>
      <c r="S1454" s="299">
        <v>0</v>
      </c>
      <c r="T1454" s="299">
        <v>0</v>
      </c>
      <c r="U1454" s="299">
        <v>0</v>
      </c>
      <c r="V1454" s="299">
        <v>2340</v>
      </c>
      <c r="W1454" s="299">
        <v>7.27</v>
      </c>
      <c r="X1454" s="299">
        <v>0</v>
      </c>
      <c r="Y1454" s="299">
        <v>0</v>
      </c>
      <c r="Z1454" s="299">
        <v>2340</v>
      </c>
      <c r="AA1454" s="299">
        <v>7.27</v>
      </c>
      <c r="AB1454" s="299">
        <v>1260</v>
      </c>
      <c r="AC1454" s="299">
        <v>3.91</v>
      </c>
      <c r="AD1454" s="299">
        <v>0</v>
      </c>
      <c r="AE1454" s="299">
        <v>0</v>
      </c>
      <c r="AF1454" s="299">
        <v>1260</v>
      </c>
      <c r="AG1454" s="299">
        <v>3.91</v>
      </c>
      <c r="AH1454" s="299">
        <v>760</v>
      </c>
      <c r="AI1454" s="299">
        <v>2.36</v>
      </c>
      <c r="AJ1454" s="299">
        <v>0</v>
      </c>
      <c r="AK1454" s="299">
        <v>0</v>
      </c>
      <c r="AL1454" s="299">
        <v>32200</v>
      </c>
      <c r="AM1454" s="299">
        <v>100</v>
      </c>
      <c r="AN1454" s="299">
        <v>0</v>
      </c>
      <c r="AO1454" s="299">
        <v>0</v>
      </c>
      <c r="AP1454" s="299">
        <v>32200</v>
      </c>
      <c r="AQ1454" s="65">
        <f t="shared" si="319"/>
        <v>7.2670807453416156E-2</v>
      </c>
      <c r="AR1454" s="66">
        <f t="shared" si="320"/>
        <v>13</v>
      </c>
      <c r="AS1454" s="67">
        <f t="shared" si="321"/>
        <v>3.9130434782608699E-2</v>
      </c>
      <c r="AT1454" s="66">
        <f t="shared" si="322"/>
        <v>7</v>
      </c>
      <c r="AU1454" s="67">
        <f t="shared" si="323"/>
        <v>2.3602484472049691E-2</v>
      </c>
      <c r="AV1454" s="68">
        <f t="shared" si="324"/>
        <v>4.2222222222222223</v>
      </c>
    </row>
    <row r="1455" spans="1:48" x14ac:dyDescent="0.2">
      <c r="A1455" s="1" t="str">
        <f t="shared" si="317"/>
        <v>Pichidegua52</v>
      </c>
      <c r="B1455" s="38" t="str">
        <f t="shared" si="318"/>
        <v>PICH5Aco52</v>
      </c>
      <c r="C1455" s="39">
        <v>52</v>
      </c>
      <c r="D1455" s="40" t="s">
        <v>52</v>
      </c>
      <c r="E1455" s="40" t="s">
        <v>56</v>
      </c>
      <c r="F1455" s="40" t="s">
        <v>51</v>
      </c>
      <c r="G1455" s="41" t="s">
        <v>42</v>
      </c>
      <c r="H1455" s="299">
        <v>5160</v>
      </c>
      <c r="I1455" s="299">
        <v>5.82</v>
      </c>
      <c r="J1455" s="299">
        <v>29520</v>
      </c>
      <c r="K1455" s="299">
        <v>33.31</v>
      </c>
      <c r="L1455" s="299">
        <v>12240</v>
      </c>
      <c r="M1455" s="299">
        <v>13.81</v>
      </c>
      <c r="N1455" s="299">
        <v>33660</v>
      </c>
      <c r="O1455" s="299">
        <v>37.979999999999997</v>
      </c>
      <c r="P1455" s="299">
        <v>180</v>
      </c>
      <c r="Q1455" s="299">
        <v>0.2</v>
      </c>
      <c r="R1455" s="299">
        <v>0</v>
      </c>
      <c r="S1455" s="299">
        <v>0</v>
      </c>
      <c r="T1455" s="299">
        <v>0</v>
      </c>
      <c r="U1455" s="299">
        <v>0</v>
      </c>
      <c r="V1455" s="299">
        <v>5580</v>
      </c>
      <c r="W1455" s="299">
        <v>6.3</v>
      </c>
      <c r="X1455" s="299">
        <v>0</v>
      </c>
      <c r="Y1455" s="299">
        <v>0</v>
      </c>
      <c r="Z1455" s="299">
        <v>5580</v>
      </c>
      <c r="AA1455" s="299">
        <v>6.3</v>
      </c>
      <c r="AB1455" s="299">
        <v>1620</v>
      </c>
      <c r="AC1455" s="299">
        <v>1.83</v>
      </c>
      <c r="AD1455" s="299">
        <v>0</v>
      </c>
      <c r="AE1455" s="299">
        <v>0</v>
      </c>
      <c r="AF1455" s="299">
        <v>1620</v>
      </c>
      <c r="AG1455" s="299">
        <v>1.83</v>
      </c>
      <c r="AH1455" s="299">
        <v>660</v>
      </c>
      <c r="AI1455" s="299">
        <v>0.74</v>
      </c>
      <c r="AJ1455" s="299">
        <v>0</v>
      </c>
      <c r="AK1455" s="299">
        <v>0</v>
      </c>
      <c r="AL1455" s="299">
        <v>88620</v>
      </c>
      <c r="AM1455" s="299">
        <v>100</v>
      </c>
      <c r="AN1455" s="299">
        <v>0</v>
      </c>
      <c r="AO1455" s="299">
        <v>0</v>
      </c>
      <c r="AP1455" s="299">
        <v>88620</v>
      </c>
      <c r="AQ1455" s="65">
        <f t="shared" si="319"/>
        <v>6.2965470548408939E-2</v>
      </c>
      <c r="AR1455" s="66">
        <f t="shared" si="320"/>
        <v>31</v>
      </c>
      <c r="AS1455" s="67">
        <f t="shared" si="321"/>
        <v>1.8280297901150981E-2</v>
      </c>
      <c r="AT1455" s="66">
        <f t="shared" si="322"/>
        <v>9</v>
      </c>
      <c r="AU1455" s="67">
        <f t="shared" si="323"/>
        <v>7.4475287745429924E-3</v>
      </c>
      <c r="AV1455" s="68">
        <f t="shared" si="324"/>
        <v>3.6666666666666665</v>
      </c>
    </row>
    <row r="1456" spans="1:48" x14ac:dyDescent="0.2">
      <c r="A1456" s="1" t="str">
        <f t="shared" si="317"/>
        <v>Pichidegua52</v>
      </c>
      <c r="B1456" s="38" t="str">
        <f t="shared" si="318"/>
        <v>PICH5Bco52</v>
      </c>
      <c r="C1456" s="39">
        <v>52</v>
      </c>
      <c r="D1456" s="40" t="s">
        <v>52</v>
      </c>
      <c r="E1456" s="40" t="s">
        <v>56</v>
      </c>
      <c r="F1456" s="40" t="s">
        <v>51</v>
      </c>
      <c r="G1456" s="41" t="s">
        <v>43</v>
      </c>
      <c r="H1456" s="299">
        <v>0</v>
      </c>
      <c r="I1456" s="299">
        <v>0</v>
      </c>
      <c r="J1456" s="299">
        <v>0</v>
      </c>
      <c r="K1456" s="299">
        <v>0</v>
      </c>
      <c r="L1456" s="299">
        <v>0</v>
      </c>
      <c r="M1456" s="299">
        <v>0</v>
      </c>
      <c r="N1456" s="299">
        <v>0</v>
      </c>
      <c r="O1456" s="299">
        <v>0</v>
      </c>
      <c r="P1456" s="299">
        <v>0</v>
      </c>
      <c r="Q1456" s="299">
        <v>0</v>
      </c>
      <c r="R1456" s="299">
        <v>0</v>
      </c>
      <c r="S1456" s="299">
        <v>0</v>
      </c>
      <c r="T1456" s="299">
        <v>0</v>
      </c>
      <c r="U1456" s="299">
        <v>0</v>
      </c>
      <c r="V1456" s="299">
        <v>0</v>
      </c>
      <c r="W1456" s="299">
        <v>0</v>
      </c>
      <c r="X1456" s="299">
        <v>0</v>
      </c>
      <c r="Y1456" s="299">
        <v>0</v>
      </c>
      <c r="Z1456" s="299">
        <v>0</v>
      </c>
      <c r="AA1456" s="299">
        <v>0</v>
      </c>
      <c r="AB1456" s="299">
        <v>0</v>
      </c>
      <c r="AC1456" s="299">
        <v>0</v>
      </c>
      <c r="AD1456" s="299">
        <v>0</v>
      </c>
      <c r="AE1456" s="299">
        <v>0</v>
      </c>
      <c r="AF1456" s="299">
        <v>0</v>
      </c>
      <c r="AG1456" s="299">
        <v>0</v>
      </c>
      <c r="AH1456" s="299">
        <v>0</v>
      </c>
      <c r="AI1456" s="299">
        <v>0</v>
      </c>
      <c r="AJ1456" s="299">
        <v>0</v>
      </c>
      <c r="AK1456" s="299">
        <v>0</v>
      </c>
      <c r="AL1456" s="299">
        <v>0</v>
      </c>
      <c r="AM1456" s="299">
        <v>0</v>
      </c>
      <c r="AN1456" s="299">
        <v>0</v>
      </c>
      <c r="AO1456" s="299">
        <v>0</v>
      </c>
      <c r="AP1456" s="299">
        <v>0</v>
      </c>
      <c r="AQ1456" s="65" t="e">
        <f t="shared" si="319"/>
        <v>#DIV/0!</v>
      </c>
      <c r="AR1456" s="66">
        <f t="shared" si="320"/>
        <v>0</v>
      </c>
      <c r="AS1456" s="67" t="e">
        <f t="shared" si="321"/>
        <v>#DIV/0!</v>
      </c>
      <c r="AT1456" s="66">
        <f t="shared" si="322"/>
        <v>0</v>
      </c>
      <c r="AU1456" s="67" t="e">
        <f t="shared" si="323"/>
        <v>#DIV/0!</v>
      </c>
      <c r="AV1456" s="68">
        <f t="shared" si="324"/>
        <v>0</v>
      </c>
    </row>
    <row r="1457" spans="1:48" x14ac:dyDescent="0.2">
      <c r="A1457" s="1" t="str">
        <f t="shared" si="317"/>
        <v>Pichidegua52</v>
      </c>
      <c r="B1457" s="38" t="str">
        <f t="shared" si="318"/>
        <v>PICH5Cco52</v>
      </c>
      <c r="C1457" s="39">
        <v>52</v>
      </c>
      <c r="D1457" s="40" t="s">
        <v>52</v>
      </c>
      <c r="E1457" s="40" t="s">
        <v>56</v>
      </c>
      <c r="F1457" s="40" t="s">
        <v>51</v>
      </c>
      <c r="G1457" s="41" t="s">
        <v>44</v>
      </c>
      <c r="H1457" s="299">
        <v>5280</v>
      </c>
      <c r="I1457" s="299">
        <v>4.2699999999999996</v>
      </c>
      <c r="J1457" s="299">
        <v>27540</v>
      </c>
      <c r="K1457" s="299">
        <v>22.28</v>
      </c>
      <c r="L1457" s="299">
        <v>13320</v>
      </c>
      <c r="M1457" s="299">
        <v>10.77</v>
      </c>
      <c r="N1457" s="299">
        <v>66600</v>
      </c>
      <c r="O1457" s="299">
        <v>53.87</v>
      </c>
      <c r="P1457" s="299">
        <v>1620</v>
      </c>
      <c r="Q1457" s="299">
        <v>1.31</v>
      </c>
      <c r="R1457" s="299">
        <v>0</v>
      </c>
      <c r="S1457" s="299">
        <v>0</v>
      </c>
      <c r="T1457" s="299">
        <v>0</v>
      </c>
      <c r="U1457" s="299">
        <v>0</v>
      </c>
      <c r="V1457" s="299">
        <v>6660</v>
      </c>
      <c r="W1457" s="299">
        <v>5.39</v>
      </c>
      <c r="X1457" s="299">
        <v>0</v>
      </c>
      <c r="Y1457" s="299">
        <v>0</v>
      </c>
      <c r="Z1457" s="299">
        <v>6660</v>
      </c>
      <c r="AA1457" s="299">
        <v>5.39</v>
      </c>
      <c r="AB1457" s="299">
        <v>1800</v>
      </c>
      <c r="AC1457" s="299">
        <v>1.46</v>
      </c>
      <c r="AD1457" s="299">
        <v>0</v>
      </c>
      <c r="AE1457" s="299">
        <v>0</v>
      </c>
      <c r="AF1457" s="299">
        <v>1800</v>
      </c>
      <c r="AG1457" s="299">
        <v>1.46</v>
      </c>
      <c r="AH1457" s="299">
        <v>800</v>
      </c>
      <c r="AI1457" s="299">
        <v>0.65</v>
      </c>
      <c r="AJ1457" s="299">
        <v>0</v>
      </c>
      <c r="AK1457" s="299">
        <v>0</v>
      </c>
      <c r="AL1457" s="299">
        <v>123620</v>
      </c>
      <c r="AM1457" s="299">
        <v>100</v>
      </c>
      <c r="AN1457" s="299">
        <v>0</v>
      </c>
      <c r="AO1457" s="299">
        <v>0</v>
      </c>
      <c r="AP1457" s="299">
        <v>123620</v>
      </c>
      <c r="AQ1457" s="65">
        <f t="shared" si="319"/>
        <v>5.3874777544086719E-2</v>
      </c>
      <c r="AR1457" s="66">
        <f t="shared" si="320"/>
        <v>37</v>
      </c>
      <c r="AS1457" s="67">
        <f t="shared" si="321"/>
        <v>1.4560750687591004E-2</v>
      </c>
      <c r="AT1457" s="66">
        <f t="shared" si="322"/>
        <v>10</v>
      </c>
      <c r="AU1457" s="67">
        <f t="shared" si="323"/>
        <v>6.4714447500404462E-3</v>
      </c>
      <c r="AV1457" s="68">
        <f t="shared" si="324"/>
        <v>4.4444444444444446</v>
      </c>
    </row>
    <row r="1458" spans="1:48" ht="13.5" thickBot="1" x14ac:dyDescent="0.25">
      <c r="A1458" s="1" t="str">
        <f t="shared" si="317"/>
        <v>52</v>
      </c>
      <c r="B1458" s="44" t="str">
        <f t="shared" si="318"/>
        <v>Lavado52</v>
      </c>
      <c r="C1458" s="45">
        <v>52</v>
      </c>
      <c r="D1458" s="46"/>
      <c r="E1458" s="46"/>
      <c r="F1458" s="46"/>
      <c r="G1458" s="47" t="s">
        <v>46</v>
      </c>
      <c r="H1458" s="301">
        <v>5160</v>
      </c>
      <c r="I1458" s="301">
        <v>4.01</v>
      </c>
      <c r="J1458" s="301">
        <v>15840</v>
      </c>
      <c r="K1458" s="301">
        <v>12.3</v>
      </c>
      <c r="L1458" s="301">
        <v>51300</v>
      </c>
      <c r="M1458" s="301">
        <v>39.82</v>
      </c>
      <c r="N1458" s="301">
        <v>46440</v>
      </c>
      <c r="O1458" s="301">
        <v>36.049999999999997</v>
      </c>
      <c r="P1458" s="301">
        <v>9360</v>
      </c>
      <c r="Q1458" s="301">
        <v>7.27</v>
      </c>
      <c r="R1458" s="301">
        <v>720</v>
      </c>
      <c r="S1458" s="301">
        <v>0.56000000000000005</v>
      </c>
      <c r="T1458" s="301">
        <v>0</v>
      </c>
      <c r="U1458" s="301">
        <v>0</v>
      </c>
      <c r="V1458" s="301">
        <v>0</v>
      </c>
      <c r="W1458" s="301">
        <v>0</v>
      </c>
      <c r="X1458" s="301">
        <v>0</v>
      </c>
      <c r="Y1458" s="301">
        <v>0</v>
      </c>
      <c r="Z1458" s="301">
        <v>0</v>
      </c>
      <c r="AA1458" s="301">
        <v>0</v>
      </c>
      <c r="AB1458" s="301">
        <v>0</v>
      </c>
      <c r="AC1458" s="301">
        <v>0</v>
      </c>
      <c r="AD1458" s="301">
        <v>0</v>
      </c>
      <c r="AE1458" s="301">
        <v>0</v>
      </c>
      <c r="AF1458" s="301">
        <v>0</v>
      </c>
      <c r="AG1458" s="301">
        <v>0</v>
      </c>
      <c r="AH1458" s="301">
        <v>0</v>
      </c>
      <c r="AI1458" s="301">
        <v>0</v>
      </c>
      <c r="AJ1458" s="301">
        <v>0</v>
      </c>
      <c r="AK1458" s="301">
        <v>0</v>
      </c>
      <c r="AL1458" s="301">
        <v>128820</v>
      </c>
      <c r="AM1458" s="301">
        <v>100</v>
      </c>
      <c r="AN1458" s="301">
        <v>0</v>
      </c>
      <c r="AO1458" s="301">
        <v>0</v>
      </c>
      <c r="AP1458" s="301">
        <v>128820</v>
      </c>
      <c r="AQ1458" s="69">
        <f t="shared" si="319"/>
        <v>0</v>
      </c>
      <c r="AR1458" s="70">
        <f t="shared" si="320"/>
        <v>0</v>
      </c>
      <c r="AS1458" s="71">
        <f t="shared" si="321"/>
        <v>0</v>
      </c>
      <c r="AT1458" s="70">
        <f t="shared" si="322"/>
        <v>0</v>
      </c>
      <c r="AU1458" s="71">
        <f t="shared" si="323"/>
        <v>0</v>
      </c>
      <c r="AV1458" s="72">
        <f t="shared" si="324"/>
        <v>0</v>
      </c>
    </row>
  </sheetData>
  <autoFilter ref="A2:AV137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showGridLines="0" topLeftCell="A13" zoomScale="130" zoomScaleNormal="130" workbookViewId="0">
      <selection activeCell="B35" sqref="B35:O35"/>
    </sheetView>
  </sheetViews>
  <sheetFormatPr baseColWidth="10" defaultRowHeight="15" x14ac:dyDescent="0.25"/>
  <cols>
    <col min="1" max="1" width="17.5703125" customWidth="1"/>
    <col min="2" max="2" width="16.28515625" customWidth="1"/>
    <col min="3" max="3" width="17.140625" customWidth="1"/>
    <col min="4" max="4" width="17" customWidth="1"/>
    <col min="5" max="15" width="10" customWidth="1"/>
    <col min="16" max="16" width="8.7109375" customWidth="1"/>
  </cols>
  <sheetData>
    <row r="1" spans="1:4" x14ac:dyDescent="0.25">
      <c r="A1" s="340" t="s">
        <v>142</v>
      </c>
      <c r="B1" s="341">
        <v>52</v>
      </c>
      <c r="C1" s="17"/>
      <c r="D1" s="17"/>
    </row>
    <row r="2" spans="1:4" x14ac:dyDescent="0.25">
      <c r="A2" s="17"/>
      <c r="B2" s="17"/>
      <c r="C2" s="17"/>
      <c r="D2" s="17"/>
    </row>
    <row r="3" spans="1:4" x14ac:dyDescent="0.25">
      <c r="A3" s="340" t="s">
        <v>68</v>
      </c>
      <c r="B3" s="342" t="s">
        <v>70</v>
      </c>
      <c r="C3" s="342" t="s">
        <v>71</v>
      </c>
      <c r="D3" s="342" t="s">
        <v>72</v>
      </c>
    </row>
    <row r="4" spans="1:4" x14ac:dyDescent="0.25">
      <c r="A4" s="341" t="s">
        <v>47</v>
      </c>
      <c r="B4" s="343">
        <v>4.700483759502419E-2</v>
      </c>
      <c r="C4" s="343">
        <v>1.8883206634416033E-2</v>
      </c>
      <c r="D4" s="343">
        <v>1.004837595024188E-2</v>
      </c>
    </row>
    <row r="5" spans="1:4" x14ac:dyDescent="0.25">
      <c r="A5" s="341" t="s">
        <v>48</v>
      </c>
      <c r="B5" s="343">
        <v>3.9148086093568756E-2</v>
      </c>
      <c r="C5" s="343">
        <v>2.2164583064827943E-2</v>
      </c>
      <c r="D5" s="343">
        <v>6.0929243459208662E-3</v>
      </c>
    </row>
    <row r="6" spans="1:4" x14ac:dyDescent="0.25">
      <c r="A6" s="341" t="s">
        <v>49</v>
      </c>
      <c r="B6" s="343">
        <v>5.6595440397072434E-2</v>
      </c>
      <c r="C6" s="343">
        <v>5.4891898712879613E-3</v>
      </c>
      <c r="D6" s="343">
        <v>4.4165895516110037E-3</v>
      </c>
    </row>
    <row r="7" spans="1:4" x14ac:dyDescent="0.25">
      <c r="A7" s="341" t="s">
        <v>50</v>
      </c>
      <c r="B7" s="343">
        <v>6.2530833744449926E-2</v>
      </c>
      <c r="C7" s="343">
        <v>2.2200296003946719E-2</v>
      </c>
      <c r="D7" s="343">
        <v>9.496793290577208E-3</v>
      </c>
    </row>
    <row r="8" spans="1:4" x14ac:dyDescent="0.25">
      <c r="A8" s="341" t="s">
        <v>51</v>
      </c>
      <c r="B8" s="343">
        <v>5.6337000612834504E-2</v>
      </c>
      <c r="C8" s="343">
        <v>1.0768377739516152E-2</v>
      </c>
      <c r="D8" s="343">
        <v>4.216885049756325E-3</v>
      </c>
    </row>
    <row r="9" spans="1:4" x14ac:dyDescent="0.25">
      <c r="A9" s="341" t="s">
        <v>69</v>
      </c>
      <c r="B9" s="343">
        <v>5.3973022044354876E-2</v>
      </c>
      <c r="C9" s="343">
        <v>1.1815926309685637E-2</v>
      </c>
      <c r="D9" s="343">
        <v>5.401294713727578E-3</v>
      </c>
    </row>
    <row r="12" spans="1:4" x14ac:dyDescent="0.25">
      <c r="A12" s="73" t="s">
        <v>142</v>
      </c>
      <c r="B12" s="74">
        <v>52</v>
      </c>
      <c r="C12" s="17"/>
      <c r="D12" s="17"/>
    </row>
    <row r="14" spans="1:4" x14ac:dyDescent="0.25">
      <c r="A14" s="73" t="s">
        <v>68</v>
      </c>
      <c r="B14" t="s">
        <v>144</v>
      </c>
      <c r="C14" t="s">
        <v>289</v>
      </c>
      <c r="D14" t="s">
        <v>290</v>
      </c>
    </row>
    <row r="15" spans="1:4" x14ac:dyDescent="0.25">
      <c r="A15" s="74" t="s">
        <v>312</v>
      </c>
      <c r="B15" s="76">
        <v>6.777035236938031E-2</v>
      </c>
      <c r="C15" s="76">
        <v>2.4027946537059537E-2</v>
      </c>
      <c r="D15" s="76">
        <v>1.6747671121911705E-2</v>
      </c>
    </row>
    <row r="16" spans="1:4" x14ac:dyDescent="0.25">
      <c r="A16" s="74" t="s">
        <v>313</v>
      </c>
      <c r="B16" s="76">
        <v>5.3527304842745697E-2</v>
      </c>
      <c r="C16" s="76">
        <v>1.1421421912565625E-2</v>
      </c>
      <c r="D16" s="76">
        <v>5.0347545916948795E-3</v>
      </c>
    </row>
    <row r="17" spans="1:15" x14ac:dyDescent="0.25">
      <c r="A17" s="74" t="s">
        <v>314</v>
      </c>
      <c r="B17" s="76">
        <v>0</v>
      </c>
      <c r="C17" s="76">
        <v>0</v>
      </c>
      <c r="D17" s="76">
        <v>0</v>
      </c>
    </row>
    <row r="18" spans="1:15" x14ac:dyDescent="0.25">
      <c r="A18" s="74" t="s">
        <v>69</v>
      </c>
      <c r="B18" s="76">
        <v>5.1856316957558157E-2</v>
      </c>
      <c r="C18" s="76">
        <v>1.1352531258276935E-2</v>
      </c>
      <c r="D18" s="76">
        <v>5.1894676274762313E-3</v>
      </c>
    </row>
    <row r="21" spans="1:15" x14ac:dyDescent="0.25">
      <c r="A21" s="73" t="s">
        <v>142</v>
      </c>
      <c r="B21" s="74">
        <v>52</v>
      </c>
      <c r="C21" s="17"/>
      <c r="D21" s="17"/>
    </row>
    <row r="23" spans="1:15" x14ac:dyDescent="0.25">
      <c r="A23" s="73" t="s">
        <v>68</v>
      </c>
      <c r="B23" t="s">
        <v>221</v>
      </c>
      <c r="C23" t="s">
        <v>220</v>
      </c>
      <c r="D23" t="s">
        <v>219</v>
      </c>
      <c r="E23" t="s">
        <v>218</v>
      </c>
      <c r="F23" t="s">
        <v>217</v>
      </c>
      <c r="G23" t="s">
        <v>216</v>
      </c>
      <c r="H23" t="s">
        <v>215</v>
      </c>
      <c r="I23" t="s">
        <v>214</v>
      </c>
      <c r="J23" t="s">
        <v>213</v>
      </c>
      <c r="K23" t="s">
        <v>222</v>
      </c>
      <c r="L23" t="s">
        <v>223</v>
      </c>
      <c r="M23" t="s">
        <v>224</v>
      </c>
      <c r="N23" t="s">
        <v>225</v>
      </c>
      <c r="O23" t="s">
        <v>226</v>
      </c>
    </row>
    <row r="24" spans="1:15" x14ac:dyDescent="0.25">
      <c r="A24" s="74" t="s">
        <v>312</v>
      </c>
      <c r="B24" s="76">
        <v>4.7387606318347507E-2</v>
      </c>
      <c r="C24" s="76">
        <v>0.14216281895504251</v>
      </c>
      <c r="D24" s="76">
        <v>0.34528149048197648</v>
      </c>
      <c r="E24" s="76">
        <v>0.3244228432563791</v>
      </c>
      <c r="F24" s="76">
        <v>3.0376670716889428E-2</v>
      </c>
      <c r="G24" s="76">
        <v>1.8226002430133657E-3</v>
      </c>
      <c r="H24" s="76">
        <v>0</v>
      </c>
      <c r="I24" s="76">
        <v>6.3213851761846906E-2</v>
      </c>
      <c r="J24" s="76">
        <v>4.556500607533414E-3</v>
      </c>
      <c r="K24" s="76">
        <v>6.777035236938031E-2</v>
      </c>
      <c r="L24" s="76">
        <v>1.6433778857837179E-2</v>
      </c>
      <c r="M24" s="76">
        <v>7.5941676792223569E-3</v>
      </c>
      <c r="N24" s="76">
        <v>2.4027946537059537E-2</v>
      </c>
      <c r="O24" s="76">
        <v>1.6747671121911705E-2</v>
      </c>
    </row>
    <row r="25" spans="1:15" x14ac:dyDescent="0.25">
      <c r="A25" s="74" t="s">
        <v>313</v>
      </c>
      <c r="B25" s="76">
        <v>2.4493400716353468E-2</v>
      </c>
      <c r="C25" s="76">
        <v>0.11855486318957199</v>
      </c>
      <c r="D25" s="76">
        <v>0.32216279868504982</v>
      </c>
      <c r="E25" s="76">
        <v>0.37746921152053381</v>
      </c>
      <c r="F25" s="76">
        <v>8.7336244541484712E-2</v>
      </c>
      <c r="G25" s="76">
        <v>0</v>
      </c>
      <c r="H25" s="76">
        <v>0</v>
      </c>
      <c r="I25" s="76">
        <v>5.2487120357195424E-2</v>
      </c>
      <c r="J25" s="76">
        <v>1.0401844855502673E-3</v>
      </c>
      <c r="K25" s="76">
        <v>5.3527304842745697E-2</v>
      </c>
      <c r="L25" s="76">
        <v>1.1028899465188166E-2</v>
      </c>
      <c r="M25" s="76">
        <v>3.9252244737745937E-4</v>
      </c>
      <c r="N25" s="76">
        <v>1.1421421912565625E-2</v>
      </c>
      <c r="O25" s="76">
        <v>5.0347545916948795E-3</v>
      </c>
    </row>
    <row r="26" spans="1:15" x14ac:dyDescent="0.25">
      <c r="A26" s="74" t="s">
        <v>314</v>
      </c>
      <c r="B26" s="76">
        <v>4.0055891942244994E-2</v>
      </c>
      <c r="C26" s="76">
        <v>0.12296227293898462</v>
      </c>
      <c r="D26" s="76">
        <v>0.39823008849557523</v>
      </c>
      <c r="E26" s="76">
        <v>0.36050302748020496</v>
      </c>
      <c r="F26" s="76">
        <v>7.2659524918490911E-2</v>
      </c>
      <c r="G26" s="76">
        <v>5.5891942244993015E-3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</row>
    <row r="27" spans="1:15" x14ac:dyDescent="0.25">
      <c r="A27" s="74" t="s">
        <v>69</v>
      </c>
      <c r="B27" s="76">
        <v>2.579207423441196E-2</v>
      </c>
      <c r="C27" s="76">
        <v>0.11943751845661592</v>
      </c>
      <c r="D27" s="76">
        <v>0.32584108891750618</v>
      </c>
      <c r="E27" s="76">
        <v>0.3752089212812012</v>
      </c>
      <c r="F27" s="76">
        <v>8.5048086144066642E-2</v>
      </c>
      <c r="G27" s="76">
        <v>2.7399512288681262E-4</v>
      </c>
      <c r="H27" s="76">
        <v>0</v>
      </c>
      <c r="I27" s="76">
        <v>5.0751203295248008E-2</v>
      </c>
      <c r="J27" s="76">
        <v>1.1051136623101442E-3</v>
      </c>
      <c r="K27" s="76">
        <v>5.1856316957558157E-2</v>
      </c>
      <c r="L27" s="76">
        <v>1.0758875158688843E-2</v>
      </c>
      <c r="M27" s="76">
        <v>5.9365609958809398E-4</v>
      </c>
      <c r="N27" s="76">
        <v>1.1352531258276935E-2</v>
      </c>
      <c r="O27" s="76">
        <v>5.1894676274762313E-3</v>
      </c>
    </row>
    <row r="29" spans="1:15" x14ac:dyDescent="0.25">
      <c r="A29" s="73" t="s">
        <v>142</v>
      </c>
      <c r="B29" s="74">
        <v>52</v>
      </c>
      <c r="C29" s="17"/>
      <c r="D29" s="17"/>
    </row>
    <row r="31" spans="1:15" x14ac:dyDescent="0.25">
      <c r="A31" s="73" t="s">
        <v>68</v>
      </c>
      <c r="B31" t="s">
        <v>227</v>
      </c>
      <c r="C31" t="s">
        <v>228</v>
      </c>
      <c r="D31" t="s">
        <v>229</v>
      </c>
      <c r="E31" t="s">
        <v>230</v>
      </c>
      <c r="F31" t="s">
        <v>231</v>
      </c>
      <c r="G31" t="s">
        <v>232</v>
      </c>
      <c r="H31" t="s">
        <v>233</v>
      </c>
      <c r="I31" t="s">
        <v>234</v>
      </c>
      <c r="J31" t="s">
        <v>235</v>
      </c>
      <c r="K31" t="s">
        <v>236</v>
      </c>
      <c r="L31" t="s">
        <v>237</v>
      </c>
      <c r="M31" t="s">
        <v>238</v>
      </c>
      <c r="N31" t="s">
        <v>239</v>
      </c>
      <c r="O31" t="s">
        <v>240</v>
      </c>
    </row>
    <row r="32" spans="1:15" x14ac:dyDescent="0.25">
      <c r="A32" s="74" t="s">
        <v>312</v>
      </c>
      <c r="B32" s="154">
        <v>4680</v>
      </c>
      <c r="C32" s="154">
        <v>14040</v>
      </c>
      <c r="D32" s="154">
        <v>34100</v>
      </c>
      <c r="E32" s="154">
        <v>32040</v>
      </c>
      <c r="F32" s="154">
        <v>3000</v>
      </c>
      <c r="G32" s="154">
        <v>180</v>
      </c>
      <c r="H32" s="154">
        <v>0</v>
      </c>
      <c r="I32" s="155">
        <v>6243</v>
      </c>
      <c r="J32" s="154">
        <v>450</v>
      </c>
      <c r="K32" s="154">
        <v>6693</v>
      </c>
      <c r="L32" s="154">
        <v>1623</v>
      </c>
      <c r="M32" s="154">
        <v>750</v>
      </c>
      <c r="N32" s="155">
        <v>2373</v>
      </c>
      <c r="O32" s="154">
        <v>1654</v>
      </c>
    </row>
    <row r="33" spans="1:15" x14ac:dyDescent="0.25">
      <c r="A33" s="74" t="s">
        <v>313</v>
      </c>
      <c r="B33" s="154">
        <v>74880</v>
      </c>
      <c r="C33" s="154">
        <v>362440</v>
      </c>
      <c r="D33" s="154">
        <v>984900</v>
      </c>
      <c r="E33" s="154">
        <v>1153980</v>
      </c>
      <c r="F33" s="154">
        <v>267000</v>
      </c>
      <c r="G33" s="154">
        <v>0</v>
      </c>
      <c r="H33" s="154">
        <v>0</v>
      </c>
      <c r="I33" s="155">
        <v>160461</v>
      </c>
      <c r="J33" s="154">
        <v>3180</v>
      </c>
      <c r="K33" s="154">
        <v>163641</v>
      </c>
      <c r="L33" s="154">
        <v>33717</v>
      </c>
      <c r="M33" s="154">
        <v>1200</v>
      </c>
      <c r="N33" s="155">
        <v>34917</v>
      </c>
      <c r="O33" s="154">
        <v>15392</v>
      </c>
    </row>
    <row r="34" spans="1:15" x14ac:dyDescent="0.25">
      <c r="A34" s="74" t="s">
        <v>314</v>
      </c>
      <c r="B34" s="154">
        <v>5160</v>
      </c>
      <c r="C34" s="154">
        <v>15840</v>
      </c>
      <c r="D34" s="154">
        <v>51300</v>
      </c>
      <c r="E34" s="154">
        <v>46440</v>
      </c>
      <c r="F34" s="154">
        <v>9360</v>
      </c>
      <c r="G34" s="154">
        <v>720</v>
      </c>
      <c r="H34" s="154">
        <v>0</v>
      </c>
      <c r="I34" s="155">
        <v>0</v>
      </c>
      <c r="J34" s="154">
        <v>0</v>
      </c>
      <c r="K34" s="154">
        <v>0</v>
      </c>
      <c r="L34" s="154">
        <v>0</v>
      </c>
      <c r="M34" s="154">
        <v>0</v>
      </c>
      <c r="N34" s="155">
        <v>0</v>
      </c>
      <c r="O34" s="154">
        <v>0</v>
      </c>
    </row>
    <row r="35" spans="1:15" x14ac:dyDescent="0.25">
      <c r="A35" s="74" t="s">
        <v>69</v>
      </c>
      <c r="B35" s="154">
        <v>84720</v>
      </c>
      <c r="C35" s="154">
        <v>392320</v>
      </c>
      <c r="D35" s="154">
        <v>1070300</v>
      </c>
      <c r="E35" s="154">
        <v>1232460</v>
      </c>
      <c r="F35" s="154">
        <v>279360</v>
      </c>
      <c r="G35" s="154">
        <v>900</v>
      </c>
      <c r="H35" s="154">
        <v>0</v>
      </c>
      <c r="I35" s="155">
        <v>166704</v>
      </c>
      <c r="J35" s="154">
        <v>3630</v>
      </c>
      <c r="K35" s="154">
        <v>170334</v>
      </c>
      <c r="L35" s="154">
        <v>35340</v>
      </c>
      <c r="M35" s="154">
        <v>1950</v>
      </c>
      <c r="N35" s="155">
        <v>37290</v>
      </c>
      <c r="O35" s="154">
        <v>17046</v>
      </c>
    </row>
  </sheetData>
  <pageMargins left="0.7" right="0.7" top="0.75" bottom="0.75" header="0.3" footer="0.3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DA190"/>
  <sheetViews>
    <sheetView showGridLines="0" zoomScale="90" zoomScaleNormal="90" workbookViewId="0">
      <pane xSplit="1" topLeftCell="BS1" activePane="topRight" state="frozen"/>
      <selection activeCell="N41" sqref="N41"/>
      <selection pane="topRight" activeCell="DC17" sqref="DC17"/>
    </sheetView>
  </sheetViews>
  <sheetFormatPr baseColWidth="10" defaultColWidth="11.5703125" defaultRowHeight="12.75" x14ac:dyDescent="0.2"/>
  <cols>
    <col min="1" max="1" width="20.7109375" style="17" customWidth="1"/>
    <col min="2" max="4" width="5.7109375" style="17" bestFit="1" customWidth="1"/>
    <col min="5" max="5" width="6.7109375" style="17" bestFit="1" customWidth="1"/>
    <col min="6" max="8" width="7.7109375" style="17" bestFit="1" customWidth="1"/>
    <col min="9" max="9" width="6.42578125" style="17" bestFit="1" customWidth="1"/>
    <col min="10" max="10" width="6.7109375" style="17" bestFit="1" customWidth="1"/>
    <col min="11" max="11" width="6.140625" style="17" bestFit="1" customWidth="1"/>
    <col min="12" max="12" width="5.85546875" style="17" bestFit="1" customWidth="1"/>
    <col min="13" max="14" width="6.7109375" style="17" bestFit="1" customWidth="1"/>
    <col min="15" max="15" width="6.140625" style="17" bestFit="1" customWidth="1"/>
    <col min="16" max="23" width="6.7109375" style="17" bestFit="1" customWidth="1"/>
    <col min="24" max="25" width="7.140625" style="17" bestFit="1" customWidth="1"/>
    <col min="26" max="33" width="6.7109375" style="17" bestFit="1" customWidth="1"/>
    <col min="34" max="41" width="6.85546875" style="17" bestFit="1" customWidth="1"/>
    <col min="42" max="42" width="6.7109375" style="17" bestFit="1" customWidth="1"/>
    <col min="43" max="48" width="6.85546875" style="17" bestFit="1" customWidth="1"/>
    <col min="49" max="56" width="6.7109375" style="17" bestFit="1" customWidth="1"/>
    <col min="57" max="58" width="7.42578125" style="17" bestFit="1" customWidth="1"/>
    <col min="59" max="63" width="6.7109375" style="17" bestFit="1" customWidth="1"/>
    <col min="64" max="64" width="5.85546875" style="17" bestFit="1" customWidth="1"/>
    <col min="65" max="65" width="6.7109375" style="17" bestFit="1" customWidth="1"/>
    <col min="66" max="66" width="6.140625" style="17" bestFit="1" customWidth="1"/>
    <col min="67" max="68" width="6.7109375" style="17" bestFit="1" customWidth="1"/>
    <col min="69" max="81" width="6.7109375" style="17" customWidth="1"/>
    <col min="82" max="82" width="7" style="17" customWidth="1"/>
    <col min="83" max="83" width="6.7109375" style="17" bestFit="1" customWidth="1"/>
    <col min="84" max="84" width="8.28515625" style="17" customWidth="1"/>
    <col min="85" max="105" width="7.7109375" style="17" customWidth="1"/>
    <col min="106" max="16384" width="11.5703125" style="17"/>
  </cols>
  <sheetData>
    <row r="1" spans="1:105" ht="15" x14ac:dyDescent="0.25">
      <c r="CD1"/>
      <c r="CE1"/>
      <c r="CF1"/>
    </row>
    <row r="2" spans="1:105" x14ac:dyDescent="0.2">
      <c r="A2" s="5" t="s">
        <v>73</v>
      </c>
      <c r="B2" s="6" t="s">
        <v>74</v>
      </c>
      <c r="C2" s="6" t="s">
        <v>75</v>
      </c>
      <c r="D2" s="6" t="s">
        <v>76</v>
      </c>
      <c r="E2" s="6" t="s">
        <v>77</v>
      </c>
      <c r="F2" s="6" t="s">
        <v>78</v>
      </c>
      <c r="G2" s="6" t="s">
        <v>79</v>
      </c>
      <c r="H2" s="6" t="s">
        <v>80</v>
      </c>
      <c r="I2" s="6" t="s">
        <v>81</v>
      </c>
      <c r="J2" s="6" t="s">
        <v>82</v>
      </c>
      <c r="K2" s="6" t="s">
        <v>83</v>
      </c>
      <c r="L2" s="6" t="s">
        <v>84</v>
      </c>
      <c r="M2" s="6" t="s">
        <v>85</v>
      </c>
      <c r="N2" s="6" t="s">
        <v>86</v>
      </c>
      <c r="O2" s="6" t="s">
        <v>87</v>
      </c>
      <c r="P2" s="6" t="s">
        <v>88</v>
      </c>
      <c r="Q2" s="6" t="s">
        <v>89</v>
      </c>
      <c r="R2" s="6" t="s">
        <v>90</v>
      </c>
      <c r="S2" s="6" t="s">
        <v>91</v>
      </c>
      <c r="T2" s="6" t="s">
        <v>92</v>
      </c>
      <c r="U2" s="6" t="s">
        <v>93</v>
      </c>
      <c r="V2" s="6" t="s">
        <v>94</v>
      </c>
      <c r="W2" s="6" t="s">
        <v>95</v>
      </c>
      <c r="X2" s="6" t="s">
        <v>96</v>
      </c>
      <c r="Y2" s="6" t="s">
        <v>97</v>
      </c>
      <c r="Z2" s="6" t="s">
        <v>98</v>
      </c>
      <c r="AA2" s="6" t="s">
        <v>99</v>
      </c>
      <c r="AB2" s="6" t="s">
        <v>100</v>
      </c>
      <c r="AC2" s="6" t="s">
        <v>101</v>
      </c>
      <c r="AD2" s="6" t="s">
        <v>102</v>
      </c>
      <c r="AE2" s="6" t="s">
        <v>103</v>
      </c>
      <c r="AF2" s="6" t="s">
        <v>104</v>
      </c>
      <c r="AG2" s="6" t="s">
        <v>105</v>
      </c>
      <c r="AH2" s="6" t="s">
        <v>106</v>
      </c>
      <c r="AI2" s="6" t="s">
        <v>107</v>
      </c>
      <c r="AJ2" s="6" t="s">
        <v>108</v>
      </c>
      <c r="AK2" s="6" t="s">
        <v>109</v>
      </c>
      <c r="AL2" s="6" t="s">
        <v>110</v>
      </c>
      <c r="AM2" s="6" t="s">
        <v>111</v>
      </c>
      <c r="AN2" s="6" t="s">
        <v>112</v>
      </c>
      <c r="AO2" s="6" t="s">
        <v>113</v>
      </c>
      <c r="AP2" s="6" t="s">
        <v>114</v>
      </c>
      <c r="AQ2" s="6" t="s">
        <v>115</v>
      </c>
      <c r="AR2" s="6" t="s">
        <v>116</v>
      </c>
      <c r="AS2" s="6" t="s">
        <v>117</v>
      </c>
      <c r="AT2" s="6" t="s">
        <v>118</v>
      </c>
      <c r="AU2" s="6" t="s">
        <v>119</v>
      </c>
      <c r="AV2" s="6" t="s">
        <v>120</v>
      </c>
      <c r="AW2" s="6" t="s">
        <v>121</v>
      </c>
      <c r="AX2" s="6" t="s">
        <v>122</v>
      </c>
      <c r="AY2" s="6" t="s">
        <v>123</v>
      </c>
      <c r="AZ2" s="6" t="s">
        <v>124</v>
      </c>
      <c r="BA2" s="6" t="s">
        <v>125</v>
      </c>
      <c r="BB2" s="6" t="s">
        <v>74</v>
      </c>
      <c r="BC2" s="6" t="s">
        <v>75</v>
      </c>
      <c r="BD2" s="6" t="s">
        <v>76</v>
      </c>
      <c r="BE2" s="6" t="s">
        <v>77</v>
      </c>
      <c r="BF2" s="6" t="s">
        <v>78</v>
      </c>
      <c r="BG2" s="6" t="s">
        <v>79</v>
      </c>
      <c r="BH2" s="6" t="s">
        <v>80</v>
      </c>
      <c r="BI2" s="6" t="s">
        <v>81</v>
      </c>
      <c r="BJ2" s="6" t="s">
        <v>82</v>
      </c>
      <c r="BK2" s="6" t="s">
        <v>83</v>
      </c>
      <c r="BL2" s="6" t="s">
        <v>84</v>
      </c>
      <c r="BM2" s="6" t="s">
        <v>85</v>
      </c>
      <c r="BN2" s="6" t="s">
        <v>86</v>
      </c>
      <c r="BO2" s="6" t="s">
        <v>87</v>
      </c>
      <c r="BP2" s="6" t="s">
        <v>88</v>
      </c>
      <c r="BQ2" s="6" t="s">
        <v>89</v>
      </c>
      <c r="BR2" s="6" t="s">
        <v>90</v>
      </c>
      <c r="BS2" s="6" t="s">
        <v>91</v>
      </c>
      <c r="BT2" s="6" t="s">
        <v>92</v>
      </c>
      <c r="BU2" s="6" t="s">
        <v>93</v>
      </c>
      <c r="BV2" s="6" t="s">
        <v>94</v>
      </c>
      <c r="BW2" s="6" t="s">
        <v>95</v>
      </c>
      <c r="BX2" s="6" t="s">
        <v>96</v>
      </c>
      <c r="BY2" s="6" t="s">
        <v>97</v>
      </c>
      <c r="BZ2" s="6" t="s">
        <v>98</v>
      </c>
      <c r="CA2" s="6" t="s">
        <v>99</v>
      </c>
      <c r="CB2" s="6" t="s">
        <v>100</v>
      </c>
      <c r="CC2" s="6" t="s">
        <v>101</v>
      </c>
      <c r="CD2" s="6" t="s">
        <v>102</v>
      </c>
      <c r="CE2" s="6" t="s">
        <v>103</v>
      </c>
      <c r="CF2" s="6" t="s">
        <v>104</v>
      </c>
      <c r="CG2" s="6" t="s">
        <v>105</v>
      </c>
      <c r="CH2" s="6" t="s">
        <v>106</v>
      </c>
      <c r="CI2" s="6" t="s">
        <v>107</v>
      </c>
      <c r="CJ2" s="6" t="s">
        <v>108</v>
      </c>
      <c r="CK2" s="6" t="s">
        <v>109</v>
      </c>
      <c r="CL2" s="6" t="s">
        <v>110</v>
      </c>
      <c r="CM2" s="6" t="s">
        <v>111</v>
      </c>
      <c r="CN2" s="6" t="s">
        <v>112</v>
      </c>
      <c r="CO2" s="6" t="s">
        <v>113</v>
      </c>
      <c r="CP2" s="6" t="s">
        <v>114</v>
      </c>
      <c r="CQ2" s="6" t="s">
        <v>115</v>
      </c>
      <c r="CR2" s="6" t="s">
        <v>116</v>
      </c>
      <c r="CS2" s="6" t="s">
        <v>117</v>
      </c>
      <c r="CT2" s="6" t="s">
        <v>118</v>
      </c>
      <c r="CU2" s="6" t="s">
        <v>119</v>
      </c>
      <c r="CV2" s="6" t="s">
        <v>120</v>
      </c>
      <c r="CW2" s="6" t="s">
        <v>121</v>
      </c>
      <c r="CX2" s="6" t="s">
        <v>122</v>
      </c>
      <c r="CY2" s="6" t="s">
        <v>123</v>
      </c>
      <c r="CZ2" s="6" t="s">
        <v>124</v>
      </c>
      <c r="DA2" s="6" t="s">
        <v>125</v>
      </c>
    </row>
    <row r="3" spans="1:105" x14ac:dyDescent="0.2">
      <c r="A3" s="7" t="s">
        <v>47</v>
      </c>
      <c r="B3" s="8">
        <v>5.5607948804311219E-2</v>
      </c>
      <c r="C3" s="8">
        <v>6.9243150799771974E-2</v>
      </c>
      <c r="D3" s="8">
        <v>7.4344879518072296E-2</v>
      </c>
      <c r="E3" s="8">
        <v>7.0568412406995851E-2</v>
      </c>
      <c r="F3" s="8">
        <v>7.2452989477281182E-2</v>
      </c>
      <c r="G3" s="8">
        <v>3.8179907594282185E-2</v>
      </c>
      <c r="H3" s="8">
        <v>5.624878080499382E-2</v>
      </c>
      <c r="I3" s="8">
        <v>7.9261954261954259E-2</v>
      </c>
      <c r="J3" s="8">
        <v>7.7105755732335052E-2</v>
      </c>
      <c r="K3" s="8">
        <v>9.5750297634453127E-2</v>
      </c>
      <c r="L3" s="8">
        <v>6.7099275240182027E-2</v>
      </c>
      <c r="M3" s="8">
        <v>5.9465447346092201E-2</v>
      </c>
      <c r="N3" s="8">
        <v>8.8221541438245732E-2</v>
      </c>
      <c r="O3" s="8">
        <v>7.0874978744308204E-2</v>
      </c>
      <c r="P3" s="8">
        <v>8.7548240635641317E-2</v>
      </c>
      <c r="Q3" s="8">
        <v>9.2075796726959522E-2</v>
      </c>
      <c r="R3" s="8">
        <v>7.5741167640594007E-2</v>
      </c>
      <c r="S3" s="8">
        <v>6.7561080681888111E-2</v>
      </c>
      <c r="T3" s="8">
        <v>7.1031761688696002E-2</v>
      </c>
      <c r="U3" s="8">
        <v>8.3222751585654578E-2</v>
      </c>
      <c r="V3" s="8">
        <v>9.9736039685068043E-2</v>
      </c>
      <c r="W3" s="8">
        <v>0.1039310806289729</v>
      </c>
      <c r="X3" s="8">
        <v>7.7080695291815354E-2</v>
      </c>
      <c r="Y3" s="8">
        <v>7.1832594566665756E-2</v>
      </c>
      <c r="Z3" s="8">
        <v>7.2505605381165919E-2</v>
      </c>
      <c r="AA3" s="8">
        <v>7.6901734528884311E-2</v>
      </c>
      <c r="AB3" s="8">
        <v>7.5664696765316342E-2</v>
      </c>
      <c r="AC3" s="8">
        <v>7.1672397313836719E-2</v>
      </c>
      <c r="AD3" s="8">
        <v>7.1547950656585757E-2</v>
      </c>
      <c r="AE3" s="8">
        <v>7.3264716427983892E-2</v>
      </c>
      <c r="AF3" s="8">
        <v>7.185166287861218E-2</v>
      </c>
      <c r="AG3" s="8">
        <v>7.8977477709632538E-2</v>
      </c>
      <c r="AH3" s="8">
        <v>8.0686198920585969E-2</v>
      </c>
      <c r="AI3" s="8">
        <v>6.8731242034288528E-2</v>
      </c>
      <c r="AJ3" s="8">
        <v>7.7168054875061246E-2</v>
      </c>
      <c r="AK3" s="8">
        <v>6.1611409247960006E-2</v>
      </c>
      <c r="AL3" s="8">
        <v>6.5933508776165523E-2</v>
      </c>
      <c r="AM3" s="8">
        <v>5.4413410539633104E-2</v>
      </c>
      <c r="AN3" s="8">
        <v>6.3518429542178595E-2</v>
      </c>
      <c r="AO3" s="8">
        <v>6.721676151060528E-2</v>
      </c>
      <c r="AP3" s="9">
        <v>5.6219682185670479E-2</v>
      </c>
      <c r="AQ3" s="10">
        <v>4.1199241381102078E-2</v>
      </c>
      <c r="AR3" s="11">
        <v>4.1837749841729222E-2</v>
      </c>
      <c r="AS3" s="11">
        <v>7.2550983613125522E-2</v>
      </c>
      <c r="AT3" s="11">
        <v>6.4466177669111654E-2</v>
      </c>
      <c r="AU3" s="11">
        <v>5.9980895631012762E-2</v>
      </c>
      <c r="AV3" s="11">
        <v>6.6211857391602208E-2</v>
      </c>
      <c r="AW3" s="11">
        <v>6.5903800381869063E-2</v>
      </c>
      <c r="AX3" s="11">
        <v>7.2143001959856734E-2</v>
      </c>
      <c r="AY3" s="11">
        <v>6.5395264267118475E-2</v>
      </c>
      <c r="AZ3" s="11">
        <v>6.326137726440699E-2</v>
      </c>
      <c r="BA3" s="11">
        <v>4.7542078263450208E-2</v>
      </c>
      <c r="BB3" s="8">
        <v>4.860973615116429E-2</v>
      </c>
      <c r="BC3" s="8">
        <v>4.9638418872428564E-2</v>
      </c>
      <c r="BD3" s="8">
        <v>5.8418342725979511E-2</v>
      </c>
      <c r="BE3" s="8">
        <v>4.2459492667914517E-2</v>
      </c>
      <c r="BF3" s="8">
        <v>3.8680611076298103E-2</v>
      </c>
      <c r="BG3" s="8">
        <v>3.5276324395029431E-2</v>
      </c>
      <c r="BH3" s="8">
        <v>4.434058377056696E-2</v>
      </c>
      <c r="BI3" s="8">
        <v>3.9923653125900314E-2</v>
      </c>
      <c r="BJ3" s="8">
        <v>3.9613015017327682E-2</v>
      </c>
      <c r="BK3" s="8">
        <v>4.1749389489708542E-2</v>
      </c>
      <c r="BL3" s="8">
        <v>3.4883720930232558E-2</v>
      </c>
      <c r="BM3" s="8">
        <v>4.7859370569889426E-2</v>
      </c>
      <c r="BN3" s="8">
        <v>5.2641361286333656E-2</v>
      </c>
      <c r="BO3" s="8">
        <v>4.3387184711182532E-2</v>
      </c>
      <c r="BP3" s="8">
        <v>3.9486567611383687E-2</v>
      </c>
      <c r="BQ3" s="8">
        <v>2.3796033994334279E-2</v>
      </c>
      <c r="BR3" s="8">
        <v>3.2911959548116619E-2</v>
      </c>
      <c r="BS3" s="8">
        <v>4.0627647285329228E-2</v>
      </c>
      <c r="BT3" s="8">
        <v>3.2349514563106793E-2</v>
      </c>
      <c r="BU3" s="8">
        <v>3.6191054749791174E-2</v>
      </c>
      <c r="BV3" s="8">
        <v>4.159773814178723E-2</v>
      </c>
      <c r="BW3" s="8">
        <v>4.4579471708454506E-2</v>
      </c>
      <c r="BX3" s="8">
        <v>5.9173499508035424E-2</v>
      </c>
      <c r="BY3" s="8">
        <v>4.3264076459588616E-2</v>
      </c>
      <c r="BZ3" s="8">
        <v>7.2545365796752637E-2</v>
      </c>
      <c r="CA3" s="8">
        <v>6.6706881045866334E-2</v>
      </c>
      <c r="CB3" s="8">
        <v>6.0882119305501269E-2</v>
      </c>
      <c r="CC3" s="8">
        <v>5.5523942711096105E-2</v>
      </c>
      <c r="CD3" s="8">
        <v>5.3307360742705569E-2</v>
      </c>
      <c r="CE3" s="8">
        <v>5.9720709121521241E-2</v>
      </c>
      <c r="CF3" s="8">
        <v>6.4417981715483602E-2</v>
      </c>
      <c r="CG3" s="8">
        <v>5.1637859930605795E-2</v>
      </c>
      <c r="CH3" s="8">
        <v>5.799984593459924E-2</v>
      </c>
      <c r="CI3" s="8">
        <v>6.0052423849838811E-2</v>
      </c>
      <c r="CJ3" s="8">
        <v>6.254182212059213E-2</v>
      </c>
      <c r="CK3" s="8">
        <v>6.8915982617093197E-2</v>
      </c>
      <c r="CL3" s="8">
        <v>6.6227516566740294E-2</v>
      </c>
      <c r="CM3" s="8">
        <v>8.6853785900783284E-2</v>
      </c>
      <c r="CN3" s="8">
        <v>5.5747324818778046E-2</v>
      </c>
      <c r="CO3" s="8">
        <v>4.2599318955732123E-2</v>
      </c>
      <c r="CP3" s="8">
        <v>4.0873352347182611E-2</v>
      </c>
      <c r="CQ3" s="8">
        <v>5.079841846594043E-2</v>
      </c>
      <c r="CR3" s="8">
        <v>7.3144298275509514E-2</v>
      </c>
      <c r="CS3" s="8">
        <v>5.1468186398860201E-2</v>
      </c>
      <c r="CT3" s="8">
        <v>3.1788889795252469E-2</v>
      </c>
      <c r="CU3" s="8">
        <v>3.1122534973874936E-2</v>
      </c>
      <c r="CV3" s="8">
        <v>3.6870842847215327E-2</v>
      </c>
      <c r="CW3" s="8">
        <v>3.6676138773432863E-2</v>
      </c>
      <c r="CX3" s="8">
        <v>5.0196758659969969E-2</v>
      </c>
      <c r="CY3" s="8">
        <v>4.759617934228591E-2</v>
      </c>
      <c r="CZ3" s="8">
        <v>4.6261061946902653E-2</v>
      </c>
      <c r="DA3" s="8">
        <v>4.700483759502419E-2</v>
      </c>
    </row>
    <row r="4" spans="1:105" x14ac:dyDescent="0.2">
      <c r="A4" s="7" t="s">
        <v>48</v>
      </c>
      <c r="B4" s="8">
        <v>7.9537161513347415E-2</v>
      </c>
      <c r="C4" s="8">
        <v>7.2246461636692558E-2</v>
      </c>
      <c r="D4" s="8">
        <v>7.6273193841294912E-2</v>
      </c>
      <c r="E4" s="8">
        <v>0.10416818679314119</v>
      </c>
      <c r="F4" s="8">
        <v>8.1195801004107712E-2</v>
      </c>
      <c r="G4" s="8">
        <v>9.8783999999999997E-2</v>
      </c>
      <c r="H4" s="8">
        <v>8.2179124354919267E-2</v>
      </c>
      <c r="I4" s="8">
        <v>9.4311034877072611E-2</v>
      </c>
      <c r="J4" s="8">
        <v>0.11431567907708443</v>
      </c>
      <c r="K4" s="8">
        <v>9.0907934893184134E-2</v>
      </c>
      <c r="L4" s="8">
        <v>8.1780197518359077E-2</v>
      </c>
      <c r="M4" s="8">
        <v>6.6007115660695337E-2</v>
      </c>
      <c r="N4" s="8">
        <v>7.9655662612541464E-2</v>
      </c>
      <c r="O4" s="8">
        <v>8.7819602272727268E-2</v>
      </c>
      <c r="P4" s="8">
        <v>6.4455110107284025E-2</v>
      </c>
      <c r="Q4" s="8">
        <v>9.8216007714561238E-2</v>
      </c>
      <c r="R4" s="8">
        <v>8.0736623963828177E-2</v>
      </c>
      <c r="S4" s="8">
        <v>8.7309495896834705E-2</v>
      </c>
      <c r="T4" s="8">
        <v>9.2714088397790051E-2</v>
      </c>
      <c r="U4" s="8">
        <v>9.0524642289348173E-2</v>
      </c>
      <c r="V4" s="8">
        <v>7.5854070012652888E-2</v>
      </c>
      <c r="W4" s="8">
        <v>6.0668380462724936E-2</v>
      </c>
      <c r="X4" s="8">
        <v>4.6267014986937992E-2</v>
      </c>
      <c r="Y4" s="8">
        <v>3.4990106846062526E-2</v>
      </c>
      <c r="Z4" s="8">
        <v>4.1534592513032771E-2</v>
      </c>
      <c r="AA4" s="8">
        <v>3.9831163952177853E-2</v>
      </c>
      <c r="AB4" s="8">
        <v>3.6136244016140753E-2</v>
      </c>
      <c r="AC4" s="8">
        <v>5.8282240465551284E-2</v>
      </c>
      <c r="AD4" s="8">
        <v>5.2692497368595381E-2</v>
      </c>
      <c r="AE4" s="8">
        <v>5.1361844343492967E-2</v>
      </c>
      <c r="AF4" s="8">
        <v>5.8386356647822692E-2</v>
      </c>
      <c r="AG4" s="8">
        <v>5.9896572703305617E-2</v>
      </c>
      <c r="AH4" s="8">
        <v>5.8853359037760365E-2</v>
      </c>
      <c r="AI4" s="8">
        <v>6.462958215842092E-2</v>
      </c>
      <c r="AJ4" s="8">
        <v>6.325017188881249E-2</v>
      </c>
      <c r="AK4" s="8">
        <v>7.5363793629795464E-2</v>
      </c>
      <c r="AL4" s="8">
        <v>5.5556395667542481E-2</v>
      </c>
      <c r="AM4" s="8">
        <v>5.8432397126061394E-2</v>
      </c>
      <c r="AN4" s="8">
        <v>6.4157924337992292E-2</v>
      </c>
      <c r="AO4" s="8">
        <v>5.8055378445334593E-2</v>
      </c>
      <c r="AP4" s="9">
        <v>4.7587032077944277E-2</v>
      </c>
      <c r="AQ4" s="10">
        <v>7.7994497095689397E-2</v>
      </c>
      <c r="AR4" s="11">
        <v>6.9348724283341143E-2</v>
      </c>
      <c r="AS4" s="11">
        <v>6.8025965954214285E-2</v>
      </c>
      <c r="AT4" s="11">
        <v>5.9232954545454547E-2</v>
      </c>
      <c r="AU4" s="11">
        <v>9.2563999173886954E-2</v>
      </c>
      <c r="AV4" s="11">
        <v>7.118340642286318E-2</v>
      </c>
      <c r="AW4" s="11">
        <v>8.3502582053859215E-2</v>
      </c>
      <c r="AX4" s="11">
        <v>0.1025051652892562</v>
      </c>
      <c r="AY4" s="11">
        <v>7.2235696961050075E-2</v>
      </c>
      <c r="AZ4" s="11">
        <v>5.9792659540129495E-2</v>
      </c>
      <c r="BA4" s="11">
        <v>8.8829252815821477E-2</v>
      </c>
      <c r="BB4" s="8">
        <v>0.10607844060454824</v>
      </c>
      <c r="BC4" s="8">
        <v>4.4964759288018158E-2</v>
      </c>
      <c r="BD4" s="8">
        <v>6.2598658247829522E-2</v>
      </c>
      <c r="BE4" s="8">
        <v>5.0673322498258649E-2</v>
      </c>
      <c r="BF4" s="8">
        <v>5.1866555676506373E-2</v>
      </c>
      <c r="BG4" s="8">
        <v>7.1349922924465972E-2</v>
      </c>
      <c r="BH4" s="8">
        <v>5.9952174903211114E-2</v>
      </c>
      <c r="BI4" s="8">
        <v>5.2601568068424802E-2</v>
      </c>
      <c r="BJ4" s="8">
        <v>5.9905727753178116E-2</v>
      </c>
      <c r="BK4" s="8">
        <v>5.7947686116700203E-2</v>
      </c>
      <c r="BL4" s="8">
        <v>5.582198350278151E-2</v>
      </c>
      <c r="BM4" s="8">
        <v>5.7517084282460135E-2</v>
      </c>
      <c r="BN4" s="8">
        <v>4.9370402692931054E-2</v>
      </c>
      <c r="BO4" s="8">
        <v>5.4054054054054057E-2</v>
      </c>
      <c r="BP4" s="8">
        <v>5.7796182931220741E-2</v>
      </c>
      <c r="BQ4" s="8">
        <v>4.2132961354341691E-2</v>
      </c>
      <c r="BR4" s="8">
        <v>3.7840230139411374E-2</v>
      </c>
      <c r="BS4" s="8">
        <v>3.0255375884585142E-2</v>
      </c>
      <c r="BT4" s="8">
        <v>2.9553679131483716E-2</v>
      </c>
      <c r="BU4" s="8">
        <v>2.9447852760736196E-2</v>
      </c>
      <c r="BV4" s="8">
        <v>3.4812436140709384E-2</v>
      </c>
      <c r="BW4" s="8">
        <v>5.470360824742268E-2</v>
      </c>
      <c r="BX4" s="8">
        <v>4.2589549786395002E-2</v>
      </c>
      <c r="BY4" s="8">
        <v>3.8135593220338986E-2</v>
      </c>
      <c r="BZ4" s="8">
        <v>4.5071989984002227E-2</v>
      </c>
      <c r="CA4" s="8">
        <v>5.9736842105263158E-2</v>
      </c>
      <c r="CB4" s="8">
        <v>5.3596251866344022E-2</v>
      </c>
      <c r="CC4" s="8">
        <v>4.5979299363057322E-2</v>
      </c>
      <c r="CD4" s="8">
        <v>5.318450426789232E-2</v>
      </c>
      <c r="CE4" s="8">
        <v>4.7100690810131879E-2</v>
      </c>
      <c r="CF4" s="8">
        <v>5.5475808494469307E-2</v>
      </c>
      <c r="CG4" s="8">
        <v>6.1889698803465822E-2</v>
      </c>
      <c r="CH4" s="8">
        <v>7.2281311048404601E-2</v>
      </c>
      <c r="CI4" s="8">
        <v>8.8306942752740564E-2</v>
      </c>
      <c r="CJ4" s="8">
        <v>5.5572289156626507E-2</v>
      </c>
      <c r="CK4" s="8">
        <v>6.5201700216537012E-2</v>
      </c>
      <c r="CL4" s="8">
        <v>0.11145114226745427</v>
      </c>
      <c r="CM4" s="8">
        <v>0.7289002557544757</v>
      </c>
      <c r="CN4" s="8">
        <v>0.90909090909090906</v>
      </c>
      <c r="CO4" s="8">
        <v>0.95</v>
      </c>
      <c r="CP4" s="8">
        <v>4.683388157894737E-2</v>
      </c>
      <c r="CQ4" s="8">
        <v>4.5513708114095816E-2</v>
      </c>
      <c r="CR4" s="8">
        <v>4.6216096371295541E-2</v>
      </c>
      <c r="CS4" s="8">
        <v>3.7984006734006731E-2</v>
      </c>
      <c r="CT4" s="8">
        <v>4.3978830470241197E-2</v>
      </c>
      <c r="CU4" s="8">
        <v>4.4860529763236096E-2</v>
      </c>
      <c r="CV4" s="8">
        <v>3.856489214903043E-2</v>
      </c>
      <c r="CW4" s="8">
        <v>6.4958811301870811E-2</v>
      </c>
      <c r="CX4" s="8">
        <v>5.7248472282845922E-2</v>
      </c>
      <c r="CY4" s="8">
        <v>5.5336510439880686E-2</v>
      </c>
      <c r="CZ4" s="8">
        <v>3.4698877556834366E-2</v>
      </c>
      <c r="DA4" s="8">
        <v>3.9148086093568756E-2</v>
      </c>
    </row>
    <row r="5" spans="1:105" x14ac:dyDescent="0.2">
      <c r="A5" s="7" t="s">
        <v>49</v>
      </c>
      <c r="B5" s="8">
        <v>9.2719064706563256E-2</v>
      </c>
      <c r="C5" s="8">
        <v>9.8129598439854623E-2</v>
      </c>
      <c r="D5" s="8">
        <v>7.2033898305084748E-2</v>
      </c>
      <c r="E5" s="8">
        <v>5.2372583479789105E-2</v>
      </c>
      <c r="F5" s="8">
        <v>4.9865332820315508E-2</v>
      </c>
      <c r="G5" s="8">
        <v>4.5176999438097019E-2</v>
      </c>
      <c r="H5" s="8">
        <v>5.96483048025045E-2</v>
      </c>
      <c r="I5" s="8">
        <v>6.3108579827301114E-2</v>
      </c>
      <c r="J5" s="8">
        <v>5.7816474271179807E-2</v>
      </c>
      <c r="K5" s="8">
        <v>6.8942713069356037E-2</v>
      </c>
      <c r="L5" s="8">
        <v>7.8750987679611362E-2</v>
      </c>
      <c r="M5" s="8">
        <v>8.1943951755941824E-2</v>
      </c>
      <c r="N5" s="8">
        <v>8.9797489341544287E-2</v>
      </c>
      <c r="O5" s="8">
        <v>8.8400120518228376E-2</v>
      </c>
      <c r="P5" s="8">
        <v>9.6561133678563671E-2</v>
      </c>
      <c r="Q5" s="8">
        <v>0.11851185118511851</v>
      </c>
      <c r="R5" s="8">
        <v>0.13724540959230955</v>
      </c>
      <c r="S5" s="8">
        <v>9.7080811676753295E-2</v>
      </c>
      <c r="T5" s="8">
        <v>0.10126084937671893</v>
      </c>
      <c r="U5" s="8">
        <v>0.1016260162601626</v>
      </c>
      <c r="V5" s="8">
        <v>8.7021755438859719E-2</v>
      </c>
      <c r="W5" s="8">
        <v>0.10910310892417803</v>
      </c>
      <c r="X5" s="8">
        <v>8.6542622241453912E-2</v>
      </c>
      <c r="Y5" s="8">
        <v>9.1640590075994635E-2</v>
      </c>
      <c r="Z5" s="8">
        <v>0.10188847142574649</v>
      </c>
      <c r="AA5" s="8">
        <v>0.11203685551852578</v>
      </c>
      <c r="AB5" s="8">
        <v>9.2636920720030644E-2</v>
      </c>
      <c r="AC5" s="8">
        <v>0.10008587376556462</v>
      </c>
      <c r="AD5" s="8">
        <v>0.10690372612067335</v>
      </c>
      <c r="AE5" s="8">
        <v>7.6743975083910371E-2</v>
      </c>
      <c r="AF5" s="8">
        <v>6.6397105767184508E-2</v>
      </c>
      <c r="AG5" s="8">
        <v>8.1804987465364826E-2</v>
      </c>
      <c r="AH5" s="8">
        <v>0.10920312368796709</v>
      </c>
      <c r="AI5" s="8">
        <v>9.3048266368407462E-2</v>
      </c>
      <c r="AJ5" s="8">
        <v>8.4724488515124888E-2</v>
      </c>
      <c r="AK5" s="8">
        <v>8.3577049476889681E-2</v>
      </c>
      <c r="AL5" s="8">
        <v>7.0237004059185537E-2</v>
      </c>
      <c r="AM5" s="8">
        <v>7.2617858974013003E-2</v>
      </c>
      <c r="AN5" s="8">
        <v>8.1988464998148047E-2</v>
      </c>
      <c r="AO5" s="8">
        <v>7.9704276496251211E-2</v>
      </c>
      <c r="AP5" s="12">
        <v>7.9399770782803386E-2</v>
      </c>
      <c r="AQ5" s="10">
        <v>7.8467930961005752E-2</v>
      </c>
      <c r="AR5" s="11">
        <v>9.3243243243243248E-2</v>
      </c>
      <c r="AS5" s="11">
        <v>7.1488157847013165E-2</v>
      </c>
      <c r="AT5" s="11">
        <v>4.8666800320769844E-2</v>
      </c>
      <c r="AU5" s="11">
        <v>3.6604524507750313E-2</v>
      </c>
      <c r="AV5" s="11">
        <v>3.3014967925873127E-2</v>
      </c>
      <c r="AW5" s="11">
        <v>3.0272661298683348E-2</v>
      </c>
      <c r="AX5" s="11">
        <v>4.8503861003861004E-2</v>
      </c>
      <c r="AY5" s="11">
        <v>6.5053115759500596E-2</v>
      </c>
      <c r="AZ5" s="11">
        <v>6.0002040885744415E-2</v>
      </c>
      <c r="BA5" s="11">
        <v>6.626873475078425E-2</v>
      </c>
      <c r="BB5" s="8">
        <v>6.9930899492867529E-2</v>
      </c>
      <c r="BC5" s="8">
        <v>8.7089296883623379E-2</v>
      </c>
      <c r="BD5" s="8">
        <v>8.1515711645101657E-2</v>
      </c>
      <c r="BE5" s="8">
        <v>6.471275275567559E-2</v>
      </c>
      <c r="BF5" s="8">
        <v>5.7690297857516115E-2</v>
      </c>
      <c r="BG5" s="8">
        <v>6.2429932735426012E-2</v>
      </c>
      <c r="BH5" s="8">
        <v>5.326194166549246E-2</v>
      </c>
      <c r="BI5" s="8">
        <v>6.1716870714106198E-2</v>
      </c>
      <c r="BJ5" s="8">
        <v>6.1714666963193596E-2</v>
      </c>
      <c r="BK5" s="8">
        <v>6.5591193774909851E-2</v>
      </c>
      <c r="BL5" s="8">
        <v>6.6183260936484592E-2</v>
      </c>
      <c r="BM5" s="8">
        <v>7.0340747233483075E-2</v>
      </c>
      <c r="BN5" s="8">
        <v>7.2975638262902223E-2</v>
      </c>
      <c r="BO5" s="8">
        <v>6.9379159929304698E-2</v>
      </c>
      <c r="BP5" s="8">
        <v>6.9723478389799101E-2</v>
      </c>
      <c r="BQ5" s="8">
        <v>7.4003351389267766E-2</v>
      </c>
      <c r="BR5" s="8">
        <v>7.9057035463310998E-2</v>
      </c>
      <c r="BS5" s="8">
        <v>8.7088196188506425E-2</v>
      </c>
      <c r="BT5" s="8">
        <v>7.7302854051129452E-2</v>
      </c>
      <c r="BU5" s="8">
        <v>7.011275442963831E-2</v>
      </c>
      <c r="BV5" s="8">
        <v>5.6880142758005355E-2</v>
      </c>
      <c r="BW5" s="8">
        <v>5.7843315106123824E-2</v>
      </c>
      <c r="BX5" s="8">
        <v>4.8396173325830051E-2</v>
      </c>
      <c r="BY5" s="8">
        <v>4.6396814139981452E-2</v>
      </c>
      <c r="BZ5" s="8">
        <v>5.3278081989048397E-2</v>
      </c>
      <c r="CA5" s="8">
        <v>5.8469475494411005E-2</v>
      </c>
      <c r="CB5" s="8">
        <v>6.6854370095249499E-2</v>
      </c>
      <c r="CC5" s="8">
        <v>5.778191985088537E-2</v>
      </c>
      <c r="CD5" s="8">
        <v>7.2404939479153926E-2</v>
      </c>
      <c r="CE5" s="8">
        <v>5.1809034467994008E-2</v>
      </c>
      <c r="CF5" s="8">
        <v>4.5281753130590338E-2</v>
      </c>
      <c r="CG5" s="8">
        <v>3.3621410649567883E-2</v>
      </c>
      <c r="CH5" s="8">
        <v>3.3408127648965343E-2</v>
      </c>
      <c r="CI5" s="8">
        <v>4.4281675089609722E-2</v>
      </c>
      <c r="CJ5" s="8">
        <v>3.9209726443768994E-2</v>
      </c>
      <c r="CK5" s="8">
        <v>3.8428540074622396E-2</v>
      </c>
      <c r="CL5" s="8">
        <v>3.9662070226031153E-2</v>
      </c>
      <c r="CM5" s="8">
        <v>3.5097065655166536E-2</v>
      </c>
      <c r="CN5" s="8">
        <v>4.2943570168173142E-2</v>
      </c>
      <c r="CO5" s="8">
        <v>3.9526429553939868E-2</v>
      </c>
      <c r="CP5" s="8">
        <v>4.230920535011802E-2</v>
      </c>
      <c r="CQ5" s="8">
        <v>4.1905889316365789E-2</v>
      </c>
      <c r="CR5" s="8">
        <v>3.927245264019133E-2</v>
      </c>
      <c r="CS5" s="8">
        <v>4.295898336605021E-2</v>
      </c>
      <c r="CT5" s="8">
        <v>3.7918763038409624E-2</v>
      </c>
      <c r="CU5" s="8">
        <v>4.7457081329120292E-2</v>
      </c>
      <c r="CV5" s="8">
        <v>5.0958505217180296E-2</v>
      </c>
      <c r="CW5" s="8">
        <v>5.0721413589270958E-2</v>
      </c>
      <c r="CX5" s="8">
        <v>4.9922789336801041E-2</v>
      </c>
      <c r="CY5" s="8">
        <v>5.3635716464964914E-2</v>
      </c>
      <c r="CZ5" s="8">
        <v>5.4742983603259229E-2</v>
      </c>
      <c r="DA5" s="8">
        <v>5.6595440397072434E-2</v>
      </c>
    </row>
    <row r="6" spans="1:105" x14ac:dyDescent="0.2">
      <c r="A6" s="7" t="s">
        <v>50</v>
      </c>
      <c r="B6" s="8">
        <v>9.4548664753917461E-2</v>
      </c>
      <c r="C6" s="8">
        <v>8.0834114339268973E-2</v>
      </c>
      <c r="D6" s="8">
        <v>7.3164630841705922E-2</v>
      </c>
      <c r="E6" s="8">
        <v>9.8918408064685492E-2</v>
      </c>
      <c r="F6" s="8">
        <v>9.4990663310871151E-2</v>
      </c>
      <c r="G6" s="8">
        <v>9.5887850467289718E-2</v>
      </c>
      <c r="H6" s="8">
        <v>9.2033535095304334E-2</v>
      </c>
      <c r="I6" s="8">
        <v>9.1260414820067359E-2</v>
      </c>
      <c r="J6" s="8">
        <v>9.5587355133576371E-2</v>
      </c>
      <c r="K6" s="8">
        <v>9.1665754024750842E-2</v>
      </c>
      <c r="L6" s="8">
        <v>9.2742819557114664E-2</v>
      </c>
      <c r="M6" s="8">
        <v>0.10976888716255584</v>
      </c>
      <c r="N6" s="8">
        <v>0.1064918452190598</v>
      </c>
      <c r="O6" s="8">
        <v>9.6796260403602785E-2</v>
      </c>
      <c r="P6" s="8">
        <v>0.10873605947955391</v>
      </c>
      <c r="Q6" s="8">
        <v>0.11825131390348782</v>
      </c>
      <c r="R6" s="8">
        <v>0.12456180286819941</v>
      </c>
      <c r="S6" s="8">
        <v>0.10074883472147933</v>
      </c>
      <c r="T6" s="8">
        <v>0.10810303570590719</v>
      </c>
      <c r="U6" s="8">
        <v>0.11859633921802232</v>
      </c>
      <c r="V6" s="8">
        <v>0.1094994804295116</v>
      </c>
      <c r="W6" s="8">
        <v>0.11943539630836048</v>
      </c>
      <c r="X6" s="8">
        <v>0.1230174081237911</v>
      </c>
      <c r="Y6" s="8">
        <v>0.14958111195734958</v>
      </c>
      <c r="Z6" s="8">
        <v>0.11112870033243628</v>
      </c>
      <c r="AA6" s="8">
        <v>0.10941767245176637</v>
      </c>
      <c r="AB6" s="8">
        <v>0.10706653369425845</v>
      </c>
      <c r="AC6" s="8">
        <v>0.13115784661104127</v>
      </c>
      <c r="AD6" s="8">
        <v>0.13178684647511699</v>
      </c>
      <c r="AE6" s="8">
        <v>0.1351657693397563</v>
      </c>
      <c r="AF6" s="8">
        <v>0.11851030813566836</v>
      </c>
      <c r="AG6" s="8">
        <v>0.12513498920086394</v>
      </c>
      <c r="AH6" s="8">
        <v>0.14937759336099585</v>
      </c>
      <c r="AI6" s="8">
        <v>0.1318423952975753</v>
      </c>
      <c r="AJ6" s="8">
        <v>0.13259590491880444</v>
      </c>
      <c r="AK6" s="8">
        <v>0.12363354938570184</v>
      </c>
      <c r="AL6" s="8">
        <v>0.11038449200311626</v>
      </c>
      <c r="AM6" s="8">
        <v>0.12772577228161797</v>
      </c>
      <c r="AN6" s="8">
        <v>0.13351410483195233</v>
      </c>
      <c r="AO6" s="8">
        <v>0.14282769991755978</v>
      </c>
      <c r="AP6" s="12">
        <v>0.12906220984215414</v>
      </c>
      <c r="AQ6" s="10">
        <v>0.14889463666975744</v>
      </c>
      <c r="AR6" s="11">
        <v>0.14511911679256245</v>
      </c>
      <c r="AS6" s="11">
        <v>0.13563295378432685</v>
      </c>
      <c r="AT6" s="11">
        <v>0.12957630604689427</v>
      </c>
      <c r="AU6" s="11">
        <v>0.15428879697896061</v>
      </c>
      <c r="AV6" s="11">
        <v>0.13165714285714286</v>
      </c>
      <c r="AW6" s="11">
        <v>0.13309138183197011</v>
      </c>
      <c r="AX6" s="11">
        <v>0.12310948226913745</v>
      </c>
      <c r="AY6" s="11">
        <v>0.12111063752055044</v>
      </c>
      <c r="AZ6" s="11">
        <v>0.12742460710746142</v>
      </c>
      <c r="BA6" s="11">
        <v>0.12001403672944204</v>
      </c>
      <c r="BB6" s="8">
        <v>0.15489960210974368</v>
      </c>
      <c r="BC6" s="8">
        <v>0.17962364569473485</v>
      </c>
      <c r="BD6" s="8">
        <v>0.13990746860541969</v>
      </c>
      <c r="BE6" s="8">
        <v>0.12228993905485064</v>
      </c>
      <c r="BF6" s="8">
        <v>0.13173146072168873</v>
      </c>
      <c r="BG6" s="8">
        <v>0.12119565217391304</v>
      </c>
      <c r="BH6" s="8">
        <v>0.10452290633206887</v>
      </c>
      <c r="BI6" s="8">
        <v>0.10955101169184774</v>
      </c>
      <c r="BJ6" s="8">
        <v>0.11509397403603953</v>
      </c>
      <c r="BK6" s="8">
        <v>0.12881765951013002</v>
      </c>
      <c r="BL6" s="8">
        <v>9.2219762113176465E-2</v>
      </c>
      <c r="BM6" s="8">
        <v>0.10200226671703816</v>
      </c>
      <c r="BN6" s="8">
        <v>9.8503359804520463E-2</v>
      </c>
      <c r="BO6" s="8">
        <v>0.1125879593432369</v>
      </c>
      <c r="BP6" s="8">
        <v>0.10202250293366466</v>
      </c>
      <c r="BQ6" s="8">
        <v>0.10406925312776444</v>
      </c>
      <c r="BR6" s="8">
        <v>0.12484421565971282</v>
      </c>
      <c r="BS6" s="8">
        <v>0.13116208338613611</v>
      </c>
      <c r="BT6" s="8">
        <v>0.10592045796926786</v>
      </c>
      <c r="BU6" s="8">
        <v>0.14402810304449648</v>
      </c>
      <c r="BV6" s="8">
        <v>0.14635995955510617</v>
      </c>
      <c r="BW6" s="8">
        <v>0.17031029619181948</v>
      </c>
      <c r="BX6" s="8">
        <v>0.13159698423577793</v>
      </c>
      <c r="BY6" s="8">
        <v>0.14324251416239547</v>
      </c>
      <c r="BZ6" s="8">
        <v>0.16391783871294141</v>
      </c>
      <c r="CA6" s="8">
        <v>0.15845982969270642</v>
      </c>
      <c r="CB6" s="8">
        <v>0.18294460641399418</v>
      </c>
      <c r="CC6" s="8">
        <v>0.15456058880224305</v>
      </c>
      <c r="CD6" s="8">
        <v>0.16434782608695653</v>
      </c>
      <c r="CE6" s="8">
        <v>0.11982820329277022</v>
      </c>
      <c r="CF6" s="8">
        <v>0.12411139023999145</v>
      </c>
      <c r="CG6" s="8">
        <v>0.11917278317794089</v>
      </c>
      <c r="CH6" s="8">
        <v>0.11322534989778267</v>
      </c>
      <c r="CI6" s="8">
        <v>0.11836787066144865</v>
      </c>
      <c r="CJ6" s="8">
        <v>0.10946162046908316</v>
      </c>
      <c r="CK6" s="8">
        <v>0.11770524233432245</v>
      </c>
      <c r="CL6" s="8">
        <v>0.12641929064731358</v>
      </c>
      <c r="CM6" s="8">
        <v>0.11910417373600271</v>
      </c>
      <c r="CN6" s="8">
        <v>0.13000081149070844</v>
      </c>
      <c r="CO6" s="8">
        <v>0.11695472720237328</v>
      </c>
      <c r="CP6" s="8">
        <v>0.14379926009329258</v>
      </c>
      <c r="CQ6" s="8">
        <v>0.15722231879019641</v>
      </c>
      <c r="CR6" s="8">
        <v>0.18583820478974167</v>
      </c>
      <c r="CS6" s="8">
        <v>7.0736434108527133E-2</v>
      </c>
      <c r="CT6" s="8">
        <v>7.4493574384665653E-2</v>
      </c>
      <c r="CU6" s="8">
        <v>9.9315824321341867E-2</v>
      </c>
      <c r="CV6" s="8">
        <v>8.7799456655964433E-2</v>
      </c>
      <c r="CW6" s="8">
        <v>8.5355339327503388E-2</v>
      </c>
      <c r="CX6" s="8">
        <v>7.170521190660617E-2</v>
      </c>
      <c r="CY6" s="8">
        <v>6.4160055191445325E-2</v>
      </c>
      <c r="CZ6" s="8">
        <v>8.6471562672556596E-2</v>
      </c>
      <c r="DA6" s="8">
        <v>6.2530833744449926E-2</v>
      </c>
    </row>
    <row r="7" spans="1:105" x14ac:dyDescent="0.2">
      <c r="A7" s="7" t="s">
        <v>51</v>
      </c>
      <c r="B7" s="8">
        <v>8.3691820034285339E-2</v>
      </c>
      <c r="C7" s="8">
        <v>6.1457008156851005E-2</v>
      </c>
      <c r="D7" s="8">
        <v>6.7036882604905049E-2</v>
      </c>
      <c r="E7" s="8">
        <v>6.6212344149306906E-2</v>
      </c>
      <c r="F7" s="8">
        <v>6.8570241207944457E-2</v>
      </c>
      <c r="G7" s="8">
        <v>6.5179224579370879E-2</v>
      </c>
      <c r="H7" s="8">
        <v>6.1139664804469272E-2</v>
      </c>
      <c r="I7" s="8">
        <v>6.3185202556135314E-2</v>
      </c>
      <c r="J7" s="8">
        <v>6.2686671535795865E-2</v>
      </c>
      <c r="K7" s="8">
        <v>6.9517234428542629E-2</v>
      </c>
      <c r="L7" s="8">
        <v>5.4019522891651489E-2</v>
      </c>
      <c r="M7" s="8">
        <v>7.57465959800145E-2</v>
      </c>
      <c r="N7" s="8">
        <v>9.6088435374149656E-2</v>
      </c>
      <c r="O7" s="8">
        <v>9.7193308550185875E-2</v>
      </c>
      <c r="P7" s="8">
        <v>8.1071542611296912E-2</v>
      </c>
      <c r="Q7" s="8">
        <v>8.4399326262120447E-2</v>
      </c>
      <c r="R7" s="8">
        <v>8.4042536579272006E-2</v>
      </c>
      <c r="S7" s="8">
        <v>8.5517108247671447E-2</v>
      </c>
      <c r="T7" s="8">
        <v>8.4875005415709887E-2</v>
      </c>
      <c r="U7" s="8">
        <v>8.7030306911512784E-2</v>
      </c>
      <c r="V7" s="8">
        <v>7.6283728230809478E-2</v>
      </c>
      <c r="W7" s="8">
        <v>6.4126216680450404E-2</v>
      </c>
      <c r="X7" s="8">
        <v>6.8087552234632531E-2</v>
      </c>
      <c r="Y7" s="8">
        <v>5.8703445528779125E-2</v>
      </c>
      <c r="Z7" s="8">
        <v>6.2167766808808929E-2</v>
      </c>
      <c r="AA7" s="8">
        <v>6.80532165712361E-2</v>
      </c>
      <c r="AB7" s="8">
        <v>6.8575090792565685E-2</v>
      </c>
      <c r="AC7" s="8">
        <v>8.2259127232180568E-2</v>
      </c>
      <c r="AD7" s="8">
        <v>9.7036727879799667E-2</v>
      </c>
      <c r="AE7" s="8">
        <v>8.1660709375859231E-2</v>
      </c>
      <c r="AF7" s="8">
        <v>9.0636816292913036E-2</v>
      </c>
      <c r="AG7" s="8">
        <v>0.12334182552929808</v>
      </c>
      <c r="AH7" s="8">
        <v>0.13703858309976744</v>
      </c>
      <c r="AI7" s="8">
        <v>0.14418357590566239</v>
      </c>
      <c r="AJ7" s="8">
        <v>0.11898161968527443</v>
      </c>
      <c r="AK7" s="8">
        <v>0.11844835174046986</v>
      </c>
      <c r="AL7" s="8">
        <v>0.1401666735426379</v>
      </c>
      <c r="AM7" s="8">
        <v>0.1998661259203843</v>
      </c>
      <c r="AN7" s="8">
        <v>0.13831258644536654</v>
      </c>
      <c r="AO7" s="8">
        <v>0.10272426987605063</v>
      </c>
      <c r="AP7" s="12">
        <v>8.0505860579888955E-2</v>
      </c>
      <c r="AQ7" s="10">
        <v>8.8481114385212972E-2</v>
      </c>
      <c r="AR7" s="11">
        <v>9.1635916359163586E-2</v>
      </c>
      <c r="AS7" s="11">
        <v>9.1558322651529023E-2</v>
      </c>
      <c r="AT7" s="11">
        <v>8.02701153086577E-2</v>
      </c>
      <c r="AU7" s="11">
        <v>9.1177137672941708E-2</v>
      </c>
      <c r="AV7" s="11">
        <v>0.10591222343126587</v>
      </c>
      <c r="AW7" s="11">
        <v>7.9111450090571078E-2</v>
      </c>
      <c r="AX7" s="11">
        <v>7.492439270267634E-2</v>
      </c>
      <c r="AY7" s="11">
        <v>8.0653663679493934E-2</v>
      </c>
      <c r="AZ7" s="11">
        <v>5.5256705126499266E-2</v>
      </c>
      <c r="BA7" s="11">
        <v>5.5804859882692487E-2</v>
      </c>
      <c r="BB7" s="8">
        <v>5.6461932181701854E-2</v>
      </c>
      <c r="BC7" s="8">
        <v>5.5811986892639442E-2</v>
      </c>
      <c r="BD7" s="8">
        <v>5.6479304453728917E-2</v>
      </c>
      <c r="BE7" s="8">
        <v>6.2301795842922641E-2</v>
      </c>
      <c r="BF7" s="8">
        <v>4.4669770148385218E-2</v>
      </c>
      <c r="BG7" s="8">
        <v>3.8710932434184928E-2</v>
      </c>
      <c r="BH7" s="8">
        <v>4.5126517947894934E-2</v>
      </c>
      <c r="BI7" s="8">
        <v>4.3497069494836726E-2</v>
      </c>
      <c r="BJ7" s="8">
        <v>5.5662450513319466E-2</v>
      </c>
      <c r="BK7" s="8">
        <v>4.2497765627464379E-2</v>
      </c>
      <c r="BL7" s="8">
        <v>4.5815504536408896E-2</v>
      </c>
      <c r="BM7" s="8">
        <v>4.3812343180621736E-2</v>
      </c>
      <c r="BN7" s="8">
        <v>4.8298241930249869E-2</v>
      </c>
      <c r="BO7" s="8">
        <v>4.6366565240737428E-2</v>
      </c>
      <c r="BP7" s="8">
        <v>4.7648826201518966E-2</v>
      </c>
      <c r="BQ7" s="8">
        <v>5.0566298434292778E-2</v>
      </c>
      <c r="BR7" s="8">
        <v>6.1129275112927511E-2</v>
      </c>
      <c r="BS7" s="8">
        <v>6.1049784501715193E-2</v>
      </c>
      <c r="BT7" s="8">
        <v>5.3451318247872116E-2</v>
      </c>
      <c r="BU7" s="8">
        <v>5.6404722081491297E-2</v>
      </c>
      <c r="BV7" s="8">
        <v>5.3819246258394376E-2</v>
      </c>
      <c r="BW7" s="8">
        <v>5.8098220149526016E-2</v>
      </c>
      <c r="BX7" s="8">
        <v>6.9060298525630295E-2</v>
      </c>
      <c r="BY7" s="8">
        <v>6.4157112997213078E-2</v>
      </c>
      <c r="BZ7" s="8">
        <v>6.4406431094887293E-2</v>
      </c>
      <c r="CA7" s="8">
        <v>8.6678212315524666E-2</v>
      </c>
      <c r="CB7" s="8">
        <v>7.9393780155734964E-2</v>
      </c>
      <c r="CC7" s="8">
        <v>8.3171329162311014E-2</v>
      </c>
      <c r="CD7" s="8">
        <v>7.7922559804435132E-2</v>
      </c>
      <c r="CE7" s="8">
        <v>7.5519537965914971E-2</v>
      </c>
      <c r="CF7" s="8">
        <v>6.8417392577410141E-2</v>
      </c>
      <c r="CG7" s="8">
        <v>7.3257006151742993E-2</v>
      </c>
      <c r="CH7" s="8">
        <v>6.1638117617958073E-2</v>
      </c>
      <c r="CI7" s="8">
        <v>6.2670332079056007E-2</v>
      </c>
      <c r="CJ7" s="8">
        <v>5.9006267271118178E-2</v>
      </c>
      <c r="CK7" s="8">
        <v>6.1989148816234498E-2</v>
      </c>
      <c r="CL7" s="8">
        <v>5.3479535938912151E-2</v>
      </c>
      <c r="CM7" s="8">
        <v>6.1884669479606191E-2</v>
      </c>
      <c r="CN7" s="8">
        <v>6.8458104395604402E-2</v>
      </c>
      <c r="CO7" s="8">
        <v>6.5088204514875167E-2</v>
      </c>
      <c r="CP7" s="8">
        <v>5.5837964132356657E-2</v>
      </c>
      <c r="CQ7" s="8">
        <v>8.2442193616076839E-2</v>
      </c>
      <c r="CR7" s="8">
        <v>5.3916003705718862E-2</v>
      </c>
      <c r="CS7" s="8">
        <v>4.8660617375070554E-2</v>
      </c>
      <c r="CT7" s="8">
        <v>6.9671850380215117E-2</v>
      </c>
      <c r="CU7" s="8">
        <v>7.221238938053097E-2</v>
      </c>
      <c r="CV7" s="8">
        <v>6.2304592944263111E-2</v>
      </c>
      <c r="CW7" s="8">
        <v>5.4631430679455362E-2</v>
      </c>
      <c r="CX7" s="8">
        <v>4.4936502767828068E-2</v>
      </c>
      <c r="CY7" s="8">
        <v>4.5394295157597561E-2</v>
      </c>
      <c r="CZ7" s="8">
        <v>4.5933887649563986E-2</v>
      </c>
      <c r="DA7" s="8">
        <v>5.6337000612834504E-2</v>
      </c>
    </row>
    <row r="8" spans="1:105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4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</row>
    <row r="9" spans="1:105" x14ac:dyDescent="0.2">
      <c r="A9" s="5" t="s">
        <v>126</v>
      </c>
      <c r="B9" s="6" t="s">
        <v>74</v>
      </c>
      <c r="C9" s="6" t="s">
        <v>75</v>
      </c>
      <c r="D9" s="6" t="s">
        <v>76</v>
      </c>
      <c r="E9" s="6" t="s">
        <v>77</v>
      </c>
      <c r="F9" s="6" t="s">
        <v>78</v>
      </c>
      <c r="G9" s="6" t="s">
        <v>79</v>
      </c>
      <c r="H9" s="6" t="s">
        <v>80</v>
      </c>
      <c r="I9" s="6" t="s">
        <v>81</v>
      </c>
      <c r="J9" s="6" t="s">
        <v>82</v>
      </c>
      <c r="K9" s="6" t="s">
        <v>83</v>
      </c>
      <c r="L9" s="6" t="s">
        <v>84</v>
      </c>
      <c r="M9" s="6" t="s">
        <v>85</v>
      </c>
      <c r="N9" s="6" t="s">
        <v>86</v>
      </c>
      <c r="O9" s="6" t="s">
        <v>87</v>
      </c>
      <c r="P9" s="6" t="s">
        <v>88</v>
      </c>
      <c r="Q9" s="6" t="s">
        <v>89</v>
      </c>
      <c r="R9" s="6" t="s">
        <v>90</v>
      </c>
      <c r="S9" s="6" t="s">
        <v>91</v>
      </c>
      <c r="T9" s="6" t="s">
        <v>92</v>
      </c>
      <c r="U9" s="6" t="s">
        <v>93</v>
      </c>
      <c r="V9" s="6" t="s">
        <v>94</v>
      </c>
      <c r="W9" s="6" t="s">
        <v>95</v>
      </c>
      <c r="X9" s="6" t="s">
        <v>96</v>
      </c>
      <c r="Y9" s="6" t="s">
        <v>97</v>
      </c>
      <c r="Z9" s="6" t="s">
        <v>98</v>
      </c>
      <c r="AA9" s="6" t="s">
        <v>99</v>
      </c>
      <c r="AB9" s="6" t="s">
        <v>100</v>
      </c>
      <c r="AC9" s="6" t="s">
        <v>101</v>
      </c>
      <c r="AD9" s="6" t="s">
        <v>102</v>
      </c>
      <c r="AE9" s="6" t="s">
        <v>103</v>
      </c>
      <c r="AF9" s="6" t="s">
        <v>104</v>
      </c>
      <c r="AG9" s="6" t="s">
        <v>105</v>
      </c>
      <c r="AH9" s="6" t="s">
        <v>106</v>
      </c>
      <c r="AI9" s="6" t="s">
        <v>107</v>
      </c>
      <c r="AJ9" s="6" t="s">
        <v>108</v>
      </c>
      <c r="AK9" s="6" t="s">
        <v>109</v>
      </c>
      <c r="AL9" s="6" t="s">
        <v>110</v>
      </c>
      <c r="AM9" s="6" t="s">
        <v>111</v>
      </c>
      <c r="AN9" s="6" t="s">
        <v>112</v>
      </c>
      <c r="AO9" s="6" t="s">
        <v>113</v>
      </c>
      <c r="AP9" s="6" t="s">
        <v>114</v>
      </c>
      <c r="AQ9" s="15" t="s">
        <v>115</v>
      </c>
      <c r="AR9" s="6" t="s">
        <v>116</v>
      </c>
      <c r="AS9" s="6" t="s">
        <v>117</v>
      </c>
      <c r="AT9" s="6" t="s">
        <v>118</v>
      </c>
      <c r="AU9" s="6" t="s">
        <v>119</v>
      </c>
      <c r="AV9" s="6" t="s">
        <v>120</v>
      </c>
      <c r="AW9" s="6" t="s">
        <v>121</v>
      </c>
      <c r="AX9" s="6" t="s">
        <v>122</v>
      </c>
      <c r="AY9" s="6" t="s">
        <v>123</v>
      </c>
      <c r="AZ9" s="6" t="s">
        <v>124</v>
      </c>
      <c r="BA9" s="6" t="s">
        <v>125</v>
      </c>
      <c r="BB9" s="6" t="s">
        <v>74</v>
      </c>
      <c r="BC9" s="6" t="s">
        <v>75</v>
      </c>
      <c r="BD9" s="6" t="s">
        <v>76</v>
      </c>
      <c r="BE9" s="6" t="s">
        <v>77</v>
      </c>
      <c r="BF9" s="6" t="s">
        <v>78</v>
      </c>
      <c r="BG9" s="6" t="s">
        <v>79</v>
      </c>
      <c r="BH9" s="6" t="s">
        <v>80</v>
      </c>
      <c r="BI9" s="6" t="s">
        <v>81</v>
      </c>
      <c r="BJ9" s="6" t="s">
        <v>82</v>
      </c>
      <c r="BK9" s="6" t="s">
        <v>83</v>
      </c>
      <c r="BL9" s="6" t="s">
        <v>84</v>
      </c>
      <c r="BM9" s="6" t="s">
        <v>85</v>
      </c>
      <c r="BN9" s="6" t="s">
        <v>86</v>
      </c>
      <c r="BO9" s="6" t="s">
        <v>87</v>
      </c>
      <c r="BP9" s="6" t="s">
        <v>88</v>
      </c>
      <c r="BQ9" s="6" t="s">
        <v>89</v>
      </c>
      <c r="BR9" s="6" t="s">
        <v>90</v>
      </c>
      <c r="BS9" s="6" t="s">
        <v>91</v>
      </c>
      <c r="BT9" s="6" t="s">
        <v>92</v>
      </c>
      <c r="BU9" s="6" t="s">
        <v>93</v>
      </c>
      <c r="BV9" s="6" t="s">
        <v>94</v>
      </c>
      <c r="BW9" s="6" t="s">
        <v>95</v>
      </c>
      <c r="BX9" s="6" t="s">
        <v>96</v>
      </c>
      <c r="BY9" s="6" t="s">
        <v>97</v>
      </c>
      <c r="BZ9" s="6" t="s">
        <v>98</v>
      </c>
      <c r="CA9" s="6" t="str">
        <f t="shared" ref="CA9:CF9" si="0">+CA2</f>
        <v>S26</v>
      </c>
      <c r="CB9" s="6" t="str">
        <f t="shared" si="0"/>
        <v>S27</v>
      </c>
      <c r="CC9" s="6" t="str">
        <f t="shared" si="0"/>
        <v>S28</v>
      </c>
      <c r="CD9" s="6" t="str">
        <f t="shared" si="0"/>
        <v>S29</v>
      </c>
      <c r="CE9" s="6" t="str">
        <f t="shared" si="0"/>
        <v>S30</v>
      </c>
      <c r="CF9" s="6" t="str">
        <f t="shared" si="0"/>
        <v>S31</v>
      </c>
      <c r="CG9" s="6" t="str">
        <f t="shared" ref="CG9:CH9" si="1">+CG2</f>
        <v>S32</v>
      </c>
      <c r="CH9" s="6" t="str">
        <f t="shared" si="1"/>
        <v>S33</v>
      </c>
      <c r="CI9" s="6" t="str">
        <f t="shared" ref="CI9:CJ9" si="2">+CI2</f>
        <v>S34</v>
      </c>
      <c r="CJ9" s="6" t="str">
        <f t="shared" si="2"/>
        <v>S35</v>
      </c>
      <c r="CK9" s="6" t="str">
        <f t="shared" ref="CK9:CL9" si="3">+CK2</f>
        <v>S36</v>
      </c>
      <c r="CL9" s="6" t="str">
        <f t="shared" si="3"/>
        <v>S37</v>
      </c>
      <c r="CM9" s="6" t="str">
        <f t="shared" ref="CM9:CN9" si="4">+CM2</f>
        <v>S38</v>
      </c>
      <c r="CN9" s="6" t="str">
        <f t="shared" si="4"/>
        <v>S39</v>
      </c>
      <c r="CO9" s="6" t="str">
        <f t="shared" ref="CO9:CP9" si="5">+CO2</f>
        <v>S40</v>
      </c>
      <c r="CP9" s="6" t="str">
        <f t="shared" si="5"/>
        <v>S41</v>
      </c>
      <c r="CQ9" s="6" t="str">
        <f t="shared" ref="CQ9:CR9" si="6">+CQ2</f>
        <v>S42</v>
      </c>
      <c r="CR9" s="6" t="str">
        <f t="shared" si="6"/>
        <v>S43</v>
      </c>
      <c r="CS9" s="6" t="str">
        <f t="shared" ref="CS9:CT9" si="7">+CS2</f>
        <v>S44</v>
      </c>
      <c r="CT9" s="6" t="str">
        <f t="shared" si="7"/>
        <v>S45</v>
      </c>
      <c r="CU9" s="6" t="str">
        <f t="shared" ref="CU9:CV9" si="8">+CU2</f>
        <v>S46</v>
      </c>
      <c r="CV9" s="6" t="str">
        <f t="shared" si="8"/>
        <v>S47</v>
      </c>
      <c r="CW9" s="6" t="str">
        <f t="shared" ref="CW9:CX9" si="9">+CW2</f>
        <v>S48</v>
      </c>
      <c r="CX9" s="6" t="str">
        <f t="shared" si="9"/>
        <v>S49</v>
      </c>
      <c r="CY9" s="6" t="str">
        <f t="shared" ref="CY9:CZ9" si="10">+CY2</f>
        <v>S50</v>
      </c>
      <c r="CZ9" s="6" t="str">
        <f t="shared" si="10"/>
        <v>S51</v>
      </c>
      <c r="DA9" s="6" t="str">
        <f t="shared" ref="DA9" si="11">+DA2</f>
        <v>S52</v>
      </c>
    </row>
    <row r="10" spans="1:105" x14ac:dyDescent="0.2">
      <c r="A10" s="7" t="s">
        <v>47</v>
      </c>
      <c r="B10" s="8">
        <v>2.6751431458403502E-2</v>
      </c>
      <c r="C10" s="8">
        <v>3.6890110995607121E-2</v>
      </c>
      <c r="D10" s="8">
        <v>3.1931475903614455E-2</v>
      </c>
      <c r="E10" s="8">
        <v>3.0147840371050342E-2</v>
      </c>
      <c r="F10" s="8">
        <v>2.6352023638428528E-2</v>
      </c>
      <c r="G10" s="8">
        <v>1.3635681283672209E-2</v>
      </c>
      <c r="H10" s="8">
        <v>1.5673970999414786E-2</v>
      </c>
      <c r="I10" s="8">
        <v>2.7806652806652808E-2</v>
      </c>
      <c r="J10" s="8">
        <v>2.4964904071127749E-2</v>
      </c>
      <c r="K10" s="8">
        <v>3.7486412340183239E-2</v>
      </c>
      <c r="L10" s="8">
        <v>2.4498567335243554E-2</v>
      </c>
      <c r="M10" s="8">
        <v>2.1660224380126332E-2</v>
      </c>
      <c r="N10" s="8">
        <v>2.3895517574975815E-2</v>
      </c>
      <c r="O10" s="8">
        <v>1.9402195476788786E-2</v>
      </c>
      <c r="P10" s="8">
        <v>1.9460839954597048E-2</v>
      </c>
      <c r="Q10" s="8">
        <v>2.3263644193876751E-2</v>
      </c>
      <c r="R10" s="8">
        <v>1.7670079879912079E-2</v>
      </c>
      <c r="S10" s="8">
        <v>1.7084128254046402E-2</v>
      </c>
      <c r="T10" s="8">
        <v>1.5890708226474651E-2</v>
      </c>
      <c r="U10" s="8">
        <v>2.1211235495279573E-2</v>
      </c>
      <c r="V10" s="8">
        <v>2.1640194784508258E-2</v>
      </c>
      <c r="W10" s="8">
        <v>1.8933709315107777E-2</v>
      </c>
      <c r="X10" s="8">
        <v>2.3089674225854725E-2</v>
      </c>
      <c r="Y10" s="8">
        <v>2.1521224811682484E-2</v>
      </c>
      <c r="Z10" s="8">
        <v>1.9569786995515696E-2</v>
      </c>
      <c r="AA10" s="8">
        <v>1.5671394972806115E-2</v>
      </c>
      <c r="AB10" s="8">
        <v>1.847120710246708E-2</v>
      </c>
      <c r="AC10" s="8">
        <v>2.0090366306277231E-2</v>
      </c>
      <c r="AD10" s="8">
        <v>1.9959069978966518E-2</v>
      </c>
      <c r="AE10" s="8">
        <v>1.9330141522367283E-2</v>
      </c>
      <c r="AF10" s="8">
        <v>2.0775546175611115E-2</v>
      </c>
      <c r="AG10" s="8">
        <v>2.1808483224243672E-2</v>
      </c>
      <c r="AH10" s="8">
        <v>1.9892058596761759E-2</v>
      </c>
      <c r="AI10" s="8">
        <v>1.8081651112116105E-2</v>
      </c>
      <c r="AJ10" s="8">
        <v>2.0725134737873591E-2</v>
      </c>
      <c r="AK10" s="8">
        <v>1.7209439094317429E-2</v>
      </c>
      <c r="AL10" s="8">
        <v>1.4790313624182139E-2</v>
      </c>
      <c r="AM10" s="8">
        <v>2.0553744343340955E-2</v>
      </c>
      <c r="AN10" s="8">
        <v>1.9548356098565447E-2</v>
      </c>
      <c r="AO10" s="8">
        <v>2.2302121055354372E-2</v>
      </c>
      <c r="AP10" s="9">
        <v>2.0808475048787287E-2</v>
      </c>
      <c r="AQ10" s="10">
        <v>2.1511522174014704E-2</v>
      </c>
      <c r="AR10" s="11">
        <v>2.3231889300895359E-2</v>
      </c>
      <c r="AS10" s="11">
        <v>2.9400216354821908E-2</v>
      </c>
      <c r="AT10" s="11">
        <v>2.4630341134008617E-2</v>
      </c>
      <c r="AU10" s="11">
        <v>2.4883440605881418E-2</v>
      </c>
      <c r="AV10" s="11">
        <v>2.4816601490023692E-2</v>
      </c>
      <c r="AW10" s="11">
        <v>2.8318468338869564E-2</v>
      </c>
      <c r="AX10" s="11">
        <v>2.6336419544502263E-2</v>
      </c>
      <c r="AY10" s="11">
        <v>2.3188974751022769E-2</v>
      </c>
      <c r="AZ10" s="11">
        <v>2.9760777630499273E-2</v>
      </c>
      <c r="BA10" s="11">
        <v>1.9030610081824734E-2</v>
      </c>
      <c r="BB10" s="8">
        <v>2.301037317608574E-2</v>
      </c>
      <c r="BC10" s="8">
        <v>1.8400851880455895E-2</v>
      </c>
      <c r="BD10" s="8">
        <v>2.0784114608467231E-2</v>
      </c>
      <c r="BE10" s="8">
        <v>1.6673748033485297E-2</v>
      </c>
      <c r="BF10" s="8">
        <v>2.0095507681669872E-2</v>
      </c>
      <c r="BG10" s="8">
        <v>2.2424787442773056E-2</v>
      </c>
      <c r="BH10" s="8">
        <v>2.5452091080434006E-2</v>
      </c>
      <c r="BI10" s="8">
        <v>2.0944972630365887E-2</v>
      </c>
      <c r="BJ10" s="8">
        <v>2.3546399691952252E-2</v>
      </c>
      <c r="BK10" s="8">
        <v>1.836288097427928E-2</v>
      </c>
      <c r="BL10" s="8">
        <v>2.0912297483111138E-2</v>
      </c>
      <c r="BM10" s="8">
        <v>2.082033834231169E-2</v>
      </c>
      <c r="BN10" s="8">
        <v>2.2667875417720848E-2</v>
      </c>
      <c r="BO10" s="8">
        <v>1.8129645040029844E-2</v>
      </c>
      <c r="BP10" s="8">
        <v>1.422158492019754E-2</v>
      </c>
      <c r="BQ10" s="8">
        <v>1.3356107315447426E-2</v>
      </c>
      <c r="BR10" s="8">
        <v>1.3028450731270201E-2</v>
      </c>
      <c r="BS10" s="8">
        <v>1.4693877551020407E-2</v>
      </c>
      <c r="BT10" s="8">
        <v>1.3188349514563108E-2</v>
      </c>
      <c r="BU10" s="8">
        <v>1.4116485686080947E-2</v>
      </c>
      <c r="BV10" s="8">
        <v>1.0421992961770987E-2</v>
      </c>
      <c r="BW10" s="8">
        <v>1.5663057627294828E-2</v>
      </c>
      <c r="BX10" s="8">
        <v>1.4183551847437425E-2</v>
      </c>
      <c r="BY10" s="8">
        <v>1.593808435487222E-2</v>
      </c>
      <c r="BZ10" s="8">
        <v>1.8806352286018648E-2</v>
      </c>
      <c r="CA10" s="8">
        <v>1.3904669986180876E-2</v>
      </c>
      <c r="CB10" s="8">
        <v>1.542700071870784E-2</v>
      </c>
      <c r="CC10" s="8">
        <v>1.4061821864300526E-2</v>
      </c>
      <c r="CD10" s="8">
        <v>1.3801392572944297E-2</v>
      </c>
      <c r="CE10" s="8">
        <v>1.7143706051302367E-2</v>
      </c>
      <c r="CF10" s="8">
        <v>1.8788214056949862E-2</v>
      </c>
      <c r="CG10" s="8">
        <v>1.5572225729307302E-2</v>
      </c>
      <c r="CH10" s="8">
        <v>1.4270307745638023E-2</v>
      </c>
      <c r="CI10" s="8">
        <v>2.0291645325540057E-2</v>
      </c>
      <c r="CJ10" s="8">
        <v>2.0052954627512335E-2</v>
      </c>
      <c r="CK10" s="8">
        <v>1.8179623370352487E-2</v>
      </c>
      <c r="CL10" s="8">
        <v>1.9674976333228147E-2</v>
      </c>
      <c r="CM10" s="8">
        <v>1.5039164490861619E-2</v>
      </c>
      <c r="CN10" s="8">
        <v>1.7362789092164307E-2</v>
      </c>
      <c r="CO10" s="8">
        <v>1.8217934165720772E-2</v>
      </c>
      <c r="CP10" s="8">
        <v>2.4647344484698991E-2</v>
      </c>
      <c r="CQ10" s="8">
        <v>2.8783635179524047E-2</v>
      </c>
      <c r="CR10" s="8">
        <v>2.4456410605957331E-2</v>
      </c>
      <c r="CS10" s="8">
        <v>2.7136254647809013E-2</v>
      </c>
      <c r="CT10" s="8">
        <v>1.643282486336569E-2</v>
      </c>
      <c r="CU10" s="8">
        <v>1.569189280296646E-2</v>
      </c>
      <c r="CV10" s="8">
        <v>2.7794599424203315E-2</v>
      </c>
      <c r="CW10" s="8">
        <v>2.1821189244210705E-2</v>
      </c>
      <c r="CX10" s="8">
        <v>2.6896391031947391E-2</v>
      </c>
      <c r="CY10" s="8">
        <v>2.4111862069778268E-2</v>
      </c>
      <c r="CZ10" s="8">
        <v>2.1743362831858407E-2</v>
      </c>
      <c r="DA10" s="8">
        <v>1.8883206634416033E-2</v>
      </c>
    </row>
    <row r="11" spans="1:105" x14ac:dyDescent="0.2">
      <c r="A11" s="7" t="s">
        <v>48</v>
      </c>
      <c r="B11" s="8">
        <v>2.2210485884386403E-2</v>
      </c>
      <c r="C11" s="8">
        <v>2.2890284133234011E-2</v>
      </c>
      <c r="D11" s="8">
        <v>2.5552704303197789E-2</v>
      </c>
      <c r="E11" s="8">
        <v>2.5720539948923749E-2</v>
      </c>
      <c r="F11" s="8">
        <v>2.3311273391145595E-2</v>
      </c>
      <c r="G11" s="8">
        <v>3.1295999999999997E-2</v>
      </c>
      <c r="H11" s="8">
        <v>2.4870983852172464E-2</v>
      </c>
      <c r="I11" s="8">
        <v>2.2241280731846769E-2</v>
      </c>
      <c r="J11" s="8">
        <v>3.4609334032511797E-2</v>
      </c>
      <c r="K11" s="8">
        <v>2.5178026449643946E-2</v>
      </c>
      <c r="L11" s="8">
        <v>2.7234742972904534E-2</v>
      </c>
      <c r="M11" s="8">
        <v>1.7077585668809687E-2</v>
      </c>
      <c r="N11" s="8">
        <v>2.5635760543358078E-2</v>
      </c>
      <c r="O11" s="8">
        <v>2.801846590909091E-2</v>
      </c>
      <c r="P11" s="8">
        <v>2.3771880293619423E-2</v>
      </c>
      <c r="Q11" s="8">
        <v>5.7280617164898746E-2</v>
      </c>
      <c r="R11" s="8">
        <v>2.4585531273549361E-2</v>
      </c>
      <c r="S11" s="8">
        <v>3.0026377491207502E-2</v>
      </c>
      <c r="T11" s="8">
        <v>3.3408149171270718E-2</v>
      </c>
      <c r="U11" s="8">
        <v>6.5723370429252775E-2</v>
      </c>
      <c r="V11" s="8">
        <v>4.7764656263180091E-2</v>
      </c>
      <c r="W11" s="8">
        <v>1.141388174807198E-2</v>
      </c>
      <c r="X11" s="8">
        <v>1.2072047298226316E-2</v>
      </c>
      <c r="Y11" s="8">
        <v>9.8219232291254458E-3</v>
      </c>
      <c r="Z11" s="8">
        <v>1.4955596887852671E-2</v>
      </c>
      <c r="AA11" s="8">
        <v>1.1767695741530575E-2</v>
      </c>
      <c r="AB11" s="8">
        <v>8.9250357151808308E-3</v>
      </c>
      <c r="AC11" s="8">
        <v>1.3685960719110464E-2</v>
      </c>
      <c r="AD11" s="8">
        <v>1.1294798283514526E-2</v>
      </c>
      <c r="AE11" s="8">
        <v>8.7894494586643716E-3</v>
      </c>
      <c r="AF11" s="8">
        <v>1.3631525415710669E-2</v>
      </c>
      <c r="AG11" s="8">
        <v>1.0393429324680592E-2</v>
      </c>
      <c r="AH11" s="8">
        <v>1.3522065294832571E-2</v>
      </c>
      <c r="AI11" s="8">
        <v>1.8956677774929504E-2</v>
      </c>
      <c r="AJ11" s="8">
        <v>1.3783027207543463E-2</v>
      </c>
      <c r="AK11" s="8">
        <v>4.1589498320952475E-2</v>
      </c>
      <c r="AL11" s="8">
        <v>1.5367748520877833E-2</v>
      </c>
      <c r="AM11" s="8">
        <v>1.3892880470280863E-2</v>
      </c>
      <c r="AN11" s="8">
        <v>1.1845719783769713E-2</v>
      </c>
      <c r="AO11" s="8">
        <v>1.0951089998491183E-2</v>
      </c>
      <c r="AP11" s="9">
        <v>8.0850094011737216E-3</v>
      </c>
      <c r="AQ11" s="10">
        <v>7.2179761540813207E-3</v>
      </c>
      <c r="AR11" s="11">
        <v>1.0452783575414236E-2</v>
      </c>
      <c r="AS11" s="11">
        <v>9.8615379303200849E-3</v>
      </c>
      <c r="AT11" s="11">
        <v>9.4899891774891769E-3</v>
      </c>
      <c r="AU11" s="11">
        <v>1.3689873230987106E-2</v>
      </c>
      <c r="AV11" s="11">
        <v>1.0399963938205539E-2</v>
      </c>
      <c r="AW11" s="11">
        <v>1.6854399889092989E-2</v>
      </c>
      <c r="AX11" s="8">
        <v>2.0880681818181819E-2</v>
      </c>
      <c r="AY11" s="11">
        <v>1.3011841917534598E-2</v>
      </c>
      <c r="AZ11" s="11">
        <v>1.4365731862456566E-2</v>
      </c>
      <c r="BA11" s="11">
        <v>1.9385542805774418E-2</v>
      </c>
      <c r="BB11" s="8">
        <v>2.3913555252130514E-2</v>
      </c>
      <c r="BC11" s="8">
        <v>1.3779715685103333E-2</v>
      </c>
      <c r="BD11" s="8">
        <v>1.4206787687450671E-2</v>
      </c>
      <c r="BE11" s="8">
        <v>1.2015323891339679E-2</v>
      </c>
      <c r="BF11" s="8">
        <v>1.0661458666837421E-2</v>
      </c>
      <c r="BG11" s="8">
        <v>1.519489099317331E-2</v>
      </c>
      <c r="BH11" s="8">
        <v>1.1785470280118424E-2</v>
      </c>
      <c r="BI11" s="8">
        <v>1.2188168210976479E-2</v>
      </c>
      <c r="BJ11" s="8">
        <v>1.2855306384802171E-2</v>
      </c>
      <c r="BK11" s="8">
        <v>1.2072434607645875E-2</v>
      </c>
      <c r="BL11" s="8">
        <v>1.2852484174179935E-2</v>
      </c>
      <c r="BM11" s="8">
        <v>1.3097949886104784E-2</v>
      </c>
      <c r="BN11" s="8">
        <v>1.4025682583219051E-2</v>
      </c>
      <c r="BO11" s="8">
        <v>1.1261261261261261E-2</v>
      </c>
      <c r="BP11" s="8">
        <v>1.1883327331652862E-2</v>
      </c>
      <c r="BQ11" s="8">
        <v>1.4836889325682402E-2</v>
      </c>
      <c r="BR11" s="8">
        <v>1.8588183226377519E-2</v>
      </c>
      <c r="BS11" s="8">
        <v>1.0050938429455402E-2</v>
      </c>
      <c r="BT11" s="8">
        <v>9.6501809408926411E-3</v>
      </c>
      <c r="BU11" s="8">
        <v>1.1042944785276074E-2</v>
      </c>
      <c r="BV11" s="8">
        <v>1.1166253101736972E-2</v>
      </c>
      <c r="BW11" s="8">
        <v>1.1984536082474228E-2</v>
      </c>
      <c r="BX11" s="8">
        <v>1.360499507065396E-2</v>
      </c>
      <c r="BY11" s="8">
        <v>1.2916894477856752E-2</v>
      </c>
      <c r="BZ11" s="8">
        <v>1.6901996244000836E-2</v>
      </c>
      <c r="CA11" s="8">
        <v>0.02</v>
      </c>
      <c r="CB11" s="8">
        <v>1.8843638984708852E-2</v>
      </c>
      <c r="CC11" s="8">
        <v>1.4729299363057325E-2</v>
      </c>
      <c r="CD11" s="8">
        <v>2.4950755088640839E-2</v>
      </c>
      <c r="CE11" s="8">
        <v>3.0144442118484403E-2</v>
      </c>
      <c r="CF11" s="8">
        <v>2.0518449717132483E-2</v>
      </c>
      <c r="CG11" s="8">
        <v>3.2182643377802231E-2</v>
      </c>
      <c r="CH11" s="8">
        <v>2.6047319296722379E-2</v>
      </c>
      <c r="CI11" s="8">
        <v>3.4104750304506701E-2</v>
      </c>
      <c r="CJ11" s="8">
        <v>3.1174698795180724E-2</v>
      </c>
      <c r="CK11" s="8">
        <v>3.7533082043467801E-2</v>
      </c>
      <c r="CL11" s="8">
        <v>8.3695110668279837E-2</v>
      </c>
      <c r="CM11" s="8">
        <v>0.24552429667519182</v>
      </c>
      <c r="CN11" s="8">
        <v>9.0909090909090912E-2</v>
      </c>
      <c r="CO11" s="8">
        <v>0.05</v>
      </c>
      <c r="CP11" s="8">
        <v>1.9675164473684212E-2</v>
      </c>
      <c r="CQ11" s="8">
        <v>1.8457490999723068E-2</v>
      </c>
      <c r="CR11" s="8">
        <v>1.3602098884044046E-2</v>
      </c>
      <c r="CS11" s="8">
        <v>1.4204545454545454E-2</v>
      </c>
      <c r="CT11" s="8">
        <v>1.3118167621030713E-2</v>
      </c>
      <c r="CU11" s="8">
        <v>2.1279994887688915E-2</v>
      </c>
      <c r="CV11" s="8">
        <v>2.0262909434236327E-2</v>
      </c>
      <c r="CW11" s="8">
        <v>1.1779197782739241E-2</v>
      </c>
      <c r="CX11" s="8">
        <v>1.8267132256656483E-2</v>
      </c>
      <c r="CY11" s="8">
        <v>1.9275208283333903E-2</v>
      </c>
      <c r="CZ11" s="8">
        <v>2.6237821206768847E-2</v>
      </c>
      <c r="DA11" s="8">
        <v>2.2164583064827943E-2</v>
      </c>
    </row>
    <row r="12" spans="1:105" x14ac:dyDescent="0.2">
      <c r="A12" s="7" t="s">
        <v>49</v>
      </c>
      <c r="B12" s="8">
        <v>1.7710383146197477E-2</v>
      </c>
      <c r="C12" s="8">
        <v>1.781756936441805E-2</v>
      </c>
      <c r="D12" s="8">
        <v>4.1525423728813557E-2</v>
      </c>
      <c r="E12" s="8">
        <v>1.5817223198594025E-2</v>
      </c>
      <c r="F12" s="8">
        <v>1.7660638707195076E-2</v>
      </c>
      <c r="G12" s="8">
        <v>1.3485671474058812E-2</v>
      </c>
      <c r="H12" s="8">
        <v>1.3188569906081396E-2</v>
      </c>
      <c r="I12" s="8">
        <v>1.377916590115745E-2</v>
      </c>
      <c r="J12" s="8">
        <v>1.4674232048522794E-2</v>
      </c>
      <c r="K12" s="8">
        <v>1.1159791683888568E-2</v>
      </c>
      <c r="L12" s="8">
        <v>1.0271867958210178E-2</v>
      </c>
      <c r="M12" s="8">
        <v>1.0908123448031217E-2</v>
      </c>
      <c r="N12" s="8">
        <v>1.2523685457129322E-2</v>
      </c>
      <c r="O12" s="8">
        <v>1.4642964748418199E-2</v>
      </c>
      <c r="P12" s="8">
        <v>1.395392105181556E-2</v>
      </c>
      <c r="Q12" s="8">
        <v>1.4701470147014702E-2</v>
      </c>
      <c r="R12" s="8">
        <v>1.587191811611743E-2</v>
      </c>
      <c r="S12" s="8">
        <v>1.505873976504094E-2</v>
      </c>
      <c r="T12" s="8">
        <v>1.6394613708611637E-2</v>
      </c>
      <c r="U12" s="8">
        <v>1.7615176151761516E-2</v>
      </c>
      <c r="V12" s="8">
        <v>1.5378844711177795E-2</v>
      </c>
      <c r="W12" s="8">
        <v>1.2883023932006262E-2</v>
      </c>
      <c r="X12" s="8">
        <v>1.038511466897447E-2</v>
      </c>
      <c r="Y12" s="8">
        <v>9.3875726419311578E-3</v>
      </c>
      <c r="Z12" s="8">
        <v>8.4536286335772197E-3</v>
      </c>
      <c r="AA12" s="8">
        <v>9.7039796118408156E-3</v>
      </c>
      <c r="AB12" s="8">
        <v>1.1777096897740329E-2</v>
      </c>
      <c r="AC12" s="8">
        <v>1.1206526406182912E-2</v>
      </c>
      <c r="AD12" s="8">
        <v>1.089464724796671E-2</v>
      </c>
      <c r="AE12" s="8">
        <v>9.7971032022013248E-3</v>
      </c>
      <c r="AF12" s="8">
        <v>6.2566503511385402E-2</v>
      </c>
      <c r="AG12" s="8">
        <v>1.1083256366275234E-2</v>
      </c>
      <c r="AH12" s="8">
        <v>9.4466369972289865E-3</v>
      </c>
      <c r="AI12" s="8">
        <v>1.1227738105480512E-2</v>
      </c>
      <c r="AJ12" s="8">
        <v>1.1861428392117485E-2</v>
      </c>
      <c r="AK12" s="8">
        <v>9.226037929267043E-3</v>
      </c>
      <c r="AL12" s="8">
        <v>8.2493125572868919E-3</v>
      </c>
      <c r="AM12" s="8">
        <v>8.9861564616671614E-3</v>
      </c>
      <c r="AN12" s="8">
        <v>7.8575586009841797E-3</v>
      </c>
      <c r="AO12" s="8">
        <v>8.6992868152250581E-3</v>
      </c>
      <c r="AP12" s="12">
        <v>7.9159892321223908E-3</v>
      </c>
      <c r="AQ12" s="10">
        <v>8.1504368207969309E-3</v>
      </c>
      <c r="AR12" s="11">
        <v>8.356315499172642E-3</v>
      </c>
      <c r="AS12" s="11">
        <v>6.0933589641289764E-3</v>
      </c>
      <c r="AT12" s="11">
        <v>6.9165998396150761E-3</v>
      </c>
      <c r="AU12" s="11">
        <v>5.6556346878927528E-3</v>
      </c>
      <c r="AV12" s="11">
        <v>7.8688524590163934E-3</v>
      </c>
      <c r="AW12" s="11">
        <v>1.6587759615716902E-2</v>
      </c>
      <c r="AX12" s="8">
        <v>1.1100386100386101E-2</v>
      </c>
      <c r="AY12" s="11">
        <v>8.5423283320556348E-3</v>
      </c>
      <c r="AZ12" s="11">
        <v>7.6533215415490324E-3</v>
      </c>
      <c r="BA12" s="11">
        <v>9.0188218891599867E-3</v>
      </c>
      <c r="BB12" s="8">
        <v>8.5411785640143543E-3</v>
      </c>
      <c r="BC12" s="8">
        <v>1.1589830383752161E-2</v>
      </c>
      <c r="BD12" s="8">
        <v>1.0314232902033272E-2</v>
      </c>
      <c r="BE12" s="8">
        <v>1.1497189575881452E-2</v>
      </c>
      <c r="BF12" s="8">
        <v>8.7789583696220169E-3</v>
      </c>
      <c r="BG12" s="8">
        <v>1.0089686098654708E-2</v>
      </c>
      <c r="BH12" s="8">
        <v>1.1096237846977596E-2</v>
      </c>
      <c r="BI12" s="8">
        <v>1.2601874124869853E-2</v>
      </c>
      <c r="BJ12" s="8">
        <v>1.1675747803847437E-2</v>
      </c>
      <c r="BK12" s="8">
        <v>1.161510723097362E-2</v>
      </c>
      <c r="BL12" s="8">
        <v>1.0774019222218422E-2</v>
      </c>
      <c r="BM12" s="8">
        <v>1.117563273803002E-2</v>
      </c>
      <c r="BN12" s="8">
        <v>1.1176449103327367E-2</v>
      </c>
      <c r="BO12" s="8">
        <v>1.3875831985860941E-2</v>
      </c>
      <c r="BP12" s="8">
        <v>1.1676180591593151E-2</v>
      </c>
      <c r="BQ12" s="8">
        <v>9.8203499473909824E-3</v>
      </c>
      <c r="BR12" s="8">
        <v>9.9280928256251025E-3</v>
      </c>
      <c r="BS12" s="8">
        <v>1.0969123947407297E-2</v>
      </c>
      <c r="BT12" s="8">
        <v>1.3086703638577033E-2</v>
      </c>
      <c r="BU12" s="8">
        <v>1.0279689559232684E-2</v>
      </c>
      <c r="BV12" s="8">
        <v>8.4762565678596219E-3</v>
      </c>
      <c r="BW12" s="8">
        <v>1.3527872081270894E-2</v>
      </c>
      <c r="BX12" s="8">
        <v>6.4065230052417002E-3</v>
      </c>
      <c r="BY12" s="8">
        <v>4.4187442038077576E-3</v>
      </c>
      <c r="BZ12" s="8">
        <v>6.3933698386858077E-3</v>
      </c>
      <c r="CA12" s="8">
        <v>7.9296837680328646E-3</v>
      </c>
      <c r="CB12" s="8">
        <v>8.0872221889414717E-3</v>
      </c>
      <c r="CC12" s="8">
        <v>6.1001440311785138E-3</v>
      </c>
      <c r="CD12" s="8">
        <v>6.38219831275217E-3</v>
      </c>
      <c r="CE12" s="8">
        <v>3.6822950117747805E-2</v>
      </c>
      <c r="CF12" s="8">
        <v>3.5219141323792487E-3</v>
      </c>
      <c r="CG12" s="8">
        <v>4.7672149428491777E-3</v>
      </c>
      <c r="CH12" s="8">
        <v>3.7397157816005983E-3</v>
      </c>
      <c r="CI12" s="8">
        <v>6.0778769730836877E-3</v>
      </c>
      <c r="CJ12" s="8">
        <v>5.835866261398176E-3</v>
      </c>
      <c r="CK12" s="8">
        <v>5.0280332807917157E-3</v>
      </c>
      <c r="CL12" s="8">
        <v>5.3004609979488641E-3</v>
      </c>
      <c r="CM12" s="8">
        <v>5.5618300765018008E-3</v>
      </c>
      <c r="CN12" s="8">
        <v>5.9958947027260612E-3</v>
      </c>
      <c r="CO12" s="8">
        <v>5.128708980153272E-3</v>
      </c>
      <c r="CP12" s="8">
        <v>4.7797010228166799E-3</v>
      </c>
      <c r="CQ12" s="8">
        <v>4.0840485350695475E-3</v>
      </c>
      <c r="CR12" s="8">
        <v>3.5873875007867077E-3</v>
      </c>
      <c r="CS12" s="8">
        <v>4.4632709990701522E-3</v>
      </c>
      <c r="CT12" s="8">
        <v>4.2336483004049574E-3</v>
      </c>
      <c r="CU12" s="8">
        <v>4.8906152514742287E-3</v>
      </c>
      <c r="CV12" s="8">
        <v>4.9138558602280996E-3</v>
      </c>
      <c r="CW12" s="8">
        <v>5.1484141613169767E-3</v>
      </c>
      <c r="CX12" s="8">
        <v>6.2174902470741224E-3</v>
      </c>
      <c r="CY12" s="8">
        <v>5.4917115834435069E-3</v>
      </c>
      <c r="CZ12" s="8">
        <v>6.1563223015793176E-3</v>
      </c>
      <c r="DA12" s="8">
        <v>5.4891898712879613E-3</v>
      </c>
    </row>
    <row r="13" spans="1:105" x14ac:dyDescent="0.2">
      <c r="A13" s="7" t="s">
        <v>50</v>
      </c>
      <c r="B13" s="8">
        <v>2.1452218053409845E-2</v>
      </c>
      <c r="C13" s="8">
        <v>2.4835988753514528E-2</v>
      </c>
      <c r="D13" s="8">
        <v>1.83849585191979E-2</v>
      </c>
      <c r="E13" s="8">
        <v>1.9846686968392313E-2</v>
      </c>
      <c r="F13" s="8">
        <v>1.7902086547048793E-2</v>
      </c>
      <c r="G13" s="8">
        <v>1.6822429906542057E-2</v>
      </c>
      <c r="H13" s="8">
        <v>1.3195984811459078E-2</v>
      </c>
      <c r="I13" s="8">
        <v>1.0849140223364652E-2</v>
      </c>
      <c r="J13" s="8">
        <v>1.2209587028674029E-2</v>
      </c>
      <c r="K13" s="8">
        <v>1.9713065381666849E-2</v>
      </c>
      <c r="L13" s="8">
        <v>1.9403639552729664E-2</v>
      </c>
      <c r="M13" s="8">
        <v>1.6779957273256943E-2</v>
      </c>
      <c r="N13" s="8">
        <v>1.5649984010233452E-2</v>
      </c>
      <c r="O13" s="8">
        <v>1.6075704024626609E-2</v>
      </c>
      <c r="P13" s="8">
        <v>1.9168215613382899E-2</v>
      </c>
      <c r="Q13" s="8">
        <v>1.6125179168657428E-2</v>
      </c>
      <c r="R13" s="8">
        <v>1.8438424766674254E-2</v>
      </c>
      <c r="S13" s="8">
        <v>1.7192633911515244E-2</v>
      </c>
      <c r="T13" s="8">
        <v>1.56242668793694E-2</v>
      </c>
      <c r="U13" s="8">
        <v>2.4044189320914112E-2</v>
      </c>
      <c r="V13" s="8">
        <v>2.8446484239695185E-2</v>
      </c>
      <c r="W13" s="8">
        <v>2.3525153818313427E-2</v>
      </c>
      <c r="X13" s="8">
        <v>2.3597678916827854E-2</v>
      </c>
      <c r="Y13" s="8">
        <v>3.9756283320639754E-2</v>
      </c>
      <c r="Z13" s="8">
        <v>9.2607250277030231E-3</v>
      </c>
      <c r="AA13" s="8">
        <v>1.1100343582063254E-2</v>
      </c>
      <c r="AB13" s="8">
        <v>1.2822339364581849E-2</v>
      </c>
      <c r="AC13" s="8">
        <v>1.6459023888444394E-2</v>
      </c>
      <c r="AD13" s="8">
        <v>2.1738036531978061E-2</v>
      </c>
      <c r="AE13" s="8">
        <v>1.8702181921224144E-2</v>
      </c>
      <c r="AF13" s="8">
        <v>1.8754156506317888E-2</v>
      </c>
      <c r="AG13" s="8">
        <v>2.1463282937365012E-2</v>
      </c>
      <c r="AH13" s="8">
        <v>2.3192836863944091E-2</v>
      </c>
      <c r="AI13" s="8">
        <v>2.273144746509919E-2</v>
      </c>
      <c r="AJ13" s="8">
        <v>2.0757825370675453E-2</v>
      </c>
      <c r="AK13" s="8">
        <v>2.4813775756989457E-2</v>
      </c>
      <c r="AL13" s="8">
        <v>2.5406718298886393E-2</v>
      </c>
      <c r="AM13" s="8">
        <v>2.99453121150909E-2</v>
      </c>
      <c r="AN13" s="8">
        <v>2.8286472395493902E-2</v>
      </c>
      <c r="AO13" s="8">
        <v>2.9214756801319044E-2</v>
      </c>
      <c r="AP13" s="12">
        <v>3.1104921077065924E-2</v>
      </c>
      <c r="AQ13" s="10">
        <v>3.2941291298618905E-2</v>
      </c>
      <c r="AR13" s="11">
        <v>3.3120278907611857E-2</v>
      </c>
      <c r="AS13" s="11">
        <v>3.2652377762893502E-2</v>
      </c>
      <c r="AT13" s="11">
        <v>3.702180172768408E-2</v>
      </c>
      <c r="AU13" s="11">
        <v>3.722352094946952E-2</v>
      </c>
      <c r="AV13" s="11">
        <v>4.0114285714285713E-2</v>
      </c>
      <c r="AW13" s="11">
        <v>3.558853799902497E-2</v>
      </c>
      <c r="AX13" s="8">
        <v>2.9267537294172301E-2</v>
      </c>
      <c r="AY13" s="11">
        <v>0.11234244656883639</v>
      </c>
      <c r="AZ13" s="11">
        <v>5.0261928359054228E-2</v>
      </c>
      <c r="BA13" s="11">
        <v>2.4213358287519009E-2</v>
      </c>
      <c r="BB13" s="8">
        <v>2.0819838993245118E-2</v>
      </c>
      <c r="BC13" s="16">
        <v>0.2138376734461129</v>
      </c>
      <c r="BD13" s="8">
        <v>4.0925313945803038E-2</v>
      </c>
      <c r="BE13" s="8">
        <v>3.6866819862124089E-2</v>
      </c>
      <c r="BF13" s="8">
        <v>3.3377046406362368E-2</v>
      </c>
      <c r="BG13" s="8">
        <v>2.5181159420289857E-2</v>
      </c>
      <c r="BH13" s="8">
        <v>2.3285672599941638E-2</v>
      </c>
      <c r="BI13" s="8">
        <v>2.3063370882494261E-2</v>
      </c>
      <c r="BJ13" s="8">
        <v>2.2670025188916875E-2</v>
      </c>
      <c r="BK13" s="8">
        <v>2.4493498639250075E-2</v>
      </c>
      <c r="BL13" s="8">
        <v>2.5487873950877916E-2</v>
      </c>
      <c r="BM13" s="8">
        <v>3.3029305413136166E-2</v>
      </c>
      <c r="BN13" s="8">
        <v>3.0238240684178377E-2</v>
      </c>
      <c r="BO13" s="8">
        <v>3.694292415949961E-2</v>
      </c>
      <c r="BP13" s="8">
        <v>3.3685373093117969E-2</v>
      </c>
      <c r="BQ13" s="8">
        <v>3.2415013269303676E-2</v>
      </c>
      <c r="BR13" s="8">
        <v>3.8038471958818751E-2</v>
      </c>
      <c r="BS13" s="8">
        <v>3.8588265112153089E-2</v>
      </c>
      <c r="BT13" s="8">
        <v>3.5741187104549564E-2</v>
      </c>
      <c r="BU13" s="8">
        <v>3.4125125460020077E-2</v>
      </c>
      <c r="BV13" s="8">
        <v>5.6875631951466124E-2</v>
      </c>
      <c r="BW13" s="8">
        <v>1.7983074753173484E-2</v>
      </c>
      <c r="BX13" s="8">
        <v>1.5421521590130226E-2</v>
      </c>
      <c r="BY13" s="8">
        <v>1.5780954950094416E-2</v>
      </c>
      <c r="BZ13" s="8">
        <v>1.3659819892745118E-2</v>
      </c>
      <c r="CA13" s="8">
        <v>2.5546094039244724E-2</v>
      </c>
      <c r="CB13" s="8">
        <v>1.9679300291545191E-2</v>
      </c>
      <c r="CC13" s="8">
        <v>3.312012617190923E-2</v>
      </c>
      <c r="CD13" s="8">
        <v>2.6739130434782609E-2</v>
      </c>
      <c r="CE13" s="8">
        <v>2.4137437365783821E-2</v>
      </c>
      <c r="CF13" s="8">
        <v>2.5175049441445295E-2</v>
      </c>
      <c r="CG13" s="8">
        <v>2.0085300535608013E-2</v>
      </c>
      <c r="CH13" s="8">
        <v>2.2173297688315774E-2</v>
      </c>
      <c r="CI13" s="8">
        <v>2.1748893308526335E-2</v>
      </c>
      <c r="CJ13" s="8">
        <v>1.942963752665245E-2</v>
      </c>
      <c r="CK13" s="8">
        <v>2.3244312561819979E-2</v>
      </c>
      <c r="CL13" s="8">
        <v>1.896289359709704E-2</v>
      </c>
      <c r="CM13" s="8">
        <v>1.5778758059043094E-2</v>
      </c>
      <c r="CN13" s="8">
        <v>1.8015093727176825E-2</v>
      </c>
      <c r="CO13" s="8">
        <v>1.9153875918999096E-2</v>
      </c>
      <c r="CP13" s="8">
        <v>2.4609940485764838E-2</v>
      </c>
      <c r="CQ13" s="8">
        <v>3.0505823048844083E-2</v>
      </c>
      <c r="CR13" s="8">
        <v>2.715444088251933E-2</v>
      </c>
      <c r="CS13" s="8">
        <v>2.1317829457364341E-2</v>
      </c>
      <c r="CT13" s="8">
        <v>2.1563929427140055E-2</v>
      </c>
      <c r="CU13" s="8">
        <v>2.2842639593908629E-2</v>
      </c>
      <c r="CV13" s="8">
        <v>2.0004939491232401E-2</v>
      </c>
      <c r="CW13" s="8">
        <v>1.4410641704643429E-2</v>
      </c>
      <c r="CX13" s="8">
        <v>2.0914020139426802E-2</v>
      </c>
      <c r="CY13" s="8">
        <v>2.3801310796826493E-2</v>
      </c>
      <c r="CZ13" s="8">
        <v>2.1866372170071785E-2</v>
      </c>
      <c r="DA13" s="8">
        <v>2.2200296003946719E-2</v>
      </c>
    </row>
    <row r="14" spans="1:105" x14ac:dyDescent="0.2">
      <c r="A14" s="7" t="s">
        <v>51</v>
      </c>
      <c r="B14" s="8">
        <v>2.9255749264158876E-2</v>
      </c>
      <c r="C14" s="8">
        <v>1.4311906009129686E-2</v>
      </c>
      <c r="D14" s="8">
        <v>1.3816762063606384E-2</v>
      </c>
      <c r="E14" s="8">
        <v>1.2719739797103695E-2</v>
      </c>
      <c r="F14" s="8">
        <v>1.5584145729078284E-2</v>
      </c>
      <c r="G14" s="8">
        <v>1.777615215801024E-2</v>
      </c>
      <c r="H14" s="8">
        <v>1.5284916201117318E-2</v>
      </c>
      <c r="I14" s="8">
        <v>1.3850618514392917E-2</v>
      </c>
      <c r="J14" s="8">
        <v>1.3908874764960917E-2</v>
      </c>
      <c r="K14" s="8">
        <v>1.4797923805684338E-2</v>
      </c>
      <c r="L14" s="8">
        <v>1.0867566181541671E-2</v>
      </c>
      <c r="M14" s="8">
        <v>1.0984400625500591E-2</v>
      </c>
      <c r="N14" s="8">
        <v>1.2843068261787473E-2</v>
      </c>
      <c r="O14" s="8">
        <v>1.2379182156133829E-2</v>
      </c>
      <c r="P14" s="8">
        <v>1.1797724484479775E-2</v>
      </c>
      <c r="Q14" s="8">
        <v>1.2427732507852687E-2</v>
      </c>
      <c r="R14" s="8">
        <v>1.2508002935711051E-2</v>
      </c>
      <c r="S14" s="8">
        <v>1.3175039814680758E-2</v>
      </c>
      <c r="T14" s="8">
        <v>1.4037520038126597E-2</v>
      </c>
      <c r="U14" s="8">
        <v>1.6714429804197819E-2</v>
      </c>
      <c r="V14" s="8">
        <v>1.7086478810075491E-2</v>
      </c>
      <c r="W14" s="8">
        <v>1.417074877536739E-2</v>
      </c>
      <c r="X14" s="8">
        <v>1.6497599925434578E-2</v>
      </c>
      <c r="Y14" s="8">
        <v>1.4489145588528181E-2</v>
      </c>
      <c r="Z14" s="8">
        <v>1.5114784742099421E-2</v>
      </c>
      <c r="AA14" s="8">
        <v>1.7126978780734253E-2</v>
      </c>
      <c r="AB14" s="8">
        <v>1.3939329203161717E-2</v>
      </c>
      <c r="AC14" s="8">
        <v>1.444476356202801E-2</v>
      </c>
      <c r="AD14" s="8">
        <v>1.4398998330550918E-2</v>
      </c>
      <c r="AE14" s="8">
        <v>1.8868572999725049E-2</v>
      </c>
      <c r="AF14" s="8">
        <v>1.6846991876006141E-2</v>
      </c>
      <c r="AG14" s="8">
        <v>2.1347623649301591E-2</v>
      </c>
      <c r="AH14" s="8">
        <v>2.2720496153616793E-2</v>
      </c>
      <c r="AI14" s="8">
        <v>2.1225964092212897E-2</v>
      </c>
      <c r="AJ14" s="8">
        <v>2.2069171393236386E-2</v>
      </c>
      <c r="AK14" s="8">
        <v>2.1501770857346437E-2</v>
      </c>
      <c r="AL14" s="8">
        <v>2.4691612690292505E-2</v>
      </c>
      <c r="AM14" s="8">
        <v>4.7485923534275699E-2</v>
      </c>
      <c r="AN14" s="8">
        <v>3.3886583679114797E-2</v>
      </c>
      <c r="AO14" s="8">
        <v>3.1199921509631422E-2</v>
      </c>
      <c r="AP14" s="12">
        <v>2.5293028994447873E-2</v>
      </c>
      <c r="AQ14" s="10">
        <v>1.8805250468791855E-2</v>
      </c>
      <c r="AR14" s="11">
        <v>2.5830258302583026E-2</v>
      </c>
      <c r="AS14" s="11">
        <v>1.8861014466214979E-2</v>
      </c>
      <c r="AT14" s="11">
        <v>2.1596483404472192E-2</v>
      </c>
      <c r="AU14" s="11">
        <v>2.0072578816058062E-2</v>
      </c>
      <c r="AV14" s="11">
        <v>2.1218715995647442E-2</v>
      </c>
      <c r="AW14" s="11">
        <v>1.8533701973496044E-2</v>
      </c>
      <c r="AX14" s="8">
        <v>2.0633475334135475E-2</v>
      </c>
      <c r="AY14" s="11">
        <v>1.8236030574591462E-2</v>
      </c>
      <c r="AZ14" s="11">
        <v>1.0606550210040108E-2</v>
      </c>
      <c r="BA14" s="11">
        <v>1.005492970859324E-2</v>
      </c>
      <c r="BB14" s="8">
        <v>1.0876519513755598E-2</v>
      </c>
      <c r="BC14" s="8">
        <v>1.3001656037489869E-2</v>
      </c>
      <c r="BD14" s="8">
        <v>1.2940002368105009E-2</v>
      </c>
      <c r="BE14" s="8">
        <v>1.0764184622075639E-2</v>
      </c>
      <c r="BF14" s="8">
        <v>1.0107652022112307E-2</v>
      </c>
      <c r="BG14" s="8">
        <v>1.4203271763899438E-2</v>
      </c>
      <c r="BH14" s="8">
        <v>1.5404161985770074E-2</v>
      </c>
      <c r="BI14" s="8">
        <v>1.7187936087077867E-2</v>
      </c>
      <c r="BJ14" s="8">
        <v>1.3693551633899214E-2</v>
      </c>
      <c r="BK14" s="8">
        <v>1.1056201040954734E-2</v>
      </c>
      <c r="BL14" s="8">
        <v>1.2815752497091231E-2</v>
      </c>
      <c r="BM14" s="8">
        <v>1.2940034320796899E-2</v>
      </c>
      <c r="BN14" s="8">
        <v>1.5122072269837937E-2</v>
      </c>
      <c r="BO14" s="8">
        <v>1.4099351516570059E-2</v>
      </c>
      <c r="BP14" s="8">
        <v>1.1837540090374733E-2</v>
      </c>
      <c r="BQ14" s="8">
        <v>1.1082178040242063E-2</v>
      </c>
      <c r="BR14" s="8">
        <v>1.2819961281996127E-2</v>
      </c>
      <c r="BS14" s="8">
        <v>1.2494502594775267E-2</v>
      </c>
      <c r="BT14" s="8">
        <v>1.2483132655179573E-2</v>
      </c>
      <c r="BU14" s="8">
        <v>1.1182671820888479E-2</v>
      </c>
      <c r="BV14" s="8">
        <v>1.3485429340598943E-2</v>
      </c>
      <c r="BW14" s="8">
        <v>1.5475345455510372E-2</v>
      </c>
      <c r="BX14" s="8">
        <v>1.4307776577453859E-2</v>
      </c>
      <c r="BY14" s="8">
        <v>1.337249809982265E-2</v>
      </c>
      <c r="BZ14" s="8">
        <v>1.4458946316956909E-2</v>
      </c>
      <c r="CA14" s="8">
        <v>1.4039160651234315E-2</v>
      </c>
      <c r="CB14" s="8">
        <v>1.534658195194191E-2</v>
      </c>
      <c r="CC14" s="8">
        <v>1.3971884605183093E-2</v>
      </c>
      <c r="CD14" s="8">
        <v>1.2820848611838659E-2</v>
      </c>
      <c r="CE14" s="8">
        <v>1.178537448463503E-2</v>
      </c>
      <c r="CF14" s="8">
        <v>1.2906083010028548E-2</v>
      </c>
      <c r="CG14" s="8">
        <v>1.4917976760082023E-2</v>
      </c>
      <c r="CH14" s="8">
        <v>1.2756632242903965E-2</v>
      </c>
      <c r="CI14" s="8">
        <v>1.0891206663500529E-2</v>
      </c>
      <c r="CJ14" s="8">
        <v>9.2654469268697963E-3</v>
      </c>
      <c r="CK14" s="8">
        <v>1.0305101465614431E-2</v>
      </c>
      <c r="CL14" s="8">
        <v>1.0430307837025287E-2</v>
      </c>
      <c r="CM14" s="8">
        <v>1.1603375527426161E-2</v>
      </c>
      <c r="CN14" s="8">
        <v>1.0817307692307692E-2</v>
      </c>
      <c r="CO14" s="8">
        <v>1.0595754223351772E-2</v>
      </c>
      <c r="CP14" s="8">
        <v>8.9511240212174787E-3</v>
      </c>
      <c r="CQ14" s="8">
        <v>1.5979984665671281E-2</v>
      </c>
      <c r="CR14" s="8">
        <v>1.1392879725894445E-2</v>
      </c>
      <c r="CS14" s="8">
        <v>8.5807319932271094E-3</v>
      </c>
      <c r="CT14" s="8">
        <v>1.0019182023703501E-2</v>
      </c>
      <c r="CU14" s="8">
        <v>1.008138432364096E-2</v>
      </c>
      <c r="CV14" s="8">
        <v>8.3839582715162491E-3</v>
      </c>
      <c r="CW14" s="8">
        <v>7.5457777181568179E-3</v>
      </c>
      <c r="CX14" s="8">
        <v>1.0047913662371493E-2</v>
      </c>
      <c r="CY14" s="8">
        <v>1.0070406775576251E-2</v>
      </c>
      <c r="CZ14" s="8">
        <v>9.430135875076049E-3</v>
      </c>
      <c r="DA14" s="8">
        <v>1.0768377739516152E-2</v>
      </c>
    </row>
    <row r="15" spans="1:105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4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</row>
    <row r="16" spans="1:105" x14ac:dyDescent="0.2">
      <c r="A16" s="5" t="s">
        <v>127</v>
      </c>
      <c r="B16" s="6" t="s">
        <v>74</v>
      </c>
      <c r="C16" s="6" t="s">
        <v>75</v>
      </c>
      <c r="D16" s="6" t="s">
        <v>76</v>
      </c>
      <c r="E16" s="6" t="s">
        <v>77</v>
      </c>
      <c r="F16" s="6" t="s">
        <v>78</v>
      </c>
      <c r="G16" s="6" t="s">
        <v>79</v>
      </c>
      <c r="H16" s="6" t="s">
        <v>80</v>
      </c>
      <c r="I16" s="6" t="s">
        <v>81</v>
      </c>
      <c r="J16" s="6" t="s">
        <v>82</v>
      </c>
      <c r="K16" s="6" t="s">
        <v>83</v>
      </c>
      <c r="L16" s="6" t="s">
        <v>84</v>
      </c>
      <c r="M16" s="6" t="s">
        <v>85</v>
      </c>
      <c r="N16" s="6" t="s">
        <v>86</v>
      </c>
      <c r="O16" s="6" t="s">
        <v>87</v>
      </c>
      <c r="P16" s="6" t="s">
        <v>88</v>
      </c>
      <c r="Q16" s="6" t="s">
        <v>89</v>
      </c>
      <c r="R16" s="6" t="s">
        <v>90</v>
      </c>
      <c r="S16" s="6" t="s">
        <v>91</v>
      </c>
      <c r="T16" s="6" t="s">
        <v>92</v>
      </c>
      <c r="U16" s="6" t="s">
        <v>93</v>
      </c>
      <c r="V16" s="6" t="s">
        <v>94</v>
      </c>
      <c r="W16" s="6" t="s">
        <v>95</v>
      </c>
      <c r="X16" s="6" t="s">
        <v>96</v>
      </c>
      <c r="Y16" s="6" t="s">
        <v>97</v>
      </c>
      <c r="Z16" s="6" t="s">
        <v>98</v>
      </c>
      <c r="AA16" s="6" t="s">
        <v>99</v>
      </c>
      <c r="AB16" s="6" t="s">
        <v>100</v>
      </c>
      <c r="AC16" s="6" t="s">
        <v>101</v>
      </c>
      <c r="AD16" s="6" t="s">
        <v>102</v>
      </c>
      <c r="AE16" s="6" t="s">
        <v>103</v>
      </c>
      <c r="AF16" s="6" t="s">
        <v>104</v>
      </c>
      <c r="AG16" s="6" t="s">
        <v>105</v>
      </c>
      <c r="AH16" s="6" t="s">
        <v>106</v>
      </c>
      <c r="AI16" s="6" t="s">
        <v>107</v>
      </c>
      <c r="AJ16" s="6" t="s">
        <v>108</v>
      </c>
      <c r="AK16" s="6" t="s">
        <v>109</v>
      </c>
      <c r="AL16" s="6" t="s">
        <v>110</v>
      </c>
      <c r="AM16" s="6" t="s">
        <v>111</v>
      </c>
      <c r="AN16" s="6" t="s">
        <v>112</v>
      </c>
      <c r="AO16" s="6" t="s">
        <v>113</v>
      </c>
      <c r="AP16" s="6" t="s">
        <v>114</v>
      </c>
      <c r="AQ16" s="15" t="s">
        <v>115</v>
      </c>
      <c r="AR16" s="6" t="s">
        <v>116</v>
      </c>
      <c r="AS16" s="6" t="s">
        <v>117</v>
      </c>
      <c r="AT16" s="6" t="s">
        <v>118</v>
      </c>
      <c r="AU16" s="6" t="s">
        <v>119</v>
      </c>
      <c r="AV16" s="6" t="s">
        <v>120</v>
      </c>
      <c r="AW16" s="6" t="s">
        <v>121</v>
      </c>
      <c r="AX16" s="6" t="s">
        <v>122</v>
      </c>
      <c r="AY16" s="6" t="s">
        <v>123</v>
      </c>
      <c r="AZ16" s="6" t="s">
        <v>124</v>
      </c>
      <c r="BA16" s="6" t="s">
        <v>125</v>
      </c>
      <c r="BB16" s="6" t="s">
        <v>74</v>
      </c>
      <c r="BC16" s="6" t="s">
        <v>75</v>
      </c>
      <c r="BD16" s="6" t="s">
        <v>76</v>
      </c>
      <c r="BE16" s="6" t="s">
        <v>77</v>
      </c>
      <c r="BF16" s="6" t="s">
        <v>78</v>
      </c>
      <c r="BG16" s="6" t="s">
        <v>79</v>
      </c>
      <c r="BH16" s="6" t="s">
        <v>80</v>
      </c>
      <c r="BI16" s="6" t="s">
        <v>81</v>
      </c>
      <c r="BJ16" s="6" t="s">
        <v>82</v>
      </c>
      <c r="BK16" s="6" t="s">
        <v>83</v>
      </c>
      <c r="BL16" s="6" t="s">
        <v>84</v>
      </c>
      <c r="BM16" s="6" t="s">
        <v>85</v>
      </c>
      <c r="BN16" s="6" t="s">
        <v>86</v>
      </c>
      <c r="BO16" s="6" t="s">
        <v>87</v>
      </c>
      <c r="BP16" s="6" t="s">
        <v>88</v>
      </c>
      <c r="BQ16" s="6" t="s">
        <v>89</v>
      </c>
      <c r="BR16" s="6" t="s">
        <v>90</v>
      </c>
      <c r="BS16" s="6" t="s">
        <v>91</v>
      </c>
      <c r="BT16" s="6" t="s">
        <v>92</v>
      </c>
      <c r="BU16" s="6" t="s">
        <v>93</v>
      </c>
      <c r="BV16" s="6" t="s">
        <v>94</v>
      </c>
      <c r="BW16" s="6" t="s">
        <v>95</v>
      </c>
      <c r="BX16" s="6" t="s">
        <v>96</v>
      </c>
      <c r="BY16" s="6" t="s">
        <v>97</v>
      </c>
      <c r="BZ16" s="6" t="s">
        <v>98</v>
      </c>
      <c r="CA16" s="6" t="str">
        <f t="shared" ref="CA16:CF16" si="12">+CA9</f>
        <v>S26</v>
      </c>
      <c r="CB16" s="6" t="str">
        <f t="shared" si="12"/>
        <v>S27</v>
      </c>
      <c r="CC16" s="6" t="str">
        <f t="shared" si="12"/>
        <v>S28</v>
      </c>
      <c r="CD16" s="6" t="str">
        <f t="shared" si="12"/>
        <v>S29</v>
      </c>
      <c r="CE16" s="6" t="str">
        <f t="shared" si="12"/>
        <v>S30</v>
      </c>
      <c r="CF16" s="6" t="str">
        <f t="shared" si="12"/>
        <v>S31</v>
      </c>
      <c r="CG16" s="6" t="str">
        <f t="shared" ref="CG16:CH16" si="13">+CG9</f>
        <v>S32</v>
      </c>
      <c r="CH16" s="6" t="str">
        <f t="shared" si="13"/>
        <v>S33</v>
      </c>
      <c r="CI16" s="6" t="str">
        <f t="shared" ref="CI16:CJ16" si="14">+CI9</f>
        <v>S34</v>
      </c>
      <c r="CJ16" s="6" t="str">
        <f t="shared" si="14"/>
        <v>S35</v>
      </c>
      <c r="CK16" s="6" t="str">
        <f t="shared" ref="CK16:CL16" si="15">+CK9</f>
        <v>S36</v>
      </c>
      <c r="CL16" s="6" t="str">
        <f t="shared" si="15"/>
        <v>S37</v>
      </c>
      <c r="CM16" s="6" t="str">
        <f t="shared" ref="CM16:CN16" si="16">+CM9</f>
        <v>S38</v>
      </c>
      <c r="CN16" s="6" t="str">
        <f t="shared" si="16"/>
        <v>S39</v>
      </c>
      <c r="CO16" s="6" t="str">
        <f t="shared" ref="CO16:CP16" si="17">+CO9</f>
        <v>S40</v>
      </c>
      <c r="CP16" s="6" t="str">
        <f t="shared" si="17"/>
        <v>S41</v>
      </c>
      <c r="CQ16" s="6" t="str">
        <f t="shared" ref="CQ16:CR16" si="18">+CQ9</f>
        <v>S42</v>
      </c>
      <c r="CR16" s="6" t="str">
        <f t="shared" si="18"/>
        <v>S43</v>
      </c>
      <c r="CS16" s="6" t="str">
        <f t="shared" ref="CS16:CT16" si="19">+CS9</f>
        <v>S44</v>
      </c>
      <c r="CT16" s="6" t="str">
        <f t="shared" si="19"/>
        <v>S45</v>
      </c>
      <c r="CU16" s="6" t="str">
        <f t="shared" ref="CU16:CV16" si="20">+CU9</f>
        <v>S46</v>
      </c>
      <c r="CV16" s="6" t="str">
        <f t="shared" si="20"/>
        <v>S47</v>
      </c>
      <c r="CW16" s="6" t="str">
        <f t="shared" ref="CW16:CX16" si="21">+CW9</f>
        <v>S48</v>
      </c>
      <c r="CX16" s="6" t="str">
        <f t="shared" si="21"/>
        <v>S49</v>
      </c>
      <c r="CY16" s="6" t="str">
        <f t="shared" ref="CY16:CZ16" si="22">+CY9</f>
        <v>S50</v>
      </c>
      <c r="CZ16" s="6" t="str">
        <f t="shared" si="22"/>
        <v>S51</v>
      </c>
      <c r="DA16" s="6" t="str">
        <f t="shared" ref="DA16" si="23">+DA9</f>
        <v>S52</v>
      </c>
    </row>
    <row r="17" spans="1:105" x14ac:dyDescent="0.2">
      <c r="A17" s="7" t="s">
        <v>47</v>
      </c>
      <c r="B17" s="8">
        <v>1.1387111260806108E-2</v>
      </c>
      <c r="C17" s="8">
        <v>1.0931893632004292E-2</v>
      </c>
      <c r="D17" s="8">
        <v>1.254894578313253E-2</v>
      </c>
      <c r="E17" s="8">
        <v>7.9899024060295677E-3</v>
      </c>
      <c r="F17" s="8">
        <v>6.4121247449723112E-3</v>
      </c>
      <c r="G17" s="8">
        <v>3.3887656441990671E-3</v>
      </c>
      <c r="H17" s="8">
        <v>7.9263931334937251E-3</v>
      </c>
      <c r="I17" s="8">
        <v>9.0090090090090089E-3</v>
      </c>
      <c r="J17" s="8">
        <v>1.1718140695679301E-2</v>
      </c>
      <c r="K17" s="8">
        <v>7.9610745897820794E-3</v>
      </c>
      <c r="L17" s="8">
        <v>9.643800213495141E-3</v>
      </c>
      <c r="M17" s="8">
        <v>7.2436441343766691E-3</v>
      </c>
      <c r="N17" s="8">
        <v>8.6235622917338484E-3</v>
      </c>
      <c r="O17" s="8">
        <v>7.5745838607893887E-3</v>
      </c>
      <c r="P17" s="8">
        <v>7.3685206205069999E-3</v>
      </c>
      <c r="Q17" s="8">
        <v>6.1597891055255394E-3</v>
      </c>
      <c r="R17" s="8">
        <v>6.3403563323147305E-3</v>
      </c>
      <c r="S17" s="8">
        <v>5.0218474983075882E-3</v>
      </c>
      <c r="T17" s="8">
        <v>8.1061353324127054E-3</v>
      </c>
      <c r="U17" s="8">
        <v>9.8208283401046391E-3</v>
      </c>
      <c r="V17" s="8">
        <v>1.0467391799026077E-2</v>
      </c>
      <c r="W17" s="8">
        <v>4.6503847440615594E-3</v>
      </c>
      <c r="X17" s="8">
        <v>5.9422125014389317E-3</v>
      </c>
      <c r="Y17" s="8">
        <v>1.1478530443531939E-2</v>
      </c>
      <c r="Z17" s="8">
        <v>7.8405269058295958E-3</v>
      </c>
      <c r="AA17" s="8">
        <v>7.3460238130236659E-3</v>
      </c>
      <c r="AB17" s="8">
        <v>7.4383423454065485E-3</v>
      </c>
      <c r="AC17" s="8">
        <v>9.8289908682033904E-3</v>
      </c>
      <c r="AD17" s="8">
        <v>7.4829931972789114E-3</v>
      </c>
      <c r="AE17" s="8">
        <v>8.8752030033956934E-3</v>
      </c>
      <c r="AF17" s="8">
        <v>9.4183403682916653E-3</v>
      </c>
      <c r="AG17" s="8">
        <v>9.7278771324022066E-3</v>
      </c>
      <c r="AH17" s="8">
        <v>8.9565664353636592E-3</v>
      </c>
      <c r="AI17" s="8">
        <v>7.5011306171113758E-3</v>
      </c>
      <c r="AJ17" s="8">
        <v>1.0570798628123469E-2</v>
      </c>
      <c r="AK17" s="8">
        <v>1.13308338846823E-2</v>
      </c>
      <c r="AL17" s="8">
        <v>5.1546391752577319E-3</v>
      </c>
      <c r="AM17" s="8">
        <v>3.2772127876988955E-3</v>
      </c>
      <c r="AN17" s="8">
        <v>9.5957169332143589E-3</v>
      </c>
      <c r="AO17" s="8">
        <v>7.8427315054319709E-3</v>
      </c>
      <c r="AP17" s="9">
        <v>5.7987175913019233E-3</v>
      </c>
      <c r="AQ17" s="10">
        <v>1.2553583954690707E-2</v>
      </c>
      <c r="AR17" s="11">
        <v>1.6462421995116217E-2</v>
      </c>
      <c r="AS17" s="11">
        <v>1.5321126647702231E-2</v>
      </c>
      <c r="AT17" s="11">
        <v>7.0924050141654054E-3</v>
      </c>
      <c r="AU17" s="11">
        <v>8.3604357615592803E-3</v>
      </c>
      <c r="AV17" s="11">
        <v>9.6480461279365177E-3</v>
      </c>
      <c r="AW17" s="11">
        <v>1.5002746318625271E-2</v>
      </c>
      <c r="AX17" s="11">
        <v>1.3705480840710955E-2</v>
      </c>
      <c r="AY17" s="11">
        <v>9.1264101822389355E-3</v>
      </c>
      <c r="AZ17" s="11">
        <v>1.0577752530034295E-2</v>
      </c>
      <c r="BA17" s="11">
        <v>1.7569706476731534E-2</v>
      </c>
      <c r="BB17" s="8">
        <v>1.2053974949425386E-2</v>
      </c>
      <c r="BC17" s="8">
        <v>1.1781615920491158E-2</v>
      </c>
      <c r="BD17" s="8">
        <v>1.5851401763271745E-2</v>
      </c>
      <c r="BE17" s="8">
        <v>1.6958916589154407E-2</v>
      </c>
      <c r="BF17" s="8">
        <v>1.4215951079323235E-2</v>
      </c>
      <c r="BG17" s="8">
        <v>1.4895356442119033E-2</v>
      </c>
      <c r="BH17" s="8">
        <v>1.5531557230910296E-2</v>
      </c>
      <c r="BI17" s="8">
        <v>1.5934408911937002E-2</v>
      </c>
      <c r="BJ17" s="8">
        <v>2.1906687203183159E-2</v>
      </c>
      <c r="BK17" s="8">
        <v>1.7493894897085409E-2</v>
      </c>
      <c r="BL17" s="8">
        <v>2.6884677467567408E-2</v>
      </c>
      <c r="BM17" s="8">
        <v>2.6774406955864284E-2</v>
      </c>
      <c r="BN17" s="8">
        <v>1.4637772964689549E-2</v>
      </c>
      <c r="BO17" s="8">
        <v>1.8324772590318231E-2</v>
      </c>
      <c r="BP17" s="8">
        <v>9.0744198738356013E-3</v>
      </c>
      <c r="BQ17" s="8">
        <v>3.8668555240793198E-2</v>
      </c>
      <c r="BR17" s="8">
        <v>1.1569110634620924E-2</v>
      </c>
      <c r="BS17" s="8">
        <v>1.4666923373122835E-2</v>
      </c>
      <c r="BT17" s="8">
        <v>1.2196763754045308E-2</v>
      </c>
      <c r="BU17" s="8">
        <v>1.3098944490849723E-2</v>
      </c>
      <c r="BV17" s="8">
        <v>1.6497729118416699E-2</v>
      </c>
      <c r="BW17" s="8">
        <v>1.3345492086966587E-2</v>
      </c>
      <c r="BX17" s="8">
        <v>1.2693682955899881E-2</v>
      </c>
      <c r="BY17" s="8">
        <v>8.2817369623935169E-3</v>
      </c>
      <c r="BZ17" s="8">
        <v>1.6374972754427598E-2</v>
      </c>
      <c r="CA17" s="8">
        <v>1.7986795060211894E-2</v>
      </c>
      <c r="CB17" s="8">
        <v>1.3462112328571368E-2</v>
      </c>
      <c r="CC17" s="8">
        <v>1.5807493851569657E-2</v>
      </c>
      <c r="CD17" s="8">
        <v>1.6279840848806366E-2</v>
      </c>
      <c r="CE17" s="8">
        <v>1.3583242547291275E-2</v>
      </c>
      <c r="CF17" s="8">
        <v>1.3923018692132999E-2</v>
      </c>
      <c r="CG17" s="8">
        <v>1.4146096460711176E-2</v>
      </c>
      <c r="CH17" s="8">
        <v>1.2773947540731041E-2</v>
      </c>
      <c r="CI17" s="8">
        <v>1.4651562170467898E-2</v>
      </c>
      <c r="CJ17" s="8">
        <v>2.2351666867252377E-2</v>
      </c>
      <c r="CK17" s="8">
        <v>1.1467889908256881E-2</v>
      </c>
      <c r="CL17" s="8">
        <v>1.2340906700326075E-2</v>
      </c>
      <c r="CM17" s="8">
        <v>1.0639686684073108E-2</v>
      </c>
      <c r="CN17" s="8">
        <v>1.6154642733862617E-2</v>
      </c>
      <c r="CO17" s="8">
        <v>1.7758229284903518E-2</v>
      </c>
      <c r="CP17" s="8">
        <v>1.3592332793751124E-2</v>
      </c>
      <c r="CQ17" s="8">
        <v>7.9396995654696031E-3</v>
      </c>
      <c r="CR17" s="8">
        <v>1.8205984595460432E-2</v>
      </c>
      <c r="CS17" s="8">
        <v>1.1328491503631372E-2</v>
      </c>
      <c r="CT17" s="8">
        <v>1.2937433722163308E-2</v>
      </c>
      <c r="CU17" s="8">
        <v>8.6830720827012747E-3</v>
      </c>
      <c r="CV17" s="8">
        <v>1.5747542936563091E-2</v>
      </c>
      <c r="CW17" s="8">
        <v>1.3116040376622276E-2</v>
      </c>
      <c r="CX17" s="8">
        <v>1.2457929891782737E-2</v>
      </c>
      <c r="CY17" s="8">
        <v>1.5376320642982989E-2</v>
      </c>
      <c r="CZ17" s="8">
        <v>1.1818584070796461E-2</v>
      </c>
      <c r="DA17" s="8">
        <v>1.004837595024188E-2</v>
      </c>
    </row>
    <row r="18" spans="1:105" x14ac:dyDescent="0.2">
      <c r="A18" s="7" t="s">
        <v>48</v>
      </c>
      <c r="B18" s="8">
        <v>1.5018244670635682E-2</v>
      </c>
      <c r="C18" s="8">
        <v>9.2582739172076198E-3</v>
      </c>
      <c r="D18" s="8">
        <v>1.5821160679036717E-2</v>
      </c>
      <c r="E18" s="8">
        <v>1.29423568040861E-2</v>
      </c>
      <c r="F18" s="8">
        <v>1.6898676403468735E-2</v>
      </c>
      <c r="G18" s="8">
        <v>1.4880000000000001E-2</v>
      </c>
      <c r="H18" s="8">
        <v>2.0467787581155319E-2</v>
      </c>
      <c r="I18" s="8">
        <v>2.1812464265294453E-2</v>
      </c>
      <c r="J18" s="8">
        <v>2.2548505506030415E-2</v>
      </c>
      <c r="K18" s="8">
        <v>3.01500508646999E-2</v>
      </c>
      <c r="L18" s="8">
        <v>3.0260825525449481E-2</v>
      </c>
      <c r="M18" s="8">
        <v>1.7345983396791709E-2</v>
      </c>
      <c r="N18" s="8">
        <v>3.7024166798294109E-2</v>
      </c>
      <c r="O18" s="8">
        <v>2.3366477272727271E-2</v>
      </c>
      <c r="P18" s="8">
        <v>1.9057029926595144E-2</v>
      </c>
      <c r="Q18" s="8">
        <v>3.7367405978784955E-2</v>
      </c>
      <c r="R18" s="8">
        <v>2.9380180859080632E-2</v>
      </c>
      <c r="S18" s="8">
        <v>3.330890973036342E-2</v>
      </c>
      <c r="T18" s="8">
        <v>5.0328038674033147E-2</v>
      </c>
      <c r="U18" s="8">
        <v>7.8728139904610486E-2</v>
      </c>
      <c r="V18" s="8">
        <v>3.116828342471531E-2</v>
      </c>
      <c r="W18" s="8">
        <v>7.6092544987146531E-3</v>
      </c>
      <c r="X18" s="8">
        <v>7.5209679637013608E-3</v>
      </c>
      <c r="Y18" s="8">
        <v>3.2555071890251947E-3</v>
      </c>
      <c r="Z18" s="8">
        <v>4.521520446388809E-3</v>
      </c>
      <c r="AA18" s="8">
        <v>4.5987933968310094E-3</v>
      </c>
      <c r="AB18" s="8">
        <v>5.4913656983884311E-3</v>
      </c>
      <c r="AC18" s="8">
        <v>9.451314558869375E-3</v>
      </c>
      <c r="AD18" s="8">
        <v>9.6110673565976499E-3</v>
      </c>
      <c r="AE18" s="8">
        <v>9.0315995917468837E-3</v>
      </c>
      <c r="AF18" s="8">
        <v>1.1124251957329044E-2</v>
      </c>
      <c r="AG18" s="8">
        <v>9.4436557831406743E-3</v>
      </c>
      <c r="AH18" s="8">
        <v>9.1383429026444824E-3</v>
      </c>
      <c r="AI18" s="8">
        <v>8.9797487823634961E-3</v>
      </c>
      <c r="AJ18" s="8">
        <v>8.7147627934387583E-3</v>
      </c>
      <c r="AK18" s="8">
        <v>1.2282487025541874E-2</v>
      </c>
      <c r="AL18" s="8">
        <v>1.5063417953613217E-2</v>
      </c>
      <c r="AM18" s="8">
        <v>3.8994121489222731E-3</v>
      </c>
      <c r="AN18" s="8">
        <v>4.4366252829539697E-3</v>
      </c>
      <c r="AO18" s="8">
        <v>7.5489513722932552E-3</v>
      </c>
      <c r="AP18" s="9">
        <v>5.2646572844852147E-3</v>
      </c>
      <c r="AQ18" s="10">
        <v>6.5943136655457046E-3</v>
      </c>
      <c r="AR18" s="11">
        <v>6.7086936150274733E-3</v>
      </c>
      <c r="AS18" s="11">
        <v>4.3955664514346883E-3</v>
      </c>
      <c r="AT18" s="11">
        <v>5.478896103896104E-3</v>
      </c>
      <c r="AU18" s="11">
        <v>6.428601869244664E-3</v>
      </c>
      <c r="AV18" s="11">
        <v>3.2198030768438202E-3</v>
      </c>
      <c r="AW18" s="11">
        <v>6.8069178248362392E-3</v>
      </c>
      <c r="AX18" s="11">
        <v>8.1568526170798898E-3</v>
      </c>
      <c r="AY18" s="11">
        <v>6.8721168022066867E-3</v>
      </c>
      <c r="AZ18" s="11">
        <v>8.6638692160176198E-3</v>
      </c>
      <c r="BA18" s="11">
        <v>5.5946274654962722E-3</v>
      </c>
      <c r="BB18" s="8">
        <v>7.8205188568200006E-3</v>
      </c>
      <c r="BC18" s="8">
        <v>2.6181658901764026E-3</v>
      </c>
      <c r="BD18" s="8">
        <v>2.1211523283346488E-3</v>
      </c>
      <c r="BE18" s="8">
        <v>1.8574413745066172E-3</v>
      </c>
      <c r="BF18" s="8">
        <v>1.7609015816097843E-3</v>
      </c>
      <c r="BG18" s="8">
        <v>0</v>
      </c>
      <c r="BH18" s="8">
        <v>1.195627419722159E-3</v>
      </c>
      <c r="BI18" s="8">
        <v>5.7020669992872421E-4</v>
      </c>
      <c r="BJ18" s="8">
        <v>5.7134695043565208E-4</v>
      </c>
      <c r="BK18" s="8">
        <v>6.0362173038229375E-4</v>
      </c>
      <c r="BL18" s="8">
        <v>3.8365624400537121E-4</v>
      </c>
      <c r="BM18" s="8">
        <v>0</v>
      </c>
      <c r="BN18" s="8">
        <v>4.3635456925570379E-4</v>
      </c>
      <c r="BO18" s="8">
        <v>2.5025025025025025E-4</v>
      </c>
      <c r="BP18" s="8">
        <v>7.8021846116912736E-4</v>
      </c>
      <c r="BQ18" s="8">
        <v>0</v>
      </c>
      <c r="BR18" s="8">
        <v>0</v>
      </c>
      <c r="BS18" s="8">
        <v>3.1451916173806022E-3</v>
      </c>
      <c r="BT18" s="8">
        <v>1.8764240718402358E-3</v>
      </c>
      <c r="BU18" s="8">
        <v>1.6359918200408998E-3</v>
      </c>
      <c r="BV18" s="8">
        <v>1.824551160414538E-3</v>
      </c>
      <c r="BW18" s="8">
        <v>6.4432989690721648E-4</v>
      </c>
      <c r="BX18" s="8">
        <v>1.9060138021689123E-3</v>
      </c>
      <c r="BY18" s="8">
        <v>3.1437944231820667E-3</v>
      </c>
      <c r="BZ18" s="8">
        <v>1.1128886415803019E-3</v>
      </c>
      <c r="CA18" s="8">
        <v>4.4736842105263155E-3</v>
      </c>
      <c r="CB18" s="8">
        <v>3.1406064974514752E-3</v>
      </c>
      <c r="CC18" s="8">
        <v>7.9617834394904463E-4</v>
      </c>
      <c r="CD18" s="8">
        <v>1.7509301816590063E-3</v>
      </c>
      <c r="CE18" s="8">
        <v>2.7213732468076199E-3</v>
      </c>
      <c r="CF18" s="8">
        <v>7.5994258211601793E-4</v>
      </c>
      <c r="CG18" s="8">
        <v>1.8566909641039746E-3</v>
      </c>
      <c r="CH18" s="8">
        <v>8.6824397655741261E-4</v>
      </c>
      <c r="CI18" s="8">
        <v>1.6240357287860333E-3</v>
      </c>
      <c r="CJ18" s="8">
        <v>2.1837349397590363E-3</v>
      </c>
      <c r="CK18" s="8">
        <v>2.245569011147646E-3</v>
      </c>
      <c r="CL18" s="8">
        <v>6.3340687495551922E-3</v>
      </c>
      <c r="CM18" s="8">
        <v>2.557544757033248E-2</v>
      </c>
      <c r="CN18" s="8">
        <v>0</v>
      </c>
      <c r="CO18" s="8">
        <v>0</v>
      </c>
      <c r="CP18" s="8">
        <v>5.859375E-3</v>
      </c>
      <c r="CQ18" s="8">
        <v>7.4771531431736364E-3</v>
      </c>
      <c r="CR18" s="8">
        <v>4.330795950040647E-3</v>
      </c>
      <c r="CS18" s="8">
        <v>5.4713804713804716E-3</v>
      </c>
      <c r="CT18" s="8">
        <v>5.1969460350511885E-3</v>
      </c>
      <c r="CU18" s="8">
        <v>3.4188580375115827E-3</v>
      </c>
      <c r="CV18" s="8">
        <v>2.9777035369307867E-3</v>
      </c>
      <c r="CW18" s="8">
        <v>3.4837169913003309E-3</v>
      </c>
      <c r="CX18" s="8">
        <v>5.5625272806634658E-3</v>
      </c>
      <c r="CY18" s="8">
        <v>4.2102375972846023E-3</v>
      </c>
      <c r="CZ18" s="8">
        <v>5.7831462594723944E-3</v>
      </c>
      <c r="DA18" s="8">
        <v>6.0929243459208662E-3</v>
      </c>
    </row>
    <row r="19" spans="1:105" x14ac:dyDescent="0.2">
      <c r="A19" s="7" t="s">
        <v>49</v>
      </c>
      <c r="B19" s="8">
        <v>3.7909480263919435E-3</v>
      </c>
      <c r="C19" s="8">
        <v>3.8117188192536124E-3</v>
      </c>
      <c r="D19" s="8">
        <v>3.4839924670433146E-3</v>
      </c>
      <c r="E19" s="8">
        <v>2.4604569420035149E-3</v>
      </c>
      <c r="F19" s="8">
        <v>2.2316275490573299E-3</v>
      </c>
      <c r="G19" s="8">
        <v>2.3974527064993443E-3</v>
      </c>
      <c r="H19" s="8">
        <v>2.564444148404716E-3</v>
      </c>
      <c r="I19" s="8">
        <v>2.9395553922469228E-3</v>
      </c>
      <c r="J19" s="8">
        <v>2.7391899823909216E-3</v>
      </c>
      <c r="K19" s="8">
        <v>3.3066049433743902E-3</v>
      </c>
      <c r="L19" s="8">
        <v>3.4532205671475814E-3</v>
      </c>
      <c r="M19" s="8">
        <v>3.5473572188719402E-3</v>
      </c>
      <c r="N19" s="8">
        <v>2.9902889625769776E-3</v>
      </c>
      <c r="O19" s="8">
        <v>3.4648990659837302E-3</v>
      </c>
      <c r="P19" s="8">
        <v>3.7520543272659616E-3</v>
      </c>
      <c r="Q19" s="8">
        <v>3.8003800380038005E-3</v>
      </c>
      <c r="R19" s="8">
        <v>4.2186797607109512E-3</v>
      </c>
      <c r="S19" s="8">
        <v>4.0583837664649345E-3</v>
      </c>
      <c r="T19" s="8">
        <v>3.4646569275279494E-3</v>
      </c>
      <c r="U19" s="8">
        <v>4.0274013851249622E-3</v>
      </c>
      <c r="V19" s="8">
        <v>3.6259064766191547E-3</v>
      </c>
      <c r="W19" s="8">
        <v>3.44441959293223E-3</v>
      </c>
      <c r="X19" s="8">
        <v>2.5962786672436176E-3</v>
      </c>
      <c r="Y19" s="8">
        <v>2.1357969502806338E-3</v>
      </c>
      <c r="Z19" s="8">
        <v>2.8673126359501683E-3</v>
      </c>
      <c r="AA19" s="8">
        <v>2.9896098804156048E-3</v>
      </c>
      <c r="AB19" s="8">
        <v>3.351206434316354E-3</v>
      </c>
      <c r="AC19" s="8">
        <v>2.7908973808501501E-3</v>
      </c>
      <c r="AD19" s="8">
        <v>3.1019481747682994E-3</v>
      </c>
      <c r="AE19" s="8">
        <v>2.600465664781833E-3</v>
      </c>
      <c r="AF19" s="8">
        <v>2.766546073632688E-3</v>
      </c>
      <c r="AG19" s="8">
        <v>2.3749835070589788E-3</v>
      </c>
      <c r="AH19" s="8">
        <v>2.1832227726929212E-3</v>
      </c>
      <c r="AI19" s="8">
        <v>2.0648713757205539E-3</v>
      </c>
      <c r="AJ19" s="8">
        <v>1.9455252918287938E-3</v>
      </c>
      <c r="AK19" s="8">
        <v>1.8693279464527994E-3</v>
      </c>
      <c r="AL19" s="8">
        <v>2.0688752127798874E-3</v>
      </c>
      <c r="AM19" s="8">
        <v>1.8889818387888928E-3</v>
      </c>
      <c r="AN19" s="8">
        <v>1.8254934123498599E-3</v>
      </c>
      <c r="AO19" s="8">
        <v>1.8548028945374749E-3</v>
      </c>
      <c r="AP19" s="9">
        <v>2.0256403422266051E-3</v>
      </c>
      <c r="AQ19" s="10">
        <v>2.370551885787343E-3</v>
      </c>
      <c r="AR19" s="11">
        <v>2.2890237175951463E-3</v>
      </c>
      <c r="AS19" s="11">
        <v>9.4301983968662721E-4</v>
      </c>
      <c r="AT19" s="11">
        <v>1.6372627639668538E-3</v>
      </c>
      <c r="AU19" s="11">
        <v>1.7281105990783411E-3</v>
      </c>
      <c r="AV19" s="11">
        <v>3.7063435495367068E-4</v>
      </c>
      <c r="AW19" s="11">
        <v>9.5034039465044756E-4</v>
      </c>
      <c r="AX19" s="11">
        <v>7.239382239382239E-4</v>
      </c>
      <c r="AY19" s="11">
        <v>6.5710217938889503E-4</v>
      </c>
      <c r="AZ19" s="11">
        <v>6.8029524813769174E-4</v>
      </c>
      <c r="BA19" s="11">
        <v>8.2781456953642384E-4</v>
      </c>
      <c r="BB19" s="8">
        <v>9.7867671045997811E-4</v>
      </c>
      <c r="BC19" s="8">
        <v>2.6181658901764026E-3</v>
      </c>
      <c r="BD19" s="8">
        <v>1.2939001848428836E-3</v>
      </c>
      <c r="BE19" s="8">
        <v>1.2774655084312723E-3</v>
      </c>
      <c r="BF19" s="8">
        <v>1.2889740463333914E-3</v>
      </c>
      <c r="BG19" s="8">
        <v>1.1210762331838565E-3</v>
      </c>
      <c r="BH19" s="8">
        <v>1.3385937720163449E-3</v>
      </c>
      <c r="BI19" s="8">
        <v>5.7020669992872421E-4</v>
      </c>
      <c r="BJ19" s="8">
        <v>1.556766373846325E-3</v>
      </c>
      <c r="BK19" s="8">
        <v>1.5562725374833933E-3</v>
      </c>
      <c r="BL19" s="8">
        <v>1.197113246913158E-3</v>
      </c>
      <c r="BM19" s="8">
        <v>1.8626054563383367E-3</v>
      </c>
      <c r="BN19" s="8">
        <v>1.7896928302713758E-3</v>
      </c>
      <c r="BO19" s="8">
        <v>1.6169668709810853E-3</v>
      </c>
      <c r="BP19" s="8">
        <v>1.7421602787456446E-3</v>
      </c>
      <c r="BQ19" s="8">
        <v>1.7146642765285842E-3</v>
      </c>
      <c r="BR19" s="8">
        <v>1.7976793593724465E-3</v>
      </c>
      <c r="BS19" s="8">
        <v>1.8097207859358842E-3</v>
      </c>
      <c r="BT19" s="8">
        <v>1.6569728121195726E-3</v>
      </c>
      <c r="BU19" s="8">
        <v>1.815785620149363E-3</v>
      </c>
      <c r="BV19" s="8">
        <v>1.51184693169426E-3</v>
      </c>
      <c r="BW19" s="8">
        <v>1.6585896804623319E-3</v>
      </c>
      <c r="BX19" s="8">
        <v>9.7068530382450006E-4</v>
      </c>
      <c r="BY19" s="8">
        <v>1.0364955539795973E-3</v>
      </c>
      <c r="BZ19" s="8">
        <v>1.1247595086576884E-3</v>
      </c>
      <c r="CA19" s="8">
        <v>9.8722970606031661E-4</v>
      </c>
      <c r="CB19" s="8">
        <v>1.2280596657281496E-3</v>
      </c>
      <c r="CC19" s="8">
        <v>1.0166906718630856E-3</v>
      </c>
      <c r="CD19" s="8">
        <v>1.1492847536373641E-3</v>
      </c>
      <c r="CE19" s="8">
        <v>1.141796902875901E-3</v>
      </c>
      <c r="CF19" s="8">
        <v>1.0342128801431128E-3</v>
      </c>
      <c r="CG19" s="8">
        <v>8.0847504878728738E-4</v>
      </c>
      <c r="CH19" s="8">
        <v>1.1357655336712929E-3</v>
      </c>
      <c r="CI19" s="8">
        <v>6.2337199723935257E-4</v>
      </c>
      <c r="CJ19" s="8">
        <v>1.3779128672745695E-3</v>
      </c>
      <c r="CK19" s="8">
        <v>2.1349188930345777E-3</v>
      </c>
      <c r="CL19" s="8">
        <v>3.7164151824698932E-3</v>
      </c>
      <c r="CM19" s="8">
        <v>4.9225392631107893E-3</v>
      </c>
      <c r="CN19" s="8">
        <v>4.9155533148474914E-3</v>
      </c>
      <c r="CO19" s="8">
        <v>3.6844173707997643E-3</v>
      </c>
      <c r="CP19" s="8">
        <v>3.5208497246262786E-3</v>
      </c>
      <c r="CQ19" s="8">
        <v>3.8078326921179837E-3</v>
      </c>
      <c r="CR19" s="8">
        <v>3.4615142551450689E-3</v>
      </c>
      <c r="CS19" s="8">
        <v>4.731893790680855E-3</v>
      </c>
      <c r="CT19" s="8">
        <v>5.3585306990632797E-3</v>
      </c>
      <c r="CU19" s="8">
        <v>4.3874655342443693E-3</v>
      </c>
      <c r="CV19" s="8">
        <v>5.1160721507724658E-3</v>
      </c>
      <c r="CW19" s="8">
        <v>4.7458632598148262E-3</v>
      </c>
      <c r="CX19" s="8">
        <v>4.3481794538361507E-3</v>
      </c>
      <c r="CY19" s="8">
        <v>4.3730295942235329E-3</v>
      </c>
      <c r="CZ19" s="8">
        <v>5.6131173926164367E-3</v>
      </c>
      <c r="DA19" s="8">
        <v>4.4165895516110037E-3</v>
      </c>
    </row>
    <row r="20" spans="1:105" x14ac:dyDescent="0.2">
      <c r="A20" s="7" t="s">
        <v>50</v>
      </c>
      <c r="B20" s="8">
        <v>3.5312293092032666E-3</v>
      </c>
      <c r="C20" s="8">
        <v>3.6316776007497657E-3</v>
      </c>
      <c r="D20" s="8">
        <v>3.7103431025138616E-3</v>
      </c>
      <c r="E20" s="8">
        <v>3.1502677727606849E-3</v>
      </c>
      <c r="F20" s="8">
        <v>3.8158642526589267E-3</v>
      </c>
      <c r="G20" s="8">
        <v>3.6635514018691587E-3</v>
      </c>
      <c r="H20" s="8">
        <v>2.4061054926876949E-3</v>
      </c>
      <c r="I20" s="8">
        <v>2.4109200496365891E-3</v>
      </c>
      <c r="J20" s="8">
        <v>2.5355024756515587E-3</v>
      </c>
      <c r="K20" s="8">
        <v>3.395027926842624E-3</v>
      </c>
      <c r="L20" s="8">
        <v>3.5080026310019734E-3</v>
      </c>
      <c r="M20" s="8">
        <v>4.0396193435618564E-3</v>
      </c>
      <c r="N20" s="8">
        <v>3.7975695554844898E-3</v>
      </c>
      <c r="O20" s="8">
        <v>3.762398814274313E-3</v>
      </c>
      <c r="P20" s="8">
        <v>4.4144981412639409E-3</v>
      </c>
      <c r="Q20" s="8">
        <v>4.897276636407071E-3</v>
      </c>
      <c r="R20" s="8">
        <v>5.5542909173685404E-3</v>
      </c>
      <c r="S20" s="8">
        <v>4.4318789638572633E-3</v>
      </c>
      <c r="T20" s="8">
        <v>6.0995636466006659E-3</v>
      </c>
      <c r="U20" s="8">
        <v>5.9568937506769195E-3</v>
      </c>
      <c r="V20" s="8">
        <v>6.3214409421544857E-3</v>
      </c>
      <c r="W20" s="8">
        <v>6.2733743515502472E-3</v>
      </c>
      <c r="X20" s="8">
        <v>5.415860735009671E-3</v>
      </c>
      <c r="Y20" s="8">
        <v>4.1127189642041128E-3</v>
      </c>
      <c r="Z20" s="8">
        <v>1.7413329111920215E-3</v>
      </c>
      <c r="AA20" s="8">
        <v>1.761959298740199E-3</v>
      </c>
      <c r="AB20" s="8">
        <v>2.2082917794557628E-3</v>
      </c>
      <c r="AC20" s="8">
        <v>3.2003657560864098E-3</v>
      </c>
      <c r="AD20" s="8">
        <v>3.0694912695617168E-3</v>
      </c>
      <c r="AE20" s="8">
        <v>2.7392084632095965E-3</v>
      </c>
      <c r="AF20" s="8">
        <v>4.1232542673464868E-3</v>
      </c>
      <c r="AG20" s="8">
        <v>3.6447084233261341E-3</v>
      </c>
      <c r="AH20" s="8">
        <v>4.673509499890806E-3</v>
      </c>
      <c r="AI20" s="8">
        <v>4.9136664217487138E-3</v>
      </c>
      <c r="AJ20" s="8">
        <v>5.6013179571663919E-3</v>
      </c>
      <c r="AK20" s="8">
        <v>6.2880913224339753E-3</v>
      </c>
      <c r="AL20" s="8">
        <v>6.7778745245405799E-3</v>
      </c>
      <c r="AM20" s="8">
        <v>7.82135290929694E-3</v>
      </c>
      <c r="AN20" s="8">
        <v>8.9470254166278736E-3</v>
      </c>
      <c r="AO20" s="8">
        <v>8.2440230832646327E-3</v>
      </c>
      <c r="AP20" s="9">
        <v>8.201795109873105E-3</v>
      </c>
      <c r="AQ20" s="10">
        <v>7.6619003464935822E-3</v>
      </c>
      <c r="AR20" s="11">
        <v>7.8442765833817551E-3</v>
      </c>
      <c r="AS20" s="11">
        <v>9.0421969189551244E-3</v>
      </c>
      <c r="AT20" s="11">
        <v>7.992007992007992E-3</v>
      </c>
      <c r="AU20" s="11">
        <v>8.0920697716238086E-3</v>
      </c>
      <c r="AV20" s="11">
        <v>7.6E-3</v>
      </c>
      <c r="AW20" s="11">
        <v>8.8835924381127779E-3</v>
      </c>
      <c r="AX20" s="11">
        <v>8.1556805863831107E-3</v>
      </c>
      <c r="AY20" s="11">
        <v>8.2810692321743894E-3</v>
      </c>
      <c r="AZ20" s="11">
        <v>7.0791448393034122E-3</v>
      </c>
      <c r="BA20" s="11">
        <v>5.4977190314656685E-3</v>
      </c>
      <c r="BB20" s="8">
        <v>5.0892939761265849E-3</v>
      </c>
      <c r="BC20" s="8">
        <v>4.2767534689222581E-3</v>
      </c>
      <c r="BD20" s="8">
        <v>4.5736946463978854E-3</v>
      </c>
      <c r="BE20" s="8">
        <v>6.0945149365570989E-3</v>
      </c>
      <c r="BF20" s="8">
        <v>6.4300520326578958E-3</v>
      </c>
      <c r="BG20" s="8">
        <v>2.3550724637681161E-3</v>
      </c>
      <c r="BH20" s="8">
        <v>4.6688065363291505E-3</v>
      </c>
      <c r="BI20" s="8">
        <v>3.683732849287278E-3</v>
      </c>
      <c r="BJ20" s="8">
        <v>4.2142995543499318E-3</v>
      </c>
      <c r="BK20" s="8">
        <v>5.2414071162181228E-3</v>
      </c>
      <c r="BL20" s="8">
        <v>6.3333504968848152E-3</v>
      </c>
      <c r="BM20" s="8">
        <v>5.5588536888121322E-3</v>
      </c>
      <c r="BN20" s="8">
        <v>7.0250458155161882E-3</v>
      </c>
      <c r="BO20" s="8">
        <v>8.0140734949179053E-3</v>
      </c>
      <c r="BP20" s="8">
        <v>7.5930144267274107E-3</v>
      </c>
      <c r="BQ20" s="8">
        <v>6.5082775180083409E-3</v>
      </c>
      <c r="BR20" s="8">
        <v>6.6106746139257657E-3</v>
      </c>
      <c r="BS20" s="8">
        <v>7.9204156634140165E-3</v>
      </c>
      <c r="BT20" s="8">
        <v>7.1281510495129052E-3</v>
      </c>
      <c r="BU20" s="8">
        <v>7.3603211776513888E-3</v>
      </c>
      <c r="BV20" s="8">
        <v>5.3926525109538256E-3</v>
      </c>
      <c r="BW20" s="8">
        <v>3.2910202162670429E-3</v>
      </c>
      <c r="BX20" s="8">
        <v>3.7697052775873888E-3</v>
      </c>
      <c r="BY20" s="8">
        <v>6.2044780145670353E-3</v>
      </c>
      <c r="BZ20" s="8">
        <v>6.1722149144996458E-3</v>
      </c>
      <c r="CA20" s="8">
        <v>4.3193878810317164E-3</v>
      </c>
      <c r="CB20" s="8">
        <v>1.9436345966958211E-3</v>
      </c>
      <c r="CC20" s="8">
        <v>7.447647419609218E-3</v>
      </c>
      <c r="CD20" s="8">
        <v>6.4492753623188407E-3</v>
      </c>
      <c r="CE20" s="8">
        <v>5.7265569076592696E-3</v>
      </c>
      <c r="CF20" s="8">
        <v>5.986423646373403E-3</v>
      </c>
      <c r="CG20" s="8">
        <v>5.8520134893870262E-3</v>
      </c>
      <c r="CH20" s="8">
        <v>6.447554646957069E-3</v>
      </c>
      <c r="CI20" s="8">
        <v>6.8646949380894336E-3</v>
      </c>
      <c r="CJ20" s="8">
        <v>7.1428571428571426E-3</v>
      </c>
      <c r="CK20" s="8">
        <v>7.5832509066930433E-3</v>
      </c>
      <c r="CL20" s="8">
        <v>1.1471380077256232E-2</v>
      </c>
      <c r="CM20" s="8">
        <v>8.8225313878520523E-3</v>
      </c>
      <c r="CN20" s="8">
        <v>7.3845654467256348E-3</v>
      </c>
      <c r="CO20" s="8">
        <v>7.7711853476073777E-3</v>
      </c>
      <c r="CP20" s="8">
        <v>7.0773685057101497E-3</v>
      </c>
      <c r="CQ20" s="8">
        <v>8.9518512080653569E-3</v>
      </c>
      <c r="CR20" s="8">
        <v>1.1408636620780691E-2</v>
      </c>
      <c r="CS20" s="8">
        <v>3.875968992248062E-3</v>
      </c>
      <c r="CT20" s="8">
        <v>5.4454367240252665E-3</v>
      </c>
      <c r="CU20" s="8">
        <v>5.8485985433679097E-3</v>
      </c>
      <c r="CV20" s="8">
        <v>6.0508767596937517E-3</v>
      </c>
      <c r="CW20" s="8">
        <v>4.9267151126986082E-3</v>
      </c>
      <c r="CX20" s="8">
        <v>6.4180590904061082E-3</v>
      </c>
      <c r="CY20" s="8">
        <v>7.2438771990341495E-3</v>
      </c>
      <c r="CZ20" s="8">
        <v>8.0618442849254551E-3</v>
      </c>
      <c r="DA20" s="8">
        <v>9.496793290577208E-3</v>
      </c>
    </row>
    <row r="21" spans="1:105" x14ac:dyDescent="0.2">
      <c r="A21" s="7" t="s">
        <v>51</v>
      </c>
      <c r="B21" s="8">
        <v>4.7223210531422838E-3</v>
      </c>
      <c r="C21" s="8">
        <v>4.2842176158048341E-3</v>
      </c>
      <c r="D21" s="8">
        <v>4.7951176983435052E-3</v>
      </c>
      <c r="E21" s="8">
        <v>4.60775962208627E-3</v>
      </c>
      <c r="F21" s="8">
        <v>4.900348045921283E-3</v>
      </c>
      <c r="G21" s="8">
        <v>5.0658376005852232E-3</v>
      </c>
      <c r="H21" s="8">
        <v>4.4692737430167594E-3</v>
      </c>
      <c r="I21" s="8">
        <v>4.5142756639502844E-3</v>
      </c>
      <c r="J21" s="8">
        <v>4.9105686003325507E-3</v>
      </c>
      <c r="K21" s="8">
        <v>4.4774239064704693E-3</v>
      </c>
      <c r="L21" s="8">
        <v>4.1945923004827667E-3</v>
      </c>
      <c r="M21" s="8">
        <v>3.6805370151416911E-3</v>
      </c>
      <c r="N21" s="8">
        <v>3.6945812807881772E-3</v>
      </c>
      <c r="O21" s="8">
        <v>3.6988847583643123E-3</v>
      </c>
      <c r="P21" s="8">
        <v>3.5964573214795894E-3</v>
      </c>
      <c r="Q21" s="8">
        <v>4.00600901352028E-3</v>
      </c>
      <c r="R21" s="8">
        <v>3.5759459079623356E-3</v>
      </c>
      <c r="S21" s="8">
        <v>3.5712562135032091E-3</v>
      </c>
      <c r="T21" s="8">
        <v>3.7693340843117716E-3</v>
      </c>
      <c r="U21" s="8">
        <v>3.7143177342661821E-3</v>
      </c>
      <c r="V21" s="8">
        <v>3.8268928918454292E-3</v>
      </c>
      <c r="W21" s="8">
        <v>3.8011323875564605E-3</v>
      </c>
      <c r="X21" s="8">
        <v>3.7127367063831108E-3</v>
      </c>
      <c r="Y21" s="8">
        <v>3.4853614817765386E-3</v>
      </c>
      <c r="Z21" s="8">
        <v>3.5194812781120391E-3</v>
      </c>
      <c r="AA21" s="8">
        <v>6.7362748400134724E-4</v>
      </c>
      <c r="AB21" s="8">
        <v>3.8453321939756462E-3</v>
      </c>
      <c r="AC21" s="8">
        <v>4.3756652193745671E-3</v>
      </c>
      <c r="AD21" s="8">
        <v>4.0692821368948249E-3</v>
      </c>
      <c r="AE21" s="8">
        <v>4.1930162221611219E-3</v>
      </c>
      <c r="AF21" s="8">
        <v>4.3427801280371383E-3</v>
      </c>
      <c r="AG21" s="8">
        <v>4.6209259421945009E-3</v>
      </c>
      <c r="AH21" s="8">
        <v>4.2340032202278013E-3</v>
      </c>
      <c r="AI21" s="8">
        <v>4.419419951131414E-3</v>
      </c>
      <c r="AJ21" s="8">
        <v>4.5844172459379934E-3</v>
      </c>
      <c r="AK21" s="8">
        <v>4.6943437349372345E-3</v>
      </c>
      <c r="AL21" s="8">
        <v>4.4762572713395767E-3</v>
      </c>
      <c r="AM21" s="8">
        <v>7.4024491081623811E-3</v>
      </c>
      <c r="AN21" s="8">
        <v>6.3393268787459659E-3</v>
      </c>
      <c r="AO21" s="8">
        <v>8.3723059816201723E-3</v>
      </c>
      <c r="AP21" s="9">
        <v>6.9915689903351837E-3</v>
      </c>
      <c r="AQ21" s="10">
        <v>4.8486472006429148E-3</v>
      </c>
      <c r="AR21" s="11">
        <v>3.5533688670220036E-3</v>
      </c>
      <c r="AS21" s="11">
        <v>3.5402551425257889E-3</v>
      </c>
      <c r="AT21" s="11">
        <v>3.3764413582213163E-3</v>
      </c>
      <c r="AU21" s="11">
        <v>3.4021320027217057E-3</v>
      </c>
      <c r="AV21" s="11">
        <v>3.6271309394269131E-3</v>
      </c>
      <c r="AW21" s="11">
        <v>5.4723996567832972E-3</v>
      </c>
      <c r="AX21" s="11">
        <v>5.9835452505609572E-3</v>
      </c>
      <c r="AY21" s="11">
        <v>3.1464153927253558E-3</v>
      </c>
      <c r="AZ21" s="11">
        <v>3.6115493546731549E-3</v>
      </c>
      <c r="BA21" s="11">
        <v>2.7185550693603947E-3</v>
      </c>
      <c r="BB21" s="8">
        <v>2.7191298784388996E-3</v>
      </c>
      <c r="BC21" s="8">
        <v>2.2021775131249779E-3</v>
      </c>
      <c r="BD21" s="8">
        <v>2.8586410460258124E-3</v>
      </c>
      <c r="BE21" s="8">
        <v>2.8450791004476015E-3</v>
      </c>
      <c r="BF21" s="8">
        <v>3.0928135001454756E-3</v>
      </c>
      <c r="BG21" s="8">
        <v>4.2397687904107305E-3</v>
      </c>
      <c r="BH21" s="8">
        <v>3.2365056438238911E-3</v>
      </c>
      <c r="BI21" s="8">
        <v>3.0185947530002792E-3</v>
      </c>
      <c r="BJ21" s="8">
        <v>3.4984566865731734E-3</v>
      </c>
      <c r="BK21" s="8">
        <v>3.6131118237737237E-3</v>
      </c>
      <c r="BL21" s="8">
        <v>4.2299549220195442E-3</v>
      </c>
      <c r="BM21" s="8">
        <v>4.0132087210375542E-3</v>
      </c>
      <c r="BN21" s="8">
        <v>3.1420008780804398E-3</v>
      </c>
      <c r="BO21" s="8">
        <v>3.3842298742960994E-3</v>
      </c>
      <c r="BP21" s="8">
        <v>3.990557151884397E-3</v>
      </c>
      <c r="BQ21" s="8">
        <v>3.6701452779678355E-3</v>
      </c>
      <c r="BR21" s="8">
        <v>4.519251451925145E-3</v>
      </c>
      <c r="BS21" s="8">
        <v>5.0466179963057434E-3</v>
      </c>
      <c r="BT21" s="8">
        <v>5.9658501141789493E-3</v>
      </c>
      <c r="BU21" s="8">
        <v>5.7561645927170016E-3</v>
      </c>
      <c r="BV21" s="8">
        <v>6.4509008052097087E-3</v>
      </c>
      <c r="BW21" s="8">
        <v>5.169725957424225E-3</v>
      </c>
      <c r="BX21" s="8">
        <v>5.1930070142872358E-3</v>
      </c>
      <c r="BY21" s="8">
        <v>4.5422156067899669E-3</v>
      </c>
      <c r="BZ21" s="8">
        <v>4.1307078170560625E-3</v>
      </c>
      <c r="CA21" s="8">
        <v>4.305730772388979E-3</v>
      </c>
      <c r="CB21" s="8">
        <v>5.2930779152534279E-3</v>
      </c>
      <c r="CC21" s="8">
        <v>4.7243848782238312E-3</v>
      </c>
      <c r="CD21" s="8">
        <v>5.1182992840928931E-3</v>
      </c>
      <c r="CE21" s="8">
        <v>5.0685205895608341E-3</v>
      </c>
      <c r="CF21" s="8">
        <v>6.7959885806309931E-3</v>
      </c>
      <c r="CG21" s="8">
        <v>4.5893955668391759E-3</v>
      </c>
      <c r="CH21" s="8">
        <v>5.022107476346546E-3</v>
      </c>
      <c r="CI21" s="8">
        <v>2.9189347166916303E-3</v>
      </c>
      <c r="CJ21" s="8">
        <v>2.4202142070186214E-3</v>
      </c>
      <c r="CK21" s="8">
        <v>2.3076381059751972E-3</v>
      </c>
      <c r="CL21" s="8">
        <v>5.2750982164265822E-3</v>
      </c>
      <c r="CM21" s="8">
        <v>5.5672761368963904E-3</v>
      </c>
      <c r="CN21" s="8">
        <v>5.2712912087912091E-3</v>
      </c>
      <c r="CO21" s="8">
        <v>5.2885334130662286E-3</v>
      </c>
      <c r="CP21" s="8">
        <v>4.4834554180348575E-3</v>
      </c>
      <c r="CQ21" s="8">
        <v>5.3064848069085185E-3</v>
      </c>
      <c r="CR21" s="8">
        <v>5.3277061306118848E-3</v>
      </c>
      <c r="CS21" s="8">
        <v>4.1140971649372641E-3</v>
      </c>
      <c r="CT21" s="8">
        <v>4.4529697883126671E-3</v>
      </c>
      <c r="CU21" s="8">
        <v>4.7163400758533499E-3</v>
      </c>
      <c r="CV21" s="8">
        <v>3.8667562038323987E-3</v>
      </c>
      <c r="CW21" s="8">
        <v>4.1417935475216308E-3</v>
      </c>
      <c r="CX21" s="8">
        <v>4.4037152470887408E-3</v>
      </c>
      <c r="CY21" s="8">
        <v>4.1314489335697443E-3</v>
      </c>
      <c r="CZ21" s="8">
        <v>3.9376732238220781E-3</v>
      </c>
      <c r="DA21" s="8">
        <v>4.216885049756325E-3</v>
      </c>
    </row>
    <row r="22" spans="1:105" ht="15" x14ac:dyDescent="0.25">
      <c r="CD22"/>
      <c r="CE22"/>
      <c r="CF22"/>
    </row>
    <row r="23" spans="1:105" ht="15" x14ac:dyDescent="0.25">
      <c r="CD23"/>
      <c r="CE23"/>
      <c r="CF23"/>
    </row>
    <row r="24" spans="1:105" ht="15" x14ac:dyDescent="0.25">
      <c r="CD24"/>
      <c r="CE24"/>
      <c r="CF24"/>
    </row>
    <row r="25" spans="1:105" x14ac:dyDescent="0.2">
      <c r="A25" s="20" t="s">
        <v>132</v>
      </c>
      <c r="B25" s="22" t="str">
        <f t="shared" ref="B25:AG25" si="24">+B2</f>
        <v>S01</v>
      </c>
      <c r="C25" s="22" t="str">
        <f t="shared" si="24"/>
        <v>S02</v>
      </c>
      <c r="D25" s="22" t="str">
        <f t="shared" si="24"/>
        <v>S03</v>
      </c>
      <c r="E25" s="22" t="str">
        <f t="shared" si="24"/>
        <v>S04</v>
      </c>
      <c r="F25" s="22" t="str">
        <f t="shared" si="24"/>
        <v>S05</v>
      </c>
      <c r="G25" s="22" t="str">
        <f t="shared" si="24"/>
        <v>S06</v>
      </c>
      <c r="H25" s="22" t="str">
        <f t="shared" si="24"/>
        <v>S07</v>
      </c>
      <c r="I25" s="22" t="str">
        <f t="shared" si="24"/>
        <v>S08</v>
      </c>
      <c r="J25" s="22" t="str">
        <f t="shared" si="24"/>
        <v>S09</v>
      </c>
      <c r="K25" s="22" t="str">
        <f t="shared" si="24"/>
        <v>S10</v>
      </c>
      <c r="L25" s="22" t="str">
        <f t="shared" si="24"/>
        <v>S11</v>
      </c>
      <c r="M25" s="22" t="str">
        <f t="shared" si="24"/>
        <v>S12</v>
      </c>
      <c r="N25" s="22" t="str">
        <f t="shared" si="24"/>
        <v>S13</v>
      </c>
      <c r="O25" s="22" t="str">
        <f t="shared" si="24"/>
        <v>S14</v>
      </c>
      <c r="P25" s="22" t="str">
        <f t="shared" si="24"/>
        <v>S15</v>
      </c>
      <c r="Q25" s="22" t="str">
        <f t="shared" si="24"/>
        <v>S16</v>
      </c>
      <c r="R25" s="22" t="str">
        <f t="shared" si="24"/>
        <v>S17</v>
      </c>
      <c r="S25" s="22" t="str">
        <f t="shared" si="24"/>
        <v>S18</v>
      </c>
      <c r="T25" s="22" t="str">
        <f t="shared" si="24"/>
        <v>S19</v>
      </c>
      <c r="U25" s="22" t="str">
        <f t="shared" si="24"/>
        <v>S20</v>
      </c>
      <c r="V25" s="22" t="str">
        <f t="shared" si="24"/>
        <v>S21</v>
      </c>
      <c r="W25" s="22" t="str">
        <f t="shared" si="24"/>
        <v>S22</v>
      </c>
      <c r="X25" s="22" t="str">
        <f t="shared" si="24"/>
        <v>S23</v>
      </c>
      <c r="Y25" s="22" t="str">
        <f t="shared" si="24"/>
        <v>S24</v>
      </c>
      <c r="Z25" s="22" t="str">
        <f t="shared" si="24"/>
        <v>S25</v>
      </c>
      <c r="AA25" s="22" t="str">
        <f t="shared" si="24"/>
        <v>S26</v>
      </c>
      <c r="AB25" s="22" t="str">
        <f t="shared" si="24"/>
        <v>S27</v>
      </c>
      <c r="AC25" s="22" t="str">
        <f t="shared" si="24"/>
        <v>S28</v>
      </c>
      <c r="AD25" s="22" t="str">
        <f t="shared" si="24"/>
        <v>S29</v>
      </c>
      <c r="AE25" s="22" t="str">
        <f t="shared" si="24"/>
        <v>S30</v>
      </c>
      <c r="AF25" s="22" t="str">
        <f t="shared" si="24"/>
        <v>S31</v>
      </c>
      <c r="AG25" s="22" t="str">
        <f t="shared" si="24"/>
        <v>S32</v>
      </c>
      <c r="AH25" s="22" t="str">
        <f t="shared" ref="AH25:BA25" si="25">+AH2</f>
        <v>S33</v>
      </c>
      <c r="AI25" s="22" t="str">
        <f t="shared" si="25"/>
        <v>S34</v>
      </c>
      <c r="AJ25" s="22" t="str">
        <f t="shared" si="25"/>
        <v>S35</v>
      </c>
      <c r="AK25" s="22" t="str">
        <f t="shared" si="25"/>
        <v>S36</v>
      </c>
      <c r="AL25" s="22" t="str">
        <f t="shared" si="25"/>
        <v>S37</v>
      </c>
      <c r="AM25" s="22" t="str">
        <f t="shared" si="25"/>
        <v>S38</v>
      </c>
      <c r="AN25" s="22" t="str">
        <f t="shared" si="25"/>
        <v>S39</v>
      </c>
      <c r="AO25" s="22" t="str">
        <f t="shared" si="25"/>
        <v>S40</v>
      </c>
      <c r="AP25" s="22" t="str">
        <f t="shared" si="25"/>
        <v>S41</v>
      </c>
      <c r="AQ25" s="22" t="str">
        <f t="shared" si="25"/>
        <v>S42</v>
      </c>
      <c r="AR25" s="22" t="str">
        <f t="shared" si="25"/>
        <v>S43</v>
      </c>
      <c r="AS25" s="22" t="str">
        <f t="shared" si="25"/>
        <v>S44</v>
      </c>
      <c r="AT25" s="22" t="str">
        <f t="shared" si="25"/>
        <v>S45</v>
      </c>
      <c r="AU25" s="22" t="str">
        <f t="shared" si="25"/>
        <v>S46</v>
      </c>
      <c r="AV25" s="22" t="str">
        <f t="shared" si="25"/>
        <v>S47</v>
      </c>
      <c r="AW25" s="22" t="str">
        <f t="shared" si="25"/>
        <v>S48</v>
      </c>
      <c r="AX25" s="22" t="str">
        <f t="shared" si="25"/>
        <v>S49</v>
      </c>
      <c r="AY25" s="22" t="str">
        <f t="shared" si="25"/>
        <v>S50</v>
      </c>
      <c r="AZ25" s="22" t="str">
        <f t="shared" si="25"/>
        <v>S51</v>
      </c>
      <c r="BA25" s="22" t="str">
        <f t="shared" si="25"/>
        <v>S52</v>
      </c>
      <c r="BB25" s="22">
        <v>1</v>
      </c>
      <c r="BC25" s="22">
        <v>2</v>
      </c>
      <c r="BD25" s="22">
        <v>3</v>
      </c>
      <c r="BE25" s="22">
        <v>4</v>
      </c>
      <c r="BF25" s="22">
        <v>5</v>
      </c>
      <c r="BG25" s="22">
        <v>6</v>
      </c>
      <c r="BH25" s="22">
        <v>7</v>
      </c>
      <c r="BI25" s="22">
        <v>8</v>
      </c>
      <c r="BJ25" s="22">
        <v>9</v>
      </c>
      <c r="BK25" s="22">
        <v>10</v>
      </c>
      <c r="BL25" s="22">
        <v>11</v>
      </c>
      <c r="BM25" s="22">
        <v>12</v>
      </c>
      <c r="BN25" s="22">
        <v>13</v>
      </c>
      <c r="BO25" s="22">
        <v>14</v>
      </c>
      <c r="BP25" s="22">
        <v>15</v>
      </c>
      <c r="BQ25" s="22">
        <v>16</v>
      </c>
      <c r="BR25" s="22">
        <v>17</v>
      </c>
      <c r="BS25" s="22">
        <v>18</v>
      </c>
      <c r="BT25" s="22">
        <v>19</v>
      </c>
      <c r="BU25" s="22">
        <v>20</v>
      </c>
      <c r="BV25" s="22">
        <v>21</v>
      </c>
      <c r="BW25" s="22">
        <v>22</v>
      </c>
      <c r="BX25" s="22">
        <v>23</v>
      </c>
      <c r="BY25" s="22">
        <v>24</v>
      </c>
      <c r="BZ25" s="22">
        <v>25</v>
      </c>
      <c r="CA25" s="22">
        <v>26</v>
      </c>
      <c r="CB25" s="22">
        <v>27</v>
      </c>
      <c r="CC25" s="22">
        <v>28</v>
      </c>
      <c r="CD25" s="17">
        <v>29</v>
      </c>
      <c r="CE25" s="17">
        <v>30</v>
      </c>
      <c r="CF25" s="17">
        <v>31</v>
      </c>
      <c r="CG25" s="17">
        <v>32</v>
      </c>
      <c r="CH25" s="17">
        <v>33</v>
      </c>
      <c r="CI25" s="17">
        <v>34</v>
      </c>
      <c r="CJ25" s="17">
        <v>35</v>
      </c>
      <c r="CK25" s="17">
        <v>36</v>
      </c>
      <c r="CL25" s="17">
        <v>37</v>
      </c>
      <c r="CM25" s="17">
        <v>38</v>
      </c>
      <c r="CN25" s="17">
        <v>39</v>
      </c>
      <c r="CO25" s="17">
        <v>40</v>
      </c>
      <c r="CP25" s="17">
        <v>41</v>
      </c>
      <c r="CQ25" s="17">
        <v>42</v>
      </c>
      <c r="CR25" s="17">
        <v>43</v>
      </c>
      <c r="CS25" s="17">
        <v>44</v>
      </c>
      <c r="CT25" s="17">
        <v>45</v>
      </c>
      <c r="CU25" s="17">
        <v>46</v>
      </c>
      <c r="CV25" s="17">
        <v>47</v>
      </c>
      <c r="CW25" s="17">
        <v>48</v>
      </c>
      <c r="CX25" s="17">
        <v>49</v>
      </c>
      <c r="CY25" s="17">
        <v>50</v>
      </c>
      <c r="CZ25" s="17">
        <v>51</v>
      </c>
      <c r="DA25" s="17">
        <v>52</v>
      </c>
    </row>
    <row r="26" spans="1:105" x14ac:dyDescent="0.2">
      <c r="A26" s="21" t="s">
        <v>20</v>
      </c>
      <c r="B26" s="23">
        <v>3.3376912014642435E-2</v>
      </c>
      <c r="C26" s="23">
        <v>3.899550224887556E-2</v>
      </c>
      <c r="D26" s="23">
        <v>3.7822349570200572E-2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2.8260869565217391E-2</v>
      </c>
      <c r="K26" s="23">
        <v>0.17391304347826086</v>
      </c>
      <c r="L26" s="23">
        <v>2.9948586118251928E-2</v>
      </c>
      <c r="M26" s="23">
        <v>1.9383533305750929E-2</v>
      </c>
      <c r="N26" s="23">
        <v>3.0925804333552201E-2</v>
      </c>
      <c r="O26" s="23">
        <v>4.2051893826424096E-2</v>
      </c>
      <c r="P26" s="23">
        <v>1.9213483146067415E-2</v>
      </c>
      <c r="Q26" s="23">
        <v>3.4364588291289862E-2</v>
      </c>
      <c r="R26" s="23">
        <v>2.010986386434201E-2</v>
      </c>
      <c r="S26" s="23">
        <v>2.9520295202952029E-2</v>
      </c>
      <c r="T26" s="23">
        <v>3.1945270672218917E-2</v>
      </c>
      <c r="U26" s="23">
        <v>3.0650050522061299E-2</v>
      </c>
      <c r="V26" s="23">
        <v>5.3846153846153849E-2</v>
      </c>
      <c r="W26" s="23">
        <v>3.6385972749609113E-2</v>
      </c>
      <c r="X26" s="23">
        <v>1.8458049886621315E-2</v>
      </c>
      <c r="Y26" s="23">
        <v>1.8458049886621315E-2</v>
      </c>
      <c r="Z26" s="23">
        <v>1.9022783420258028E-2</v>
      </c>
      <c r="AA26" s="23">
        <v>2.0320447609359103E-2</v>
      </c>
      <c r="AB26" s="23">
        <v>2.2906091370558376E-2</v>
      </c>
      <c r="AC26" s="23">
        <v>1.9221508828250401E-2</v>
      </c>
      <c r="AD26" s="23">
        <v>1.6375344986200552E-2</v>
      </c>
      <c r="AE26" s="23">
        <v>3.1114612051988972E-2</v>
      </c>
      <c r="AF26" s="23">
        <v>1.6680887372013651E-2</v>
      </c>
      <c r="AG26" s="23">
        <v>3.4232026143790853E-2</v>
      </c>
      <c r="AH26" s="23">
        <v>1.9452736318407961E-2</v>
      </c>
      <c r="AI26" s="23">
        <v>1.6864045476077689E-2</v>
      </c>
      <c r="AJ26" s="23">
        <v>3.5970744680851062E-2</v>
      </c>
      <c r="AK26" s="23">
        <v>2.5213540018981333E-2</v>
      </c>
      <c r="AL26" s="23">
        <v>2.2795497185741087E-2</v>
      </c>
      <c r="AM26" s="23">
        <v>2.7857935627081019E-2</v>
      </c>
      <c r="AN26" s="23">
        <v>2.6036363636363635E-2</v>
      </c>
      <c r="AO26" s="23">
        <v>3.1598107025846381E-2</v>
      </c>
      <c r="AP26" s="23">
        <v>2.5175082934021379E-2</v>
      </c>
      <c r="AQ26" s="23">
        <v>2.2171945701357467E-2</v>
      </c>
      <c r="AR26" s="23">
        <v>2.5125362892583797E-2</v>
      </c>
      <c r="AS26" s="23">
        <v>3.8560411311053984E-2</v>
      </c>
      <c r="AT26" s="23">
        <v>3.7918040508714085E-2</v>
      </c>
      <c r="AU26" s="23">
        <v>2.9844173441734418E-2</v>
      </c>
      <c r="AV26" s="23">
        <v>2.7054980947196515E-2</v>
      </c>
      <c r="AW26" s="23">
        <v>3.5179282868525896E-2</v>
      </c>
      <c r="AX26" s="23">
        <v>4.867369766698626E-2</v>
      </c>
      <c r="AY26" s="23">
        <v>3.6886465047099651E-2</v>
      </c>
      <c r="AZ26" s="23">
        <v>3.7402343749999997E-2</v>
      </c>
      <c r="BA26" s="23">
        <v>2.8457799381352188E-2</v>
      </c>
      <c r="BB26" s="23">
        <v>2.4481152054214316E-2</v>
      </c>
      <c r="BC26" s="23">
        <v>3.8063634589107942E-2</v>
      </c>
      <c r="BD26" s="23">
        <v>2.9862243973173826E-2</v>
      </c>
      <c r="BE26" s="23">
        <v>2.8267182962245885E-2</v>
      </c>
      <c r="BF26" s="23">
        <v>3.3096446700507612E-2</v>
      </c>
      <c r="BG26" s="23">
        <v>3.8095238095238099E-2</v>
      </c>
      <c r="BH26" s="23">
        <v>2.8917197452229298E-2</v>
      </c>
      <c r="BI26" s="23">
        <v>4.6396081175647308E-2</v>
      </c>
      <c r="BJ26" s="23">
        <v>3.0657989877078816E-2</v>
      </c>
      <c r="BK26" s="23">
        <v>0</v>
      </c>
      <c r="BL26" s="23">
        <v>0</v>
      </c>
      <c r="BM26" s="23">
        <v>0</v>
      </c>
      <c r="BN26" s="23">
        <v>4.9138712601994559E-2</v>
      </c>
      <c r="BO26" s="23">
        <v>3.9652677279305354E-2</v>
      </c>
      <c r="BP26" s="23">
        <v>3.9696438995913602E-2</v>
      </c>
      <c r="BQ26" s="23">
        <v>2.7394080092861289E-2</v>
      </c>
      <c r="BR26" s="23">
        <v>3.1515151515151517E-2</v>
      </c>
      <c r="BS26" s="23">
        <v>2.7754861520329993E-2</v>
      </c>
      <c r="BT26" s="23">
        <f>+VLOOKUP(CONCATENATE($A26,BT$25),Datos!$B:$AV,42,FALSE)</f>
        <v>2.5994919559695174E-2</v>
      </c>
      <c r="BU26" s="23">
        <f>+VLOOKUP(CONCATENATE($A26,BU$25),Datos!$B:$AV,42,FALSE)</f>
        <v>2.742409402546523E-2</v>
      </c>
      <c r="BV26" s="23">
        <f>+VLOOKUP(CONCATENATE($A26,BV$25),Datos!$B:$AV,42,FALSE)</f>
        <v>3.0687203791469195E-2</v>
      </c>
      <c r="BW26" s="23">
        <f>+VLOOKUP(CONCATENATE($A26,BW$25),Datos!$B:$AV,42,FALSE)</f>
        <v>2.5044091710758377E-2</v>
      </c>
      <c r="BX26" s="23">
        <f>+VLOOKUP(CONCATENATE($A26,BX$25),Datos!$B:$AV,42,FALSE)</f>
        <v>5.7340241796200349E-2</v>
      </c>
      <c r="BY26" s="23">
        <f>+VLOOKUP(CONCATENATE($A26,BY$25),Datos!$B:$AV,42,FALSE)</f>
        <v>2.1561916614810207E-2</v>
      </c>
      <c r="BZ26" s="23">
        <f>+VLOOKUP(CONCATENATE($A26,BZ$25),Datos!$B:$AV,42,FALSE)</f>
        <v>4.58562961422481E-2</v>
      </c>
      <c r="CA26" s="23">
        <f>+VLOOKUP(CONCATENATE($A26,CA$25),Datos!$B:$AV,42,FALSE)</f>
        <v>4.2589531680440773E-2</v>
      </c>
      <c r="CB26" s="23">
        <f>+VLOOKUP(CONCATENATE($A26,CB$25),Datos!$B:$AV,42,FALSE)</f>
        <v>3.3879609202647334E-2</v>
      </c>
      <c r="CC26" s="23">
        <f>+VLOOKUP(CONCATENATE($A26,CC$25),Datos!$B:$AV,42,FALSE)</f>
        <v>2.8990057561486132E-2</v>
      </c>
      <c r="CD26" s="23">
        <f>+VLOOKUP(CONCATENATE($A26,CD$25),Datos!$B:$AV,42,FALSE)</f>
        <v>2.9253112033195021E-2</v>
      </c>
      <c r="CE26" s="25">
        <f>IFERROR(VLOOKUP(CONCATENATE($A26,CE$25),Datos!$B:$AV,42,FALSE),"0")</f>
        <v>3.1699477701888308E-2</v>
      </c>
      <c r="CF26" s="25">
        <f>IFERROR(VLOOKUP(CONCATENATE($A26,CF$25),Datos!$B:$AV,42,FALSE),"0")</f>
        <v>4.0053404539385849E-2</v>
      </c>
      <c r="CG26" s="25">
        <f>IFERROR(VLOOKUP(CONCATENATE($A26,CG$25),Datos!$B:$AV,42,FALSE),"0")</f>
        <v>2.922843665768194E-2</v>
      </c>
      <c r="CH26" s="25">
        <f>IFERROR(VLOOKUP(CONCATENATE($A26,CH$25),Datos!$B:$AV,42,FALSE),"0")</f>
        <v>3.3483398987056837E-2</v>
      </c>
      <c r="CI26" s="25">
        <f>IFERROR(VLOOKUP(CONCATENATE($A26,CI$25),Datos!$B:$AV,42,FALSE),"0")</f>
        <v>3.6211180124223599E-2</v>
      </c>
      <c r="CJ26" s="25">
        <f>IFERROR(VLOOKUP(CONCATENATE($A26,CJ$25),Datos!$B:$AV,42,FALSE),"0")</f>
        <v>2.9183400267737618E-2</v>
      </c>
      <c r="CK26" s="25">
        <f>IFERROR(VLOOKUP(CONCATENATE($A26,CK$25),Datos!$B:$AV,42,FALSE),"0")</f>
        <v>3.6029411764705879E-2</v>
      </c>
      <c r="CL26" s="25">
        <f>IFERROR(VLOOKUP(CONCATENATE($A26,CL$25),Datos!$B:$AV,42,FALSE),"0")</f>
        <v>3.1538787621873676E-2</v>
      </c>
      <c r="CM26" s="25">
        <f>IFERROR(VLOOKUP(CONCATENATE($A26,CM$25),Datos!$B:$AV,42,FALSE),"0")</f>
        <v>6.4755244755244759E-2</v>
      </c>
      <c r="CN26" s="25">
        <f>IFERROR(VLOOKUP(CONCATENATE($A26,CN$25),Datos!$B:$AV,42,FALSE),"0")</f>
        <v>2.4121177479279794E-2</v>
      </c>
      <c r="CO26" s="25">
        <f>IFERROR(VLOOKUP(CONCATENATE($A26,CO$25),Datos!$B:$AV,42,FALSE),"0")</f>
        <v>2.3547880690737835E-2</v>
      </c>
      <c r="CP26" s="25">
        <f>IFERROR(VLOOKUP(CONCATENATE($A26,CP$25),Datos!$B:$AV,42,FALSE),"0")</f>
        <v>2.4251497005988023E-2</v>
      </c>
      <c r="CQ26" s="25">
        <f>IFERROR(VLOOKUP(CONCATENATE($A26,CQ$25),Datos!$B:$AV,42,FALSE),"0")</f>
        <v>2.7359180687637163E-2</v>
      </c>
      <c r="CR26" s="25">
        <f>IFERROR(VLOOKUP(CONCATENATE($A26,CR$25),Datos!$B:$AV,42,FALSE),"0")</f>
        <v>2.7238805970149254E-2</v>
      </c>
      <c r="CS26" s="25">
        <f>IFERROR(VLOOKUP(CONCATENATE($A26,CS$25),Datos!$B:$AV,42,FALSE),"0")</f>
        <v>3.9319872476089264E-2</v>
      </c>
      <c r="CT26" s="25">
        <f>IFERROR(VLOOKUP(CONCATENATE($A26,CT$25),Datos!$B:$AV,42,FALSE),"0")</f>
        <v>1.7068527918781724E-2</v>
      </c>
      <c r="CU26" s="25">
        <f>IFERROR(VLOOKUP(CONCATENATE($A26,CU$25),Datos!$B:$AV,42,FALSE),"0")</f>
        <v>3.0091533180778032E-2</v>
      </c>
      <c r="CV26" s="25">
        <f>IFERROR(VLOOKUP(CONCATENATE($A26,CV$25),Datos!$B:$AV,42,FALSE),"0")</f>
        <v>2.6214733542319749E-2</v>
      </c>
      <c r="CW26" s="25">
        <f>IFERROR(VLOOKUP(CONCATENATE($A26,CW$25),Datos!$B:$AV,42,FALSE),"0")</f>
        <v>3.6804995970991135E-2</v>
      </c>
      <c r="CX26" s="25">
        <f>IFERROR(VLOOKUP(CONCATENATE($A26,CX$25),Datos!$B:$AV,42,FALSE),"0")</f>
        <v>5.0415973377703829E-2</v>
      </c>
      <c r="CY26" s="25">
        <f>IFERROR(VLOOKUP(CONCATENATE($A26,CY$25),Datos!$B:$AV,42,FALSE),"0")</f>
        <v>4.6088794926004227E-2</v>
      </c>
      <c r="CZ26" s="25">
        <f>IFERROR(VLOOKUP(CONCATENATE($A26,CZ$25),Datos!$B:$AV,42,FALSE),"0")</f>
        <v>5.2310061601642713E-2</v>
      </c>
      <c r="DA26" s="25">
        <f>IFERROR(VLOOKUP(CONCATENATE($A26,DA$25),Datos!$B:$AV,42,FALSE),"0")</f>
        <v>6.3490099009900991E-2</v>
      </c>
    </row>
    <row r="27" spans="1:105" x14ac:dyDescent="0.2">
      <c r="A27" s="21" t="s">
        <v>21</v>
      </c>
      <c r="B27" s="23"/>
      <c r="C27" s="23"/>
      <c r="D27" s="23"/>
      <c r="E27" s="23"/>
      <c r="F27" s="23"/>
      <c r="G27" s="23"/>
      <c r="H27" s="23"/>
      <c r="I27" s="23"/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0</v>
      </c>
      <c r="AZ27" s="23">
        <v>0</v>
      </c>
      <c r="BA27" s="23">
        <v>5.0805485288243912E-2</v>
      </c>
      <c r="BB27" s="23">
        <v>3.5075187969924815E-2</v>
      </c>
      <c r="BC27" s="23">
        <v>6.4448141985579591E-2</v>
      </c>
      <c r="BD27" s="23">
        <v>3.8253012048192772E-2</v>
      </c>
      <c r="BE27" s="23">
        <v>6.3013698630136991E-2</v>
      </c>
      <c r="BF27" s="23">
        <v>3.2357301704966639E-2</v>
      </c>
      <c r="BG27" s="23">
        <v>3.7974683544303799E-2</v>
      </c>
      <c r="BH27" s="23">
        <v>9.4890510948905105E-2</v>
      </c>
      <c r="BI27" s="23">
        <v>4.5454545454545456E-2</v>
      </c>
      <c r="BJ27" s="23">
        <v>5.7267950963222417E-2</v>
      </c>
      <c r="BK27" s="23">
        <v>0</v>
      </c>
      <c r="BL27" s="23">
        <v>0</v>
      </c>
      <c r="BM27" s="23">
        <v>0</v>
      </c>
      <c r="BN27" s="23">
        <v>0.66666666666666663</v>
      </c>
      <c r="BO27" s="23">
        <v>4.4031311154598823E-2</v>
      </c>
      <c r="BP27" s="23">
        <v>4.7522564008104624E-2</v>
      </c>
      <c r="BQ27" s="23">
        <v>3.1916038751345535E-2</v>
      </c>
      <c r="BR27" s="23">
        <v>5.2039891205802359E-2</v>
      </c>
      <c r="BS27" s="23">
        <v>4.4637946837763523E-2</v>
      </c>
      <c r="BT27" s="23">
        <f>+VLOOKUP(CONCATENATE($A27,BT$25),Datos!$B:$AV,42,FALSE)</f>
        <v>4.6369899311075782E-2</v>
      </c>
      <c r="BU27" s="23">
        <f>+VLOOKUP(CONCATENATE($A27,BU$25),Datos!$B:$AV,42,FALSE)</f>
        <v>4.4187145557655953E-2</v>
      </c>
      <c r="BV27" s="23">
        <f>+VLOOKUP(CONCATENATE($A27,BV$25),Datos!$B:$AV,42,FALSE)</f>
        <v>3.7080366225839267E-2</v>
      </c>
      <c r="BW27" s="23">
        <f>+VLOOKUP(CONCATENATE($A27,BW$25),Datos!$B:$AV,42,FALSE)</f>
        <v>6.57442748091603E-2</v>
      </c>
      <c r="BX27" s="23">
        <f>+VLOOKUP(CONCATENATE($A27,BX$25),Datos!$B:$AV,42,FALSE)</f>
        <v>4.9641148325358854E-2</v>
      </c>
      <c r="BY27" s="23">
        <f>+VLOOKUP(CONCATENATE($A27,BY$25),Datos!$B:$AV,42,FALSE)</f>
        <v>4.4194584671867827E-2</v>
      </c>
      <c r="BZ27" s="23">
        <f>+VLOOKUP(CONCATENATE($A27,BZ$25),Datos!$B:$AV,42,FALSE)</f>
        <v>7.3687119955776675E-2</v>
      </c>
      <c r="CA27" s="23">
        <f>+VLOOKUP(CONCATENATE($A27,CA$25),Datos!$B:$AV,42,FALSE)</f>
        <v>6.4493996569468262E-2</v>
      </c>
      <c r="CB27" s="23">
        <f>+VLOOKUP(CONCATENATE($A27,CB$25),Datos!$B:$AV,42,FALSE)</f>
        <v>7.3705791901588935E-2</v>
      </c>
      <c r="CC27" s="23">
        <f>+VLOOKUP(CONCATENATE($A27,CC$25),Datos!$B:$AV,42,FALSE)</f>
        <v>5.5663615560640735E-2</v>
      </c>
      <c r="CD27" s="23">
        <f>+VLOOKUP(CONCATENATE($A27,CD$25),Datos!$B:$AV,42,FALSE)</f>
        <v>0.19083969465648856</v>
      </c>
      <c r="CE27" s="25">
        <f>IFERROR(VLOOKUP(CONCATENATE($A27,CE$25),Datos!$B:$AV,42,FALSE),"0")</f>
        <v>5.0447945628668521E-2</v>
      </c>
      <c r="CF27" s="25">
        <f>IFERROR(VLOOKUP(CONCATENATE($A27,CF$25),Datos!$B:$AV,42,FALSE),"0")</f>
        <v>6.6263440860215059E-2</v>
      </c>
      <c r="CG27" s="25">
        <f>IFERROR(VLOOKUP(CONCATENATE($A27,CG$25),Datos!$B:$AV,42,FALSE),"0")</f>
        <v>5.3035878564857405E-2</v>
      </c>
      <c r="CH27" s="25">
        <f>IFERROR(VLOOKUP(CONCATENATE($A27,CH$25),Datos!$B:$AV,42,FALSE),"0")</f>
        <v>5.0434385002286239E-2</v>
      </c>
      <c r="CI27" s="25">
        <f>IFERROR(VLOOKUP(CONCATENATE($A27,CI$25),Datos!$B:$AV,42,FALSE),"0")</f>
        <v>5.2672247263361234E-2</v>
      </c>
      <c r="CJ27" s="25">
        <f>IFERROR(VLOOKUP(CONCATENATE($A27,CJ$25),Datos!$B:$AV,42,FALSE),"0")</f>
        <v>6.1651917404129793E-2</v>
      </c>
      <c r="CK27" s="25">
        <f>IFERROR(VLOOKUP(CONCATENATE($A27,CK$25),Datos!$B:$AV,42,FALSE),"0")</f>
        <v>5.5588762701733414E-2</v>
      </c>
      <c r="CL27" s="25">
        <f>IFERROR(VLOOKUP(CONCATENATE($A27,CL$25),Datos!$B:$AV,42,FALSE),"0")</f>
        <v>5.0336283185840706E-2</v>
      </c>
      <c r="CM27" s="25">
        <f>IFERROR(VLOOKUP(CONCATENATE($A27,CM$25),Datos!$B:$AV,42,FALSE),"0")</f>
        <v>4.1904761904761903E-2</v>
      </c>
      <c r="CN27" s="25">
        <f>IFERROR(VLOOKUP(CONCATENATE($A27,CN$25),Datos!$B:$AV,42,FALSE),"0")</f>
        <v>5.5393474088291747E-2</v>
      </c>
      <c r="CO27" s="25">
        <f>IFERROR(VLOOKUP(CONCATENATE($A27,CO$25),Datos!$B:$AV,42,FALSE),"0")</f>
        <v>5.4092526690391461E-2</v>
      </c>
      <c r="CP27" s="25">
        <f>IFERROR(VLOOKUP(CONCATENATE($A27,CP$25),Datos!$B:$AV,42,FALSE),"0")</f>
        <v>3.1412742382271465E-2</v>
      </c>
      <c r="CQ27" s="25">
        <f>IFERROR(VLOOKUP(CONCATENATE($A27,CQ$25),Datos!$B:$AV,42,FALSE),"0")</f>
        <v>6.53517422748192E-2</v>
      </c>
      <c r="CR27" s="25">
        <f>IFERROR(VLOOKUP(CONCATENATE($A27,CR$25),Datos!$B:$AV,42,FALSE),"0")</f>
        <v>4.2380872200707187E-2</v>
      </c>
      <c r="CS27" s="25">
        <f>IFERROR(VLOOKUP(CONCATENATE($A27,CS$25),Datos!$B:$AV,42,FALSE),"0")</f>
        <v>5.3364632237871676E-2</v>
      </c>
      <c r="CT27" s="25">
        <f>IFERROR(VLOOKUP(CONCATENATE($A27,CT$25),Datos!$B:$AV,42,FALSE),"0")</f>
        <v>3.0516431924882629E-2</v>
      </c>
      <c r="CU27" s="25">
        <f>IFERROR(VLOOKUP(CONCATENATE($A27,CU$25),Datos!$B:$AV,42,FALSE),"0")</f>
        <v>6.9194312796208537E-2</v>
      </c>
      <c r="CV27" s="25">
        <f>IFERROR(VLOOKUP(CONCATENATE($A27,CV$25),Datos!$B:$AV,42,FALSE),"0")</f>
        <v>3.0987514188422247E-2</v>
      </c>
      <c r="CW27" s="25">
        <f>IFERROR(VLOOKUP(CONCATENATE($A27,CW$25),Datos!$B:$AV,42,FALSE),"0")</f>
        <v>4.5429515418502202E-2</v>
      </c>
      <c r="CX27" s="25">
        <f>IFERROR(VLOOKUP(CONCATENATE($A27,CX$25),Datos!$B:$AV,42,FALSE),"0")</f>
        <v>5.2366863905325446E-2</v>
      </c>
      <c r="CY27" s="25">
        <f>IFERROR(VLOOKUP(CONCATENATE($A27,CY$25),Datos!$B:$AV,42,FALSE),"0")</f>
        <v>7.4285714285714288E-2</v>
      </c>
      <c r="CZ27" s="25">
        <f>IFERROR(VLOOKUP(CONCATENATE($A27,CZ$25),Datos!$B:$AV,42,FALSE),"0")</f>
        <v>5.312217194570136E-2</v>
      </c>
      <c r="DA27" s="25">
        <f>IFERROR(VLOOKUP(CONCATENATE($A27,DA$25),Datos!$B:$AV,42,FALSE),"0")</f>
        <v>6.7700987306064886E-2</v>
      </c>
    </row>
    <row r="28" spans="1:105" x14ac:dyDescent="0.2">
      <c r="A28" s="21" t="s">
        <v>54</v>
      </c>
      <c r="B28" s="23">
        <v>3.6764705882352942E-2</v>
      </c>
      <c r="C28" s="23">
        <v>6.7367822626492324E-2</v>
      </c>
      <c r="D28" s="23">
        <v>5.9787928221859708E-2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9.7472924187725629E-2</v>
      </c>
      <c r="K28" s="23">
        <v>0.53846153846153844</v>
      </c>
      <c r="L28" s="23">
        <v>8.8225538971807627E-2</v>
      </c>
      <c r="M28" s="23">
        <v>0.15844277673545967</v>
      </c>
      <c r="N28" s="23">
        <v>0.16110927698910532</v>
      </c>
      <c r="O28" s="23">
        <v>0.12504761904761905</v>
      </c>
      <c r="P28" s="23">
        <v>0.17526881720430107</v>
      </c>
      <c r="Q28" s="23">
        <v>0.25517045454545456</v>
      </c>
      <c r="R28" s="23">
        <v>0.12952001989554837</v>
      </c>
      <c r="S28" s="23">
        <v>9.8416289592760178E-2</v>
      </c>
      <c r="T28" s="23">
        <v>8.5227598053249351E-2</v>
      </c>
      <c r="U28" s="23">
        <v>0.13011828935395814</v>
      </c>
      <c r="V28" s="23">
        <v>0.14727213328977459</v>
      </c>
      <c r="W28" s="23">
        <v>0.14382639062110253</v>
      </c>
      <c r="X28" s="23">
        <v>3.9631942162339798E-2</v>
      </c>
      <c r="Y28" s="23">
        <v>3.9631942162339798E-2</v>
      </c>
      <c r="Z28" s="23">
        <v>6.0303030303030303E-2</v>
      </c>
      <c r="AA28" s="23">
        <v>6.6565579984837003E-2</v>
      </c>
      <c r="AB28" s="23">
        <v>7.1173762945914848E-2</v>
      </c>
      <c r="AC28" s="23">
        <v>9.2876863611264501E-2</v>
      </c>
      <c r="AD28" s="23">
        <v>8.4762938834600066E-2</v>
      </c>
      <c r="AE28" s="23">
        <v>6.2540575632979878E-2</v>
      </c>
      <c r="AF28" s="23">
        <v>6.4095655102728188E-2</v>
      </c>
      <c r="AG28" s="23">
        <v>7.9457917261055638E-2</v>
      </c>
      <c r="AH28" s="23">
        <v>6.6303978238694328E-2</v>
      </c>
      <c r="AI28" s="23">
        <v>8.3260826577021954E-2</v>
      </c>
      <c r="AJ28" s="23">
        <v>7.5121555915721228E-2</v>
      </c>
      <c r="AK28" s="23">
        <v>8.1742286751361165E-2</v>
      </c>
      <c r="AL28" s="23">
        <v>7.5896700143472023E-2</v>
      </c>
      <c r="AM28" s="23">
        <v>4.2219774166896172E-2</v>
      </c>
      <c r="AN28" s="23">
        <v>7.962682803832577E-2</v>
      </c>
      <c r="AO28" s="23">
        <v>5.8251953124999999E-2</v>
      </c>
      <c r="AP28" s="23">
        <v>5.8326359832635982E-2</v>
      </c>
      <c r="AQ28" s="23">
        <v>3.7688916876574309E-2</v>
      </c>
      <c r="AR28" s="23">
        <v>4.0482233502538073E-2</v>
      </c>
      <c r="AS28" s="23">
        <v>8.1250000000000003E-2</v>
      </c>
      <c r="AT28" s="23">
        <v>5.1184645929847783E-2</v>
      </c>
      <c r="AU28" s="23">
        <v>5.2229299363057327E-2</v>
      </c>
      <c r="AV28" s="23">
        <v>5.1914893617021278E-2</v>
      </c>
      <c r="AW28" s="23">
        <v>6.9995600527936644E-2</v>
      </c>
      <c r="AX28" s="23">
        <v>7.8325123152709356E-2</v>
      </c>
      <c r="AY28" s="23">
        <v>6.4137931034482759E-2</v>
      </c>
      <c r="AZ28" s="23">
        <v>3.8561151079136692E-2</v>
      </c>
      <c r="BA28" s="23">
        <v>0.42857142857142855</v>
      </c>
      <c r="BB28" s="23">
        <v>4.7244094488188976E-2</v>
      </c>
      <c r="BC28" s="23">
        <v>7.2142857142857147E-2</v>
      </c>
      <c r="BD28" s="23">
        <v>4.8421052631578948E-2</v>
      </c>
      <c r="BE28" s="23">
        <v>2.0735981308411214E-2</v>
      </c>
      <c r="BF28" s="23">
        <v>5.627705627705628E-2</v>
      </c>
      <c r="BG28" s="23">
        <v>3.2505643340857787E-2</v>
      </c>
      <c r="BH28" s="23">
        <v>3.7469684721099433E-2</v>
      </c>
      <c r="BI28" s="23">
        <v>5.4015401540154016E-2</v>
      </c>
      <c r="BJ28" s="23">
        <v>2.5316455696202531E-2</v>
      </c>
      <c r="BK28" s="23">
        <v>0</v>
      </c>
      <c r="BL28" s="23">
        <v>0</v>
      </c>
      <c r="BM28" s="23">
        <v>0</v>
      </c>
      <c r="BN28" s="23">
        <v>7.5248654818196647E-2</v>
      </c>
      <c r="BO28" s="23">
        <v>6.1728395061728392E-2</v>
      </c>
      <c r="BP28" s="23">
        <v>3.4482758620689655E-2</v>
      </c>
      <c r="BQ28" s="23">
        <v>1.6042780748663103E-2</v>
      </c>
      <c r="BR28" s="23">
        <v>3.1034482758620689E-2</v>
      </c>
      <c r="BS28" s="23">
        <v>7.575757575757576E-2</v>
      </c>
      <c r="BT28" s="23">
        <f>+VLOOKUP(CONCATENATE($A28,BT$25),Datos!$B:$AV,42,FALSE)</f>
        <v>3.2487309644670052E-2</v>
      </c>
      <c r="BU28" s="23">
        <f>+VLOOKUP(CONCATENATE($A28,BU$25),Datos!$B:$AV,42,FALSE)</f>
        <v>2.3529411764705882E-2</v>
      </c>
      <c r="BV28" s="23">
        <f>+VLOOKUP(CONCATENATE($A28,BV$25),Datos!$B:$AV,42,FALSE)</f>
        <v>2.5742574257425741E-2</v>
      </c>
      <c r="BW28" s="23">
        <f>+VLOOKUP(CONCATENATE($A28,BW$25),Datos!$B:$AV,42,FALSE)</f>
        <v>4.3478260869565216E-2</v>
      </c>
      <c r="BX28" s="23">
        <f>+VLOOKUP(CONCATENATE($A28,BX$25),Datos!$B:$AV,42,FALSE)</f>
        <v>0.33333333333333331</v>
      </c>
      <c r="BY28" s="23">
        <f>+VLOOKUP(CONCATENATE($A28,BY$25),Datos!$B:$AV,42,FALSE)</f>
        <v>0</v>
      </c>
      <c r="BZ28" s="23"/>
      <c r="CA28" s="23">
        <f>+VLOOKUP(CONCATENATE($A28,CA$25),Datos!$B:$AV,42,FALSE)</f>
        <v>0.26666666666666666</v>
      </c>
      <c r="CB28" s="23"/>
      <c r="CC28" s="23"/>
      <c r="CD28" s="23">
        <f>+VLOOKUP(CONCATENATE($A28,CD$25),Datos!$B:$AV,42,FALSE)</f>
        <v>0.5</v>
      </c>
      <c r="CE28" s="25">
        <f>IFERROR(VLOOKUP(CONCATENATE($A28,CE$25),Datos!$B:$AV,42,FALSE),"0")</f>
        <v>0</v>
      </c>
      <c r="CF28" s="25">
        <f>IFERROR(VLOOKUP(CONCATENATE($A28,CF$25),Datos!$B:$AV,42,FALSE),"0")</f>
        <v>0</v>
      </c>
      <c r="CG28" s="25">
        <f>IFERROR(VLOOKUP(CONCATENATE($A28,CG$25),Datos!$B:$AV,42,FALSE),"0")</f>
        <v>0</v>
      </c>
      <c r="CH28" s="25">
        <f>IFERROR(VLOOKUP(CONCATENATE($A28,CH$25),Datos!$B:$AV,42,FALSE),"0")</f>
        <v>0</v>
      </c>
      <c r="CI28" s="25">
        <f>IFERROR(VLOOKUP(CONCATENATE($A28,CI$25),Datos!$B:$AV,42,FALSE),"0")</f>
        <v>0.26315789473684209</v>
      </c>
      <c r="CJ28" s="25">
        <f>IFERROR(VLOOKUP(CONCATENATE($A28,CJ$25),Datos!$B:$AV,42,FALSE),"0")</f>
        <v>5.2307692307692305E-2</v>
      </c>
      <c r="CK28" s="25">
        <f>IFERROR(VLOOKUP(CONCATENATE($A28,CK$25),Datos!$B:$AV,42,FALSE),"0")</f>
        <v>3.565891472868217E-2</v>
      </c>
      <c r="CL28" s="25">
        <f>IFERROR(VLOOKUP(CONCATENATE($A28,CL$25),Datos!$B:$AV,42,FALSE),"0")</f>
        <v>0.34285714285714286</v>
      </c>
      <c r="CM28" s="25">
        <f>IFERROR(VLOOKUP(CONCATENATE($A28,CM$25),Datos!$B:$AV,42,FALSE),"0")</f>
        <v>3.4398496240601505E-2</v>
      </c>
      <c r="CN28" s="25">
        <f>IFERROR(VLOOKUP(CONCATENATE($A28,CN$25),Datos!$B:$AV,42,FALSE),"0")</f>
        <v>3.314606741573034E-2</v>
      </c>
      <c r="CO28" s="25">
        <f>IFERROR(VLOOKUP(CONCATENATE($A28,CO$25),Datos!$B:$AV,42,FALSE),"0")</f>
        <v>2.2343324250681199E-2</v>
      </c>
      <c r="CP28" s="25">
        <f>IFERROR(VLOOKUP(CONCATENATE($A28,CP$25),Datos!$B:$AV,42,FALSE),"0")</f>
        <v>5.0190114068441066E-2</v>
      </c>
      <c r="CQ28" s="25">
        <f>IFERROR(VLOOKUP(CONCATENATE($A28,CQ$25),Datos!$B:$AV,42,FALSE),"0")</f>
        <v>4.1532258064516131E-2</v>
      </c>
      <c r="CR28" s="25">
        <f>IFERROR(VLOOKUP(CONCATENATE($A28,CR$25),Datos!$B:$AV,42,FALSE),"0")</f>
        <v>3.5751295336787565E-2</v>
      </c>
      <c r="CS28" s="25">
        <f>IFERROR(VLOOKUP(CONCATENATE($A28,CS$25),Datos!$B:$AV,42,FALSE),"0")</f>
        <v>2.7629233511586453E-2</v>
      </c>
      <c r="CT28" s="25">
        <f>IFERROR(VLOOKUP(CONCATENATE($A28,CT$25),Datos!$B:$AV,42,FALSE),"0")</f>
        <v>2.0916030534351145E-2</v>
      </c>
      <c r="CU28" s="25">
        <f>IFERROR(VLOOKUP(CONCATENATE($A28,CU$25),Datos!$B:$AV,42,FALSE),"0")</f>
        <v>2.7212874908558889E-2</v>
      </c>
      <c r="CV28" s="25">
        <f>IFERROR(VLOOKUP(CONCATENATE($A28,CV$25),Datos!$B:$AV,42,FALSE),"0")</f>
        <v>2.4093264248704664E-2</v>
      </c>
      <c r="CW28" s="25">
        <f>IFERROR(VLOOKUP(CONCATENATE($A28,CW$25),Datos!$B:$AV,42,FALSE),"0")</f>
        <v>3.2514177693761817E-2</v>
      </c>
      <c r="CX28" s="25">
        <f>IFERROR(VLOOKUP(CONCATENATE($A28,CX$25),Datos!$B:$AV,42,FALSE),"0")</f>
        <v>5.1181102362204724E-2</v>
      </c>
      <c r="CY28" s="25" t="str">
        <f>IFERROR(VLOOKUP(CONCATENATE($A28,CY$25),Datos!$B:$AV,42,FALSE),"0")</f>
        <v>0</v>
      </c>
      <c r="CZ28" s="25">
        <f>IFERROR(VLOOKUP(CONCATENATE($A28,CZ$25),Datos!$B:$AV,42,FALSE),"0")</f>
        <v>2.1276595744680851E-2</v>
      </c>
      <c r="DA28" s="25" t="str">
        <f>IFERROR(VLOOKUP(CONCATENATE($A28,DA$25),Datos!$B:$AV,42,FALSE),"0")</f>
        <v>0</v>
      </c>
    </row>
    <row r="29" spans="1:105" x14ac:dyDescent="0.2">
      <c r="A29" s="21" t="s">
        <v>22</v>
      </c>
      <c r="B29" s="23">
        <v>2.184265010351967E-2</v>
      </c>
      <c r="C29" s="23">
        <v>4.0170940170940174E-2</v>
      </c>
      <c r="D29" s="23">
        <v>7.2106824925816021E-2</v>
      </c>
      <c r="E29" s="23">
        <v>4.2446941323345817E-2</v>
      </c>
      <c r="F29" s="23">
        <v>5.7066381156316917E-2</v>
      </c>
      <c r="G29" s="23">
        <v>4.851063829787234E-2</v>
      </c>
      <c r="H29" s="23">
        <v>4.6380885453267746E-2</v>
      </c>
      <c r="I29" s="23">
        <v>6.3659147869674179E-2</v>
      </c>
      <c r="J29" s="23">
        <v>5.6363636363636366E-2</v>
      </c>
      <c r="K29" s="23">
        <v>0.11013333333333333</v>
      </c>
      <c r="L29" s="23">
        <v>6.4864864864864868E-2</v>
      </c>
      <c r="M29" s="23">
        <v>4.3943412908930148E-2</v>
      </c>
      <c r="N29" s="23">
        <v>7.8404669260700388E-2</v>
      </c>
      <c r="O29" s="23">
        <v>5.8918482647296204E-2</v>
      </c>
      <c r="P29" s="23">
        <v>6.5813953488372087E-2</v>
      </c>
      <c r="Q29" s="23">
        <v>9.9045346062052508E-2</v>
      </c>
      <c r="R29" s="23">
        <v>0.10462046204620462</v>
      </c>
      <c r="S29" s="23">
        <v>0.14305750350631136</v>
      </c>
      <c r="T29" s="23">
        <v>7.1428571428571425E-2</v>
      </c>
      <c r="U29" s="23">
        <v>0</v>
      </c>
      <c r="V29" s="23">
        <v>0</v>
      </c>
      <c r="W29" s="23">
        <v>0</v>
      </c>
      <c r="X29" s="23">
        <v>0</v>
      </c>
      <c r="Y29" s="23">
        <v>0.10690121786197564</v>
      </c>
      <c r="Z29" s="23">
        <v>0.38378048780487806</v>
      </c>
      <c r="AA29" s="23">
        <v>0.15987933634992457</v>
      </c>
      <c r="AB29" s="23">
        <v>0.1218249075215783</v>
      </c>
      <c r="AC29" s="23">
        <v>0.125</v>
      </c>
      <c r="AD29" s="23">
        <v>9.8697916666666663E-2</v>
      </c>
      <c r="AE29" s="23">
        <v>0.13484848484848486</v>
      </c>
      <c r="AF29" s="23">
        <v>9.385026737967915E-2</v>
      </c>
      <c r="AG29" s="23">
        <v>0.18187221396731054</v>
      </c>
      <c r="AH29" s="23">
        <v>0.18287671232876712</v>
      </c>
      <c r="AI29" s="23">
        <v>9.428129829984544E-2</v>
      </c>
      <c r="AJ29" s="23">
        <v>0.13311345646437994</v>
      </c>
      <c r="AK29" s="23">
        <v>8.4993359893758294E-2</v>
      </c>
      <c r="AL29" s="23">
        <v>8.2931034482758625E-2</v>
      </c>
      <c r="AM29" s="23">
        <v>6.5133171912832924E-2</v>
      </c>
      <c r="AN29" s="23">
        <v>0.24531872509960159</v>
      </c>
      <c r="AO29" s="23">
        <v>0.10993303571428571</v>
      </c>
      <c r="AP29" s="23">
        <v>7.1551724137931039E-2</v>
      </c>
      <c r="AQ29" s="23">
        <v>4.4166666666666667E-2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9.5238095238095233E-2</v>
      </c>
      <c r="AX29" s="23">
        <v>0.11708860759493671</v>
      </c>
      <c r="AY29" s="23">
        <v>7.0528967254408062E-2</v>
      </c>
      <c r="AZ29" s="23">
        <v>8.6262924667651397E-2</v>
      </c>
      <c r="BA29" s="23">
        <v>5.1048218029350105E-2</v>
      </c>
      <c r="BB29" s="23">
        <v>5.731707317073171E-2</v>
      </c>
      <c r="BC29" s="23">
        <v>8.6956521739130432E-2</v>
      </c>
      <c r="BD29" s="23">
        <v>6.4057971014492759E-2</v>
      </c>
      <c r="BE29" s="23">
        <v>4.5945945945945948E-2</v>
      </c>
      <c r="BF29" s="23">
        <v>2.4733268671193017E-2</v>
      </c>
      <c r="BG29" s="23">
        <v>3.9094650205761319E-2</v>
      </c>
      <c r="BH29" s="23">
        <v>4.3121149897330596E-2</v>
      </c>
      <c r="BI29" s="23">
        <v>2.1288515406162466E-2</v>
      </c>
      <c r="BJ29" s="23">
        <v>4.0629095674967232E-2</v>
      </c>
      <c r="BK29" s="23">
        <v>3.8376383763837639E-2</v>
      </c>
      <c r="BL29" s="23">
        <v>3.7914691943127965E-2</v>
      </c>
      <c r="BM29" s="23">
        <v>3.8042381432896066E-2</v>
      </c>
      <c r="BN29" s="23">
        <v>2.4333719582850522E-2</v>
      </c>
      <c r="BO29" s="23">
        <v>3.4444444444444444E-2</v>
      </c>
      <c r="BP29" s="23">
        <v>4.1487603305785124E-2</v>
      </c>
      <c r="BQ29" s="23">
        <v>2.1627188465499485E-2</v>
      </c>
      <c r="BR29" s="23">
        <v>3.0643513789581207E-2</v>
      </c>
      <c r="BS29" s="23">
        <v>5.7210776545166403E-2</v>
      </c>
      <c r="BT29" s="23">
        <f>+VLOOKUP(CONCATENATE($A29,BT$25),Datos!$B:$AV,42,FALSE)</f>
        <v>2.437547312641938E-2</v>
      </c>
      <c r="BU29" s="23">
        <f>+VLOOKUP(CONCATENATE($A29,BU$25),Datos!$B:$AV,42,FALSE)</f>
        <v>2.3612750885478158E-2</v>
      </c>
      <c r="BV29" s="23">
        <f>+VLOOKUP(CONCATENATE($A29,BV$25),Datos!$B:$AV,42,FALSE)</f>
        <v>2.9088050314465409E-2</v>
      </c>
      <c r="BW29" s="23">
        <f>+VLOOKUP(CONCATENATE($A29,BW$25),Datos!$B:$AV,42,FALSE)</f>
        <v>2.3896382074366611E-2</v>
      </c>
      <c r="BX29" s="23">
        <f>+VLOOKUP(CONCATENATE($A29,BX$25),Datos!$B:$AV,42,FALSE)</f>
        <v>2.7320490367775833E-2</v>
      </c>
      <c r="BY29" s="23">
        <f>+VLOOKUP(CONCATENATE($A29,BY$25),Datos!$B:$AV,42,FALSE)</f>
        <v>4.5152603231597845E-2</v>
      </c>
      <c r="BZ29" s="23">
        <f>+VLOOKUP(CONCATENATE($A29,BZ$25),Datos!$B:$AV,42,FALSE)</f>
        <v>5.3061224489795916E-2</v>
      </c>
      <c r="CA29" s="23">
        <f>+VLOOKUP(CONCATENATE($A29,CA$25),Datos!$B:$AV,42,FALSE)</f>
        <v>3.7999999999999999E-2</v>
      </c>
      <c r="CB29" s="23">
        <f>+VLOOKUP(CONCATENATE($A29,CB$25),Datos!$B:$AV,42,FALSE)</f>
        <v>7.0388349514563103E-2</v>
      </c>
      <c r="CC29" s="23">
        <f>+VLOOKUP(CONCATENATE($A29,CC$25),Datos!$B:$AV,42,FALSE)</f>
        <v>3.9059967585089138E-2</v>
      </c>
      <c r="CD29" s="23">
        <f>+VLOOKUP(CONCATENATE($A29,CD$25),Datos!$B:$AV,42,FALSE)</f>
        <v>3.1388660640920295E-2</v>
      </c>
      <c r="CE29" s="25">
        <f>IFERROR(VLOOKUP(CONCATENATE($A29,CE$25),Datos!$B:$AV,42,FALSE),"0")</f>
        <v>3.6351791530944623E-2</v>
      </c>
      <c r="CF29" s="25">
        <f>IFERROR(VLOOKUP(CONCATENATE($A29,CF$25),Datos!$B:$AV,42,FALSE),"0")</f>
        <v>3.8314176245210725E-2</v>
      </c>
      <c r="CG29" s="25">
        <f>IFERROR(VLOOKUP(CONCATENATE($A29,CG$25),Datos!$B:$AV,42,FALSE),"0")</f>
        <v>4.3530351437699684E-2</v>
      </c>
      <c r="CH29" s="25">
        <f>IFERROR(VLOOKUP(CONCATENATE($A29,CH$25),Datos!$B:$AV,42,FALSE),"0")</f>
        <v>5.6633119853613904E-2</v>
      </c>
      <c r="CI29" s="25">
        <f>IFERROR(VLOOKUP(CONCATENATE($A29,CI$25),Datos!$B:$AV,42,FALSE),"0")</f>
        <v>5.7634902411021816E-2</v>
      </c>
      <c r="CJ29" s="25">
        <f>IFERROR(VLOOKUP(CONCATENATE($A29,CJ$25),Datos!$B:$AV,42,FALSE),"0")</f>
        <v>7.0474137931034478E-2</v>
      </c>
      <c r="CK29" s="25">
        <f>IFERROR(VLOOKUP(CONCATENATE($A29,CK$25),Datos!$B:$AV,42,FALSE),"0")</f>
        <v>5.6075949367088609E-2</v>
      </c>
      <c r="CL29" s="25">
        <f>IFERROR(VLOOKUP(CONCATENATE($A29,CL$25),Datos!$B:$AV,42,FALSE),"0")</f>
        <v>3.4167468719923003E-2</v>
      </c>
      <c r="CM29" s="25">
        <f>IFERROR(VLOOKUP(CONCATENATE($A29,CM$25),Datos!$B:$AV,42,FALSE),"0")</f>
        <v>4.0920716112531973E-2</v>
      </c>
      <c r="CN29" s="25">
        <f>IFERROR(VLOOKUP(CONCATENATE($A29,CN$25),Datos!$B:$AV,42,FALSE),"0")</f>
        <v>3.356871265616513E-2</v>
      </c>
      <c r="CO29" s="25">
        <f>IFERROR(VLOOKUP(CONCATENATE($A29,CO$25),Datos!$B:$AV,42,FALSE),"0")</f>
        <v>3.6104513064133016E-2</v>
      </c>
      <c r="CP29" s="25">
        <f>IFERROR(VLOOKUP(CONCATENATE($A29,CP$25),Datos!$B:$AV,42,FALSE),"0")</f>
        <v>3.644646924829157E-2</v>
      </c>
      <c r="CQ29" s="25">
        <f>IFERROR(VLOOKUP(CONCATENATE($A29,CQ$25),Datos!$B:$AV,42,FALSE),"0")</f>
        <v>5.1744413955311645E-2</v>
      </c>
      <c r="CR29" s="25">
        <f>IFERROR(VLOOKUP(CONCATENATE($A29,CR$25),Datos!$B:$AV,42,FALSE),"0")</f>
        <v>6.2087912087912089E-2</v>
      </c>
      <c r="CS29" s="25">
        <f>IFERROR(VLOOKUP(CONCATENATE($A29,CS$25),Datos!$B:$AV,42,FALSE),"0")</f>
        <v>6.9819819819819814E-2</v>
      </c>
      <c r="CT29" s="25">
        <f>IFERROR(VLOOKUP(CONCATENATE($A29,CT$25),Datos!$B:$AV,42,FALSE),"0")</f>
        <v>3.6100746268656718E-2</v>
      </c>
      <c r="CU29" s="25">
        <f>IFERROR(VLOOKUP(CONCATENATE($A29,CU$25),Datos!$B:$AV,42,FALSE),"0")</f>
        <v>5.1159793814432988E-2</v>
      </c>
      <c r="CV29" s="25">
        <f>IFERROR(VLOOKUP(CONCATENATE($A29,CV$25),Datos!$B:$AV,42,FALSE),"0")</f>
        <v>4.596949891067538E-2</v>
      </c>
      <c r="CW29" s="25">
        <f>IFERROR(VLOOKUP(CONCATENATE($A29,CW$25),Datos!$B:$AV,42,FALSE),"0")</f>
        <v>3.8181818181818185E-2</v>
      </c>
      <c r="CX29" s="25">
        <f>IFERROR(VLOOKUP(CONCATENATE($A29,CX$25),Datos!$B:$AV,42,FALSE),"0")</f>
        <v>5.7311918850380388E-2</v>
      </c>
      <c r="CY29" s="25">
        <f>IFERROR(VLOOKUP(CONCATENATE($A29,CY$25),Datos!$B:$AV,42,FALSE),"0")</f>
        <v>6.1224489795918366E-2</v>
      </c>
      <c r="CZ29" s="25">
        <f>IFERROR(VLOOKUP(CONCATENATE($A29,CZ$25),Datos!$B:$AV,42,FALSE),"0")</f>
        <v>4.2372881355932202E-2</v>
      </c>
      <c r="DA29" s="25" t="str">
        <f>IFERROR(VLOOKUP(CONCATENATE($A29,DA$25),Datos!$B:$AV,42,FALSE),"0")</f>
        <v>0</v>
      </c>
    </row>
    <row r="30" spans="1:105" x14ac:dyDescent="0.2">
      <c r="A30" s="21" t="s">
        <v>23</v>
      </c>
      <c r="B30" s="23">
        <v>0.08</v>
      </c>
      <c r="C30" s="23">
        <v>0.08</v>
      </c>
      <c r="D30" s="23">
        <v>0.08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0.31707317073170732</v>
      </c>
      <c r="K30" s="23">
        <v>0.87878787878787878</v>
      </c>
      <c r="L30" s="23">
        <v>8.1272084805653705E-2</v>
      </c>
      <c r="M30" s="23">
        <v>6.2688614540466397E-2</v>
      </c>
      <c r="N30" s="23">
        <v>5.9420289855072465E-2</v>
      </c>
      <c r="O30" s="23">
        <v>5.2365006278777729E-2</v>
      </c>
      <c r="P30" s="23">
        <v>2.6001251564455569E-2</v>
      </c>
      <c r="Q30" s="23">
        <v>7.1913161465400277E-2</v>
      </c>
      <c r="R30" s="23">
        <v>8.4639498432601878E-2</v>
      </c>
      <c r="S30" s="23">
        <v>6.0930232558139535E-2</v>
      </c>
      <c r="T30" s="23">
        <v>7.1791153009427122E-2</v>
      </c>
      <c r="U30" s="23">
        <v>0.12565789473684211</v>
      </c>
      <c r="V30" s="23">
        <v>0.10351405622489959</v>
      </c>
      <c r="W30" s="23">
        <v>5.0411861614497532E-2</v>
      </c>
      <c r="X30" s="23">
        <v>3.2258064516129031E-2</v>
      </c>
      <c r="Y30" s="23">
        <v>3.2258064516129031E-2</v>
      </c>
      <c r="Z30" s="23">
        <v>6.786069651741293E-2</v>
      </c>
      <c r="AA30" s="23">
        <v>8.8377723970944316E-2</v>
      </c>
      <c r="AB30" s="23">
        <v>6.4910858995137766E-2</v>
      </c>
      <c r="AC30" s="23">
        <v>4.3772455089820361E-2</v>
      </c>
      <c r="AD30" s="23">
        <v>5.6590909090909088E-2</v>
      </c>
      <c r="AE30" s="23">
        <v>7.1351351351351358E-2</v>
      </c>
      <c r="AF30" s="23">
        <v>5.7840616966580979E-2</v>
      </c>
      <c r="AG30" s="23">
        <v>6.3863636363636359E-2</v>
      </c>
      <c r="AH30" s="23">
        <v>3.7790697674418602E-2</v>
      </c>
      <c r="AI30" s="23">
        <v>3.3990536277602526E-2</v>
      </c>
      <c r="AJ30" s="23">
        <v>4.2695356738391844E-2</v>
      </c>
      <c r="AK30" s="23">
        <v>6.1557788944723621E-2</v>
      </c>
      <c r="AL30" s="23">
        <v>4.9275362318840582E-2</v>
      </c>
      <c r="AM30" s="23">
        <v>2.823529411764706E-2</v>
      </c>
      <c r="AN30" s="23">
        <v>4.661117717003567E-2</v>
      </c>
      <c r="AO30" s="23">
        <v>7.6448828606658442E-2</v>
      </c>
      <c r="AP30" s="23">
        <v>2.7272727272727271E-2</v>
      </c>
      <c r="AQ30" s="23">
        <v>4.145077720207254E-2</v>
      </c>
      <c r="AR30" s="23">
        <v>3.9655172413793106E-2</v>
      </c>
      <c r="AS30" s="23">
        <v>4.7285464098073555E-2</v>
      </c>
      <c r="AT30" s="23">
        <v>5.7487437185929649E-2</v>
      </c>
      <c r="AU30" s="23">
        <v>5.0728862973760933E-2</v>
      </c>
      <c r="AV30" s="23">
        <v>3.1609195402298854E-2</v>
      </c>
      <c r="AW30" s="23">
        <v>6.0419235511713937E-2</v>
      </c>
      <c r="AX30" s="23">
        <v>3.7558685446009391E-2</v>
      </c>
      <c r="AY30" s="23">
        <v>4.4756029164329782E-2</v>
      </c>
      <c r="AZ30" s="23">
        <v>3.7474747474747473E-2</v>
      </c>
      <c r="BA30" s="23">
        <v>2.1929163526752074E-2</v>
      </c>
      <c r="BB30" s="23">
        <v>3.3962264150943396E-2</v>
      </c>
      <c r="BC30" s="23">
        <v>3.330612244897959E-2</v>
      </c>
      <c r="BD30" s="23">
        <v>5.150501672240803E-2</v>
      </c>
      <c r="BE30" s="23">
        <v>4.0160642570281124E-2</v>
      </c>
      <c r="BF30" s="23">
        <v>2.3886255924170617E-2</v>
      </c>
      <c r="BG30" s="23">
        <v>3.4773445732349841E-2</v>
      </c>
      <c r="BH30" s="23">
        <v>9.8039215686274508E-3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5.1826677994902294E-2</v>
      </c>
      <c r="BP30" s="23">
        <v>6.0827250608272508E-2</v>
      </c>
      <c r="BQ30" s="23">
        <v>2.3673036093418261E-2</v>
      </c>
      <c r="BR30" s="23">
        <v>5.50098231827112E-2</v>
      </c>
      <c r="BS30" s="23">
        <v>3.8702460850111857E-2</v>
      </c>
      <c r="BT30" s="23">
        <f>+VLOOKUP(CONCATENATE($A30,BT$25),Datos!$B:$AV,42,FALSE)</f>
        <v>3.0193661971830987E-2</v>
      </c>
      <c r="BU30" s="23">
        <f>+VLOOKUP(CONCATENATE($A30,BU$25),Datos!$B:$AV,42,FALSE)</f>
        <v>3.5509736540664374E-2</v>
      </c>
      <c r="BV30" s="23">
        <f>+VLOOKUP(CONCATENATE($A30,BV$25),Datos!$B:$AV,42,FALSE)</f>
        <v>3.9537126325940211E-2</v>
      </c>
      <c r="BW30" s="23">
        <f>+VLOOKUP(CONCATENATE($A30,BW$25),Datos!$B:$AV,42,FALSE)</f>
        <v>3.8426626323751892E-2</v>
      </c>
      <c r="BX30" s="23">
        <f>+VLOOKUP(CONCATENATE($A30,BX$25),Datos!$B:$AV,42,FALSE)</f>
        <v>5.1071025930101467E-2</v>
      </c>
      <c r="BY30" s="23">
        <f>+VLOOKUP(CONCATENATE($A30,BY$25),Datos!$B:$AV,42,FALSE)</f>
        <v>4.9620253164556961E-2</v>
      </c>
      <c r="BZ30" s="23">
        <f>+VLOOKUP(CONCATENATE($A30,BZ$25),Datos!$B:$AV,42,FALSE)</f>
        <v>7.2413793103448282E-2</v>
      </c>
      <c r="CA30" s="23">
        <f>+VLOOKUP(CONCATENATE($A30,CA$25),Datos!$B:$AV,42,FALSE)</f>
        <v>0.10533707865168539</v>
      </c>
      <c r="CB30" s="23">
        <f>+VLOOKUP(CONCATENATE($A30,CB$25),Datos!$B:$AV,42,FALSE)</f>
        <v>0.10658682634730539</v>
      </c>
      <c r="CC30" s="23">
        <f>+VLOOKUP(CONCATENATE($A30,CC$25),Datos!$B:$AV,42,FALSE)</f>
        <v>8.3213429256594723E-2</v>
      </c>
      <c r="CD30" s="23">
        <f>+VLOOKUP(CONCATENATE($A30,CD$25),Datos!$B:$AV,42,FALSE)</f>
        <v>8.6104218362282881E-2</v>
      </c>
      <c r="CE30" s="25">
        <f>IFERROR(VLOOKUP(CONCATENATE($A30,CE$25),Datos!$B:$AV,42,FALSE),"0")</f>
        <v>0.12090643274853802</v>
      </c>
      <c r="CF30" s="25">
        <f>IFERROR(VLOOKUP(CONCATENATE($A30,CF$25),Datos!$B:$AV,42,FALSE),"0")</f>
        <v>0.10965169953839699</v>
      </c>
      <c r="CG30" s="25">
        <f>IFERROR(VLOOKUP(CONCATENATE($A30,CG$25),Datos!$B:$AV,42,FALSE),"0")</f>
        <v>0.10545774647887324</v>
      </c>
      <c r="CH30" s="25">
        <f>IFERROR(VLOOKUP(CONCATENATE($A30,CH$25),Datos!$B:$AV,42,FALSE),"0")</f>
        <v>9.6915584415584413E-2</v>
      </c>
      <c r="CI30" s="25">
        <f>IFERROR(VLOOKUP(CONCATENATE($A30,CI$25),Datos!$B:$AV,42,FALSE),"0")</f>
        <v>8.0610021786492375E-2</v>
      </c>
      <c r="CJ30" s="25">
        <f>IFERROR(VLOOKUP(CONCATENATE($A30,CJ$25),Datos!$B:$AV,42,FALSE),"0")</f>
        <v>0.2</v>
      </c>
      <c r="CK30" s="25">
        <f>IFERROR(VLOOKUP(CONCATENATE($A30,CK$25),Datos!$B:$AV,42,FALSE),"0")</f>
        <v>0</v>
      </c>
      <c r="CL30" s="25">
        <f>IFERROR(VLOOKUP(CONCATENATE($A30,CL$25),Datos!$B:$AV,42,FALSE),"0")</f>
        <v>0</v>
      </c>
      <c r="CM30" s="25">
        <f>IFERROR(VLOOKUP(CONCATENATE($A30,CM$25),Datos!$B:$AV,42,FALSE),"0")</f>
        <v>0</v>
      </c>
      <c r="CN30" s="25">
        <f>IFERROR(VLOOKUP(CONCATENATE($A30,CN$25),Datos!$B:$AV,42,FALSE),"0")</f>
        <v>0</v>
      </c>
      <c r="CO30" s="25">
        <f>IFERROR(VLOOKUP(CONCATENATE($A30,CO$25),Datos!$B:$AV,42,FALSE),"0")</f>
        <v>0</v>
      </c>
      <c r="CP30" s="25">
        <f>IFERROR(VLOOKUP(CONCATENATE($A30,CP$25),Datos!$B:$AV,42,FALSE),"0")</f>
        <v>0</v>
      </c>
      <c r="CQ30" s="25">
        <f>IFERROR(VLOOKUP(CONCATENATE($A30,CQ$25),Datos!$B:$AV,42,FALSE),"0")</f>
        <v>1</v>
      </c>
      <c r="CR30" s="25">
        <f>IFERROR(VLOOKUP(CONCATENATE($A30,CR$25),Datos!$B:$AV,42,FALSE),"0")</f>
        <v>1</v>
      </c>
      <c r="CS30" s="25">
        <f>IFERROR(VLOOKUP(CONCATENATE($A30,CS$25),Datos!$B:$AV,42,FALSE),"0")</f>
        <v>4.5173267326732672E-2</v>
      </c>
      <c r="CT30" s="25">
        <f>IFERROR(VLOOKUP(CONCATENATE($A30,CT$25),Datos!$B:$AV,42,FALSE),"0")</f>
        <v>3.4236186348862406E-2</v>
      </c>
      <c r="CU30" s="25">
        <f>IFERROR(VLOOKUP(CONCATENATE($A30,CU$25),Datos!$B:$AV,42,FALSE),"0")</f>
        <v>1.7015637423800689E-2</v>
      </c>
      <c r="CV30" s="25">
        <f>IFERROR(VLOOKUP(CONCATENATE($A30,CV$25),Datos!$B:$AV,42,FALSE),"0")</f>
        <v>4.1675617615467238E-2</v>
      </c>
      <c r="CW30" s="25">
        <f>IFERROR(VLOOKUP(CONCATENATE($A30,CW$25),Datos!$B:$AV,42,FALSE),"0")</f>
        <v>1.8078020932445291E-2</v>
      </c>
      <c r="CX30" s="25">
        <f>IFERROR(VLOOKUP(CONCATENATE($A30,CX$25),Datos!$B:$AV,42,FALSE),"0")</f>
        <v>4.3157894736842103E-2</v>
      </c>
      <c r="CY30" s="25">
        <f>IFERROR(VLOOKUP(CONCATENATE($A30,CY$25),Datos!$B:$AV,42,FALSE),"0")</f>
        <v>4.9553665565474102E-2</v>
      </c>
      <c r="CZ30" s="25">
        <f>IFERROR(VLOOKUP(CONCATENATE($A30,CZ$25),Datos!$B:$AV,42,FALSE),"0")</f>
        <v>4.9928673323823107E-2</v>
      </c>
      <c r="DA30" s="25">
        <f>IFERROR(VLOOKUP(CONCATENATE($A30,DA$25),Datos!$B:$AV,42,FALSE),"0")</f>
        <v>4.3340380549682873E-2</v>
      </c>
    </row>
    <row r="31" spans="1:105" x14ac:dyDescent="0.2">
      <c r="A31" s="21" t="s">
        <v>24</v>
      </c>
      <c r="B31" s="23">
        <v>4.2244224422442245E-2</v>
      </c>
      <c r="C31" s="23">
        <v>6.363636363636363E-2</v>
      </c>
      <c r="D31" s="23">
        <v>6.5769805680119586E-2</v>
      </c>
      <c r="E31" s="23">
        <v>3.0112594920136161E-2</v>
      </c>
      <c r="F31" s="23">
        <v>5.5750658472344158E-2</v>
      </c>
      <c r="G31" s="23">
        <v>5.9686450167973124E-2</v>
      </c>
      <c r="H31" s="23">
        <v>5.0394831299353911E-2</v>
      </c>
      <c r="I31" s="23">
        <v>0.11074168797953964</v>
      </c>
      <c r="J31" s="23">
        <v>6.7893660531697347E-2</v>
      </c>
      <c r="K31" s="23">
        <v>6.1256544502617798E-2</v>
      </c>
      <c r="L31" s="23">
        <v>8.0047789725209081E-2</v>
      </c>
      <c r="M31" s="23">
        <v>6.8656716417910449E-2</v>
      </c>
      <c r="N31" s="23">
        <v>4.9501359927470533E-2</v>
      </c>
      <c r="O31" s="23">
        <v>7.6012189812799308E-2</v>
      </c>
      <c r="P31" s="23">
        <v>3.7809917355371904E-2</v>
      </c>
      <c r="Q31" s="23">
        <v>9.5218002812939517E-2</v>
      </c>
      <c r="R31" s="23">
        <v>0.11790633608815428</v>
      </c>
      <c r="S31" s="23">
        <v>0.11362889983579638</v>
      </c>
      <c r="T31" s="23"/>
      <c r="U31" s="23">
        <v>0.12356902356902356</v>
      </c>
      <c r="V31" s="23">
        <v>9.4404761904761908E-2</v>
      </c>
      <c r="W31" s="23">
        <v>6.0344827586206896E-3</v>
      </c>
      <c r="X31" s="23">
        <v>1</v>
      </c>
      <c r="Y31" s="23">
        <v>1</v>
      </c>
      <c r="Z31" s="23">
        <v>0.12605042016806722</v>
      </c>
      <c r="AA31" s="23">
        <v>0.17261904761904762</v>
      </c>
      <c r="AB31" s="23">
        <v>0.15090609555189458</v>
      </c>
      <c r="AC31" s="23">
        <v>9.7066436583261431E-2</v>
      </c>
      <c r="AD31" s="23">
        <v>0.12432859399684044</v>
      </c>
      <c r="AE31" s="23">
        <v>0.11248073959938366</v>
      </c>
      <c r="AF31" s="23">
        <v>0.10051599587203303</v>
      </c>
      <c r="AG31" s="23">
        <v>0.1253061224489796</v>
      </c>
      <c r="AH31" s="23">
        <v>0.12371601208459214</v>
      </c>
      <c r="AI31" s="23">
        <v>8.728991596638655E-2</v>
      </c>
      <c r="AJ31" s="23">
        <v>0.11443001443001442</v>
      </c>
      <c r="AK31" s="23">
        <v>0.12585034013605442</v>
      </c>
      <c r="AL31" s="23">
        <v>9.7721518987341771E-2</v>
      </c>
      <c r="AM31" s="23">
        <v>7.5031367628607279E-2</v>
      </c>
      <c r="AN31" s="23">
        <v>0.11084624553039332</v>
      </c>
      <c r="AO31" s="23">
        <v>0.13614457831325302</v>
      </c>
      <c r="AP31" s="23">
        <v>5.8085381630012936E-2</v>
      </c>
      <c r="AQ31" s="23">
        <v>4.635294117647059E-2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4.0522875816993466E-2</v>
      </c>
      <c r="AX31" s="23">
        <v>0.10185185185185185</v>
      </c>
      <c r="AY31" s="23">
        <v>4.4883303411131059E-2</v>
      </c>
      <c r="AZ31" s="23">
        <v>0</v>
      </c>
      <c r="BA31" s="23">
        <v>5.9021534601714408E-2</v>
      </c>
      <c r="BB31" s="23">
        <v>2.914691943127962E-2</v>
      </c>
      <c r="BC31" s="23">
        <v>7.2633481436855191E-2</v>
      </c>
      <c r="BD31" s="23">
        <v>6.4605949527703363E-2</v>
      </c>
      <c r="BE31" s="23">
        <v>2.6608538785327721E-2</v>
      </c>
      <c r="BF31" s="23">
        <v>4.3186813186813187E-2</v>
      </c>
      <c r="BG31" s="23">
        <v>2.8708133971291867E-2</v>
      </c>
      <c r="BH31" s="23">
        <v>4.6464646464646465E-2</v>
      </c>
      <c r="BI31" s="23">
        <v>2.194787379972565E-2</v>
      </c>
      <c r="BJ31" s="23">
        <v>0</v>
      </c>
      <c r="BK31" s="23">
        <v>0</v>
      </c>
      <c r="BL31" s="23">
        <v>4.501689189189189E-2</v>
      </c>
      <c r="BM31" s="23">
        <v>5.3412969283276449E-2</v>
      </c>
      <c r="BN31" s="23">
        <v>3.114864864864865E-2</v>
      </c>
      <c r="BO31" s="23">
        <v>4.3103448275862072E-2</v>
      </c>
      <c r="BP31" s="23">
        <v>3.9130434782608699E-2</v>
      </c>
      <c r="BQ31" s="23">
        <v>2.5369978858350951E-2</v>
      </c>
      <c r="BR31" s="23">
        <v>6.9491525423728814E-2</v>
      </c>
      <c r="BS31" s="23">
        <v>2.3676880222841225E-2</v>
      </c>
      <c r="BT31" s="23">
        <f>+VLOOKUP(CONCATENATE($A31,BT$25),Datos!$B:$AV,42,FALSE)</f>
        <v>3.6072144288577156E-2</v>
      </c>
      <c r="BU31" s="23">
        <f>+VLOOKUP(CONCATENATE($A31,BU$25),Datos!$B:$AV,42,FALSE)</f>
        <v>3.3010648596321392E-2</v>
      </c>
      <c r="BV31" s="23">
        <f>+VLOOKUP(CONCATENATE($A31,BV$25),Datos!$B:$AV,42,FALSE)</f>
        <v>0.02</v>
      </c>
      <c r="BW31" s="23">
        <f>+VLOOKUP(CONCATENATE($A31,BW$25),Datos!$B:$AV,42,FALSE)</f>
        <v>2.8620928620928621E-2</v>
      </c>
      <c r="BX31" s="23">
        <f>+VLOOKUP(CONCATENATE($A31,BX$25),Datos!$B:$AV,42,FALSE)</f>
        <v>2.7071823204419889E-2</v>
      </c>
      <c r="BY31" s="23">
        <f>+VLOOKUP(CONCATENATE($A31,BY$25),Datos!$B:$AV,42,FALSE)</f>
        <v>4.7459966869133077E-2</v>
      </c>
      <c r="BZ31" s="23">
        <f>+VLOOKUP(CONCATENATE($A31,BZ$25),Datos!$B:$AV,42,FALSE)</f>
        <v>4.4787847040335255E-2</v>
      </c>
      <c r="CA31" s="23">
        <f>+VLOOKUP(CONCATENATE($A31,CA$25),Datos!$B:$AV,42,FALSE)</f>
        <v>4.4246737841043889E-2</v>
      </c>
      <c r="CB31" s="23">
        <f>+VLOOKUP(CONCATENATE($A31,CB$25),Datos!$B:$AV,42,FALSE)</f>
        <v>5.6792645556690502E-2</v>
      </c>
      <c r="CC31" s="23">
        <f>+VLOOKUP(CONCATENATE($A31,CC$25),Datos!$B:$AV,42,FALSE)</f>
        <v>5.6115107913669061E-2</v>
      </c>
      <c r="CD31" s="23">
        <f>+VLOOKUP(CONCATENATE($A31,CD$25),Datos!$B:$AV,42,FALSE)</f>
        <v>5.1196670135275756E-2</v>
      </c>
      <c r="CE31" s="25">
        <f>IFERROR(VLOOKUP(CONCATENATE($A31,CE$25),Datos!$B:$AV,42,FALSE),"0")</f>
        <v>9.2605633802816903E-2</v>
      </c>
      <c r="CF31" s="25">
        <f>IFERROR(VLOOKUP(CONCATENATE($A31,CF$25),Datos!$B:$AV,42,FALSE),"0")</f>
        <v>7.0317002881844379E-2</v>
      </c>
      <c r="CG31" s="25">
        <f>IFERROR(VLOOKUP(CONCATENATE($A31,CG$25),Datos!$B:$AV,42,FALSE),"0")</f>
        <v>3.6810730253353206E-2</v>
      </c>
      <c r="CH31" s="25">
        <f>IFERROR(VLOOKUP(CONCATENATE($A31,CH$25),Datos!$B:$AV,42,FALSE),"0")</f>
        <v>5.0932835820895521E-2</v>
      </c>
      <c r="CI31" s="25">
        <f>IFERROR(VLOOKUP(CONCATENATE($A31,CI$25),Datos!$B:$AV,42,FALSE),"0")</f>
        <v>3.8129770992366412E-2</v>
      </c>
      <c r="CJ31" s="25">
        <f>IFERROR(VLOOKUP(CONCATENATE($A31,CJ$25),Datos!$B:$AV,42,FALSE),"0")</f>
        <v>4.9767981438515081E-2</v>
      </c>
      <c r="CK31" s="25">
        <f>IFERROR(VLOOKUP(CONCATENATE($A31,CK$25),Datos!$B:$AV,42,FALSE),"0")</f>
        <v>5.10828025477707E-2</v>
      </c>
      <c r="CL31" s="25">
        <f>IFERROR(VLOOKUP(CONCATENATE($A31,CL$25),Datos!$B:$AV,42,FALSE),"0")</f>
        <v>8.2695948504354411E-2</v>
      </c>
      <c r="CM31" s="25">
        <f>IFERROR(VLOOKUP(CONCATENATE($A31,CM$25),Datos!$B:$AV,42,FALSE),"0")</f>
        <v>4.5110821382007824E-2</v>
      </c>
      <c r="CN31" s="25">
        <f>IFERROR(VLOOKUP(CONCATENATE($A31,CN$25),Datos!$B:$AV,42,FALSE),"0")</f>
        <v>3.8795986622073578E-2</v>
      </c>
      <c r="CO31" s="25">
        <f>IFERROR(VLOOKUP(CONCATENATE($A31,CO$25),Datos!$B:$AV,42,FALSE),"0")</f>
        <v>3.5163861824623562E-2</v>
      </c>
      <c r="CP31" s="25">
        <f>IFERROR(VLOOKUP(CONCATENATE($A31,CP$25),Datos!$B:$AV,42,FALSE),"0")</f>
        <v>2.0161290322580645E-2</v>
      </c>
      <c r="CQ31" s="25">
        <f>IFERROR(VLOOKUP(CONCATENATE($A31,CQ$25),Datos!$B:$AV,42,FALSE),"0")</f>
        <v>2.7345844504021447E-2</v>
      </c>
      <c r="CR31" s="25">
        <f>IFERROR(VLOOKUP(CONCATENATE($A31,CR$25),Datos!$B:$AV,42,FALSE),"0")</f>
        <v>3.6049192928516528E-2</v>
      </c>
      <c r="CS31" s="25">
        <f>IFERROR(VLOOKUP(CONCATENATE($A31,CS$25),Datos!$B:$AV,42,FALSE),"0")</f>
        <v>3.9748953974895397E-2</v>
      </c>
      <c r="CT31" s="25">
        <f>IFERROR(VLOOKUP(CONCATENATE($A31,CT$25),Datos!$B:$AV,42,FALSE),"0")</f>
        <v>2.8048780487804879E-2</v>
      </c>
      <c r="CU31" s="25">
        <f>IFERROR(VLOOKUP(CONCATENATE($A31,CU$25),Datos!$B:$AV,42,FALSE),"0")</f>
        <v>4.08745247148289E-2</v>
      </c>
      <c r="CV31" s="25">
        <f>IFERROR(VLOOKUP(CONCATENATE($A31,CV$25),Datos!$B:$AV,42,FALSE),"0")</f>
        <v>4.0118870728083213E-2</v>
      </c>
      <c r="CW31" s="25">
        <f>IFERROR(VLOOKUP(CONCATENATE($A31,CW$25),Datos!$B:$AV,42,FALSE),"0")</f>
        <v>4.9641148325358854E-2</v>
      </c>
      <c r="CX31" s="25">
        <f>IFERROR(VLOOKUP(CONCATENATE($A31,CX$25),Datos!$B:$AV,42,FALSE),"0")</f>
        <v>5.7952755905511813E-2</v>
      </c>
      <c r="CY31" s="25">
        <f>IFERROR(VLOOKUP(CONCATENATE($A31,CY$25),Datos!$B:$AV,42,FALSE),"0")</f>
        <v>3.4817813765182185E-2</v>
      </c>
      <c r="CZ31" s="25">
        <f>IFERROR(VLOOKUP(CONCATENATE($A31,CZ$25),Datos!$B:$AV,42,FALSE),"0")</f>
        <v>5.0880626223091974E-2</v>
      </c>
      <c r="DA31" s="25">
        <f>IFERROR(VLOOKUP(CONCATENATE($A31,DA$25),Datos!$B:$AV,42,FALSE),"0")</f>
        <v>9.9879372738238839E-2</v>
      </c>
    </row>
    <row r="32" spans="1:105" x14ac:dyDescent="0.2">
      <c r="A32" s="26" t="s">
        <v>59</v>
      </c>
      <c r="B32" s="27">
        <v>3.8645498392282956E-2</v>
      </c>
      <c r="C32" s="27">
        <v>5.1263576728680503E-2</v>
      </c>
      <c r="D32" s="27">
        <v>5.4094292803970226E-2</v>
      </c>
      <c r="E32" s="27">
        <v>3.6426380368098157E-2</v>
      </c>
      <c r="F32" s="27">
        <v>5.6416648601777586E-2</v>
      </c>
      <c r="G32" s="27">
        <v>5.3955264593562466E-2</v>
      </c>
      <c r="H32" s="27">
        <v>4.8366477272727269E-2</v>
      </c>
      <c r="I32" s="27">
        <v>8.6742424242424246E-2</v>
      </c>
      <c r="J32" s="27">
        <v>6.3031687125321159E-2</v>
      </c>
      <c r="K32" s="27">
        <v>0.10466732869910626</v>
      </c>
      <c r="L32" s="27">
        <v>6.213822552585798E-2</v>
      </c>
      <c r="M32" s="27">
        <v>7.0242972844211535E-2</v>
      </c>
      <c r="N32" s="27">
        <v>9.5988339811215989E-2</v>
      </c>
      <c r="O32" s="27">
        <v>7.6074806534823736E-2</v>
      </c>
      <c r="P32" s="27">
        <v>7.8939617083946978E-2</v>
      </c>
      <c r="Q32" s="27">
        <v>0.11794371238002277</v>
      </c>
      <c r="R32" s="27">
        <v>7.9386912949498914E-2</v>
      </c>
      <c r="S32" s="27">
        <v>7.5824807449132087E-2</v>
      </c>
      <c r="T32" s="27">
        <v>6.5341779912128334E-2</v>
      </c>
      <c r="U32" s="27">
        <v>8.0560593569661998E-2</v>
      </c>
      <c r="V32" s="27">
        <v>0.1066410146786376</v>
      </c>
      <c r="W32" s="27">
        <v>8.9982568274259156E-2</v>
      </c>
      <c r="X32" s="27">
        <v>4.0803775743707096E-2</v>
      </c>
      <c r="Y32" s="27">
        <v>4.0803775743707096E-2</v>
      </c>
      <c r="Z32" s="27">
        <v>6.2126298960831335E-2</v>
      </c>
      <c r="AA32" s="27">
        <v>5.9738521721227095E-2</v>
      </c>
      <c r="AB32" s="27">
        <v>6.3527023979553482E-2</v>
      </c>
      <c r="AC32" s="27">
        <v>6.3250126071608667E-2</v>
      </c>
      <c r="AD32" s="27">
        <v>6.0830519167254238E-2</v>
      </c>
      <c r="AE32" s="27">
        <v>6.3444751969342128E-2</v>
      </c>
      <c r="AF32" s="27">
        <v>5.6608606557377046E-2</v>
      </c>
      <c r="AG32" s="27">
        <v>7.4446466484683047E-2</v>
      </c>
      <c r="AH32" s="27">
        <v>6.2635405846564768E-2</v>
      </c>
      <c r="AI32" s="27">
        <v>5.1537554571237376E-2</v>
      </c>
      <c r="AJ32" s="27">
        <v>7.2353539923094318E-2</v>
      </c>
      <c r="AK32" s="27">
        <v>6.1082826275922014E-2</v>
      </c>
      <c r="AL32" s="27">
        <v>5.6529830322933773E-2</v>
      </c>
      <c r="AM32" s="27">
        <v>4.1205032001765618E-2</v>
      </c>
      <c r="AN32" s="27">
        <v>6.5770883762288193E-2</v>
      </c>
      <c r="AO32" s="27">
        <v>6.0257535850160956E-2</v>
      </c>
      <c r="AP32" s="27">
        <v>4.2624869927159206E-2</v>
      </c>
      <c r="AQ32" s="27">
        <v>3.5664007508212109E-2</v>
      </c>
      <c r="AR32" s="27">
        <v>3.2760180995475112E-2</v>
      </c>
      <c r="AS32" s="27">
        <v>5.8927097661623108E-2</v>
      </c>
      <c r="AT32" s="27">
        <v>4.6695752598485823E-2</v>
      </c>
      <c r="AU32" s="27">
        <v>3.9213509407502629E-2</v>
      </c>
      <c r="AV32" s="27">
        <v>4.2997603091522771E-2</v>
      </c>
      <c r="AW32" s="27">
        <v>5.347141673570837E-2</v>
      </c>
      <c r="AX32" s="27">
        <v>6.2558401804414368E-2</v>
      </c>
      <c r="AY32" s="27">
        <v>5.4867499656734861E-2</v>
      </c>
      <c r="AZ32" s="27">
        <v>4.6451955406122812E-2</v>
      </c>
      <c r="BA32" s="27">
        <v>4.2374841022083477E-2</v>
      </c>
      <c r="BB32" s="27">
        <v>3.3833177132146203E-2</v>
      </c>
      <c r="BC32" s="27">
        <v>5.5803186142614911E-2</v>
      </c>
      <c r="BD32" s="27">
        <v>4.4429626770078438E-2</v>
      </c>
      <c r="BE32" s="27">
        <v>2.9896725218465883E-2</v>
      </c>
      <c r="BF32" s="27">
        <v>3.2362254591513616E-2</v>
      </c>
      <c r="BG32" s="27">
        <v>3.4804804804804808E-2</v>
      </c>
      <c r="BH32" s="27">
        <v>3.6222403924775146E-2</v>
      </c>
      <c r="BI32" s="27">
        <v>4.184558216350124E-2</v>
      </c>
      <c r="BJ32" s="27">
        <v>4.2670623145400592E-2</v>
      </c>
      <c r="BK32" s="27">
        <v>3.606003752345216E-2</v>
      </c>
      <c r="BL32" s="27">
        <v>4.3379402585822562E-2</v>
      </c>
      <c r="BM32" s="27">
        <v>4.8917568692756035E-2</v>
      </c>
      <c r="BN32" s="27">
        <v>4.9884544947846166E-2</v>
      </c>
      <c r="BO32" s="27">
        <v>4.3397221733778794E-2</v>
      </c>
      <c r="BP32" s="27">
        <v>4.3715597725268375E-2</v>
      </c>
      <c r="BQ32" s="27">
        <v>2.6678738494039535E-2</v>
      </c>
      <c r="BR32" s="27">
        <v>4.5136725510557286E-2</v>
      </c>
      <c r="BS32" s="27">
        <v>3.7910176924240133E-2</v>
      </c>
      <c r="BT32" s="27">
        <v>3.2628781166940894E-2</v>
      </c>
      <c r="BU32" s="27">
        <v>3.3819325328759288E-2</v>
      </c>
      <c r="BV32" s="27">
        <v>3.2068473609129816E-2</v>
      </c>
      <c r="BW32" s="27">
        <v>3.7373147970571556E-2</v>
      </c>
      <c r="BX32" s="27">
        <v>3.757833030119264E-2</v>
      </c>
      <c r="BY32" s="27">
        <v>3.6725577021043142E-2</v>
      </c>
      <c r="BZ32" s="27">
        <v>5.9498834174545497E-2</v>
      </c>
      <c r="CA32" s="27">
        <v>5.7778790641142511E-2</v>
      </c>
      <c r="CB32" s="27">
        <v>5.7809523809523811E-2</v>
      </c>
      <c r="CC32" s="27">
        <v>4.8485300701387853E-2</v>
      </c>
      <c r="CD32" s="27">
        <v>4.8648648648648651E-2</v>
      </c>
      <c r="CE32" s="27">
        <v>5.1991320781129696E-2</v>
      </c>
      <c r="CF32" s="27">
        <v>6.2404006677796324E-2</v>
      </c>
      <c r="CG32" s="27">
        <v>4.5192831392483854E-2</v>
      </c>
      <c r="CH32" s="27">
        <v>5.5099823441531984E-2</v>
      </c>
      <c r="CI32" s="27">
        <v>4.9319138400594209E-2</v>
      </c>
      <c r="CJ32" s="27">
        <v>4.7670937612262002E-2</v>
      </c>
      <c r="CK32" s="27">
        <v>4.6919173613628129E-2</v>
      </c>
      <c r="CL32" s="27">
        <v>4.7176064227035103E-2</v>
      </c>
      <c r="CM32" s="27">
        <v>4.6078147612156298E-2</v>
      </c>
      <c r="CN32" s="27">
        <v>3.6651434838237983E-2</v>
      </c>
      <c r="CO32" s="27">
        <v>3.53379879403364E-2</v>
      </c>
      <c r="CP32" s="27">
        <v>2.9157549234135667E-2</v>
      </c>
      <c r="CQ32" s="27">
        <v>4.6961046469610468E-2</v>
      </c>
      <c r="CR32" s="27">
        <v>3.9080696691744819E-2</v>
      </c>
      <c r="CS32" s="27">
        <v>4.5942350332594237E-2</v>
      </c>
      <c r="CT32" s="27">
        <v>2.7534493101379724E-2</v>
      </c>
      <c r="CU32" s="27">
        <v>3.9449149960392421E-2</v>
      </c>
      <c r="CV32" s="27">
        <v>3.1668742216687425E-2</v>
      </c>
      <c r="CW32" s="27">
        <v>3.7661538461538462E-2</v>
      </c>
      <c r="CX32" s="27">
        <v>5.1594876302900917E-2</v>
      </c>
      <c r="CY32" s="27">
        <v>5.3208348787807266E-2</v>
      </c>
      <c r="CZ32" s="27">
        <v>5.146900752418488E-2</v>
      </c>
      <c r="DA32" s="27">
        <v>6.777035236938031E-2</v>
      </c>
    </row>
    <row r="34" spans="1:105" x14ac:dyDescent="0.2">
      <c r="A34" s="21" t="s">
        <v>25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0</v>
      </c>
      <c r="AX34" s="23">
        <v>0</v>
      </c>
      <c r="AY34" s="23">
        <v>0</v>
      </c>
      <c r="AZ34" s="23">
        <v>0</v>
      </c>
      <c r="BA34" s="23">
        <v>0</v>
      </c>
      <c r="BB34" s="23">
        <v>0</v>
      </c>
      <c r="BC34" s="23">
        <v>0</v>
      </c>
      <c r="BD34" s="23">
        <v>0</v>
      </c>
      <c r="BE34" s="23">
        <v>0</v>
      </c>
      <c r="BF34" s="23">
        <v>0</v>
      </c>
      <c r="BG34" s="25">
        <f>IFERROR(VLOOKUP(CONCATENATE($A34,BG$25),Datos!$B:$AV,42,FALSE),"0")</f>
        <v>0</v>
      </c>
      <c r="BH34" s="25">
        <f>IFERROR(VLOOKUP(CONCATENATE($A34,BH$25),Datos!$B:$AV,42,FALSE),"0")</f>
        <v>0</v>
      </c>
      <c r="BI34" s="25">
        <f>IFERROR(VLOOKUP(CONCATENATE($A34,BI$25),Datos!$B:$AV,42,FALSE),"0")</f>
        <v>0</v>
      </c>
      <c r="BJ34" s="25">
        <f>IFERROR(VLOOKUP(CONCATENATE($A34,BJ$25),Datos!$B:$AV,42,FALSE),"0")</f>
        <v>0</v>
      </c>
      <c r="BK34" s="25">
        <f>IFERROR(VLOOKUP(CONCATENATE($A34,BK$25),Datos!$B:$AV,42,FALSE),"0")</f>
        <v>0</v>
      </c>
      <c r="BL34" s="25">
        <f>IFERROR(VLOOKUP(CONCATENATE($A34,BL$25),Datos!$B:$AV,42,FALSE),"0")</f>
        <v>0</v>
      </c>
      <c r="BM34" s="25">
        <f>IFERROR(VLOOKUP(CONCATENATE($A34,BM$25),Datos!$B:$AV,42,FALSE),"0")</f>
        <v>0</v>
      </c>
      <c r="BN34" s="25">
        <f>IFERROR(VLOOKUP(CONCATENATE($A34,BN$25),Datos!$B:$AV,42,FALSE),"0")</f>
        <v>0</v>
      </c>
      <c r="BO34" s="25">
        <f>IFERROR(VLOOKUP(CONCATENATE($A34,BO$25),Datos!$B:$AV,42,FALSE),"0")</f>
        <v>0</v>
      </c>
      <c r="BP34" s="25">
        <f>IFERROR(VLOOKUP(CONCATENATE($A34,BP$25),Datos!$B:$AV,42,FALSE),"0")</f>
        <v>0</v>
      </c>
      <c r="BQ34" s="25">
        <f>IFERROR(VLOOKUP(CONCATENATE($A34,BQ$25),Datos!$B:$AV,42,FALSE),"0")</f>
        <v>0</v>
      </c>
      <c r="BR34" s="25">
        <f>IFERROR(VLOOKUP(CONCATENATE($A34,BR$25),Datos!$B:$AV,42,FALSE),"0")</f>
        <v>0</v>
      </c>
      <c r="BS34" s="25">
        <f>IFERROR(VLOOKUP(CONCATENATE($A34,BS$25),Datos!$B:$AV,42,FALSE),"0")</f>
        <v>0</v>
      </c>
      <c r="BT34" s="25">
        <f>IFERROR(VLOOKUP(CONCATENATE($A34,BT$25),Datos!$B:$AV,42,FALSE),"0")</f>
        <v>0</v>
      </c>
      <c r="BU34" s="25">
        <f>IFERROR(VLOOKUP(CONCATENATE($A34,BU$25),Datos!$B:$AV,42,FALSE),"0")</f>
        <v>0</v>
      </c>
      <c r="BV34" s="25">
        <f>IFERROR(VLOOKUP(CONCATENATE($A34,BV$25),Datos!$B:$AV,42,FALSE),"0")</f>
        <v>0</v>
      </c>
      <c r="BW34" s="25">
        <f>IFERROR(VLOOKUP(CONCATENATE($A34,BW$25),Datos!$B:$AV,42,FALSE),"0")</f>
        <v>0</v>
      </c>
      <c r="BX34" s="25">
        <f>IFERROR(VLOOKUP(CONCATENATE($A34,BX$25),Datos!$B:$AV,42,FALSE),"0")</f>
        <v>0</v>
      </c>
      <c r="BY34" s="25">
        <f>IFERROR(VLOOKUP(CONCATENATE($A34,BY$25),Datos!$B:$AV,42,FALSE),"0")</f>
        <v>0</v>
      </c>
      <c r="BZ34" s="25">
        <f>IFERROR(VLOOKUP(CONCATENATE($A34,BZ$25),Datos!$B:$AV,42,FALSE),"0")</f>
        <v>0</v>
      </c>
      <c r="CA34" s="25">
        <f>IFERROR(VLOOKUP(CONCATENATE($A34,CA$25),Datos!$B:$AV,42,FALSE),"0")</f>
        <v>0</v>
      </c>
      <c r="CB34" s="25">
        <f>IFERROR(VLOOKUP(CONCATENATE($A34,CB$25),Datos!$B:$AV,42,FALSE),"0")</f>
        <v>0</v>
      </c>
      <c r="CC34" s="25">
        <f>IFERROR(VLOOKUP(CONCATENATE($A34,CC$25),Datos!$B:$AV,42,FALSE),"0")</f>
        <v>0</v>
      </c>
      <c r="CD34" s="25">
        <f>IFERROR(VLOOKUP(CONCATENATE($A34,CD$25),Datos!$B:$AV,42,FALSE),"0")</f>
        <v>0</v>
      </c>
      <c r="CE34" s="25">
        <f>IFERROR(VLOOKUP(CONCATENATE($A34,CE$25),Datos!$B:$AV,42,FALSE),"0")</f>
        <v>0</v>
      </c>
      <c r="CF34" s="25">
        <f>IFERROR(VLOOKUP(CONCATENATE($A34,CF$25),Datos!$B:$AV,42,FALSE),"0")</f>
        <v>0</v>
      </c>
      <c r="CG34" s="25">
        <f>IFERROR(VLOOKUP(CONCATENATE($A34,CG$25),Datos!$B:$AV,42,FALSE),"0")</f>
        <v>0</v>
      </c>
      <c r="CH34" s="25">
        <f>IFERROR(VLOOKUP(CONCATENATE($A34,CH$25),Datos!$B:$AV,42,FALSE),"0")</f>
        <v>0</v>
      </c>
      <c r="CI34" s="25">
        <f>IFERROR(VLOOKUP(CONCATENATE($A34,CI$25),Datos!$B:$AV,42,FALSE),"0")</f>
        <v>0</v>
      </c>
      <c r="CJ34" s="25">
        <f>IFERROR(VLOOKUP(CONCATENATE($A34,CJ$25),Datos!$B:$AV,42,FALSE),"0")</f>
        <v>0</v>
      </c>
      <c r="CK34" s="25">
        <f>IFERROR(VLOOKUP(CONCATENATE($A34,CK$25),Datos!$B:$AV,42,FALSE),"0")</f>
        <v>0</v>
      </c>
      <c r="CL34" s="25">
        <f>IFERROR(VLOOKUP(CONCATENATE($A34,CL$25),Datos!$B:$AV,42,FALSE),"0")</f>
        <v>0</v>
      </c>
      <c r="CM34" s="25">
        <f>IFERROR(VLOOKUP(CONCATENATE($A34,CM$25),Datos!$B:$AV,42,FALSE),"0")</f>
        <v>0</v>
      </c>
      <c r="CN34" s="25">
        <f>IFERROR(VLOOKUP(CONCATENATE($A34,CN$25),Datos!$B:$AV,42,FALSE),"0")</f>
        <v>0</v>
      </c>
      <c r="CO34" s="25">
        <f>IFERROR(VLOOKUP(CONCATENATE($A34,CO$25),Datos!$B:$AV,42,FALSE),"0")</f>
        <v>0</v>
      </c>
      <c r="CP34" s="25">
        <f>IFERROR(VLOOKUP(CONCATENATE($A34,CP$25),Datos!$B:$AV,42,FALSE),"0")</f>
        <v>0</v>
      </c>
      <c r="CQ34" s="25">
        <f>IFERROR(VLOOKUP(CONCATENATE($A34,CQ$25),Datos!$B:$AV,42,FALSE),"0")</f>
        <v>0</v>
      </c>
      <c r="CR34" s="25">
        <f>IFERROR(VLOOKUP(CONCATENATE($A34,CR$25),Datos!$B:$AV,42,FALSE),"0")</f>
        <v>0</v>
      </c>
      <c r="CS34" s="25">
        <f>IFERROR(VLOOKUP(CONCATENATE($A34,CS$25),Datos!$B:$AV,42,FALSE),"0")</f>
        <v>0</v>
      </c>
      <c r="CT34" s="25">
        <f>IFERROR(VLOOKUP(CONCATENATE($A34,CT$25),Datos!$B:$AV,42,FALSE),"0")</f>
        <v>0</v>
      </c>
      <c r="CU34" s="25">
        <f>IFERROR(VLOOKUP(CONCATENATE($A34,CU$25),Datos!$B:$AV,42,FALSE),"0")</f>
        <v>0</v>
      </c>
      <c r="CV34" s="25">
        <f>IFERROR(VLOOKUP(CONCATENATE($A34,CV$25),Datos!$B:$AV,42,FALSE),"0")</f>
        <v>0</v>
      </c>
      <c r="CW34" s="25">
        <f>IFERROR(VLOOKUP(CONCATENATE($A34,CW$25),Datos!$B:$AV,42,FALSE),"0")</f>
        <v>0</v>
      </c>
      <c r="CX34" s="25">
        <f>IFERROR(VLOOKUP(CONCATENATE($A34,CX$25),Datos!$B:$AV,42,FALSE),"0")</f>
        <v>0</v>
      </c>
      <c r="CY34" s="25" t="str">
        <f>IFERROR(VLOOKUP(CONCATENATE($A34,CY$25),Datos!$B:$AV,42,FALSE),"0")</f>
        <v>0</v>
      </c>
      <c r="CZ34" s="25" t="str">
        <f>IFERROR(VLOOKUP(CONCATENATE($A34,CZ$25),Datos!$B:$AV,42,FALSE),"0")</f>
        <v>0</v>
      </c>
      <c r="DA34" s="25" t="str">
        <f>IFERROR(VLOOKUP(CONCATENATE($A34,DA$25),Datos!$B:$AV,42,FALSE),"0")</f>
        <v>0</v>
      </c>
    </row>
    <row r="35" spans="1:105" x14ac:dyDescent="0.2">
      <c r="A35" s="21" t="s">
        <v>26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3.3763757691307739E-2</v>
      </c>
      <c r="Z35" s="23">
        <v>3.1575607397558325E-2</v>
      </c>
      <c r="AA35" s="23">
        <v>2.9031512443177442E-2</v>
      </c>
      <c r="AB35" s="23">
        <v>2.9624018730202453E-2</v>
      </c>
      <c r="AC35" s="23">
        <v>4.8820345214993364E-2</v>
      </c>
      <c r="AD35" s="23">
        <v>4.5041265117566655E-2</v>
      </c>
      <c r="AE35" s="23">
        <v>4.3011405817641901E-2</v>
      </c>
      <c r="AF35" s="23">
        <v>5.0061454098515645E-2</v>
      </c>
      <c r="AG35" s="23">
        <v>5.4090658431675306E-2</v>
      </c>
      <c r="AH35" s="23">
        <v>4.2598846573491972E-2</v>
      </c>
      <c r="AI35" s="23">
        <v>5.9006574644590547E-2</v>
      </c>
      <c r="AJ35" s="23">
        <v>5.428459710650585E-2</v>
      </c>
      <c r="AK35" s="23">
        <v>6.9387472283813742E-2</v>
      </c>
      <c r="AL35" s="23">
        <v>4.9682588597842837E-2</v>
      </c>
      <c r="AM35" s="23">
        <v>5.8432397126061394E-2</v>
      </c>
      <c r="AN35" s="23">
        <v>6.4157924337992292E-2</v>
      </c>
      <c r="AO35" s="23">
        <v>5.8055378445334593E-2</v>
      </c>
      <c r="AP35" s="23">
        <v>4.7587032077944277E-2</v>
      </c>
      <c r="AQ35" s="23">
        <v>7.7994497095689397E-2</v>
      </c>
      <c r="AR35" s="23">
        <v>6.9348724283341143E-2</v>
      </c>
      <c r="AS35" s="23">
        <v>6.8025965954214285E-2</v>
      </c>
      <c r="AT35" s="23">
        <v>5.9232954545454547E-2</v>
      </c>
      <c r="AU35" s="23">
        <v>9.2563999173886954E-2</v>
      </c>
      <c r="AV35" s="23">
        <v>7.118340642286318E-2</v>
      </c>
      <c r="AW35" s="23">
        <v>8.3502582053859215E-2</v>
      </c>
      <c r="AX35" s="23">
        <v>0.1025051652892562</v>
      </c>
      <c r="AY35" s="23">
        <v>7.2235696961050075E-2</v>
      </c>
      <c r="AZ35" s="23">
        <v>5.9792659540129495E-2</v>
      </c>
      <c r="BA35" s="23">
        <v>8.8829252815821477E-2</v>
      </c>
      <c r="BB35" s="23">
        <v>0.10607844060454824</v>
      </c>
      <c r="BC35" s="23">
        <v>4.4964759288018158E-2</v>
      </c>
      <c r="BD35" s="23">
        <v>6.2598658247829522E-2</v>
      </c>
      <c r="BE35" s="23">
        <v>5.0673322498258649E-2</v>
      </c>
      <c r="BF35" s="23">
        <v>5.1866555676506373E-2</v>
      </c>
      <c r="BG35" s="25">
        <f>IFERROR(VLOOKUP(CONCATENATE($A35,BG$25),Datos!$B:$AV,42,FALSE),"0")</f>
        <v>7.1349922924465972E-2</v>
      </c>
      <c r="BH35" s="25">
        <f>IFERROR(VLOOKUP(CONCATENATE($A35,BH$25),Datos!$B:$AV,42,FALSE),"0")</f>
        <v>5.9952174903211114E-2</v>
      </c>
      <c r="BI35" s="25">
        <f>IFERROR(VLOOKUP(CONCATENATE($A35,BI$25),Datos!$B:$AV,42,FALSE),"0")</f>
        <v>5.2601568068424802E-2</v>
      </c>
      <c r="BJ35" s="25">
        <f>IFERROR(VLOOKUP(CONCATENATE($A35,BJ$25),Datos!$B:$AV,42,FALSE),"0")</f>
        <v>5.9905727753178116E-2</v>
      </c>
      <c r="BK35" s="25">
        <f>IFERROR(VLOOKUP(CONCATENATE($A35,BK$25),Datos!$B:$AV,42,FALSE),"0")</f>
        <v>5.7947686116700203E-2</v>
      </c>
      <c r="BL35" s="25">
        <f>IFERROR(VLOOKUP(CONCATENATE($A35,BL$25),Datos!$B:$AV,42,FALSE),"0")</f>
        <v>5.582198350278151E-2</v>
      </c>
      <c r="BM35" s="25">
        <f>IFERROR(VLOOKUP(CONCATENATE($A35,BM$25),Datos!$B:$AV,42,FALSE),"0")</f>
        <v>5.7517084282460135E-2</v>
      </c>
      <c r="BN35" s="25">
        <f>IFERROR(VLOOKUP(CONCATENATE($A35,BN$25),Datos!$B:$AV,42,FALSE),"0")</f>
        <v>4.9370402692931054E-2</v>
      </c>
      <c r="BO35" s="25">
        <f>IFERROR(VLOOKUP(CONCATENATE($A35,BO$25),Datos!$B:$AV,42,FALSE),"0")</f>
        <v>5.4054054054054057E-2</v>
      </c>
      <c r="BP35" s="25">
        <f>IFERROR(VLOOKUP(CONCATENATE($A35,BP$25),Datos!$B:$AV,42,FALSE),"0")</f>
        <v>5.7796182931220741E-2</v>
      </c>
      <c r="BQ35" s="25">
        <f>IFERROR(VLOOKUP(CONCATENATE($A35,BQ$25),Datos!$B:$AV,42,FALSE),"0")</f>
        <v>4.2132961354341691E-2</v>
      </c>
      <c r="BR35" s="25">
        <f>IFERROR(VLOOKUP(CONCATENATE($A35,BR$25),Datos!$B:$AV,42,FALSE),"0")</f>
        <v>3.7840230139411374E-2</v>
      </c>
      <c r="BS35" s="25">
        <f>IFERROR(VLOOKUP(CONCATENATE($A35,BS$25),Datos!$B:$AV,42,FALSE),"0")</f>
        <v>3.0255375884585142E-2</v>
      </c>
      <c r="BT35" s="25">
        <f>IFERROR(VLOOKUP(CONCATENATE($A35,BT$25),Datos!$B:$AV,42,FALSE),"0")</f>
        <v>2.9553679131483716E-2</v>
      </c>
      <c r="BU35" s="25">
        <f>IFERROR(VLOOKUP(CONCATENATE($A35,BU$25),Datos!$B:$AV,42,FALSE),"0")</f>
        <v>2.9447852760736196E-2</v>
      </c>
      <c r="BV35" s="25">
        <f>IFERROR(VLOOKUP(CONCATENATE($A35,BV$25),Datos!$B:$AV,42,FALSE),"0")</f>
        <v>3.4812436140709384E-2</v>
      </c>
      <c r="BW35" s="25">
        <f>IFERROR(VLOOKUP(CONCATENATE($A35,BW$25),Datos!$B:$AV,42,FALSE),"0")</f>
        <v>5.470360824742268E-2</v>
      </c>
      <c r="BX35" s="25">
        <f>IFERROR(VLOOKUP(CONCATENATE($A35,BX$25),Datos!$B:$AV,42,FALSE),"0")</f>
        <v>4.2589549786395002E-2</v>
      </c>
      <c r="BY35" s="25">
        <f>IFERROR(VLOOKUP(CONCATENATE($A35,BY$25),Datos!$B:$AV,42,FALSE),"0")</f>
        <v>3.8135593220338986E-2</v>
      </c>
      <c r="BZ35" s="25">
        <f>IFERROR(VLOOKUP(CONCATENATE($A35,BZ$25),Datos!$B:$AV,42,FALSE),"0")</f>
        <v>4.5071989984002227E-2</v>
      </c>
      <c r="CA35" s="25">
        <f>IFERROR(VLOOKUP(CONCATENATE($A35,CA$25),Datos!$B:$AV,42,FALSE),"0")</f>
        <v>5.9736842105263158E-2</v>
      </c>
      <c r="CB35" s="25">
        <f>IFERROR(VLOOKUP(CONCATENATE($A35,CB$25),Datos!$B:$AV,42,FALSE),"0")</f>
        <v>5.3596251866344022E-2</v>
      </c>
      <c r="CC35" s="25">
        <f>IFERROR(VLOOKUP(CONCATENATE($A35,CC$25),Datos!$B:$AV,42,FALSE),"0")</f>
        <v>4.5979299363057322E-2</v>
      </c>
      <c r="CD35" s="25">
        <f>IFERROR(VLOOKUP(CONCATENATE($A35,CD$25),Datos!$B:$AV,42,FALSE),"0")</f>
        <v>5.318450426789232E-2</v>
      </c>
      <c r="CE35" s="25">
        <f>IFERROR(VLOOKUP(CONCATENATE($A35,CE$25),Datos!$B:$AV,42,FALSE),"0")</f>
        <v>4.7100690810131879E-2</v>
      </c>
      <c r="CF35" s="25">
        <f>IFERROR(VLOOKUP(CONCATENATE($A35,CF$25),Datos!$B:$AV,42,FALSE),"0")</f>
        <v>5.5475808494469307E-2</v>
      </c>
      <c r="CG35" s="25">
        <f>IFERROR(VLOOKUP(CONCATENATE($A35,CG$25),Datos!$B:$AV,42,FALSE),"0")</f>
        <v>6.1889698803465822E-2</v>
      </c>
      <c r="CH35" s="25">
        <f>IFERROR(VLOOKUP(CONCATENATE($A35,CH$25),Datos!$B:$AV,42,FALSE),"0")</f>
        <v>7.2281311048404601E-2</v>
      </c>
      <c r="CI35" s="25">
        <f>IFERROR(VLOOKUP(CONCATENATE($A35,CI$25),Datos!$B:$AV,42,FALSE),"0")</f>
        <v>8.8306942752740564E-2</v>
      </c>
      <c r="CJ35" s="25">
        <f>IFERROR(VLOOKUP(CONCATENATE($A35,CJ$25),Datos!$B:$AV,42,FALSE),"0")</f>
        <v>5.5572289156626507E-2</v>
      </c>
      <c r="CK35" s="25">
        <f>IFERROR(VLOOKUP(CONCATENATE($A35,CK$25),Datos!$B:$AV,42,FALSE),"0")</f>
        <v>6.3624678663239079E-2</v>
      </c>
      <c r="CL35" s="25">
        <f>IFERROR(VLOOKUP(CONCATENATE($A35,CL$25),Datos!$B:$AV,42,FALSE),"0")</f>
        <v>9.0637086769320585E-2</v>
      </c>
      <c r="CM35" s="25">
        <f>IFERROR(VLOOKUP(CONCATENATE($A35,CM$25),Datos!$B:$AV,42,FALSE),"0")</f>
        <v>0.33834586466165412</v>
      </c>
      <c r="CN35" s="25">
        <f>IFERROR(VLOOKUP(CONCATENATE($A35,CN$25),Datos!$B:$AV,42,FALSE),"0")</f>
        <v>0</v>
      </c>
      <c r="CO35" s="25">
        <f>IFERROR(VLOOKUP(CONCATENATE($A35,CO$25),Datos!$B:$AV,42,FALSE),"0")</f>
        <v>0</v>
      </c>
      <c r="CP35" s="25">
        <f>IFERROR(VLOOKUP(CONCATENATE($A35,CP$25),Datos!$B:$AV,42,FALSE),"0")</f>
        <v>3.8978829389788291E-2</v>
      </c>
      <c r="CQ35" s="25">
        <f>IFERROR(VLOOKUP(CONCATENATE($A35,CQ$25),Datos!$B:$AV,42,FALSE),"0")</f>
        <v>4.1010297801280265E-2</v>
      </c>
      <c r="CR35" s="25">
        <f>IFERROR(VLOOKUP(CONCATENATE($A35,CR$25),Datos!$B:$AV,42,FALSE),"0")</f>
        <v>4.0579766235776762E-2</v>
      </c>
      <c r="CS35" s="25">
        <f>IFERROR(VLOOKUP(CONCATENATE($A35,CS$25),Datos!$B:$AV,42,FALSE),"0")</f>
        <v>3.6677908937605398E-2</v>
      </c>
      <c r="CT35" s="25">
        <f>IFERROR(VLOOKUP(CONCATENATE($A35,CT$25),Datos!$B:$AV,42,FALSE),"0")</f>
        <v>4.6524985640436528E-2</v>
      </c>
      <c r="CU35" s="25">
        <f>IFERROR(VLOOKUP(CONCATENATE($A35,CU$25),Datos!$B:$AV,42,FALSE),"0")</f>
        <v>4.4860529763236096E-2</v>
      </c>
      <c r="CV35" s="25">
        <f>IFERROR(VLOOKUP(CONCATENATE($A35,CV$25),Datos!$B:$AV,42,FALSE),"0")</f>
        <v>3.856489214903043E-2</v>
      </c>
      <c r="CW35" s="25">
        <f>IFERROR(VLOOKUP(CONCATENATE($A35,CW$25),Datos!$B:$AV,42,FALSE),"0")</f>
        <v>5.7657195938370862E-2</v>
      </c>
      <c r="CX35" s="25">
        <f>IFERROR(VLOOKUP(CONCATENATE($A35,CX$25),Datos!$B:$AV,42,FALSE),"0")</f>
        <v>5.5880477866784933E-2</v>
      </c>
      <c r="CY35" s="25">
        <f>IFERROR(VLOOKUP(CONCATENATE($A35,CY$25),Datos!$B:$AV,42,FALSE),"0")</f>
        <v>5.037821482602118E-2</v>
      </c>
      <c r="CZ35" s="25">
        <f>IFERROR(VLOOKUP(CONCATENATE($A35,CZ$25),Datos!$B:$AV,42,FALSE),"0")</f>
        <v>3.4424685296720235E-2</v>
      </c>
      <c r="DA35" s="25">
        <f>IFERROR(VLOOKUP(CONCATENATE($A35,DA$25),Datos!$B:$AV,42,FALSE),"0")</f>
        <v>4.2713276999652737E-2</v>
      </c>
    </row>
    <row r="36" spans="1:105" x14ac:dyDescent="0.2">
      <c r="A36" s="21" t="s">
        <v>27</v>
      </c>
      <c r="B36" s="23">
        <v>6.2782805429864252E-2</v>
      </c>
      <c r="C36" s="23">
        <v>6.8154996066089699E-2</v>
      </c>
      <c r="D36" s="23">
        <v>6.6666666666666666E-2</v>
      </c>
      <c r="E36" s="23">
        <v>7.1992889591151493E-2</v>
      </c>
      <c r="F36" s="23">
        <v>6.951148870438309E-2</v>
      </c>
      <c r="G36" s="23">
        <v>5.9675009338812104E-2</v>
      </c>
      <c r="H36" s="23">
        <v>5.9528374233128838E-2</v>
      </c>
      <c r="I36" s="23">
        <v>6.2446535500427718E-2</v>
      </c>
      <c r="J36" s="23">
        <v>5.3790813503043718E-2</v>
      </c>
      <c r="K36" s="23">
        <v>6.1396776669224863E-2</v>
      </c>
      <c r="L36" s="23">
        <v>7.4066816890369355E-2</v>
      </c>
      <c r="M36" s="23">
        <v>8.0542986425339372E-2</v>
      </c>
      <c r="N36" s="23">
        <v>9.7956669062532087E-2</v>
      </c>
      <c r="O36" s="23">
        <v>8.8549298723047939E-2</v>
      </c>
      <c r="P36" s="23">
        <v>9.8429886302111538E-2</v>
      </c>
      <c r="Q36" s="23">
        <v>0.11825726141078838</v>
      </c>
      <c r="R36" s="23">
        <v>0.12284557547715443</v>
      </c>
      <c r="S36" s="23">
        <v>8.1052631578947362E-2</v>
      </c>
      <c r="T36" s="23">
        <v>8.3544303797468356E-2</v>
      </c>
      <c r="U36" s="23">
        <v>8.8708508479489787E-2</v>
      </c>
      <c r="V36" s="23">
        <v>7.3941775317020897E-2</v>
      </c>
      <c r="W36" s="23">
        <v>0</v>
      </c>
      <c r="X36" s="23">
        <v>7.6923076923076927E-2</v>
      </c>
      <c r="Y36" s="23">
        <v>7.6923076923076927E-2</v>
      </c>
      <c r="Z36" s="23">
        <v>7.6923076923076927E-2</v>
      </c>
      <c r="AA36" s="23">
        <v>7.6923076923076927E-2</v>
      </c>
      <c r="AB36" s="23">
        <v>7.6923076923076927E-2</v>
      </c>
      <c r="AC36" s="23">
        <v>7.6923076923076927E-2</v>
      </c>
      <c r="AD36" s="23">
        <v>5.0535987748851458E-2</v>
      </c>
      <c r="AE36" s="23">
        <v>3.8236043843996939E-2</v>
      </c>
      <c r="AF36" s="23">
        <v>3.5846724351050678E-2</v>
      </c>
      <c r="AG36" s="23">
        <v>3.1155778894472363E-2</v>
      </c>
      <c r="AH36" s="23">
        <v>3.954057616268123E-2</v>
      </c>
      <c r="AI36" s="23">
        <v>4.832009328766125E-2</v>
      </c>
      <c r="AJ36" s="23">
        <v>4.5372704357220024E-2</v>
      </c>
      <c r="AK36" s="23">
        <v>5.2631578947368418E-2</v>
      </c>
      <c r="AL36" s="23">
        <v>3.8790607912512064E-2</v>
      </c>
      <c r="AM36" s="23">
        <v>3.6867469879518069E-2</v>
      </c>
      <c r="AN36" s="23">
        <v>4.8698370708831838E-2</v>
      </c>
      <c r="AO36" s="23">
        <v>4.5380781268111743E-2</v>
      </c>
      <c r="AP36" s="23">
        <v>5.1329771267335053E-2</v>
      </c>
      <c r="AQ36" s="23">
        <v>3.6689767631471665E-2</v>
      </c>
      <c r="AR36" s="23">
        <v>6.0444607753077348E-2</v>
      </c>
      <c r="AS36" s="23">
        <v>5.8388898900702826E-2</v>
      </c>
      <c r="AT36" s="23">
        <v>4.0535745964165336E-2</v>
      </c>
      <c r="AU36" s="23">
        <v>3.2919013400660321E-2</v>
      </c>
      <c r="AV36" s="23">
        <v>2.6175283240005211E-2</v>
      </c>
      <c r="AW36" s="23">
        <v>2.3493543758967003E-2</v>
      </c>
      <c r="AX36" s="23">
        <v>4.2400977141860058E-2</v>
      </c>
      <c r="AY36" s="23">
        <v>5.3827066234014127E-2</v>
      </c>
      <c r="AZ36" s="23">
        <v>5.1100070972320798E-2</v>
      </c>
      <c r="BA36" s="23">
        <v>5.6024244409861576E-2</v>
      </c>
      <c r="BB36" s="23">
        <v>5.8611672998174554E-2</v>
      </c>
      <c r="BC36" s="23">
        <v>6.223228491004773E-2</v>
      </c>
      <c r="BD36" s="23">
        <v>6.2847608453837592E-2</v>
      </c>
      <c r="BE36" s="23">
        <v>4.8850399463316457E-2</v>
      </c>
      <c r="BF36" s="23">
        <v>4.3822276323797933E-2</v>
      </c>
      <c r="BG36" s="25">
        <f>IFERROR(VLOOKUP(CONCATENATE($A36,BG$25),Datos!$B:$AV,42,FALSE),"0")</f>
        <v>4.7426470588235292E-2</v>
      </c>
      <c r="BH36" s="25">
        <f>IFERROR(VLOOKUP(CONCATENATE($A36,BH$25),Datos!$B:$AV,42,FALSE),"0")</f>
        <v>4.290953545232274E-2</v>
      </c>
      <c r="BI36" s="25">
        <f>IFERROR(VLOOKUP(CONCATENATE($A36,BI$25),Datos!$B:$AV,42,FALSE),"0")</f>
        <v>4.7971405279989963E-2</v>
      </c>
      <c r="BJ36" s="25">
        <f>IFERROR(VLOOKUP(CONCATENATE($A36,BJ$25),Datos!$B:$AV,42,FALSE),"0")</f>
        <v>4.4562832967721719E-2</v>
      </c>
      <c r="BK36" s="25">
        <f>IFERROR(VLOOKUP(CONCATENATE($A36,BK$25),Datos!$B:$AV,42,FALSE),"0")</f>
        <v>5.1460534493474208E-2</v>
      </c>
      <c r="BL36" s="25">
        <f>IFERROR(VLOOKUP(CONCATENATE($A36,BL$25),Datos!$B:$AV,42,FALSE),"0")</f>
        <v>5.8503064446232898E-2</v>
      </c>
      <c r="BM36" s="25">
        <f>IFERROR(VLOOKUP(CONCATENATE($A36,BM$25),Datos!$B:$AV,42,FALSE),"0")</f>
        <v>5.7451649601820247E-2</v>
      </c>
      <c r="BN36" s="25">
        <f>IFERROR(VLOOKUP(CONCATENATE($A36,BN$25),Datos!$B:$AV,42,FALSE),"0")</f>
        <v>6.4571428571428571E-2</v>
      </c>
      <c r="BO36" s="25">
        <f>IFERROR(VLOOKUP(CONCATENATE($A36,BO$25),Datos!$B:$AV,42,FALSE),"0")</f>
        <v>6.4790575916230372E-2</v>
      </c>
      <c r="BP36" s="25">
        <f>IFERROR(VLOOKUP(CONCATENATE($A36,BP$25),Datos!$B:$AV,42,FALSE),"0")</f>
        <v>6.3598166539343012E-2</v>
      </c>
      <c r="BQ36" s="25">
        <f>IFERROR(VLOOKUP(CONCATENATE($A36,BQ$25),Datos!$B:$AV,42,FALSE),"0")</f>
        <v>6.6158940397350999E-2</v>
      </c>
      <c r="BR36" s="25">
        <f>IFERROR(VLOOKUP(CONCATENATE($A36,BR$25),Datos!$B:$AV,42,FALSE),"0")</f>
        <v>7.2647329045806536E-2</v>
      </c>
      <c r="BS36" s="25">
        <f>IFERROR(VLOOKUP(CONCATENATE($A36,BS$25),Datos!$B:$AV,42,FALSE),"0")</f>
        <v>7.9710634845514161E-2</v>
      </c>
      <c r="BT36" s="25">
        <f>IFERROR(VLOOKUP(CONCATENATE($A36,BT$25),Datos!$B:$AV,42,FALSE),"0")</f>
        <v>7.1558097363649042E-2</v>
      </c>
      <c r="BU36" s="25">
        <f>IFERROR(VLOOKUP(CONCATENATE($A36,BU$25),Datos!$B:$AV,42,FALSE),"0")</f>
        <v>8.3429146306409893E-2</v>
      </c>
      <c r="BV36" s="25">
        <f>IFERROR(VLOOKUP(CONCATENATE($A36,BV$25),Datos!$B:$AV,42,FALSE),"0")</f>
        <v>7.1060979908353888E-2</v>
      </c>
      <c r="BW36" s="25">
        <f>IFERROR(VLOOKUP(CONCATENATE($A36,BW$25),Datos!$B:$AV,42,FALSE),"0")</f>
        <v>7.6184379001280403E-2</v>
      </c>
      <c r="BX36" s="25">
        <f>IFERROR(VLOOKUP(CONCATENATE($A36,BX$25),Datos!$B:$AV,42,FALSE),"0")</f>
        <v>8.1043316255239875E-2</v>
      </c>
      <c r="BY36" s="25">
        <f>IFERROR(VLOOKUP(CONCATENATE($A36,BY$25),Datos!$B:$AV,42,FALSE),"0")</f>
        <v>8.9186000786472666E-2</v>
      </c>
      <c r="BZ36" s="25">
        <f>IFERROR(VLOOKUP(CONCATENATE($A36,BZ$25),Datos!$B:$AV,42,FALSE),"0")</f>
        <v>9.7957252149223129E-2</v>
      </c>
      <c r="CA36" s="25">
        <f>IFERROR(VLOOKUP(CONCATENATE($A36,CA$25),Datos!$B:$AV,42,FALSE),"0")</f>
        <v>0.11231141739616315</v>
      </c>
      <c r="CB36" s="25">
        <f>IFERROR(VLOOKUP(CONCATENATE($A36,CB$25),Datos!$B:$AV,42,FALSE),"0")</f>
        <v>0.12231814685015813</v>
      </c>
      <c r="CC36" s="25">
        <f>IFERROR(VLOOKUP(CONCATENATE($A36,CC$25),Datos!$B:$AV,42,FALSE),"0")</f>
        <v>0.10633673298779468</v>
      </c>
      <c r="CD36" s="25">
        <f>IFERROR(VLOOKUP(CONCATENATE($A36,CD$25),Datos!$B:$AV,42,FALSE),"0")</f>
        <v>0.13511986439583501</v>
      </c>
      <c r="CE36" s="25">
        <f>IFERROR(VLOOKUP(CONCATENATE($A36,CE$25),Datos!$B:$AV,42,FALSE),"0")</f>
        <v>8.5327783558792919E-2</v>
      </c>
      <c r="CF36" s="25">
        <f>IFERROR(VLOOKUP(CONCATENATE($A36,CF$25),Datos!$B:$AV,42,FALSE),"0")</f>
        <v>0</v>
      </c>
      <c r="CG36" s="25">
        <f>IFERROR(VLOOKUP(CONCATENATE($A36,CG$25),Datos!$B:$AV,42,FALSE),"0")</f>
        <v>0</v>
      </c>
      <c r="CH36" s="25">
        <f>IFERROR(VLOOKUP(CONCATENATE($A36,CH$25),Datos!$B:$AV,42,FALSE),"0")</f>
        <v>0</v>
      </c>
      <c r="CI36" s="25">
        <f>IFERROR(VLOOKUP(CONCATENATE($A36,CI$25),Datos!$B:$AV,42,FALSE),"0")</f>
        <v>0.10707576706324358</v>
      </c>
      <c r="CJ36" s="25">
        <f>IFERROR(VLOOKUP(CONCATENATE($A36,CJ$25),Datos!$B:$AV,42,FALSE),"0")</f>
        <v>7.9067167159172586E-2</v>
      </c>
      <c r="CK36" s="25">
        <f>IFERROR(VLOOKUP(CONCATENATE($A36,CK$25),Datos!$B:$AV,42,FALSE),"0")</f>
        <v>7.4231262011531074E-2</v>
      </c>
      <c r="CL36" s="25">
        <f>IFERROR(VLOOKUP(CONCATENATE($A36,CL$25),Datos!$B:$AV,42,FALSE),"0")</f>
        <v>7.5949367088607597E-2</v>
      </c>
      <c r="CM36" s="25">
        <f>IFERROR(VLOOKUP(CONCATENATE($A36,CM$25),Datos!$B:$AV,42,FALSE),"0")</f>
        <v>7.5570090153791764E-2</v>
      </c>
      <c r="CN36" s="25">
        <f>IFERROR(VLOOKUP(CONCATENATE($A36,CN$25),Datos!$B:$AV,42,FALSE),"0")</f>
        <v>8.6349760139555171E-2</v>
      </c>
      <c r="CO36" s="25">
        <f>IFERROR(VLOOKUP(CONCATENATE($A36,CO$25),Datos!$B:$AV,42,FALSE),"0")</f>
        <v>8.6743772241992881E-2</v>
      </c>
      <c r="CP36" s="25">
        <f>IFERROR(VLOOKUP(CONCATENATE($A36,CP$25),Datos!$B:$AV,42,FALSE),"0")</f>
        <v>8.8150181791199822E-2</v>
      </c>
      <c r="CQ36" s="25">
        <f>IFERROR(VLOOKUP(CONCATENATE($A36,CQ$25),Datos!$B:$AV,42,FALSE),"0")</f>
        <v>8.6853240293964809E-2</v>
      </c>
      <c r="CR36" s="25">
        <f>IFERROR(VLOOKUP(CONCATENATE($A36,CR$25),Datos!$B:$AV,42,FALSE),"0")</f>
        <v>8.0956408087952639E-2</v>
      </c>
      <c r="CS36" s="25">
        <f>IFERROR(VLOOKUP(CONCATENATE($A36,CS$25),Datos!$B:$AV,42,FALSE),"0")</f>
        <v>7.5491292538744204E-2</v>
      </c>
      <c r="CT36" s="25">
        <f>IFERROR(VLOOKUP(CONCATENATE($A36,CT$25),Datos!$B:$AV,42,FALSE),"0")</f>
        <v>7.5513196480938419E-2</v>
      </c>
      <c r="CU36" s="25">
        <f>IFERROR(VLOOKUP(CONCATENATE($A36,CU$25),Datos!$B:$AV,42,FALSE),"0")</f>
        <v>9.7186096003783404E-2</v>
      </c>
      <c r="CV36" s="25">
        <f>IFERROR(VLOOKUP(CONCATENATE($A36,CV$25),Datos!$B:$AV,42,FALSE),"0")</f>
        <v>9.9404052443384988E-2</v>
      </c>
      <c r="CW36" s="25">
        <f>IFERROR(VLOOKUP(CONCATENATE($A36,CW$25),Datos!$B:$AV,42,FALSE),"0")</f>
        <v>0.10497500595096405</v>
      </c>
      <c r="CX36" s="25">
        <f>IFERROR(VLOOKUP(CONCATENATE($A36,CX$25),Datos!$B:$AV,42,FALSE),"0")</f>
        <v>0.10668494476251915</v>
      </c>
      <c r="CY36" s="25">
        <f>IFERROR(VLOOKUP(CONCATENATE($A36,CY$25),Datos!$B:$AV,42,FALSE),"0")</f>
        <v>0.11227217496962333</v>
      </c>
      <c r="CZ36" s="25">
        <f>IFERROR(VLOOKUP(CONCATENATE($A36,CZ$25),Datos!$B:$AV,42,FALSE),"0")</f>
        <v>9.5281991117070308E-2</v>
      </c>
      <c r="DA36" s="25">
        <f>IFERROR(VLOOKUP(CONCATENATE($A36,DA$25),Datos!$B:$AV,42,FALSE),"0")</f>
        <v>9.7505270555165141E-2</v>
      </c>
    </row>
    <row r="37" spans="1:105" x14ac:dyDescent="0.2">
      <c r="A37" s="21" t="s">
        <v>28</v>
      </c>
      <c r="B37" s="23">
        <v>7.5645209136754668E-2</v>
      </c>
      <c r="C37" s="23">
        <v>5.5733790942326347E-2</v>
      </c>
      <c r="D37" s="23">
        <v>6.1534363345764516E-2</v>
      </c>
      <c r="E37" s="23">
        <v>9.9447513812154692E-2</v>
      </c>
      <c r="F37" s="23">
        <v>7.3403474431123078E-2</v>
      </c>
      <c r="G37" s="23">
        <v>8.7905774202815284E-2</v>
      </c>
      <c r="H37" s="23">
        <v>7.8815679733110933E-2</v>
      </c>
      <c r="I37" s="23">
        <v>8.4741535199850351E-2</v>
      </c>
      <c r="J37" s="23">
        <v>8.606856309263311E-2</v>
      </c>
      <c r="K37" s="23">
        <v>7.9835160997415666E-2</v>
      </c>
      <c r="L37" s="23">
        <v>8.2100025516713443E-2</v>
      </c>
      <c r="M37" s="23">
        <v>9.8782042203653872E-2</v>
      </c>
      <c r="N37" s="23">
        <v>9.0173906820296287E-2</v>
      </c>
      <c r="O37" s="23">
        <v>9.9384959463237346E-2</v>
      </c>
      <c r="P37" s="23">
        <v>0.10377161908730985</v>
      </c>
      <c r="Q37" s="23">
        <v>0.10533828147302313</v>
      </c>
      <c r="R37" s="23">
        <v>0.10577644411102775</v>
      </c>
      <c r="S37" s="23">
        <v>9.9616376328532791E-2</v>
      </c>
      <c r="T37" s="23">
        <v>0.10593538692712247</v>
      </c>
      <c r="U37" s="23">
        <v>0.10846759085799926</v>
      </c>
      <c r="V37" s="23">
        <v>9.7623225394799812E-2</v>
      </c>
      <c r="W37" s="23">
        <v>0.10633066994468347</v>
      </c>
      <c r="X37" s="23">
        <v>0.10269222164218063</v>
      </c>
      <c r="Y37" s="23">
        <v>0.10269222164218063</v>
      </c>
      <c r="Z37" s="23">
        <v>0.11112870033243628</v>
      </c>
      <c r="AA37" s="23">
        <v>0.10941767245176637</v>
      </c>
      <c r="AB37" s="23">
        <v>0.10371670609784019</v>
      </c>
      <c r="AC37" s="23">
        <v>0.11757066462948816</v>
      </c>
      <c r="AD37" s="23">
        <v>0.13040162684290799</v>
      </c>
      <c r="AE37" s="23">
        <v>0.13162572721396251</v>
      </c>
      <c r="AF37" s="23">
        <v>0.11700430690700271</v>
      </c>
      <c r="AG37" s="23">
        <v>0.13194331324319922</v>
      </c>
      <c r="AH37" s="23">
        <v>0.13548061559162392</v>
      </c>
      <c r="AI37" s="23">
        <v>0.11389502293188382</v>
      </c>
      <c r="AJ37" s="23">
        <v>0.1154140127388535</v>
      </c>
      <c r="AK37" s="23">
        <v>0.11443773108485887</v>
      </c>
      <c r="AL37" s="23">
        <v>8.9151168335717693E-2</v>
      </c>
      <c r="AM37" s="23">
        <v>0.10294223826714802</v>
      </c>
      <c r="AN37" s="23">
        <v>0.11224053984795422</v>
      </c>
      <c r="AO37" s="23">
        <v>0.12054669703872438</v>
      </c>
      <c r="AP37" s="23">
        <v>0.11056925818250024</v>
      </c>
      <c r="AQ37" s="23">
        <v>0.12723153602174897</v>
      </c>
      <c r="AR37" s="23">
        <v>0.1230726872246696</v>
      </c>
      <c r="AS37" s="23">
        <v>0.11288674161479141</v>
      </c>
      <c r="AT37" s="23">
        <v>9.3195266272189353E-2</v>
      </c>
      <c r="AU37" s="23">
        <v>0.12726298875200856</v>
      </c>
      <c r="AV37" s="23">
        <v>0.11741797293350209</v>
      </c>
      <c r="AW37" s="23">
        <v>0.12514688601645124</v>
      </c>
      <c r="AX37" s="23">
        <v>0.12263300270513977</v>
      </c>
      <c r="AY37" s="23">
        <v>0.11666168112473826</v>
      </c>
      <c r="AZ37" s="23">
        <v>0.13075693738195554</v>
      </c>
      <c r="BA37" s="23">
        <v>0.12001403672944204</v>
      </c>
      <c r="BB37" s="23">
        <v>0.15489960210974368</v>
      </c>
      <c r="BC37" s="23">
        <v>0.17673113834342241</v>
      </c>
      <c r="BD37" s="23">
        <v>0</v>
      </c>
      <c r="BE37" s="23">
        <v>0</v>
      </c>
      <c r="BF37" s="23">
        <v>0.11824817518248175</v>
      </c>
      <c r="BG37" s="25">
        <f>IFERROR(VLOOKUP(CONCATENATE($A37,BG$25),Datos!$B:$AV,42,FALSE),"0")</f>
        <v>0.10714285714285714</v>
      </c>
      <c r="BH37" s="25">
        <f>IFERROR(VLOOKUP(CONCATENATE($A37,BH$25),Datos!$B:$AV,42,FALSE),"0")</f>
        <v>0.10228536133415689</v>
      </c>
      <c r="BI37" s="25">
        <f>IFERROR(VLOOKUP(CONCATENATE($A37,BI$25),Datos!$B:$AV,42,FALSE),"0")</f>
        <v>9.2451523545706377E-2</v>
      </c>
      <c r="BJ37" s="25">
        <f>IFERROR(VLOOKUP(CONCATENATE($A37,BJ$25),Datos!$B:$AV,42,FALSE),"0")</f>
        <v>9.9661642571516454E-2</v>
      </c>
      <c r="BK37" s="25">
        <f>IFERROR(VLOOKUP(CONCATENATE($A37,BK$25),Datos!$B:$AV,42,FALSE),"0")</f>
        <v>0.11427120365667852</v>
      </c>
      <c r="BL37" s="25">
        <f>IFERROR(VLOOKUP(CONCATENATE($A37,BL$25),Datos!$B:$AV,42,FALSE),"0")</f>
        <v>7.8615334843092854E-2</v>
      </c>
      <c r="BM37" s="25">
        <f>IFERROR(VLOOKUP(CONCATENATE($A37,BM$25),Datos!$B:$AV,42,FALSE),"0")</f>
        <v>8.7278295266045677E-2</v>
      </c>
      <c r="BN37" s="25">
        <f>IFERROR(VLOOKUP(CONCATENATE($A37,BN$25),Datos!$B:$AV,42,FALSE),"0")</f>
        <v>0.1053952321204517</v>
      </c>
      <c r="BO37" s="25">
        <f>IFERROR(VLOOKUP(CONCATENATE($A37,BO$25),Datos!$B:$AV,42,FALSE),"0")</f>
        <v>9.785171600733561E-2</v>
      </c>
      <c r="BP37" s="25">
        <f>IFERROR(VLOOKUP(CONCATENATE($A37,BP$25),Datos!$B:$AV,42,FALSE),"0")</f>
        <v>0.10468825519574673</v>
      </c>
      <c r="BQ37" s="25">
        <f>IFERROR(VLOOKUP(CONCATENATE($A37,BQ$25),Datos!$B:$AV,42,FALSE),"0")</f>
        <v>8.7038280725319009E-2</v>
      </c>
      <c r="BR37" s="25">
        <f>IFERROR(VLOOKUP(CONCATENATE($A37,BR$25),Datos!$B:$AV,42,FALSE),"0")</f>
        <v>9.8994677705499703E-2</v>
      </c>
      <c r="BS37" s="25">
        <f>IFERROR(VLOOKUP(CONCATENATE($A37,BS$25),Datos!$B:$AV,42,FALSE),"0")</f>
        <v>0.11294036380382225</v>
      </c>
      <c r="BT37" s="25">
        <f>IFERROR(VLOOKUP(CONCATENATE($A37,BT$25),Datos!$B:$AV,42,FALSE),"0")</f>
        <v>0.10235091743119266</v>
      </c>
      <c r="BU37" s="25">
        <f>IFERROR(VLOOKUP(CONCATENATE($A37,BU$25),Datos!$B:$AV,42,FALSE),"0")</f>
        <v>0.1105333038282806</v>
      </c>
      <c r="BV37" s="25">
        <f>IFERROR(VLOOKUP(CONCATENATE($A37,BV$25),Datos!$B:$AV,42,FALSE),"0")</f>
        <v>0.11178762786166585</v>
      </c>
      <c r="BW37" s="25">
        <f>IFERROR(VLOOKUP(CONCATENATE($A37,BW$25),Datos!$B:$AV,42,FALSE),"0")</f>
        <v>0.17031029619181948</v>
      </c>
      <c r="BX37" s="25">
        <f>IFERROR(VLOOKUP(CONCATENATE($A37,BX$25),Datos!$B:$AV,42,FALSE),"0")</f>
        <v>0.13159698423577793</v>
      </c>
      <c r="BY37" s="25">
        <f>IFERROR(VLOOKUP(CONCATENATE($A37,BY$25),Datos!$B:$AV,42,FALSE),"0")</f>
        <v>0.14324251416239547</v>
      </c>
      <c r="BZ37" s="25">
        <f>IFERROR(VLOOKUP(CONCATENATE($A37,BZ$25),Datos!$B:$AV,42,FALSE),"0")</f>
        <v>0.16391783871294141</v>
      </c>
      <c r="CA37" s="25">
        <f>IFERROR(VLOOKUP(CONCATENATE($A37,CA$25),Datos!$B:$AV,42,FALSE),"0")</f>
        <v>0.15845982969270642</v>
      </c>
      <c r="CB37" s="25">
        <f>IFERROR(VLOOKUP(CONCATENATE($A37,CB$25),Datos!$B:$AV,42,FALSE),"0")</f>
        <v>0.18294460641399418</v>
      </c>
      <c r="CC37" s="25">
        <f>IFERROR(VLOOKUP(CONCATENATE($A37,CC$25),Datos!$B:$AV,42,FALSE),"0")</f>
        <v>0.17318366843468608</v>
      </c>
      <c r="CD37" s="25">
        <f>IFERROR(VLOOKUP(CONCATENATE($A37,CD$25),Datos!$B:$AV,42,FALSE),"0")</f>
        <v>0.22055643649992793</v>
      </c>
      <c r="CE37" s="25">
        <f>IFERROR(VLOOKUP(CONCATENATE($A37,CE$25),Datos!$B:$AV,42,FALSE),"0")</f>
        <v>0.15055018339446483</v>
      </c>
      <c r="CF37" s="25">
        <f>IFERROR(VLOOKUP(CONCATENATE($A37,CF$25),Datos!$B:$AV,42,FALSE),"0")</f>
        <v>0.18641339343206698</v>
      </c>
      <c r="CG37" s="25">
        <f>IFERROR(VLOOKUP(CONCATENATE($A37,CG$25),Datos!$B:$AV,42,FALSE),"0")</f>
        <v>0.18694029850746269</v>
      </c>
      <c r="CH37" s="25">
        <f>IFERROR(VLOOKUP(CONCATENATE($A37,CH$25),Datos!$B:$AV,42,FALSE),"0")</f>
        <v>0.21348023331173038</v>
      </c>
      <c r="CI37" s="25">
        <f>IFERROR(VLOOKUP(CONCATENATE($A37,CI$25),Datos!$B:$AV,42,FALSE),"0")</f>
        <v>0.20282810428634557</v>
      </c>
      <c r="CJ37" s="25">
        <f>IFERROR(VLOOKUP(CONCATENATE($A37,CJ$25),Datos!$B:$AV,42,FALSE),"0")</f>
        <v>0.18566392479435959</v>
      </c>
      <c r="CK37" s="25">
        <f>IFERROR(VLOOKUP(CONCATENATE($A37,CK$25),Datos!$B:$AV,42,FALSE),"0")</f>
        <v>0.1871008140262993</v>
      </c>
      <c r="CL37" s="25">
        <f>IFERROR(VLOOKUP(CONCATENATE($A37,CL$25),Datos!$B:$AV,42,FALSE),"0")</f>
        <v>0.20564207301506254</v>
      </c>
      <c r="CM37" s="25">
        <f>IFERROR(VLOOKUP(CONCATENATE($A37,CM$25),Datos!$B:$AV,42,FALSE),"0")</f>
        <v>0.18513135830072666</v>
      </c>
      <c r="CN37" s="25">
        <f>IFERROR(VLOOKUP(CONCATENATE($A37,CN$25),Datos!$B:$AV,42,FALSE),"0")</f>
        <v>0.18483943241224796</v>
      </c>
      <c r="CO37" s="25">
        <f>IFERROR(VLOOKUP(CONCATENATE($A37,CO$25),Datos!$B:$AV,42,FALSE),"0")</f>
        <v>0.15538922155688623</v>
      </c>
      <c r="CP37" s="25">
        <f>IFERROR(VLOOKUP(CONCATENATE($A37,CP$25),Datos!$B:$AV,42,FALSE),"0")</f>
        <v>0.19610894941634241</v>
      </c>
      <c r="CQ37" s="25">
        <f>IFERROR(VLOOKUP(CONCATENATE($A37,CQ$25),Datos!$B:$AV,42,FALSE),"0")</f>
        <v>0.48635634028892455</v>
      </c>
      <c r="CR37" s="25">
        <f>IFERROR(VLOOKUP(CONCATENATE($A37,CR$25),Datos!$B:$AV,42,FALSE),"0")</f>
        <v>0.83487940630797774</v>
      </c>
      <c r="CS37" s="25">
        <f>IFERROR(VLOOKUP(CONCATENATE($A37,CS$25),Datos!$B:$AV,42,FALSE),"0")</f>
        <v>0</v>
      </c>
      <c r="CT37" s="25">
        <f>IFERROR(VLOOKUP(CONCATENATE($A37,CT$25),Datos!$B:$AV,42,FALSE),"0")</f>
        <v>0</v>
      </c>
      <c r="CU37" s="25">
        <f>IFERROR(VLOOKUP(CONCATENATE($A37,CU$25),Datos!$B:$AV,42,FALSE),"0")</f>
        <v>0</v>
      </c>
      <c r="CV37" s="25">
        <f>IFERROR(VLOOKUP(CONCATENATE($A37,CV$25),Datos!$B:$AV,42,FALSE),"0")</f>
        <v>0</v>
      </c>
      <c r="CW37" s="25">
        <f>IFERROR(VLOOKUP(CONCATENATE($A37,CW$25),Datos!$B:$AV,42,FALSE),"0")</f>
        <v>0</v>
      </c>
      <c r="CX37" s="25">
        <f>IFERROR(VLOOKUP(CONCATENATE($A37,CX$25),Datos!$B:$AV,42,FALSE),"0")</f>
        <v>0</v>
      </c>
      <c r="CY37" s="25" t="str">
        <f>IFERROR(VLOOKUP(CONCATENATE($A37,CY$25),Datos!$B:$AV,42,FALSE),"0")</f>
        <v>0</v>
      </c>
      <c r="CZ37" s="25" t="str">
        <f>IFERROR(VLOOKUP(CONCATENATE($A37,CZ$25),Datos!$B:$AV,42,FALSE),"0")</f>
        <v>0</v>
      </c>
      <c r="DA37" s="25" t="str">
        <f>IFERROR(VLOOKUP(CONCATENATE($A37,DA$25),Datos!$B:$AV,42,FALSE),"0")</f>
        <v>0</v>
      </c>
    </row>
    <row r="38" spans="1:105" x14ac:dyDescent="0.2">
      <c r="A38" s="21" t="s">
        <v>29</v>
      </c>
      <c r="B38" s="23">
        <v>0.19591029023746701</v>
      </c>
      <c r="C38" s="23">
        <v>0</v>
      </c>
      <c r="D38" s="23">
        <v>0</v>
      </c>
      <c r="E38" s="23">
        <v>0</v>
      </c>
      <c r="F38" s="23">
        <v>0.11707805203468979</v>
      </c>
      <c r="G38" s="23">
        <v>5.1194539249146756E-2</v>
      </c>
      <c r="H38" s="23">
        <v>5.8315334773218146E-2</v>
      </c>
      <c r="I38" s="23">
        <v>4.5183069332640872E-2</v>
      </c>
      <c r="J38" s="23">
        <v>4.3682132280355383E-2</v>
      </c>
      <c r="K38" s="23">
        <v>4.5081294136968306E-2</v>
      </c>
      <c r="L38" s="23">
        <v>5.7943143812709028E-2</v>
      </c>
      <c r="M38" s="23">
        <v>8.9784813257482068E-2</v>
      </c>
      <c r="N38" s="23">
        <v>0.12429517038489826</v>
      </c>
      <c r="O38" s="23">
        <v>0.12340316811446091</v>
      </c>
      <c r="P38" s="23">
        <v>8.4055532183424486E-2</v>
      </c>
      <c r="Q38" s="23">
        <v>9.5526914329037149E-2</v>
      </c>
      <c r="R38" s="23">
        <v>8.6225733254895368E-2</v>
      </c>
      <c r="S38" s="23">
        <v>9.5910587419857904E-2</v>
      </c>
      <c r="T38" s="23">
        <v>8.805313706130509E-2</v>
      </c>
      <c r="U38" s="23">
        <v>8.6169379406388719E-2</v>
      </c>
      <c r="V38" s="23">
        <v>7.7431128878074212E-2</v>
      </c>
      <c r="W38" s="23">
        <v>7.0981568795542224E-2</v>
      </c>
      <c r="X38" s="23">
        <v>6.8672839506172839E-2</v>
      </c>
      <c r="Y38" s="23">
        <v>6.8672839506172839E-2</v>
      </c>
      <c r="Z38" s="23">
        <v>7.5171443643397215E-2</v>
      </c>
      <c r="AA38" s="23">
        <v>6.490595458532307E-2</v>
      </c>
      <c r="AB38" s="23">
        <v>7.2234273318872014E-2</v>
      </c>
      <c r="AC38" s="23">
        <v>8.527696793002916E-2</v>
      </c>
      <c r="AD38" s="23">
        <v>0.13383563001883614</v>
      </c>
      <c r="AE38" s="23">
        <v>0.10412613903962323</v>
      </c>
      <c r="AF38" s="23">
        <v>0.13409797405938473</v>
      </c>
      <c r="AG38" s="23">
        <v>0.13898488120950325</v>
      </c>
      <c r="AH38" s="23">
        <v>0.13334650335835638</v>
      </c>
      <c r="AI38" s="23">
        <v>0.1467090424441255</v>
      </c>
      <c r="AJ38" s="23">
        <v>0.12532558605489882</v>
      </c>
      <c r="AK38" s="23">
        <v>0.18468335787923418</v>
      </c>
      <c r="AL38" s="23">
        <v>0.19572989076464747</v>
      </c>
      <c r="AM38" s="23">
        <v>0.3110949963741842</v>
      </c>
      <c r="AN38" s="23">
        <v>0.23424342944628732</v>
      </c>
      <c r="AO38" s="23">
        <v>0.16158301158301158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8.2822085889570546E-2</v>
      </c>
      <c r="AX38" s="23">
        <v>5.2268602540834846E-2</v>
      </c>
      <c r="AY38" s="23">
        <v>4.251256281407035E-2</v>
      </c>
      <c r="AZ38" s="23">
        <v>3.0235162374020158E-2</v>
      </c>
      <c r="BA38" s="23">
        <v>2.7393634619202013E-2</v>
      </c>
      <c r="BB38" s="23">
        <v>2.2538032930570339E-2</v>
      </c>
      <c r="BC38" s="23">
        <v>2.6838966202783299E-2</v>
      </c>
      <c r="BD38" s="23">
        <v>2.5610887720383543E-2</v>
      </c>
      <c r="BE38" s="23">
        <v>2.5873382913567902E-2</v>
      </c>
      <c r="BF38" s="23">
        <v>1.8804847471792729E-2</v>
      </c>
      <c r="BG38" s="25">
        <f>IFERROR(VLOOKUP(CONCATENATE($A38,BG$25),Datos!$B:$AV,42,FALSE),"0")</f>
        <v>1.8654506691934147E-2</v>
      </c>
      <c r="BH38" s="25">
        <f>IFERROR(VLOOKUP(CONCATENATE($A38,BH$25),Datos!$B:$AV,42,FALSE),"0")</f>
        <v>1.7701752294671594E-2</v>
      </c>
      <c r="BI38" s="25">
        <f>IFERROR(VLOOKUP(CONCATENATE($A38,BI$25),Datos!$B:$AV,42,FALSE),"0")</f>
        <v>1.7868960953011249E-2</v>
      </c>
      <c r="BJ38" s="25">
        <f>IFERROR(VLOOKUP(CONCATENATE($A38,BJ$25),Datos!$B:$AV,42,FALSE),"0")</f>
        <v>3.6576619650968208E-2</v>
      </c>
      <c r="BK38" s="25">
        <f>IFERROR(VLOOKUP(CONCATENATE($A38,BK$25),Datos!$B:$AV,42,FALSE),"0")</f>
        <v>2.848495638241054E-2</v>
      </c>
      <c r="BL38" s="25">
        <f>IFERROR(VLOOKUP(CONCATENATE($A38,BL$25),Datos!$B:$AV,42,FALSE),"0")</f>
        <v>2.7183891027539236E-2</v>
      </c>
      <c r="BM38" s="25">
        <f>IFERROR(VLOOKUP(CONCATENATE($A38,BM$25),Datos!$B:$AV,42,FALSE),"0")</f>
        <v>2.8239891066248298E-2</v>
      </c>
      <c r="BN38" s="25">
        <f>IFERROR(VLOOKUP(CONCATENATE($A38,BN$25),Datos!$B:$AV,42,FALSE),"0")</f>
        <v>2.7067669172932331E-2</v>
      </c>
      <c r="BO38" s="25">
        <f>IFERROR(VLOOKUP(CONCATENATE($A38,BO$25),Datos!$B:$AV,42,FALSE),"0")</f>
        <v>3.0415285630727238E-2</v>
      </c>
      <c r="BP38" s="25">
        <f>IFERROR(VLOOKUP(CONCATENATE($A38,BP$25),Datos!$B:$AV,42,FALSE),"0")</f>
        <v>3.0455190481388495E-2</v>
      </c>
      <c r="BQ38" s="25">
        <f>IFERROR(VLOOKUP(CONCATENATE($A38,BQ$25),Datos!$B:$AV,42,FALSE),"0")</f>
        <v>3.762400948399576E-2</v>
      </c>
      <c r="BR38" s="25">
        <f>IFERROR(VLOOKUP(CONCATENATE($A38,BR$25),Datos!$B:$AV,42,FALSE),"0")</f>
        <v>3.8114828483271829E-2</v>
      </c>
      <c r="BS38" s="25">
        <f>IFERROR(VLOOKUP(CONCATENATE($A38,BS$25),Datos!$B:$AV,42,FALSE),"0")</f>
        <v>4.0976575387660835E-2</v>
      </c>
      <c r="BT38" s="25">
        <f>IFERROR(VLOOKUP(CONCATENATE($A38,BT$25),Datos!$B:$AV,42,FALSE),"0")</f>
        <v>4.394698459001839E-2</v>
      </c>
      <c r="BU38" s="25">
        <f>IFERROR(VLOOKUP(CONCATENATE($A38,BU$25),Datos!$B:$AV,42,FALSE),"0")</f>
        <v>4.8974716304997015E-2</v>
      </c>
      <c r="BV38" s="25">
        <f>IFERROR(VLOOKUP(CONCATENATE($A38,BV$25),Datos!$B:$AV,42,FALSE),"0")</f>
        <v>4.6871461997131859E-2</v>
      </c>
      <c r="BW38" s="25">
        <f>IFERROR(VLOOKUP(CONCATENATE($A38,BW$25),Datos!$B:$AV,42,FALSE),"0")</f>
        <v>5.1860202931228859E-2</v>
      </c>
      <c r="BX38" s="25">
        <f>IFERROR(VLOOKUP(CONCATENATE($A38,BX$25),Datos!$B:$AV,42,FALSE),"0")</f>
        <v>4.9531186302486749E-2</v>
      </c>
      <c r="BY38" s="25">
        <f>IFERROR(VLOOKUP(CONCATENATE($A38,BY$25),Datos!$B:$AV,42,FALSE),"0")</f>
        <v>5.059902282310421E-2</v>
      </c>
      <c r="BZ38" s="25">
        <f>IFERROR(VLOOKUP(CONCATENATE($A38,BZ$25),Datos!$B:$AV,42,FALSE),"0")</f>
        <v>4.5851528384279479E-2</v>
      </c>
      <c r="CA38" s="25">
        <f>IFERROR(VLOOKUP(CONCATENATE($A38,CA$25),Datos!$B:$AV,42,FALSE),"0")</f>
        <v>5.118650715826633E-2</v>
      </c>
      <c r="CB38" s="25">
        <f>IFERROR(VLOOKUP(CONCATENATE($A38,CB$25),Datos!$B:$AV,42,FALSE),"0")</f>
        <v>5.1847437425506557E-2</v>
      </c>
      <c r="CC38" s="25">
        <f>IFERROR(VLOOKUP(CONCATENATE($A38,CC$25),Datos!$B:$AV,42,FALSE),"0")</f>
        <v>5.6454876568191016E-2</v>
      </c>
      <c r="CD38" s="25">
        <f>IFERROR(VLOOKUP(CONCATENATE($A38,CD$25),Datos!$B:$AV,42,FALSE),"0")</f>
        <v>6.0227119102338786E-2</v>
      </c>
      <c r="CE38" s="25">
        <f>IFERROR(VLOOKUP(CONCATENATE($A38,CE$25),Datos!$B:$AV,42,FALSE),"0")</f>
        <v>5.9880650250360108E-2</v>
      </c>
      <c r="CF38" s="25">
        <f>IFERROR(VLOOKUP(CONCATENATE($A38,CF$25),Datos!$B:$AV,42,FALSE),"0")</f>
        <v>5.9280316161686199E-2</v>
      </c>
      <c r="CG38" s="25">
        <f>IFERROR(VLOOKUP(CONCATENATE($A38,CG$25),Datos!$B:$AV,42,FALSE),"0")</f>
        <v>6.5217391304347824E-2</v>
      </c>
      <c r="CH38" s="25">
        <f>IFERROR(VLOOKUP(CONCATENATE($A38,CH$25),Datos!$B:$AV,42,FALSE),"0")</f>
        <v>6.163939153629875E-2</v>
      </c>
      <c r="CI38" s="25">
        <f>IFERROR(VLOOKUP(CONCATENATE($A38,CI$25),Datos!$B:$AV,42,FALSE),"0")</f>
        <v>5.9866962305986697E-2</v>
      </c>
      <c r="CJ38" s="25">
        <f>IFERROR(VLOOKUP(CONCATENATE($A38,CJ$25),Datos!$B:$AV,42,FALSE),"0")</f>
        <v>6.482910694597574E-2</v>
      </c>
      <c r="CK38" s="25">
        <f>IFERROR(VLOOKUP(CONCATENATE($A38,CK$25),Datos!$B:$AV,42,FALSE),"0")</f>
        <v>5.635062611806798E-2</v>
      </c>
      <c r="CL38" s="25">
        <f>IFERROR(VLOOKUP(CONCATENATE($A38,CL$25),Datos!$B:$AV,42,FALSE),"0")</f>
        <v>5.1815128738205658E-2</v>
      </c>
      <c r="CM38" s="25">
        <f>IFERROR(VLOOKUP(CONCATENATE($A38,CM$25),Datos!$B:$AV,42,FALSE),"0")</f>
        <v>5.0086956521739133E-2</v>
      </c>
      <c r="CN38" s="25">
        <f>IFERROR(VLOOKUP(CONCATENATE($A38,CN$25),Datos!$B:$AV,42,FALSE),"0")</f>
        <v>6.7667667667667672E-2</v>
      </c>
      <c r="CO38" s="25">
        <f>IFERROR(VLOOKUP(CONCATENATE($A38,CO$25),Datos!$B:$AV,42,FALSE),"0")</f>
        <v>5.7866604694399255E-2</v>
      </c>
      <c r="CP38" s="25">
        <f>IFERROR(VLOOKUP(CONCATENATE($A38,CP$25),Datos!$B:$AV,42,FALSE),"0")</f>
        <v>5.270051621850682E-2</v>
      </c>
      <c r="CQ38" s="25">
        <f>IFERROR(VLOOKUP(CONCATENATE($A38,CQ$25),Datos!$B:$AV,42,FALSE),"0")</f>
        <v>0.19591226321036889</v>
      </c>
      <c r="CR38" s="25">
        <f>IFERROR(VLOOKUP(CONCATENATE($A38,CR$25),Datos!$B:$AV,42,FALSE),"0")</f>
        <v>0</v>
      </c>
      <c r="CS38" s="25">
        <f>IFERROR(VLOOKUP(CONCATENATE($A38,CS$25),Datos!$B:$AV,42,FALSE),"0")</f>
        <v>0</v>
      </c>
      <c r="CT38" s="25">
        <f>IFERROR(VLOOKUP(CONCATENATE($A38,CT$25),Datos!$B:$AV,42,FALSE),"0")</f>
        <v>0.15370018975332067</v>
      </c>
      <c r="CU38" s="25">
        <f>IFERROR(VLOOKUP(CONCATENATE($A38,CU$25),Datos!$B:$AV,42,FALSE),"0")</f>
        <v>8.8072613813643452E-2</v>
      </c>
      <c r="CV38" s="25">
        <f>IFERROR(VLOOKUP(CONCATENATE($A38,CV$25),Datos!$B:$AV,42,FALSE),"0")</f>
        <v>7.770388519425972E-2</v>
      </c>
      <c r="CW38" s="25">
        <f>IFERROR(VLOOKUP(CONCATENATE($A38,CW$25),Datos!$B:$AV,42,FALSE),"0")</f>
        <v>0</v>
      </c>
      <c r="CX38" s="25">
        <f>IFERROR(VLOOKUP(CONCATENATE($A38,CX$25),Datos!$B:$AV,42,FALSE),"0")</f>
        <v>6.2434459949987899E-2</v>
      </c>
      <c r="CY38" s="25">
        <f>IFERROR(VLOOKUP(CONCATENATE($A38,CY$25),Datos!$B:$AV,42,FALSE),"0")</f>
        <v>7.3201095526599716E-2</v>
      </c>
      <c r="CZ38" s="25">
        <f>IFERROR(VLOOKUP(CONCATENATE($A38,CZ$25),Datos!$B:$AV,42,FALSE),"0")</f>
        <v>6.1439271830852377E-2</v>
      </c>
      <c r="DA38" s="25">
        <f>IFERROR(VLOOKUP(CONCATENATE($A38,DA$25),Datos!$B:$AV,42,FALSE),"0")</f>
        <v>6.8225891755303525E-2</v>
      </c>
    </row>
    <row r="39" spans="1:105" x14ac:dyDescent="0.2">
      <c r="A39" s="21" t="s">
        <v>30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0</v>
      </c>
      <c r="AY39" s="23">
        <v>0</v>
      </c>
      <c r="AZ39" s="23">
        <v>0</v>
      </c>
      <c r="BA39" s="23">
        <v>0</v>
      </c>
      <c r="BB39" s="23">
        <v>0</v>
      </c>
      <c r="BC39" s="23">
        <v>0</v>
      </c>
      <c r="BD39" s="23">
        <v>0</v>
      </c>
      <c r="BE39" s="23">
        <v>0</v>
      </c>
      <c r="BF39" s="23">
        <v>0</v>
      </c>
      <c r="BG39" s="25">
        <f>IFERROR(VLOOKUP(CONCATENATE($A39,BG$25),Datos!$B:$AV,42,FALSE),"0")</f>
        <v>0</v>
      </c>
      <c r="BH39" s="25">
        <f>IFERROR(VLOOKUP(CONCATENATE($A39,BH$25),Datos!$B:$AV,42,FALSE),"0")</f>
        <v>0</v>
      </c>
      <c r="BI39" s="25">
        <f>IFERROR(VLOOKUP(CONCATENATE($A39,BI$25),Datos!$B:$AV,42,FALSE),"0")</f>
        <v>0</v>
      </c>
      <c r="BJ39" s="25">
        <f>IFERROR(VLOOKUP(CONCATENATE($A39,BJ$25),Datos!$B:$AV,42,FALSE),"0")</f>
        <v>0</v>
      </c>
      <c r="BK39" s="25">
        <f>IFERROR(VLOOKUP(CONCATENATE($A39,BK$25),Datos!$B:$AV,42,FALSE),"0")</f>
        <v>0</v>
      </c>
      <c r="BL39" s="25">
        <f>IFERROR(VLOOKUP(CONCATENATE($A39,BL$25),Datos!$B:$AV,42,FALSE),"0")</f>
        <v>0</v>
      </c>
      <c r="BM39" s="25">
        <f>IFERROR(VLOOKUP(CONCATENATE($A39,BM$25),Datos!$B:$AV,42,FALSE),"0")</f>
        <v>0</v>
      </c>
      <c r="BN39" s="25">
        <f>IFERROR(VLOOKUP(CONCATENATE($A39,BN$25),Datos!$B:$AV,42,FALSE),"0")</f>
        <v>0</v>
      </c>
      <c r="BO39" s="25">
        <f>IFERROR(VLOOKUP(CONCATENATE($A39,BO$25),Datos!$B:$AV,42,FALSE),"0")</f>
        <v>0</v>
      </c>
      <c r="BP39" s="25">
        <f>IFERROR(VLOOKUP(CONCATENATE($A39,BP$25),Datos!$B:$AV,42,FALSE),"0")</f>
        <v>0</v>
      </c>
      <c r="BQ39" s="25">
        <f>IFERROR(VLOOKUP(CONCATENATE($A39,BQ$25),Datos!$B:$AV,42,FALSE),"0")</f>
        <v>0</v>
      </c>
      <c r="BR39" s="25">
        <f>IFERROR(VLOOKUP(CONCATENATE($A39,BR$25),Datos!$B:$AV,42,FALSE),"0")</f>
        <v>0</v>
      </c>
      <c r="BS39" s="25">
        <f>IFERROR(VLOOKUP(CONCATENATE($A39,BS$25),Datos!$B:$AV,42,FALSE),"0")</f>
        <v>0</v>
      </c>
      <c r="BT39" s="25">
        <f>IFERROR(VLOOKUP(CONCATENATE($A39,BT$25),Datos!$B:$AV,42,FALSE),"0")</f>
        <v>0</v>
      </c>
      <c r="BU39" s="25">
        <f>IFERROR(VLOOKUP(CONCATENATE($A39,BU$25),Datos!$B:$AV,42,FALSE),"0")</f>
        <v>0</v>
      </c>
      <c r="BV39" s="25">
        <f>IFERROR(VLOOKUP(CONCATENATE($A39,BV$25),Datos!$B:$AV,42,FALSE),"0")</f>
        <v>0</v>
      </c>
      <c r="BW39" s="25">
        <f>IFERROR(VLOOKUP(CONCATENATE($A39,BW$25),Datos!$B:$AV,42,FALSE),"0")</f>
        <v>0</v>
      </c>
      <c r="BX39" s="25">
        <f>IFERROR(VLOOKUP(CONCATENATE($A39,BX$25),Datos!$B:$AV,42,FALSE),"0")</f>
        <v>0</v>
      </c>
      <c r="BY39" s="25">
        <f>IFERROR(VLOOKUP(CONCATENATE($A39,BY$25),Datos!$B:$AV,42,FALSE),"0")</f>
        <v>0</v>
      </c>
      <c r="BZ39" s="25">
        <f>IFERROR(VLOOKUP(CONCATENATE($A39,BZ$25),Datos!$B:$AV,42,FALSE),"0")</f>
        <v>0</v>
      </c>
      <c r="CA39" s="25">
        <f>IFERROR(VLOOKUP(CONCATENATE($A39,CA$25),Datos!$B:$AV,42,FALSE),"0")</f>
        <v>0</v>
      </c>
      <c r="CB39" s="25">
        <f>IFERROR(VLOOKUP(CONCATENATE($A39,CB$25),Datos!$B:$AV,42,FALSE),"0")</f>
        <v>0</v>
      </c>
      <c r="CC39" s="25">
        <f>IFERROR(VLOOKUP(CONCATENATE($A39,CC$25),Datos!$B:$AV,42,FALSE),"0")</f>
        <v>0</v>
      </c>
      <c r="CD39" s="25">
        <f>IFERROR(VLOOKUP(CONCATENATE($A39,CD$25),Datos!$B:$AV,42,FALSE),"0")</f>
        <v>0</v>
      </c>
      <c r="CE39" s="25">
        <f>IFERROR(VLOOKUP(CONCATENATE($A39,CE$25),Datos!$B:$AV,42,FALSE),"0")</f>
        <v>0</v>
      </c>
      <c r="CF39" s="25">
        <f>IFERROR(VLOOKUP(CONCATENATE($A39,CF$25),Datos!$B:$AV,42,FALSE),"0")</f>
        <v>0</v>
      </c>
      <c r="CG39" s="25">
        <f>IFERROR(VLOOKUP(CONCATENATE($A39,CG$25),Datos!$B:$AV,42,FALSE),"0")</f>
        <v>0</v>
      </c>
      <c r="CH39" s="25">
        <f>IFERROR(VLOOKUP(CONCATENATE($A39,CH$25),Datos!$B:$AV,42,FALSE),"0")</f>
        <v>0</v>
      </c>
      <c r="CI39" s="25">
        <f>IFERROR(VLOOKUP(CONCATENATE($A39,CI$25),Datos!$B:$AV,42,FALSE),"0")</f>
        <v>0</v>
      </c>
      <c r="CJ39" s="25">
        <f>IFERROR(VLOOKUP(CONCATENATE($A39,CJ$25),Datos!$B:$AV,42,FALSE),"0")</f>
        <v>0</v>
      </c>
      <c r="CK39" s="25">
        <f>IFERROR(VLOOKUP(CONCATENATE($A39,CK$25),Datos!$B:$AV,42,FALSE),"0")</f>
        <v>1</v>
      </c>
      <c r="CL39" s="25">
        <f>IFERROR(VLOOKUP(CONCATENATE($A39,CL$25),Datos!$B:$AV,42,FALSE),"0")</f>
        <v>0.93103448275862066</v>
      </c>
      <c r="CM39" s="25">
        <f>IFERROR(VLOOKUP(CONCATENATE($A39,CM$25),Datos!$B:$AV,42,FALSE),"0")</f>
        <v>0.93023255813953487</v>
      </c>
      <c r="CN39" s="25">
        <f>IFERROR(VLOOKUP(CONCATENATE($A39,CN$25),Datos!$B:$AV,42,FALSE),"0")</f>
        <v>0.90909090909090906</v>
      </c>
      <c r="CO39" s="25">
        <f>IFERROR(VLOOKUP(CONCATENATE($A39,CO$25),Datos!$B:$AV,42,FALSE),"0")</f>
        <v>0.95</v>
      </c>
      <c r="CP39" s="25">
        <f>IFERROR(VLOOKUP(CONCATENATE($A39,CP$25),Datos!$B:$AV,42,FALSE),"0")</f>
        <v>0.86956521739130432</v>
      </c>
      <c r="CQ39" s="25">
        <f>IFERROR(VLOOKUP(CONCATENATE($A39,CQ$25),Datos!$B:$AV,42,FALSE),"0")</f>
        <v>0.94444444444444442</v>
      </c>
      <c r="CR39" s="25">
        <f>IFERROR(VLOOKUP(CONCATENATE($A39,CR$25),Datos!$B:$AV,42,FALSE),"0")</f>
        <v>0.16519607843137254</v>
      </c>
      <c r="CS39" s="25">
        <f>IFERROR(VLOOKUP(CONCATENATE($A39,CS$25),Datos!$B:$AV,42,FALSE),"0")</f>
        <v>0.8125</v>
      </c>
      <c r="CT39" s="25">
        <f>IFERROR(VLOOKUP(CONCATENATE($A39,CT$25),Datos!$B:$AV,42,FALSE),"0")</f>
        <v>1.9351851851851853E-2</v>
      </c>
      <c r="CU39" s="25">
        <f>IFERROR(VLOOKUP(CONCATENATE($A39,CU$25),Datos!$B:$AV,42,FALSE),"0")</f>
        <v>0</v>
      </c>
      <c r="CV39" s="25">
        <f>IFERROR(VLOOKUP(CONCATENATE($A39,CV$25),Datos!$B:$AV,42,FALSE),"0")</f>
        <v>0</v>
      </c>
      <c r="CW39" s="25">
        <f>IFERROR(VLOOKUP(CONCATENATE($A39,CW$25),Datos!$B:$AV,42,FALSE),"0")</f>
        <v>7.3941619949739024E-2</v>
      </c>
      <c r="CX39" s="25">
        <f>IFERROR(VLOOKUP(CONCATENATE($A39,CX$25),Datos!$B:$AV,42,FALSE),"0")</f>
        <v>0.14248704663212436</v>
      </c>
      <c r="CY39" s="25">
        <f>IFERROR(VLOOKUP(CONCATENATE($A39,CY$25),Datos!$B:$AV,42,FALSE),"0")</f>
        <v>0.1034103410341034</v>
      </c>
      <c r="CZ39" s="25">
        <f>IFERROR(VLOOKUP(CONCATENATE($A39,CZ$25),Datos!$B:$AV,42,FALSE),"0")</f>
        <v>0.8</v>
      </c>
      <c r="DA39" s="25">
        <f>IFERROR(VLOOKUP(CONCATENATE($A39,DA$25),Datos!$B:$AV,42,FALSE),"0")</f>
        <v>9.2057761732851989E-2</v>
      </c>
    </row>
    <row r="40" spans="1:105" x14ac:dyDescent="0.2">
      <c r="A40" s="21" t="s">
        <v>31</v>
      </c>
      <c r="B40" s="23">
        <v>7.9537161513347415E-2</v>
      </c>
      <c r="C40" s="23">
        <v>7.2246461636692558E-2</v>
      </c>
      <c r="D40" s="23">
        <v>7.6273193841294912E-2</v>
      </c>
      <c r="E40" s="23">
        <v>0.10416818679314119</v>
      </c>
      <c r="F40" s="23">
        <v>8.1195801004107712E-2</v>
      </c>
      <c r="G40" s="23">
        <v>9.8783999999999997E-2</v>
      </c>
      <c r="H40" s="23">
        <v>8.2179124354919267E-2</v>
      </c>
      <c r="I40" s="23">
        <v>9.4311034877072611E-2</v>
      </c>
      <c r="J40" s="23">
        <v>0.11431567907708443</v>
      </c>
      <c r="K40" s="23">
        <v>9.0907934893184134E-2</v>
      </c>
      <c r="L40" s="23">
        <v>8.1780197518359077E-2</v>
      </c>
      <c r="M40" s="23">
        <v>6.6007115660695337E-2</v>
      </c>
      <c r="N40" s="23">
        <v>7.9655662612541464E-2</v>
      </c>
      <c r="O40" s="23">
        <v>8.7819602272727268E-2</v>
      </c>
      <c r="P40" s="23">
        <v>6.4455110107284025E-2</v>
      </c>
      <c r="Q40" s="23">
        <v>9.8216007714561238E-2</v>
      </c>
      <c r="R40" s="23">
        <v>8.0736623963828177E-2</v>
      </c>
      <c r="S40" s="23">
        <v>8.7309495896834705E-2</v>
      </c>
      <c r="T40" s="23">
        <v>9.2714088397790051E-2</v>
      </c>
      <c r="U40" s="23">
        <v>9.0524642289348173E-2</v>
      </c>
      <c r="V40" s="23">
        <v>7.0832446242282313E-2</v>
      </c>
      <c r="W40" s="23">
        <v>8.8759732426801186E-2</v>
      </c>
      <c r="X40" s="23">
        <v>4.7901459854014596E-2</v>
      </c>
      <c r="Y40" s="23">
        <v>4.7901459854014596E-2</v>
      </c>
      <c r="Z40" s="23">
        <v>0.10639637866561701</v>
      </c>
      <c r="AA40" s="23">
        <v>0.10643015521064302</v>
      </c>
      <c r="AB40" s="23">
        <v>0.10191986644407346</v>
      </c>
      <c r="AC40" s="23">
        <v>8.8759732426801186E-2</v>
      </c>
      <c r="AD40" s="23">
        <v>9.6336047372316796E-2</v>
      </c>
      <c r="AE40" s="23">
        <v>0.11862993838347227</v>
      </c>
      <c r="AF40" s="23">
        <v>8.3434477527024459E-2</v>
      </c>
      <c r="AG40" s="23">
        <v>7.8918840789188413E-2</v>
      </c>
      <c r="AH40" s="23">
        <v>0.12665799739921976</v>
      </c>
      <c r="AI40" s="23">
        <v>8.1032232151822467E-2</v>
      </c>
      <c r="AJ40" s="23">
        <v>0.10311622308412464</v>
      </c>
      <c r="AK40" s="23">
        <v>0.35494327390599678</v>
      </c>
      <c r="AL40" s="23">
        <v>0.12317880794701987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0</v>
      </c>
      <c r="AU40" s="23">
        <v>0</v>
      </c>
      <c r="AV40" s="23">
        <v>0</v>
      </c>
      <c r="AW40" s="23">
        <v>0</v>
      </c>
      <c r="AX40" s="23">
        <v>0</v>
      </c>
      <c r="AY40" s="23">
        <v>0</v>
      </c>
      <c r="AZ40" s="23">
        <v>0</v>
      </c>
      <c r="BA40" s="23">
        <v>0</v>
      </c>
      <c r="BB40" s="23">
        <v>0</v>
      </c>
      <c r="BC40" s="23">
        <v>0</v>
      </c>
      <c r="BD40" s="23">
        <v>0</v>
      </c>
      <c r="BE40" s="23">
        <v>0</v>
      </c>
      <c r="BF40" s="23">
        <v>0</v>
      </c>
      <c r="BG40" s="25">
        <f>IFERROR(VLOOKUP(CONCATENATE($A40,BG$25),Datos!$B:$AV,42,FALSE),"0")</f>
        <v>0</v>
      </c>
      <c r="BH40" s="25">
        <f>IFERROR(VLOOKUP(CONCATENATE($A40,BH$25),Datos!$B:$AV,42,FALSE),"0")</f>
        <v>0</v>
      </c>
      <c r="BI40" s="25">
        <f>IFERROR(VLOOKUP(CONCATENATE($A40,BI$25),Datos!$B:$AV,42,FALSE),"0")</f>
        <v>0</v>
      </c>
      <c r="BJ40" s="25">
        <f>IFERROR(VLOOKUP(CONCATENATE($A40,BJ$25),Datos!$B:$AV,42,FALSE),"0")</f>
        <v>0</v>
      </c>
      <c r="BK40" s="25">
        <f>IFERROR(VLOOKUP(CONCATENATE($A40,BK$25),Datos!$B:$AV,42,FALSE),"0")</f>
        <v>0</v>
      </c>
      <c r="BL40" s="25">
        <f>IFERROR(VLOOKUP(CONCATENATE($A40,BL$25),Datos!$B:$AV,42,FALSE),"0")</f>
        <v>0</v>
      </c>
      <c r="BM40" s="25">
        <f>IFERROR(VLOOKUP(CONCATENATE($A40,BM$25),Datos!$B:$AV,42,FALSE),"0")</f>
        <v>0</v>
      </c>
      <c r="BN40" s="25">
        <f>IFERROR(VLOOKUP(CONCATENATE($A40,BN$25),Datos!$B:$AV,42,FALSE),"0")</f>
        <v>0</v>
      </c>
      <c r="BO40" s="25">
        <f>IFERROR(VLOOKUP(CONCATENATE($A40,BO$25),Datos!$B:$AV,42,FALSE),"0")</f>
        <v>0</v>
      </c>
      <c r="BP40" s="25">
        <f>IFERROR(VLOOKUP(CONCATENATE($A40,BP$25),Datos!$B:$AV,42,FALSE),"0")</f>
        <v>0</v>
      </c>
      <c r="BQ40" s="25">
        <f>IFERROR(VLOOKUP(CONCATENATE($A40,BQ$25),Datos!$B:$AV,42,FALSE),"0")</f>
        <v>0</v>
      </c>
      <c r="BR40" s="25">
        <f>IFERROR(VLOOKUP(CONCATENATE($A40,BR$25),Datos!$B:$AV,42,FALSE),"0")</f>
        <v>0</v>
      </c>
      <c r="BS40" s="25">
        <f>IFERROR(VLOOKUP(CONCATENATE($A40,BS$25),Datos!$B:$AV,42,FALSE),"0")</f>
        <v>0</v>
      </c>
      <c r="BT40" s="25">
        <f>IFERROR(VLOOKUP(CONCATENATE($A40,BT$25),Datos!$B:$AV,42,FALSE),"0")</f>
        <v>0</v>
      </c>
      <c r="BU40" s="25">
        <f>IFERROR(VLOOKUP(CONCATENATE($A40,BU$25),Datos!$B:$AV,42,FALSE),"0")</f>
        <v>0</v>
      </c>
      <c r="BV40" s="25">
        <f>IFERROR(VLOOKUP(CONCATENATE($A40,BV$25),Datos!$B:$AV,42,FALSE),"0")</f>
        <v>0</v>
      </c>
      <c r="BW40" s="25">
        <f>IFERROR(VLOOKUP(CONCATENATE($A40,BW$25),Datos!$B:$AV,42,FALSE),"0")</f>
        <v>0</v>
      </c>
      <c r="BX40" s="25">
        <f>IFERROR(VLOOKUP(CONCATENATE($A40,BX$25),Datos!$B:$AV,42,FALSE),"0")</f>
        <v>0</v>
      </c>
      <c r="BY40" s="25">
        <f>IFERROR(VLOOKUP(CONCATENATE($A40,BY$25),Datos!$B:$AV,42,FALSE),"0")</f>
        <v>0</v>
      </c>
      <c r="BZ40" s="25">
        <f>IFERROR(VLOOKUP(CONCATENATE($A40,BZ$25),Datos!$B:$AV,42,FALSE),"0")</f>
        <v>0</v>
      </c>
      <c r="CA40" s="25">
        <f>IFERROR(VLOOKUP(CONCATENATE($A40,CA$25),Datos!$B:$AV,42,FALSE),"0")</f>
        <v>0</v>
      </c>
      <c r="CB40" s="25">
        <f>IFERROR(VLOOKUP(CONCATENATE($A40,CB$25),Datos!$B:$AV,42,FALSE),"0")</f>
        <v>0</v>
      </c>
      <c r="CC40" s="25">
        <f>IFERROR(VLOOKUP(CONCATENATE($A40,CC$25),Datos!$B:$AV,42,FALSE),"0")</f>
        <v>0</v>
      </c>
      <c r="CD40" s="25">
        <f>IFERROR(VLOOKUP(CONCATENATE($A40,CD$25),Datos!$B:$AV,42,FALSE),"0")</f>
        <v>0</v>
      </c>
      <c r="CE40" s="25">
        <f>IFERROR(VLOOKUP(CONCATENATE($A40,CE$25),Datos!$B:$AV,42,FALSE),"0")</f>
        <v>0</v>
      </c>
      <c r="CF40" s="25">
        <f>IFERROR(VLOOKUP(CONCATENATE($A40,CF$25),Datos!$B:$AV,42,FALSE),"0")</f>
        <v>0</v>
      </c>
      <c r="CG40" s="25">
        <f>IFERROR(VLOOKUP(CONCATENATE($A40,CG$25),Datos!$B:$AV,42,FALSE),"0")</f>
        <v>0</v>
      </c>
      <c r="CH40" s="25">
        <f>IFERROR(VLOOKUP(CONCATENATE($A40,CH$25),Datos!$B:$AV,42,FALSE),"0")</f>
        <v>0</v>
      </c>
      <c r="CI40" s="25">
        <f>IFERROR(VLOOKUP(CONCATENATE($A40,CI$25),Datos!$B:$AV,42,FALSE),"0")</f>
        <v>0</v>
      </c>
      <c r="CJ40" s="25">
        <f>IFERROR(VLOOKUP(CONCATENATE($A40,CJ$25),Datos!$B:$AV,42,FALSE),"0")</f>
        <v>0</v>
      </c>
      <c r="CK40" s="25">
        <f>IFERROR(VLOOKUP(CONCATENATE($A40,CK$25),Datos!$B:$AV,42,FALSE),"0")</f>
        <v>0</v>
      </c>
      <c r="CL40" s="25">
        <f>IFERROR(VLOOKUP(CONCATENATE($A40,CL$25),Datos!$B:$AV,42,FALSE),"0")</f>
        <v>0</v>
      </c>
      <c r="CM40" s="25">
        <f>IFERROR(VLOOKUP(CONCATENATE($A40,CM$25),Datos!$B:$AV,42,FALSE),"0")</f>
        <v>0</v>
      </c>
      <c r="CN40" s="25">
        <f>IFERROR(VLOOKUP(CONCATENATE($A40,CN$25),Datos!$B:$AV,42,FALSE),"0")</f>
        <v>0</v>
      </c>
      <c r="CO40" s="25">
        <f>IFERROR(VLOOKUP(CONCATENATE($A40,CO$25),Datos!$B:$AV,42,FALSE),"0")</f>
        <v>0</v>
      </c>
      <c r="CP40" s="25">
        <f>IFERROR(VLOOKUP(CONCATENATE($A40,CP$25),Datos!$B:$AV,42,FALSE),"0")</f>
        <v>0</v>
      </c>
      <c r="CQ40" s="25">
        <f>IFERROR(VLOOKUP(CONCATENATE($A40,CQ$25),Datos!$B:$AV,42,FALSE),"0")</f>
        <v>0</v>
      </c>
      <c r="CR40" s="25">
        <f>IFERROR(VLOOKUP(CONCATENATE($A40,CR$25),Datos!$B:$AV,42,FALSE),"0")</f>
        <v>0</v>
      </c>
      <c r="CS40" s="25">
        <f>IFERROR(VLOOKUP(CONCATENATE($A40,CS$25),Datos!$B:$AV,42,FALSE),"0")</f>
        <v>0</v>
      </c>
      <c r="CT40" s="25">
        <f>IFERROR(VLOOKUP(CONCATENATE($A40,CT$25),Datos!$B:$AV,42,FALSE),"0")</f>
        <v>0</v>
      </c>
      <c r="CU40" s="25">
        <f>IFERROR(VLOOKUP(CONCATENATE($A40,CU$25),Datos!$B:$AV,42,FALSE),"0")</f>
        <v>0</v>
      </c>
      <c r="CV40" s="25">
        <f>IFERROR(VLOOKUP(CONCATENATE($A40,CV$25),Datos!$B:$AV,42,FALSE),"0")</f>
        <v>0</v>
      </c>
      <c r="CW40" s="25">
        <f>IFERROR(VLOOKUP(CONCATENATE($A40,CW$25),Datos!$B:$AV,42,FALSE),"0")</f>
        <v>1</v>
      </c>
      <c r="CX40" s="25">
        <f>IFERROR(VLOOKUP(CONCATENATE($A40,CX$25),Datos!$B:$AV,42,FALSE),"0")</f>
        <v>0</v>
      </c>
      <c r="CY40" s="25" t="str">
        <f>IFERROR(VLOOKUP(CONCATENATE($A40,CY$25),Datos!$B:$AV,42,FALSE),"0")</f>
        <v>0</v>
      </c>
      <c r="CZ40" s="25">
        <f>IFERROR(VLOOKUP(CONCATENATE($A40,CZ$25),Datos!$B:$AV,42,FALSE),"0")</f>
        <v>0</v>
      </c>
      <c r="DA40" s="25">
        <f>IFERROR(VLOOKUP(CONCATENATE($A40,DA$25),Datos!$B:$AV,42,FALSE),"0")</f>
        <v>2.6785714285714284E-2</v>
      </c>
    </row>
    <row r="41" spans="1:105" x14ac:dyDescent="0.2">
      <c r="A41" s="21" t="s">
        <v>32</v>
      </c>
      <c r="B41" s="23">
        <v>0.22524843577475157</v>
      </c>
      <c r="C41" s="23">
        <v>0.23736998514115898</v>
      </c>
      <c r="D41" s="23">
        <v>0.16169441239492335</v>
      </c>
      <c r="E41" s="23">
        <v>0</v>
      </c>
      <c r="F41" s="23">
        <v>0</v>
      </c>
      <c r="G41" s="23">
        <v>5.8823529411764705E-2</v>
      </c>
      <c r="H41" s="23">
        <v>0.13291139240506328</v>
      </c>
      <c r="I41" s="23">
        <v>0.11678949054790132</v>
      </c>
      <c r="J41" s="23">
        <v>0.10953346855983773</v>
      </c>
      <c r="K41" s="23">
        <v>0.12785793562708103</v>
      </c>
      <c r="L41" s="23">
        <v>0.14531754574811626</v>
      </c>
      <c r="M41" s="23">
        <v>0.14782608695652175</v>
      </c>
      <c r="N41" s="23">
        <v>0.1388631090487239</v>
      </c>
      <c r="O41" s="23">
        <v>0.14637546468401488</v>
      </c>
      <c r="P41" s="23">
        <v>0.1513695338779433</v>
      </c>
      <c r="Q41" s="23">
        <v>0.1697688944409744</v>
      </c>
      <c r="R41" s="23">
        <v>0.21480016946758931</v>
      </c>
      <c r="S41" s="23">
        <v>0.17542823390431186</v>
      </c>
      <c r="T41" s="23">
        <v>0.1880637402285027</v>
      </c>
      <c r="U41" s="23">
        <v>0.16994309363683394</v>
      </c>
      <c r="V41" s="23">
        <v>0.14751630707476165</v>
      </c>
      <c r="W41" s="23">
        <v>0.17957992998833139</v>
      </c>
      <c r="X41" s="23">
        <v>0.15385800092407209</v>
      </c>
      <c r="Y41" s="23">
        <v>0.15385800092407209</v>
      </c>
      <c r="Z41" s="23">
        <v>0.18265183403487673</v>
      </c>
      <c r="AA41" s="23">
        <v>0.20594353640416047</v>
      </c>
      <c r="AB41" s="23">
        <v>0.16387386198706955</v>
      </c>
      <c r="AC41" s="23">
        <v>0.16359561752988047</v>
      </c>
      <c r="AD41" s="23">
        <v>0.1901973265436028</v>
      </c>
      <c r="AE41" s="23">
        <v>0.1598360655737705</v>
      </c>
      <c r="AF41" s="23">
        <v>0.14998134560378062</v>
      </c>
      <c r="AG41" s="23">
        <v>0.17857142857142858</v>
      </c>
      <c r="AH41" s="23">
        <v>0.24996829422954978</v>
      </c>
      <c r="AI41" s="23">
        <v>0.16618287373004353</v>
      </c>
      <c r="AJ41" s="23">
        <v>0.17838266384778012</v>
      </c>
      <c r="AK41" s="23">
        <v>0.17467969047317011</v>
      </c>
      <c r="AL41" s="23">
        <v>0.18278412911903161</v>
      </c>
      <c r="AM41" s="23">
        <v>0.17739198538049863</v>
      </c>
      <c r="AN41" s="23">
        <v>0.2015932159835539</v>
      </c>
      <c r="AO41" s="23">
        <v>0.19203413940256045</v>
      </c>
      <c r="AP41" s="23">
        <v>0.17983756606935672</v>
      </c>
      <c r="AQ41" s="23">
        <v>0.21287320666925164</v>
      </c>
      <c r="AR41" s="23">
        <v>0.24573378839590443</v>
      </c>
      <c r="AS41" s="23">
        <v>0</v>
      </c>
      <c r="AT41" s="23">
        <v>0</v>
      </c>
      <c r="AU41" s="23">
        <v>0</v>
      </c>
      <c r="AV41" s="23">
        <v>0</v>
      </c>
      <c r="AW41" s="23">
        <v>0</v>
      </c>
      <c r="AX41" s="23">
        <v>0</v>
      </c>
      <c r="AY41" s="23">
        <v>0</v>
      </c>
      <c r="AZ41" s="23">
        <v>0</v>
      </c>
      <c r="BA41" s="23">
        <v>0</v>
      </c>
      <c r="BB41" s="23">
        <v>0</v>
      </c>
      <c r="BC41" s="23">
        <v>0</v>
      </c>
      <c r="BD41" s="23">
        <v>0</v>
      </c>
      <c r="BE41" s="23">
        <v>0</v>
      </c>
      <c r="BF41" s="23">
        <v>0</v>
      </c>
      <c r="BG41" s="25">
        <f>IFERROR(VLOOKUP(CONCATENATE($A41,BG$25),Datos!$B:$AV,42,FALSE),"0")</f>
        <v>0</v>
      </c>
      <c r="BH41" s="25">
        <f>IFERROR(VLOOKUP(CONCATENATE($A41,BH$25),Datos!$B:$AV,42,FALSE),"0")</f>
        <v>0</v>
      </c>
      <c r="BI41" s="25">
        <f>IFERROR(VLOOKUP(CONCATENATE($A41,BI$25),Datos!$B:$AV,42,FALSE),"0")</f>
        <v>0</v>
      </c>
      <c r="BJ41" s="25">
        <f>IFERROR(VLOOKUP(CONCATENATE($A41,BJ$25),Datos!$B:$AV,42,FALSE),"0")</f>
        <v>0</v>
      </c>
      <c r="BK41" s="25">
        <f>IFERROR(VLOOKUP(CONCATENATE($A41,BK$25),Datos!$B:$AV,42,FALSE),"0")</f>
        <v>0</v>
      </c>
      <c r="BL41" s="25">
        <f>IFERROR(VLOOKUP(CONCATENATE($A41,BL$25),Datos!$B:$AV,42,FALSE),"0")</f>
        <v>0</v>
      </c>
      <c r="BM41" s="25">
        <f>IFERROR(VLOOKUP(CONCATENATE($A41,BM$25),Datos!$B:$AV,42,FALSE),"0")</f>
        <v>0</v>
      </c>
      <c r="BN41" s="25">
        <f>IFERROR(VLOOKUP(CONCATENATE($A41,BN$25),Datos!$B:$AV,42,FALSE),"0")</f>
        <v>0</v>
      </c>
      <c r="BO41" s="25">
        <f>IFERROR(VLOOKUP(CONCATENATE($A41,BO$25),Datos!$B:$AV,42,FALSE),"0")</f>
        <v>0</v>
      </c>
      <c r="BP41" s="25">
        <f>IFERROR(VLOOKUP(CONCATENATE($A41,BP$25),Datos!$B:$AV,42,FALSE),"0")</f>
        <v>0</v>
      </c>
      <c r="BQ41" s="25">
        <f>IFERROR(VLOOKUP(CONCATENATE($A41,BQ$25),Datos!$B:$AV,42,FALSE),"0")</f>
        <v>0</v>
      </c>
      <c r="BR41" s="25">
        <f>IFERROR(VLOOKUP(CONCATENATE($A41,BR$25),Datos!$B:$AV,42,FALSE),"0")</f>
        <v>0</v>
      </c>
      <c r="BS41" s="25">
        <f>IFERROR(VLOOKUP(CONCATENATE($A41,BS$25),Datos!$B:$AV,42,FALSE),"0")</f>
        <v>0</v>
      </c>
      <c r="BT41" s="25">
        <f>IFERROR(VLOOKUP(CONCATENATE($A41,BT$25),Datos!$B:$AV,42,FALSE),"0")</f>
        <v>7.6512455516014238E-2</v>
      </c>
      <c r="BU41" s="25">
        <f>IFERROR(VLOOKUP(CONCATENATE($A41,BU$25),Datos!$B:$AV,42,FALSE),"0")</f>
        <v>4.7293277810826886E-2</v>
      </c>
      <c r="BV41" s="25">
        <f>IFERROR(VLOOKUP(CONCATENATE($A41,BV$25),Datos!$B:$AV,42,FALSE),"0")</f>
        <v>3.04661487236404E-2</v>
      </c>
      <c r="BW41" s="25">
        <f>IFERROR(VLOOKUP(CONCATENATE($A41,BW$25),Datos!$B:$AV,42,FALSE),"0")</f>
        <v>2.6195426195426197E-2</v>
      </c>
      <c r="BX41" s="25">
        <f>IFERROR(VLOOKUP(CONCATENATE($A41,BX$25),Datos!$B:$AV,42,FALSE),"0")</f>
        <v>2.6381909547738693E-2</v>
      </c>
      <c r="BY41" s="25">
        <f>IFERROR(VLOOKUP(CONCATENATE($A41,BY$25),Datos!$B:$AV,42,FALSE),"0")</f>
        <v>2.3677287342882197E-2</v>
      </c>
      <c r="BZ41" s="25">
        <f>IFERROR(VLOOKUP(CONCATENATE($A41,BZ$25),Datos!$B:$AV,42,FALSE),"0")</f>
        <v>2.6437979721406234E-2</v>
      </c>
      <c r="CA41" s="25">
        <f>IFERROR(VLOOKUP(CONCATENATE($A41,CA$25),Datos!$B:$AV,42,FALSE),"0")</f>
        <v>3.0489280356192229E-2</v>
      </c>
      <c r="CB41" s="25">
        <f>IFERROR(VLOOKUP(CONCATENATE($A41,CB$25),Datos!$B:$AV,42,FALSE),"0")</f>
        <v>3.6934569096693869E-2</v>
      </c>
      <c r="CC41" s="25">
        <f>IFERROR(VLOOKUP(CONCATENATE($A41,CC$25),Datos!$B:$AV,42,FALSE),"0")</f>
        <v>3.4805442826450227E-2</v>
      </c>
      <c r="CD41" s="25">
        <f>IFERROR(VLOOKUP(CONCATENATE($A41,CD$25),Datos!$B:$AV,42,FALSE),"0")</f>
        <v>4.2813896497044833E-2</v>
      </c>
      <c r="CE41" s="25">
        <f>IFERROR(VLOOKUP(CONCATENATE($A41,CE$25),Datos!$B:$AV,42,FALSE),"0")</f>
        <v>4.4380782416756678E-2</v>
      </c>
      <c r="CF41" s="25">
        <f>IFERROR(VLOOKUP(CONCATENATE($A41,CF$25),Datos!$B:$AV,42,FALSE),"0")</f>
        <v>4.2706131078224102E-2</v>
      </c>
      <c r="CG41" s="25">
        <f>IFERROR(VLOOKUP(CONCATENATE($A41,CG$25),Datos!$B:$AV,42,FALSE),"0")</f>
        <v>3.0992921369810598E-2</v>
      </c>
      <c r="CH41" s="25">
        <f>IFERROR(VLOOKUP(CONCATENATE($A41,CH$25),Datos!$B:$AV,42,FALSE),"0")</f>
        <v>3.843938957673481E-2</v>
      </c>
      <c r="CI41" s="25">
        <f>IFERROR(VLOOKUP(CONCATENATE($A41,CI$25),Datos!$B:$AV,42,FALSE),"0")</f>
        <v>2.7081668155531525E-2</v>
      </c>
      <c r="CJ41" s="25">
        <f>IFERROR(VLOOKUP(CONCATENATE($A41,CJ$25),Datos!$B:$AV,42,FALSE),"0")</f>
        <v>2.6990300360807833E-2</v>
      </c>
      <c r="CK41" s="25">
        <f>IFERROR(VLOOKUP(CONCATENATE($A41,CK$25),Datos!$B:$AV,42,FALSE),"0")</f>
        <v>2.4492094027119597E-2</v>
      </c>
      <c r="CL41" s="25">
        <f>IFERROR(VLOOKUP(CONCATENATE($A41,CL$25),Datos!$B:$AV,42,FALSE),"0")</f>
        <v>2.7538977123706832E-2</v>
      </c>
      <c r="CM41" s="25">
        <f>IFERROR(VLOOKUP(CONCATENATE($A41,CM$25),Datos!$B:$AV,42,FALSE),"0")</f>
        <v>2.008520998174072E-2</v>
      </c>
      <c r="CN41" s="25">
        <f>IFERROR(VLOOKUP(CONCATENATE($A41,CN$25),Datos!$B:$AV,42,FALSE),"0")</f>
        <v>2.6396327467482786E-2</v>
      </c>
      <c r="CO41" s="25">
        <f>IFERROR(VLOOKUP(CONCATENATE($A41,CO$25),Datos!$B:$AV,42,FALSE),"0")</f>
        <v>2.2806934444865479E-2</v>
      </c>
      <c r="CP41" s="25">
        <f>IFERROR(VLOOKUP(CONCATENATE($A41,CP$25),Datos!$B:$AV,42,FALSE),"0")</f>
        <v>2.368309759879705E-2</v>
      </c>
      <c r="CQ41" s="25">
        <f>IFERROR(VLOOKUP(CONCATENATE($A41,CQ$25),Datos!$B:$AV,42,FALSE),"0")</f>
        <v>2.2555324380556081E-2</v>
      </c>
      <c r="CR41" s="25">
        <f>IFERROR(VLOOKUP(CONCATENATE($A41,CR$25),Datos!$B:$AV,42,FALSE),"0")</f>
        <v>2.144797674086078E-2</v>
      </c>
      <c r="CS41" s="25">
        <f>IFERROR(VLOOKUP(CONCATENATE($A41,CS$25),Datos!$B:$AV,42,FALSE),"0")</f>
        <v>3.5317526115072127E-2</v>
      </c>
      <c r="CT41" s="25">
        <f>IFERROR(VLOOKUP(CONCATENATE($A41,CT$25),Datos!$B:$AV,42,FALSE),"0")</f>
        <v>2.5864546412491619E-2</v>
      </c>
      <c r="CU41" s="25">
        <f>IFERROR(VLOOKUP(CONCATENATE($A41,CU$25),Datos!$B:$AV,42,FALSE),"0")</f>
        <v>3.3262260127931771E-2</v>
      </c>
      <c r="CV41" s="25">
        <f>IFERROR(VLOOKUP(CONCATENATE($A41,CV$25),Datos!$B:$AV,42,FALSE),"0")</f>
        <v>3.3485612019026986E-2</v>
      </c>
      <c r="CW41" s="25">
        <f>IFERROR(VLOOKUP(CONCATENATE($A41,CW$25),Datos!$B:$AV,42,FALSE),"0")</f>
        <v>3.2585393740174363E-2</v>
      </c>
      <c r="CX41" s="25">
        <f>IFERROR(VLOOKUP(CONCATENATE($A41,CX$25),Datos!$B:$AV,42,FALSE),"0")</f>
        <v>2.8359990451181667E-2</v>
      </c>
      <c r="CY41" s="25">
        <f>IFERROR(VLOOKUP(CONCATENATE($A41,CY$25),Datos!$B:$AV,42,FALSE),"0")</f>
        <v>3.3115114445453245E-2</v>
      </c>
      <c r="CZ41" s="25">
        <f>IFERROR(VLOOKUP(CONCATENATE($A41,CZ$25),Datos!$B:$AV,42,FALSE),"0")</f>
        <v>3.7841009093575829E-2</v>
      </c>
      <c r="DA41" s="25">
        <f>IFERROR(VLOOKUP(CONCATENATE($A41,DA$25),Datos!$B:$AV,42,FALSE),"0")</f>
        <v>3.8840129951995345E-2</v>
      </c>
    </row>
    <row r="42" spans="1:105" x14ac:dyDescent="0.2">
      <c r="A42" s="21" t="s">
        <v>33</v>
      </c>
      <c r="B42" s="23">
        <v>0.13086710146477065</v>
      </c>
      <c r="C42" s="23">
        <v>0.13211406569606546</v>
      </c>
      <c r="D42" s="23">
        <v>9.5734288505372842E-2</v>
      </c>
      <c r="E42" s="23">
        <v>0.11645287228109313</v>
      </c>
      <c r="F42" s="23">
        <v>0.14076741307527849</v>
      </c>
      <c r="G42" s="23">
        <v>0.1304929734552755</v>
      </c>
      <c r="H42" s="23">
        <v>0.13681010289990644</v>
      </c>
      <c r="I42" s="23">
        <v>0.12644628099173555</v>
      </c>
      <c r="J42" s="23">
        <v>0.13477377259599957</v>
      </c>
      <c r="K42" s="23">
        <v>0.12587412587412589</v>
      </c>
      <c r="L42" s="23">
        <v>0.12985074626865672</v>
      </c>
      <c r="M42" s="23">
        <v>0.15681393901680149</v>
      </c>
      <c r="N42" s="23">
        <v>0.15618712273641852</v>
      </c>
      <c r="O42" s="23">
        <v>0.12454396779469115</v>
      </c>
      <c r="P42" s="23">
        <v>0.14381443298969071</v>
      </c>
      <c r="Q42" s="23">
        <v>0.17836706210746686</v>
      </c>
      <c r="R42" s="23">
        <v>0.17575161562236583</v>
      </c>
      <c r="S42" s="23">
        <v>0.13013302486986697</v>
      </c>
      <c r="T42" s="23">
        <v>0.14859574468085107</v>
      </c>
      <c r="U42" s="23">
        <v>0.15986769570011025</v>
      </c>
      <c r="V42" s="23">
        <v>0.15902397980647875</v>
      </c>
      <c r="W42" s="23">
        <v>0.17605839416058394</v>
      </c>
      <c r="X42" s="23">
        <v>0.28828600405679511</v>
      </c>
      <c r="Y42" s="23">
        <v>0.28828600405679511</v>
      </c>
      <c r="Z42" s="23">
        <v>0.20245398773006135</v>
      </c>
      <c r="AA42" s="23">
        <v>0.20245398773006135</v>
      </c>
      <c r="AB42" s="23">
        <v>0.20245398773006135</v>
      </c>
      <c r="AC42" s="23">
        <v>0.20245398773006135</v>
      </c>
      <c r="AD42" s="23">
        <v>0.1727815699658703</v>
      </c>
      <c r="AE42" s="23">
        <v>0.17058617058617059</v>
      </c>
      <c r="AF42" s="23">
        <v>0.1338488994646044</v>
      </c>
      <c r="AG42" s="23">
        <v>0.1413059427732942</v>
      </c>
      <c r="AH42" s="23">
        <v>0.19900830876440634</v>
      </c>
      <c r="AI42" s="23">
        <v>0.17688581314878893</v>
      </c>
      <c r="AJ42" s="23">
        <v>0.17976552323056882</v>
      </c>
      <c r="AK42" s="23">
        <v>0.14577378521845652</v>
      </c>
      <c r="AL42" s="23">
        <v>0.15849721162312885</v>
      </c>
      <c r="AM42" s="23">
        <v>0.17058074034334764</v>
      </c>
      <c r="AN42" s="23">
        <v>0.17421648670002635</v>
      </c>
      <c r="AO42" s="23">
        <v>0.18612318297617264</v>
      </c>
      <c r="AP42" s="23">
        <v>0.18036636918741192</v>
      </c>
      <c r="AQ42" s="23">
        <v>0.21968503937007874</v>
      </c>
      <c r="AR42" s="23">
        <v>0.20620842572062084</v>
      </c>
      <c r="AS42" s="23">
        <v>0.16095159967186218</v>
      </c>
      <c r="AT42" s="23">
        <v>0.16556603773584905</v>
      </c>
      <c r="AU42" s="23">
        <v>0.18127618433773768</v>
      </c>
      <c r="AV42" s="23">
        <v>0.15700282438943347</v>
      </c>
      <c r="AW42" s="23">
        <v>0.13210289202150849</v>
      </c>
      <c r="AX42" s="23">
        <v>0.13994425700454746</v>
      </c>
      <c r="AY42" s="23">
        <v>0.14551987424208399</v>
      </c>
      <c r="AZ42" s="23">
        <v>0</v>
      </c>
      <c r="BA42" s="23">
        <v>0</v>
      </c>
      <c r="BB42" s="23">
        <v>0</v>
      </c>
      <c r="BC42" s="23">
        <v>0.21176470588235294</v>
      </c>
      <c r="BD42" s="23">
        <v>0.15754638504105031</v>
      </c>
      <c r="BE42" s="23">
        <v>0.14040561622464898</v>
      </c>
      <c r="BF42" s="23">
        <v>0.15954875100725222</v>
      </c>
      <c r="BG42" s="25">
        <f>IFERROR(VLOOKUP(CONCATENATE($A42,BG$25),Datos!$B:$AV,42,FALSE),"0")</f>
        <v>0.14726455158631027</v>
      </c>
      <c r="BH42" s="25">
        <f>IFERROR(VLOOKUP(CONCATENATE($A42,BH$25),Datos!$B:$AV,42,FALSE),"0")</f>
        <v>0.12978689312610159</v>
      </c>
      <c r="BI42" s="25">
        <f>IFERROR(VLOOKUP(CONCATENATE($A42,BI$25),Datos!$B:$AV,42,FALSE),"0")</f>
        <v>0.14105409153952844</v>
      </c>
      <c r="BJ42" s="25">
        <f>IFERROR(VLOOKUP(CONCATENATE($A42,BJ$25),Datos!$B:$AV,42,FALSE),"0")</f>
        <v>0.14262062440870388</v>
      </c>
      <c r="BK42" s="25">
        <f>IFERROR(VLOOKUP(CONCATENATE($A42,BK$25),Datos!$B:$AV,42,FALSE),"0")</f>
        <v>0.17026345291479822</v>
      </c>
      <c r="BL42" s="25">
        <f>IFERROR(VLOOKUP(CONCATENATE($A42,BL$25),Datos!$B:$AV,42,FALSE),"0")</f>
        <v>0.1220715166461159</v>
      </c>
      <c r="BM42" s="25">
        <f>IFERROR(VLOOKUP(CONCATENATE($A42,BM$25),Datos!$B:$AV,42,FALSE),"0")</f>
        <v>0.13076819588322347</v>
      </c>
      <c r="BN42" s="25">
        <f>IFERROR(VLOOKUP(CONCATENATE($A42,BN$25),Datos!$B:$AV,42,FALSE),"0")</f>
        <v>0.10371793112909865</v>
      </c>
      <c r="BO42" s="25">
        <f>IFERROR(VLOOKUP(CONCATENATE($A42,BO$25),Datos!$B:$AV,42,FALSE),"0")</f>
        <v>0.15005620082427876</v>
      </c>
      <c r="BP42" s="25">
        <f>IFERROR(VLOOKUP(CONCATENATE($A42,BP$25),Datos!$B:$AV,42,FALSE),"0")</f>
        <v>0.1069348861831657</v>
      </c>
      <c r="BQ42" s="25">
        <f>IFERROR(VLOOKUP(CONCATENATE($A42,BQ$25),Datos!$B:$AV,42,FALSE),"0")</f>
        <v>0.14582278481012659</v>
      </c>
      <c r="BR42" s="25">
        <f>IFERROR(VLOOKUP(CONCATENATE($A42,BR$25),Datos!$B:$AV,42,FALSE),"0")</f>
        <v>0.17364165129805645</v>
      </c>
      <c r="BS42" s="25">
        <f>IFERROR(VLOOKUP(CONCATENATE($A42,BS$25),Datos!$B:$AV,42,FALSE),"0")</f>
        <v>0.18799432163861285</v>
      </c>
      <c r="BT42" s="25">
        <f>IFERROR(VLOOKUP(CONCATENATE($A42,BT$25),Datos!$B:$AV,42,FALSE),"0")</f>
        <v>0.12222057074910821</v>
      </c>
      <c r="BU42" s="25">
        <f>IFERROR(VLOOKUP(CONCATENATE($A42,BU$25),Datos!$B:$AV,42,FALSE),"0")</f>
        <v>0.19326371525224298</v>
      </c>
      <c r="BV42" s="25">
        <f>IFERROR(VLOOKUP(CONCATENATE($A42,BV$25),Datos!$B:$AV,42,FALSE),"0")</f>
        <v>0.26142525174283499</v>
      </c>
      <c r="BW42" s="25">
        <f>IFERROR(VLOOKUP(CONCATENATE($A42,BW$25),Datos!$B:$AV,42,FALSE),"0")</f>
        <v>0</v>
      </c>
      <c r="BX42" s="25">
        <f>IFERROR(VLOOKUP(CONCATENATE($A42,BX$25),Datos!$B:$AV,42,FALSE),"0")</f>
        <v>0</v>
      </c>
      <c r="BY42" s="25">
        <f>IFERROR(VLOOKUP(CONCATENATE($A42,BY$25),Datos!$B:$AV,42,FALSE),"0")</f>
        <v>0</v>
      </c>
      <c r="BZ42" s="25">
        <f>IFERROR(VLOOKUP(CONCATENATE($A42,BZ$25),Datos!$B:$AV,42,FALSE),"0")</f>
        <v>0</v>
      </c>
      <c r="CA42" s="25">
        <f>IFERROR(VLOOKUP(CONCATENATE($A42,CA$25),Datos!$B:$AV,42,FALSE),"0")</f>
        <v>0</v>
      </c>
      <c r="CB42" s="25">
        <f>IFERROR(VLOOKUP(CONCATENATE($A42,CB$25),Datos!$B:$AV,42,FALSE),"0")</f>
        <v>0</v>
      </c>
      <c r="CC42" s="25">
        <f>IFERROR(VLOOKUP(CONCATENATE($A42,CC$25),Datos!$B:$AV,42,FALSE),"0")</f>
        <v>0.1328125</v>
      </c>
      <c r="CD42" s="25">
        <f>IFERROR(VLOOKUP(CONCATENATE($A42,CD$25),Datos!$B:$AV,42,FALSE),"0")</f>
        <v>0.11376751854905194</v>
      </c>
      <c r="CE42" s="25">
        <f>IFERROR(VLOOKUP(CONCATENATE($A42,CE$25),Datos!$B:$AV,42,FALSE),"0")</f>
        <v>0.10577689243027888</v>
      </c>
      <c r="CF42" s="25">
        <f>IFERROR(VLOOKUP(CONCATENATE($A42,CF$25),Datos!$B:$AV,42,FALSE),"0")</f>
        <v>7.0044052863436124E-2</v>
      </c>
      <c r="CG42" s="25">
        <f>IFERROR(VLOOKUP(CONCATENATE($A42,CG$25),Datos!$B:$AV,42,FALSE),"0")</f>
        <v>8.859721082854799E-2</v>
      </c>
      <c r="CH42" s="25">
        <f>IFERROR(VLOOKUP(CONCATENATE($A42,CH$25),Datos!$B:$AV,42,FALSE),"0")</f>
        <v>5.3521871283203383E-2</v>
      </c>
      <c r="CI42" s="25">
        <f>IFERROR(VLOOKUP(CONCATENATE($A42,CI$25),Datos!$B:$AV,42,FALSE),"0")</f>
        <v>5.4520672421626531E-2</v>
      </c>
      <c r="CJ42" s="25">
        <f>IFERROR(VLOOKUP(CONCATENATE($A42,CJ$25),Datos!$B:$AV,42,FALSE),"0")</f>
        <v>5.8109329116783376E-2</v>
      </c>
      <c r="CK42" s="25">
        <f>IFERROR(VLOOKUP(CONCATENATE($A42,CK$25),Datos!$B:$AV,42,FALSE),"0")</f>
        <v>6.1847798421990327E-2</v>
      </c>
      <c r="CL42" s="25">
        <f>IFERROR(VLOOKUP(CONCATENATE($A42,CL$25),Datos!$B:$AV,42,FALSE),"0")</f>
        <v>5.6074766355140186E-2</v>
      </c>
      <c r="CM42" s="25">
        <f>IFERROR(VLOOKUP(CONCATENATE($A42,CM$25),Datos!$B:$AV,42,FALSE),"0")</f>
        <v>4.5247446975648073E-2</v>
      </c>
      <c r="CN42" s="25">
        <f>IFERROR(VLOOKUP(CONCATENATE($A42,CN$25),Datos!$B:$AV,42,FALSE),"0")</f>
        <v>8.010774726239972E-2</v>
      </c>
      <c r="CO42" s="25">
        <f>IFERROR(VLOOKUP(CONCATENATE($A42,CO$25),Datos!$B:$AV,42,FALSE),"0")</f>
        <v>6.9382336500838457E-2</v>
      </c>
      <c r="CP42" s="25">
        <f>IFERROR(VLOOKUP(CONCATENATE($A42,CP$25),Datos!$B:$AV,42,FALSE),"0")</f>
        <v>8.5158150851581502E-2</v>
      </c>
      <c r="CQ42" s="25">
        <f>IFERROR(VLOOKUP(CONCATENATE($A42,CQ$25),Datos!$B:$AV,42,FALSE),"0")</f>
        <v>9.0694935217903422E-2</v>
      </c>
      <c r="CR42" s="25">
        <f>IFERROR(VLOOKUP(CONCATENATE($A42,CR$25),Datos!$B:$AV,42,FALSE),"0")</f>
        <v>0.10913404507710557</v>
      </c>
      <c r="CS42" s="25">
        <f>IFERROR(VLOOKUP(CONCATENATE($A42,CS$25),Datos!$B:$AV,42,FALSE),"0")</f>
        <v>7.4419845292077888E-2</v>
      </c>
      <c r="CT42" s="25">
        <f>IFERROR(VLOOKUP(CONCATENATE($A42,CT$25),Datos!$B:$AV,42,FALSE),"0")</f>
        <v>7.4083908656399369E-2</v>
      </c>
      <c r="CU42" s="25">
        <f>IFERROR(VLOOKUP(CONCATENATE($A42,CU$25),Datos!$B:$AV,42,FALSE),"0")</f>
        <v>0.10246679316888045</v>
      </c>
      <c r="CV42" s="25">
        <f>IFERROR(VLOOKUP(CONCATENATE($A42,CV$25),Datos!$B:$AV,42,FALSE),"0")</f>
        <v>9.0694378837978276E-2</v>
      </c>
      <c r="CW42" s="25">
        <f>IFERROR(VLOOKUP(CONCATENATE($A42,CW$25),Datos!$B:$AV,42,FALSE),"0")</f>
        <v>8.5355339327503388E-2</v>
      </c>
      <c r="CX42" s="25">
        <f>IFERROR(VLOOKUP(CONCATENATE($A42,CX$25),Datos!$B:$AV,42,FALSE),"0")</f>
        <v>7.0729353371018891E-2</v>
      </c>
      <c r="CY42" s="25">
        <f>IFERROR(VLOOKUP(CONCATENATE($A42,CY$25),Datos!$B:$AV,42,FALSE),"0")</f>
        <v>6.2534741523068371E-2</v>
      </c>
      <c r="CZ42" s="25">
        <f>IFERROR(VLOOKUP(CONCATENATE($A42,CZ$25),Datos!$B:$AV,42,FALSE),"0")</f>
        <v>8.8545326774420244E-2</v>
      </c>
      <c r="DA42" s="25">
        <f>IFERROR(VLOOKUP(CONCATENATE($A42,DA$25),Datos!$B:$AV,42,FALSE),"0")</f>
        <v>6.001846722068329E-2</v>
      </c>
    </row>
    <row r="43" spans="1:105" x14ac:dyDescent="0.2">
      <c r="A43" s="21" t="s">
        <v>34</v>
      </c>
      <c r="B43" s="23">
        <v>5.2365968057946924E-2</v>
      </c>
      <c r="C43" s="23">
        <v>4.9017286289367745E-2</v>
      </c>
      <c r="D43" s="23">
        <v>5.093226901769226E-2</v>
      </c>
      <c r="E43" s="23">
        <v>5.0603256413259926E-2</v>
      </c>
      <c r="F43" s="23">
        <v>5.3276728055489116E-2</v>
      </c>
      <c r="G43" s="23">
        <v>4.4197177845465285E-2</v>
      </c>
      <c r="H43" s="23">
        <v>3.5871731384745455E-2</v>
      </c>
      <c r="I43" s="23">
        <v>3.0335861321776816E-2</v>
      </c>
      <c r="J43" s="23">
        <v>3.7374045801526715E-2</v>
      </c>
      <c r="K43" s="23">
        <v>3.5333087964666915E-2</v>
      </c>
      <c r="L43" s="23">
        <v>4.0763673890608879E-2</v>
      </c>
      <c r="M43" s="23">
        <v>4.871386979620014E-2</v>
      </c>
      <c r="N43" s="23">
        <v>5.3376873073519092E-2</v>
      </c>
      <c r="O43" s="23">
        <v>5.8349491032476976E-2</v>
      </c>
      <c r="P43" s="23">
        <v>5.312480983387087E-2</v>
      </c>
      <c r="Q43" s="23">
        <v>6.1356098759366172E-2</v>
      </c>
      <c r="R43" s="23">
        <v>4.9892208192177392E-2</v>
      </c>
      <c r="S43" s="23">
        <v>4.7282506723372315E-2</v>
      </c>
      <c r="T43" s="23">
        <v>5.8663460321478296E-2</v>
      </c>
      <c r="U43" s="23">
        <v>8.3349300632305043E-2</v>
      </c>
      <c r="V43" s="23">
        <v>6.1597426596399975E-2</v>
      </c>
      <c r="W43" s="23">
        <v>5.6289089645587216E-2</v>
      </c>
      <c r="X43" s="23">
        <v>4.778899721448468E-2</v>
      </c>
      <c r="Y43" s="23">
        <v>4.778899721448468E-2</v>
      </c>
      <c r="Z43" s="23">
        <v>5.4993110884802014E-2</v>
      </c>
      <c r="AA43" s="23">
        <v>7.755209707201266E-2</v>
      </c>
      <c r="AB43" s="23">
        <v>6.8833652007648183E-2</v>
      </c>
      <c r="AC43" s="23">
        <v>8.7734241908006813E-2</v>
      </c>
      <c r="AD43" s="23">
        <v>7.8856535976635098E-2</v>
      </c>
      <c r="AE43" s="23">
        <v>6.2431266390322308E-2</v>
      </c>
      <c r="AF43" s="23">
        <v>5.8084502194303417E-2</v>
      </c>
      <c r="AG43" s="23">
        <v>8.8003621548211855E-2</v>
      </c>
      <c r="AH43" s="23">
        <v>0.11565574974298723</v>
      </c>
      <c r="AI43" s="23">
        <v>0.11988033335707672</v>
      </c>
      <c r="AJ43" s="23">
        <v>0.12936344969199179</v>
      </c>
      <c r="AK43" s="23">
        <v>8.6037079953650064E-2</v>
      </c>
      <c r="AL43" s="23">
        <v>7.628762301558796E-2</v>
      </c>
      <c r="AM43" s="23">
        <v>0.31958393113342898</v>
      </c>
      <c r="AN43" s="23">
        <v>0.50704225352112675</v>
      </c>
      <c r="AO43" s="23">
        <v>0</v>
      </c>
      <c r="AP43" s="23">
        <v>0</v>
      </c>
      <c r="AQ43" s="23">
        <v>9.4716494845360821E-2</v>
      </c>
      <c r="AR43" s="23">
        <v>0.13260672116257946</v>
      </c>
      <c r="AS43" s="23">
        <v>0.10484838101764606</v>
      </c>
      <c r="AT43" s="23">
        <v>7.5276012044161927E-2</v>
      </c>
      <c r="AU43" s="23">
        <v>9.7598200658687448E-2</v>
      </c>
      <c r="AV43" s="23">
        <v>9.5501925063386228E-2</v>
      </c>
      <c r="AW43" s="23">
        <v>8.8932806324110672E-2</v>
      </c>
      <c r="AX43" s="23">
        <v>8.5402016436499195E-2</v>
      </c>
      <c r="AY43" s="23">
        <v>9.1995713461379941E-2</v>
      </c>
      <c r="AZ43" s="23">
        <v>8.8988118969779123E-2</v>
      </c>
      <c r="BA43" s="23">
        <v>0.10921446484912224</v>
      </c>
      <c r="BB43" s="23">
        <v>0.11502564533759355</v>
      </c>
      <c r="BC43" s="23">
        <v>0.10264425107713103</v>
      </c>
      <c r="BD43" s="23">
        <v>0.12024420456556362</v>
      </c>
      <c r="BE43" s="23">
        <v>0.11187277214148615</v>
      </c>
      <c r="BF43" s="23">
        <v>8.6251333096338423E-2</v>
      </c>
      <c r="BG43" s="25">
        <f>IFERROR(VLOOKUP(CONCATENATE($A43,BG$25),Datos!$B:$AV,42,FALSE),"0")</f>
        <v>7.1298488435621921E-2</v>
      </c>
      <c r="BH43" s="25">
        <f>IFERROR(VLOOKUP(CONCATENATE($A43,BH$25),Datos!$B:$AV,42,FALSE),"0")</f>
        <v>8.904420441136425E-2</v>
      </c>
      <c r="BI43" s="25">
        <f>IFERROR(VLOOKUP(CONCATENATE($A43,BI$25),Datos!$B:$AV,42,FALSE),"0")</f>
        <v>8.1613768853520868E-2</v>
      </c>
      <c r="BJ43" s="25">
        <f>IFERROR(VLOOKUP(CONCATENATE($A43,BJ$25),Datos!$B:$AV,42,FALSE),"0")</f>
        <v>9.5329802599903701E-2</v>
      </c>
      <c r="BK43" s="25">
        <f>IFERROR(VLOOKUP(CONCATENATE($A43,BK$25),Datos!$B:$AV,42,FALSE),"0")</f>
        <v>0.10947249007373795</v>
      </c>
      <c r="BL43" s="25">
        <f>IFERROR(VLOOKUP(CONCATENATE($A43,BL$25),Datos!$B:$AV,42,FALSE),"0")</f>
        <v>0.11993146773272416</v>
      </c>
      <c r="BM43" s="25">
        <f>IFERROR(VLOOKUP(CONCATENATE($A43,BM$25),Datos!$B:$AV,42,FALSE),"0")</f>
        <v>0.1124783695443184</v>
      </c>
      <c r="BN43" s="25">
        <f>IFERROR(VLOOKUP(CONCATENATE($A43,BN$25),Datos!$B:$AV,42,FALSE),"0")</f>
        <v>0.12523191094619665</v>
      </c>
      <c r="BO43" s="25">
        <f>IFERROR(VLOOKUP(CONCATENATE($A43,BO$25),Datos!$B:$AV,42,FALSE),"0")</f>
        <v>0.11991510435090201</v>
      </c>
      <c r="BP43" s="25">
        <f>IFERROR(VLOOKUP(CONCATENATE($A43,BP$25),Datos!$B:$AV,42,FALSE),"0")</f>
        <v>0.13189987163029526</v>
      </c>
      <c r="BQ43" s="25">
        <f>IFERROR(VLOOKUP(CONCATENATE($A43,BQ$25),Datos!$B:$AV,42,FALSE),"0")</f>
        <v>0.1211736313984504</v>
      </c>
      <c r="BR43" s="25">
        <f>IFERROR(VLOOKUP(CONCATENATE($A43,BR$25),Datos!$B:$AV,42,FALSE),"0")</f>
        <v>0.16316844082654977</v>
      </c>
      <c r="BS43" s="25">
        <f>IFERROR(VLOOKUP(CONCATENATE($A43,BS$25),Datos!$B:$AV,42,FALSE),"0")</f>
        <v>0.14822395128552096</v>
      </c>
      <c r="BT43" s="25">
        <f>IFERROR(VLOOKUP(CONCATENATE($A43,BT$25),Datos!$B:$AV,42,FALSE),"0")</f>
        <v>0.11442180151935367</v>
      </c>
      <c r="BU43" s="25">
        <f>IFERROR(VLOOKUP(CONCATENATE($A43,BU$25),Datos!$B:$AV,42,FALSE),"0")</f>
        <v>0.14420459232778771</v>
      </c>
      <c r="BV43" s="25">
        <f>IFERROR(VLOOKUP(CONCATENATE($A43,BV$25),Datos!$B:$AV,42,FALSE),"0")</f>
        <v>9.7406414354955145E-2</v>
      </c>
      <c r="BW43" s="25">
        <f>IFERROR(VLOOKUP(CONCATENATE($A43,BW$25),Datos!$B:$AV,42,FALSE),"0")</f>
        <v>0.12953825857519788</v>
      </c>
      <c r="BX43" s="25">
        <f>IFERROR(VLOOKUP(CONCATENATE($A43,BX$25),Datos!$B:$AV,42,FALSE),"0")</f>
        <v>0.13846153846153847</v>
      </c>
      <c r="BY43" s="25">
        <f>IFERROR(VLOOKUP(CONCATENATE($A43,BY$25),Datos!$B:$AV,42,FALSE),"0")</f>
        <v>0.16797945205479453</v>
      </c>
      <c r="BZ43" s="25">
        <f>IFERROR(VLOOKUP(CONCATENATE($A43,BZ$25),Datos!$B:$AV,42,FALSE),"0")</f>
        <v>0.2247918593894542</v>
      </c>
      <c r="CA43" s="25">
        <f>IFERROR(VLOOKUP(CONCATENATE($A43,CA$25),Datos!$B:$AV,42,FALSE),"0")</f>
        <v>0.33206590621039289</v>
      </c>
      <c r="CB43" s="25">
        <f>IFERROR(VLOOKUP(CONCATENATE($A43,CB$25),Datos!$B:$AV,42,FALSE),"0")</f>
        <v>0.24874371859296482</v>
      </c>
      <c r="CC43" s="25">
        <f>IFERROR(VLOOKUP(CONCATENATE($A43,CC$25),Datos!$B:$AV,42,FALSE),"0")</f>
        <v>0.28424015009380865</v>
      </c>
      <c r="CD43" s="25">
        <f>IFERROR(VLOOKUP(CONCATENATE($A43,CD$25),Datos!$B:$AV,42,FALSE),"0")</f>
        <v>0.29443531345386242</v>
      </c>
      <c r="CE43" s="25">
        <f>IFERROR(VLOOKUP(CONCATENATE($A43,CE$25),Datos!$B:$AV,42,FALSE),"0")</f>
        <v>0.24266936299292213</v>
      </c>
      <c r="CF43" s="25">
        <f>IFERROR(VLOOKUP(CONCATENATE($A43,CF$25),Datos!$B:$AV,42,FALSE),"0")</f>
        <v>0.1598360655737705</v>
      </c>
      <c r="CG43" s="25">
        <f>IFERROR(VLOOKUP(CONCATENATE($A43,CG$25),Datos!$B:$AV,42,FALSE),"0")</f>
        <v>0.17339755464987033</v>
      </c>
      <c r="CH43" s="25">
        <f>IFERROR(VLOOKUP(CONCATENATE($A43,CH$25),Datos!$B:$AV,42,FALSE),"0")</f>
        <v>0.35231316725978645</v>
      </c>
      <c r="CI43" s="25">
        <f>IFERROR(VLOOKUP(CONCATENATE($A43,CI$25),Datos!$B:$AV,42,FALSE),"0")</f>
        <v>0</v>
      </c>
      <c r="CJ43" s="25">
        <f>IFERROR(VLOOKUP(CONCATENATE($A43,CJ$25),Datos!$B:$AV,42,FALSE),"0")</f>
        <v>0</v>
      </c>
      <c r="CK43" s="25">
        <f>IFERROR(VLOOKUP(CONCATENATE($A43,CK$25),Datos!$B:$AV,42,FALSE),"0")</f>
        <v>0</v>
      </c>
      <c r="CL43" s="25">
        <f>IFERROR(VLOOKUP(CONCATENATE($A43,CL$25),Datos!$B:$AV,42,FALSE),"0")</f>
        <v>0</v>
      </c>
      <c r="CM43" s="25">
        <f>IFERROR(VLOOKUP(CONCATENATE($A43,CM$25),Datos!$B:$AV,42,FALSE),"0")</f>
        <v>0</v>
      </c>
      <c r="CN43" s="25">
        <f>IFERROR(VLOOKUP(CONCATENATE($A43,CN$25),Datos!$B:$AV,42,FALSE),"0")</f>
        <v>0</v>
      </c>
      <c r="CO43" s="25">
        <f>IFERROR(VLOOKUP(CONCATENATE($A43,CO$25),Datos!$B:$AV,42,FALSE),"0")</f>
        <v>0.10424710424710425</v>
      </c>
      <c r="CP43" s="25">
        <f>IFERROR(VLOOKUP(CONCATENATE($A43,CP$25),Datos!$B:$AV,42,FALSE),"0")</f>
        <v>5.4127586453783919E-2</v>
      </c>
      <c r="CQ43" s="25">
        <f>IFERROR(VLOOKUP(CONCATENATE($A43,CQ$25),Datos!$B:$AV,42,FALSE),"0")</f>
        <v>4.6580928481806776E-2</v>
      </c>
      <c r="CR43" s="25">
        <f>IFERROR(VLOOKUP(CONCATENATE($A43,CR$25),Datos!$B:$AV,42,FALSE),"0")</f>
        <v>2.7887635221588925E-2</v>
      </c>
      <c r="CS43" s="25">
        <f>IFERROR(VLOOKUP(CONCATENATE($A43,CS$25),Datos!$B:$AV,42,FALSE),"0")</f>
        <v>2.8315742064346838E-2</v>
      </c>
      <c r="CT43" s="25">
        <f>IFERROR(VLOOKUP(CONCATENATE($A43,CT$25),Datos!$B:$AV,42,FALSE),"0")</f>
        <v>4.0123328194658553E-2</v>
      </c>
      <c r="CU43" s="25">
        <f>IFERROR(VLOOKUP(CONCATENATE($A43,CU$25),Datos!$B:$AV,42,FALSE),"0")</f>
        <v>3.7883468952613027E-2</v>
      </c>
      <c r="CV43" s="25">
        <f>IFERROR(VLOOKUP(CONCATENATE($A43,CV$25),Datos!$B:$AV,42,FALSE),"0")</f>
        <v>2.9748846943916902E-2</v>
      </c>
      <c r="CW43" s="25">
        <f>IFERROR(VLOOKUP(CONCATENATE($A43,CW$25),Datos!$B:$AV,42,FALSE),"0")</f>
        <v>2.2766217870257038E-2</v>
      </c>
      <c r="CX43" s="25">
        <f>IFERROR(VLOOKUP(CONCATENATE($A43,CX$25),Datos!$B:$AV,42,FALSE),"0")</f>
        <v>2.5339043540328336E-2</v>
      </c>
      <c r="CY43" s="25">
        <f>IFERROR(VLOOKUP(CONCATENATE($A43,CY$25),Datos!$B:$AV,42,FALSE),"0")</f>
        <v>2.5413473174667203E-2</v>
      </c>
      <c r="CZ43" s="25">
        <f>IFERROR(VLOOKUP(CONCATENATE($A43,CZ$25),Datos!$B:$AV,42,FALSE),"0")</f>
        <v>2.8518239790866241E-2</v>
      </c>
      <c r="DA43" s="25">
        <f>IFERROR(VLOOKUP(CONCATENATE($A43,DA$25),Datos!$B:$AV,42,FALSE),"0")</f>
        <v>3.2989121866624622E-2</v>
      </c>
    </row>
    <row r="44" spans="1:105" x14ac:dyDescent="0.2">
      <c r="A44" s="21" t="s">
        <v>53</v>
      </c>
      <c r="B44" s="23">
        <v>4.4438817496993098E-2</v>
      </c>
      <c r="C44" s="23">
        <v>4.557984486185012E-2</v>
      </c>
      <c r="D44" s="23">
        <v>4.0783763083992855E-2</v>
      </c>
      <c r="E44" s="23">
        <v>3.962960564657126E-2</v>
      </c>
      <c r="F44" s="23">
        <v>3.6847492323439097E-2</v>
      </c>
      <c r="G44" s="23">
        <v>3.5240621447518002E-2</v>
      </c>
      <c r="H44" s="23">
        <v>4.2146563726110621E-2</v>
      </c>
      <c r="I44" s="23">
        <v>4.2466184334696448E-2</v>
      </c>
      <c r="J44" s="23">
        <v>4.0661788100540885E-2</v>
      </c>
      <c r="K44" s="23">
        <v>4.0504050405040501E-2</v>
      </c>
      <c r="L44" s="23">
        <v>4.614497212074601E-2</v>
      </c>
      <c r="M44" s="23">
        <v>4.7875408575273982E-2</v>
      </c>
      <c r="N44" s="23">
        <v>5.7209573847051956E-2</v>
      </c>
      <c r="O44" s="23">
        <v>5.509715198296513E-2</v>
      </c>
      <c r="P44" s="23">
        <v>6.4329475833900612E-2</v>
      </c>
      <c r="Q44" s="23">
        <v>8.7864223490537699E-2</v>
      </c>
      <c r="R44" s="23">
        <v>0.10505571136208595</v>
      </c>
      <c r="S44" s="23">
        <v>6.6259398496240601E-2</v>
      </c>
      <c r="T44" s="23">
        <v>6.827586206896552E-2</v>
      </c>
      <c r="U44" s="23">
        <v>6.4840412163860273E-2</v>
      </c>
      <c r="V44" s="23">
        <v>6.3788659793814428E-2</v>
      </c>
      <c r="W44" s="23">
        <v>6.6079295154185022E-2</v>
      </c>
      <c r="X44" s="23">
        <v>6.2023460410557188E-2</v>
      </c>
      <c r="Y44" s="23">
        <v>6.2023460410557188E-2</v>
      </c>
      <c r="Z44" s="23">
        <v>6.2315851502651738E-2</v>
      </c>
      <c r="AA44" s="23">
        <v>6.5818341377797282E-2</v>
      </c>
      <c r="AB44" s="23">
        <v>5.2070027800736343E-2</v>
      </c>
      <c r="AC44" s="23">
        <v>6.5217391304347824E-2</v>
      </c>
      <c r="AD44" s="23">
        <v>8.1476816500039365E-2</v>
      </c>
      <c r="AE44" s="23">
        <v>6.0452830188679245E-2</v>
      </c>
      <c r="AF44" s="23">
        <v>2.5755678769450903E-2</v>
      </c>
      <c r="AG44" s="23">
        <v>0</v>
      </c>
      <c r="AH44" s="23">
        <v>0</v>
      </c>
      <c r="AI44" s="23">
        <v>0.10023866348448687</v>
      </c>
      <c r="AJ44" s="23">
        <v>7.7769049489395128E-2</v>
      </c>
      <c r="AK44" s="23">
        <v>6.0020696791997237E-2</v>
      </c>
      <c r="AL44" s="23">
        <v>4.7352844459059518E-2</v>
      </c>
      <c r="AM44" s="23">
        <v>5.6267583619881212E-2</v>
      </c>
      <c r="AN44" s="23">
        <v>5.3803616798684797E-2</v>
      </c>
      <c r="AO44" s="23">
        <v>5.8907613602166717E-2</v>
      </c>
      <c r="AP44" s="23">
        <v>5.5627623044639453E-2</v>
      </c>
      <c r="AQ44" s="23">
        <v>5.2943969610636278E-2</v>
      </c>
      <c r="AR44" s="23">
        <v>5.1631909450344987E-2</v>
      </c>
      <c r="AS44" s="23">
        <v>7.5644192133298926E-2</v>
      </c>
      <c r="AT44" s="23">
        <v>5.923023738188523E-2</v>
      </c>
      <c r="AU44" s="23">
        <v>4.0918390543305296E-2</v>
      </c>
      <c r="AV44" s="23">
        <v>4.610400398737332E-2</v>
      </c>
      <c r="AW44" s="23">
        <v>3.9560979605209275E-2</v>
      </c>
      <c r="AX44" s="23">
        <v>5.6059624108878804E-2</v>
      </c>
      <c r="AY44" s="23">
        <v>8.0164439876670088E-2</v>
      </c>
      <c r="AZ44" s="23">
        <v>7.2051877351693217E-2</v>
      </c>
      <c r="BA44" s="23">
        <v>7.7911197989388434E-2</v>
      </c>
      <c r="BB44" s="23">
        <v>8.6988847583643128E-2</v>
      </c>
      <c r="BC44" s="23">
        <v>0.1245732213712282</v>
      </c>
      <c r="BD44" s="23">
        <v>0.10931174089068826</v>
      </c>
      <c r="BE44" s="23">
        <v>8.8355604035996724E-2</v>
      </c>
      <c r="BF44" s="23">
        <v>7.6252545824847251E-2</v>
      </c>
      <c r="BG44" s="25">
        <f>IFERROR(VLOOKUP(CONCATENATE($A44,BG$25),Datos!$B:$AV,42,FALSE),"0")</f>
        <v>8.2460732984293197E-2</v>
      </c>
      <c r="BH44" s="25">
        <f>IFERROR(VLOOKUP(CONCATENATE($A44,BH$25),Datos!$B:$AV,42,FALSE),"0")</f>
        <v>6.734286664449618E-2</v>
      </c>
      <c r="BI44" s="25">
        <f>IFERROR(VLOOKUP(CONCATENATE($A44,BI$25),Datos!$B:$AV,42,FALSE),"0")</f>
        <v>8.0127666722660848E-2</v>
      </c>
      <c r="BJ44" s="25">
        <f>IFERROR(VLOOKUP(CONCATENATE($A44,BJ$25),Datos!$B:$AV,42,FALSE),"0")</f>
        <v>8.6538461538461536E-2</v>
      </c>
      <c r="BK44" s="25">
        <f>IFERROR(VLOOKUP(CONCATENATE($A44,BK$25),Datos!$B:$AV,42,FALSE),"0")</f>
        <v>8.776206728425158E-2</v>
      </c>
      <c r="BL44" s="25">
        <f>IFERROR(VLOOKUP(CONCATENATE($A44,BL$25),Datos!$B:$AV,42,FALSE),"0")</f>
        <v>7.5664934270865181E-2</v>
      </c>
      <c r="BM44" s="25">
        <f>IFERROR(VLOOKUP(CONCATENATE($A44,BM$25),Datos!$B:$AV,42,FALSE),"0")</f>
        <v>8.7983389566571507E-2</v>
      </c>
      <c r="BN44" s="25">
        <f>IFERROR(VLOOKUP(CONCATENATE($A44,BN$25),Datos!$B:$AV,42,FALSE),"0")</f>
        <v>8.4358070341387911E-2</v>
      </c>
      <c r="BO44" s="25">
        <f>IFERROR(VLOOKUP(CONCATENATE($A44,BO$25),Datos!$B:$AV,42,FALSE),"0")</f>
        <v>7.5576770087509945E-2</v>
      </c>
      <c r="BP44" s="25">
        <f>IFERROR(VLOOKUP(CONCATENATE($A44,BP$25),Datos!$B:$AV,42,FALSE),"0")</f>
        <v>7.8260869565217397E-2</v>
      </c>
      <c r="BQ44" s="25">
        <f>IFERROR(VLOOKUP(CONCATENATE($A44,BQ$25),Datos!$B:$AV,42,FALSE),"0")</f>
        <v>8.5219202727014484E-2</v>
      </c>
      <c r="BR44" s="25">
        <f>IFERROR(VLOOKUP(CONCATENATE($A44,BR$25),Datos!$B:$AV,42,FALSE),"0")</f>
        <v>8.9629789997835024E-2</v>
      </c>
      <c r="BS44" s="25">
        <f>IFERROR(VLOOKUP(CONCATENATE($A44,BS$25),Datos!$B:$AV,42,FALSE),"0")</f>
        <v>9.5970695970695977E-2</v>
      </c>
      <c r="BT44" s="25">
        <f>IFERROR(VLOOKUP(CONCATENATE($A44,BT$25),Datos!$B:$AV,42,FALSE),"0")</f>
        <v>8.5790094339622647E-2</v>
      </c>
      <c r="BU44" s="25">
        <f>IFERROR(VLOOKUP(CONCATENATE($A44,BU$25),Datos!$B:$AV,42,FALSE),"0")</f>
        <v>7.4534161490683232E-2</v>
      </c>
      <c r="BV44" s="25">
        <f>IFERROR(VLOOKUP(CONCATENATE($A44,BV$25),Datos!$B:$AV,42,FALSE),"0")</f>
        <v>9.0629988947562329E-2</v>
      </c>
      <c r="BW44" s="25">
        <f>IFERROR(VLOOKUP(CONCATENATE($A44,BW$25),Datos!$B:$AV,42,FALSE),"0")</f>
        <v>0.12422007941009643</v>
      </c>
      <c r="BX44" s="25">
        <f>IFERROR(VLOOKUP(CONCATENATE($A44,BX$25),Datos!$B:$AV,42,FALSE),"0")</f>
        <v>0</v>
      </c>
      <c r="BY44" s="25">
        <f>IFERROR(VLOOKUP(CONCATENATE($A44,BY$25),Datos!$B:$AV,42,FALSE),"0")</f>
        <v>0</v>
      </c>
      <c r="BZ44" s="25">
        <f>IFERROR(VLOOKUP(CONCATENATE($A44,BZ$25),Datos!$B:$AV,42,FALSE),"0")</f>
        <v>0</v>
      </c>
      <c r="CA44" s="25">
        <f>IFERROR(VLOOKUP(CONCATENATE($A44,CA$25),Datos!$B:$AV,42,FALSE),"0")</f>
        <v>0</v>
      </c>
      <c r="CB44" s="25">
        <f>IFERROR(VLOOKUP(CONCATENATE($A44,CB$25),Datos!$B:$AV,42,FALSE),"0")</f>
        <v>0</v>
      </c>
      <c r="CC44" s="25">
        <f>IFERROR(VLOOKUP(CONCATENATE($A44,CC$25),Datos!$B:$AV,42,FALSE),"0")</f>
        <v>1.7985611510791366E-2</v>
      </c>
      <c r="CD44" s="25">
        <f>IFERROR(VLOOKUP(CONCATENATE($A44,CD$25),Datos!$B:$AV,42,FALSE),"0")</f>
        <v>5.146198830409357E-2</v>
      </c>
      <c r="CE44" s="25">
        <f>IFERROR(VLOOKUP(CONCATENATE($A44,CE$25),Datos!$B:$AV,42,FALSE),"0")</f>
        <v>4.0919236174258078E-2</v>
      </c>
      <c r="CF44" s="25">
        <f>IFERROR(VLOOKUP(CONCATENATE($A44,CF$25),Datos!$B:$AV,42,FALSE),"0")</f>
        <v>4.907170957277935E-2</v>
      </c>
      <c r="CG44" s="25">
        <f>IFERROR(VLOOKUP(CONCATENATE($A44,CG$25),Datos!$B:$AV,42,FALSE),"0")</f>
        <v>3.7294479347680792E-2</v>
      </c>
      <c r="CH44" s="25">
        <f>IFERROR(VLOOKUP(CONCATENATE($A44,CH$25),Datos!$B:$AV,42,FALSE),"0")</f>
        <v>2.6538234715942598E-2</v>
      </c>
      <c r="CI44" s="25">
        <f>IFERROR(VLOOKUP(CONCATENATE($A44,CI$25),Datos!$B:$AV,42,FALSE),"0")</f>
        <v>3.5625359126604098E-2</v>
      </c>
      <c r="CJ44" s="25">
        <f>IFERROR(VLOOKUP(CONCATENATE($A44,CJ$25),Datos!$B:$AV,42,FALSE),"0")</f>
        <v>2.3824896694214875E-2</v>
      </c>
      <c r="CK44" s="25">
        <f>IFERROR(VLOOKUP(CONCATENATE($A44,CK$25),Datos!$B:$AV,42,FALSE),"0")</f>
        <v>2.9231523471013605E-2</v>
      </c>
      <c r="CL44" s="25">
        <f>IFERROR(VLOOKUP(CONCATENATE($A44,CL$25),Datos!$B:$AV,42,FALSE),"0")</f>
        <v>2.5356982775180892E-2</v>
      </c>
      <c r="CM44" s="25">
        <f>IFERROR(VLOOKUP(CONCATENATE($A44,CM$25),Datos!$B:$AV,42,FALSE),"0")</f>
        <v>2.4910360445367052E-2</v>
      </c>
      <c r="CN44" s="25">
        <f>IFERROR(VLOOKUP(CONCATENATE($A44,CN$25),Datos!$B:$AV,42,FALSE),"0")</f>
        <v>2.3682726646200112E-2</v>
      </c>
      <c r="CO44" s="25">
        <f>IFERROR(VLOOKUP(CONCATENATE($A44,CO$25),Datos!$B:$AV,42,FALSE),"0")</f>
        <v>2.2099447513812154E-2</v>
      </c>
      <c r="CP44" s="25">
        <f>IFERROR(VLOOKUP(CONCATENATE($A44,CP$25),Datos!$B:$AV,42,FALSE),"0")</f>
        <v>2.8541226215644821E-2</v>
      </c>
      <c r="CQ44" s="25">
        <f>IFERROR(VLOOKUP(CONCATENATE($A44,CQ$25),Datos!$B:$AV,42,FALSE),"0")</f>
        <v>2.9690028631893441E-2</v>
      </c>
      <c r="CR44" s="25">
        <f>IFERROR(VLOOKUP(CONCATENATE($A44,CR$25),Datos!$B:$AV,42,FALSE),"0")</f>
        <v>2.69756561152131E-2</v>
      </c>
      <c r="CS44" s="25">
        <f>IFERROR(VLOOKUP(CONCATENATE($A44,CS$25),Datos!$B:$AV,42,FALSE),"0")</f>
        <v>2.7834008097165991E-2</v>
      </c>
      <c r="CT44" s="25">
        <f>IFERROR(VLOOKUP(CONCATENATE($A44,CT$25),Datos!$B:$AV,42,FALSE),"0")</f>
        <v>2.4587039390088945E-2</v>
      </c>
      <c r="CU44" s="25">
        <f>IFERROR(VLOOKUP(CONCATENATE($A44,CU$25),Datos!$B:$AV,42,FALSE),"0")</f>
        <v>2.6612142183076438E-2</v>
      </c>
      <c r="CV44" s="25">
        <f>IFERROR(VLOOKUP(CONCATENATE($A44,CV$25),Datos!$B:$AV,42,FALSE),"0")</f>
        <v>3.5691441729563768E-2</v>
      </c>
      <c r="CW44" s="25">
        <f>IFERROR(VLOOKUP(CONCATENATE($A44,CW$25),Datos!$B:$AV,42,FALSE),"0")</f>
        <v>2.8445424476295479E-2</v>
      </c>
      <c r="CX44" s="25">
        <f>IFERROR(VLOOKUP(CONCATENATE($A44,CX$25),Datos!$B:$AV,42,FALSE),"0")</f>
        <v>3.4026465028355386E-2</v>
      </c>
      <c r="CY44" s="25">
        <f>IFERROR(VLOOKUP(CONCATENATE($A44,CY$25),Datos!$B:$AV,42,FALSE),"0")</f>
        <v>3.5109796765871767E-2</v>
      </c>
      <c r="CZ44" s="25">
        <f>IFERROR(VLOOKUP(CONCATENATE($A44,CZ$25),Datos!$B:$AV,42,FALSE),"0")</f>
        <v>4.6772144589444509E-2</v>
      </c>
      <c r="DA44" s="25">
        <f>IFERROR(VLOOKUP(CONCATENATE($A44,DA$25),Datos!$B:$AV,42,FALSE),"0")</f>
        <v>5.0189820474872915E-2</v>
      </c>
    </row>
    <row r="45" spans="1:105" x14ac:dyDescent="0.2">
      <c r="A45" s="21" t="s">
        <v>35</v>
      </c>
      <c r="B45" s="23">
        <v>0.10414129110840438</v>
      </c>
      <c r="C45" s="23">
        <v>9.1594089441236912E-2</v>
      </c>
      <c r="D45" s="23">
        <v>9.8175327251090835E-2</v>
      </c>
      <c r="E45" s="23">
        <v>9.5920937893614958E-2</v>
      </c>
      <c r="F45" s="23">
        <v>9.1766723842195544E-2</v>
      </c>
      <c r="G45" s="23">
        <v>7.9272379128769749E-2</v>
      </c>
      <c r="H45" s="23">
        <v>9.6256684491978606E-2</v>
      </c>
      <c r="I45" s="23">
        <v>0.11713474899696644</v>
      </c>
      <c r="J45" s="23">
        <v>0.10171073094867807</v>
      </c>
      <c r="K45" s="23">
        <v>0.26582278481012656</v>
      </c>
      <c r="L45" s="23">
        <v>0</v>
      </c>
      <c r="M45" s="23">
        <v>0</v>
      </c>
      <c r="N45" s="23">
        <v>0</v>
      </c>
      <c r="O45" s="23">
        <v>0.17098445595854922</v>
      </c>
      <c r="P45" s="23">
        <v>9.1201544153128519E-2</v>
      </c>
      <c r="Q45" s="23">
        <v>8.1025780930295999E-2</v>
      </c>
      <c r="R45" s="23">
        <v>8.3421330517423439E-2</v>
      </c>
      <c r="S45" s="23">
        <v>8.2984350892660347E-2</v>
      </c>
      <c r="T45" s="23">
        <v>8.5768742058449809E-2</v>
      </c>
      <c r="U45" s="23">
        <v>8.586061458124121E-2</v>
      </c>
      <c r="V45" s="23">
        <v>8.0597014925373134E-2</v>
      </c>
      <c r="W45" s="23">
        <v>5.6994818652849742E-2</v>
      </c>
      <c r="X45" s="23">
        <v>5.3212455656286954E-2</v>
      </c>
      <c r="Y45" s="23">
        <v>5.3212455656286954E-2</v>
      </c>
      <c r="Z45" s="23">
        <v>7.0649052268811033E-2</v>
      </c>
      <c r="AA45" s="23">
        <v>6.2253910822602961E-2</v>
      </c>
      <c r="AB45" s="23">
        <v>6.3179750840419227E-2</v>
      </c>
      <c r="AC45" s="23">
        <v>8.5368314833501519E-2</v>
      </c>
      <c r="AD45" s="23">
        <v>9.6833691976636951E-2</v>
      </c>
      <c r="AE45" s="23">
        <v>8.306543606761381E-2</v>
      </c>
      <c r="AF45" s="23">
        <v>7.6445606011107475E-2</v>
      </c>
      <c r="AG45" s="23">
        <v>0.10658706078105119</v>
      </c>
      <c r="AH45" s="23">
        <v>0.20180498697432081</v>
      </c>
      <c r="AI45" s="23">
        <v>0.18822459649920437</v>
      </c>
      <c r="AJ45" s="23">
        <v>0.13759269823160297</v>
      </c>
      <c r="AK45" s="23">
        <v>0.14921381965985667</v>
      </c>
      <c r="AL45" s="23">
        <v>0.24087810745789895</v>
      </c>
      <c r="AM45" s="23">
        <v>0.1739215303533086</v>
      </c>
      <c r="AN45" s="23">
        <v>8.6222627737226276E-2</v>
      </c>
      <c r="AO45" s="23">
        <v>0.10568603213844252</v>
      </c>
      <c r="AP45" s="23">
        <v>0.10068169900367069</v>
      </c>
      <c r="AQ45" s="23">
        <v>9.9148305869283471E-2</v>
      </c>
      <c r="AR45" s="23">
        <v>0.13469837480488478</v>
      </c>
      <c r="AS45" s="23">
        <v>0.14840203798054655</v>
      </c>
      <c r="AT45" s="23">
        <v>0.15013345195729538</v>
      </c>
      <c r="AU45" s="23">
        <v>0.15111441307578008</v>
      </c>
      <c r="AV45" s="23">
        <v>0.17233686558839934</v>
      </c>
      <c r="AW45" s="23">
        <v>0.12406328059950042</v>
      </c>
      <c r="AX45" s="23">
        <v>0.11982248520710059</v>
      </c>
      <c r="AY45" s="23">
        <v>0.22673076923076924</v>
      </c>
      <c r="AZ45" s="23">
        <v>0</v>
      </c>
      <c r="BA45" s="23">
        <v>0</v>
      </c>
      <c r="BB45" s="23">
        <v>0</v>
      </c>
      <c r="BC45" s="23">
        <v>0</v>
      </c>
      <c r="BD45" s="23">
        <v>0</v>
      </c>
      <c r="BE45" s="23">
        <v>0</v>
      </c>
      <c r="BF45" s="23">
        <v>0</v>
      </c>
      <c r="BG45" s="25">
        <f>IFERROR(VLOOKUP(CONCATENATE($A45,BG$25),Datos!$B:$AV,42,FALSE),"0")</f>
        <v>0</v>
      </c>
      <c r="BH45" s="25">
        <f>IFERROR(VLOOKUP(CONCATENATE($A45,BH$25),Datos!$B:$AV,42,FALSE),"0")</f>
        <v>0.75</v>
      </c>
      <c r="BI45" s="25">
        <f>IFERROR(VLOOKUP(CONCATENATE($A45,BI$25),Datos!$B:$AV,42,FALSE),"0")</f>
        <v>0.8</v>
      </c>
      <c r="BJ45" s="25">
        <f>IFERROR(VLOOKUP(CONCATENATE($A45,BJ$25),Datos!$B:$AV,42,FALSE),"0")</f>
        <v>0.13527272727272727</v>
      </c>
      <c r="BK45" s="25">
        <f>IFERROR(VLOOKUP(CONCATENATE($A45,BK$25),Datos!$B:$AV,42,FALSE),"0")</f>
        <v>3.6484245439469321E-2</v>
      </c>
      <c r="BL45" s="25">
        <f>IFERROR(VLOOKUP(CONCATENATE($A45,BL$25),Datos!$B:$AV,42,FALSE),"0")</f>
        <v>3.4129465770740469E-2</v>
      </c>
      <c r="BM45" s="25">
        <f>IFERROR(VLOOKUP(CONCATENATE($A45,BM$25),Datos!$B:$AV,42,FALSE),"0")</f>
        <v>3.5538667858739381E-2</v>
      </c>
      <c r="BN45" s="25">
        <f>IFERROR(VLOOKUP(CONCATENATE($A45,BN$25),Datos!$B:$AV,42,FALSE),"0")</f>
        <v>3.3577614923384409E-2</v>
      </c>
      <c r="BO45" s="25">
        <f>IFERROR(VLOOKUP(CONCATENATE($A45,BO$25),Datos!$B:$AV,42,FALSE),"0")</f>
        <v>3.550181065700983E-2</v>
      </c>
      <c r="BP45" s="25">
        <f>IFERROR(VLOOKUP(CONCATENATE($A45,BP$25),Datos!$B:$AV,42,FALSE),"0")</f>
        <v>3.7154652270562083E-2</v>
      </c>
      <c r="BQ45" s="25">
        <f>IFERROR(VLOOKUP(CONCATENATE($A45,BQ$25),Datos!$B:$AV,42,FALSE),"0")</f>
        <v>4.5535714285714284E-2</v>
      </c>
      <c r="BR45" s="25">
        <f>IFERROR(VLOOKUP(CONCATENATE($A45,BR$25),Datos!$B:$AV,42,FALSE),"0")</f>
        <v>5.317951603826674E-2</v>
      </c>
      <c r="BS45" s="25">
        <f>IFERROR(VLOOKUP(CONCATENATE($A45,BS$25),Datos!$B:$AV,42,FALSE),"0")</f>
        <v>4.3914108332858692E-2</v>
      </c>
      <c r="BT45" s="25">
        <f>IFERROR(VLOOKUP(CONCATENATE($A45,BT$25),Datos!$B:$AV,42,FALSE),"0")</f>
        <v>4.4401423843127459E-2</v>
      </c>
      <c r="BU45" s="25">
        <f>IFERROR(VLOOKUP(CONCATENATE($A45,BU$25),Datos!$B:$AV,42,FALSE),"0")</f>
        <v>4.3654918265142208E-2</v>
      </c>
      <c r="BV45" s="25">
        <f>IFERROR(VLOOKUP(CONCATENATE($A45,BV$25),Datos!$B:$AV,42,FALSE),"0")</f>
        <v>4.2409070829038435E-2</v>
      </c>
      <c r="BW45" s="25">
        <f>IFERROR(VLOOKUP(CONCATENATE($A45,BW$25),Datos!$B:$AV,42,FALSE),"0")</f>
        <v>5.5048842355226939E-2</v>
      </c>
      <c r="BX45" s="25">
        <f>IFERROR(VLOOKUP(CONCATENATE($A45,BX$25),Datos!$B:$AV,42,FALSE),"0")</f>
        <v>6.0127372627372624E-2</v>
      </c>
      <c r="BY45" s="25">
        <f>IFERROR(VLOOKUP(CONCATENATE($A45,BY$25),Datos!$B:$AV,42,FALSE),"0")</f>
        <v>5.2156031904287137E-2</v>
      </c>
      <c r="BZ45" s="25">
        <f>IFERROR(VLOOKUP(CONCATENATE($A45,BZ$25),Datos!$B:$AV,42,FALSE),"0")</f>
        <v>5.3251012926876326E-2</v>
      </c>
      <c r="CA45" s="25">
        <f>IFERROR(VLOOKUP(CONCATENATE($A45,CA$25),Datos!$B:$AV,42,FALSE),"0")</f>
        <v>6.7255832087854961E-2</v>
      </c>
      <c r="CB45" s="25">
        <f>IFERROR(VLOOKUP(CONCATENATE($A45,CB$25),Datos!$B:$AV,42,FALSE),"0")</f>
        <v>5.0975091716547599E-2</v>
      </c>
      <c r="CC45" s="25">
        <f>IFERROR(VLOOKUP(CONCATENATE($A45,CC$25),Datos!$B:$AV,42,FALSE),"0")</f>
        <v>5.5570152390961643E-2</v>
      </c>
      <c r="CD45" s="25">
        <f>IFERROR(VLOOKUP(CONCATENATE($A45,CD$25),Datos!$B:$AV,42,FALSE),"0")</f>
        <v>5.7210735841787597E-2</v>
      </c>
      <c r="CE45" s="25">
        <f>IFERROR(VLOOKUP(CONCATENATE($A45,CE$25),Datos!$B:$AV,42,FALSE),"0")</f>
        <v>6.5217391304347824E-2</v>
      </c>
      <c r="CF45" s="25">
        <f>IFERROR(VLOOKUP(CONCATENATE($A45,CF$25),Datos!$B:$AV,42,FALSE),"0")</f>
        <v>5.824290756961694E-2</v>
      </c>
      <c r="CG45" s="25">
        <f>IFERROR(VLOOKUP(CONCATENATE($A45,CG$25),Datos!$B:$AV,42,FALSE),"0")</f>
        <v>7.4466630196936542E-2</v>
      </c>
      <c r="CH45" s="25">
        <f>IFERROR(VLOOKUP(CONCATENATE($A45,CH$25),Datos!$B:$AV,42,FALSE),"0")</f>
        <v>7.1730542657148802E-2</v>
      </c>
      <c r="CI45" s="25">
        <f>IFERROR(VLOOKUP(CONCATENATE($A45,CI$25),Datos!$B:$AV,42,FALSE),"0")</f>
        <v>6.2294407894736843E-2</v>
      </c>
      <c r="CJ45" s="25">
        <f>IFERROR(VLOOKUP(CONCATENATE($A45,CJ$25),Datos!$B:$AV,42,FALSE),"0")</f>
        <v>5.0886988479751219E-2</v>
      </c>
      <c r="CK45" s="25">
        <f>IFERROR(VLOOKUP(CONCATENATE($A45,CK$25),Datos!$B:$AV,42,FALSE),"0")</f>
        <v>5.6950010546298252E-2</v>
      </c>
      <c r="CL45" s="25">
        <f>IFERROR(VLOOKUP(CONCATENATE($A45,CL$25),Datos!$B:$AV,42,FALSE),"0")</f>
        <v>4.9367088607594936E-2</v>
      </c>
      <c r="CM45" s="25">
        <f>IFERROR(VLOOKUP(CONCATENATE($A45,CM$25),Datos!$B:$AV,42,FALSE),"0")</f>
        <v>4.7603547888355441E-2</v>
      </c>
      <c r="CN45" s="25">
        <f>IFERROR(VLOOKUP(CONCATENATE($A45,CN$25),Datos!$B:$AV,42,FALSE),"0")</f>
        <v>6.0976358612219832E-2</v>
      </c>
      <c r="CO45" s="25">
        <f>IFERROR(VLOOKUP(CONCATENATE($A45,CO$25),Datos!$B:$AV,42,FALSE),"0")</f>
        <v>5.3575180334757333E-2</v>
      </c>
      <c r="CP45" s="25">
        <f>IFERROR(VLOOKUP(CONCATENATE($A45,CP$25),Datos!$B:$AV,42,FALSE),"0")</f>
        <v>4.9176488954804462E-2</v>
      </c>
      <c r="CQ45" s="25">
        <f>IFERROR(VLOOKUP(CONCATENATE($A45,CQ$25),Datos!$B:$AV,42,FALSE),"0")</f>
        <v>5.0869285254346426E-2</v>
      </c>
      <c r="CR45" s="25">
        <f>IFERROR(VLOOKUP(CONCATENATE($A45,CR$25),Datos!$B:$AV,42,FALSE),"0")</f>
        <v>5.9973088998526304E-2</v>
      </c>
      <c r="CS45" s="25">
        <f>IFERROR(VLOOKUP(CONCATENATE($A45,CS$25),Datos!$B:$AV,42,FALSE),"0")</f>
        <v>7.375988497483825E-2</v>
      </c>
      <c r="CT45" s="25">
        <f>IFERROR(VLOOKUP(CONCATENATE($A45,CT$25),Datos!$B:$AV,42,FALSE),"0")</f>
        <v>6.622029284085057E-2</v>
      </c>
      <c r="CU45" s="25">
        <f>IFERROR(VLOOKUP(CONCATENATE($A45,CU$25),Datos!$B:$AV,42,FALSE),"0")</f>
        <v>7.1428571428571425E-2</v>
      </c>
      <c r="CV45" s="25">
        <f>IFERROR(VLOOKUP(CONCATENATE($A45,CV$25),Datos!$B:$AV,42,FALSE),"0")</f>
        <v>6.8441064638783272E-2</v>
      </c>
      <c r="CW45" s="25">
        <f>IFERROR(VLOOKUP(CONCATENATE($A45,CW$25),Datos!$B:$AV,42,FALSE),"0")</f>
        <v>6.310358513030824E-2</v>
      </c>
      <c r="CX45" s="25">
        <f>IFERROR(VLOOKUP(CONCATENATE($A45,CX$25),Datos!$B:$AV,42,FALSE),"0")</f>
        <v>4.9342900911069902E-2</v>
      </c>
      <c r="CY45" s="25">
        <f>IFERROR(VLOOKUP(CONCATENATE($A45,CY$25),Datos!$B:$AV,42,FALSE),"0")</f>
        <v>5.8643429109750352E-2</v>
      </c>
      <c r="CZ45" s="25">
        <f>IFERROR(VLOOKUP(CONCATENATE($A45,CZ$25),Datos!$B:$AV,42,FALSE),"0")</f>
        <v>5.8404856604563536E-2</v>
      </c>
      <c r="DA45" s="25">
        <f>IFERROR(VLOOKUP(CONCATENATE($A45,DA$25),Datos!$B:$AV,42,FALSE),"0")</f>
        <v>6.8443591258121675E-2</v>
      </c>
    </row>
    <row r="46" spans="1:105" x14ac:dyDescent="0.2">
      <c r="A46" s="21" t="s">
        <v>36</v>
      </c>
      <c r="B46" s="23">
        <v>8.4778589664583154E-2</v>
      </c>
      <c r="C46" s="23">
        <v>8.3717484359565358E-2</v>
      </c>
      <c r="D46" s="23">
        <v>9.3311804198181358E-2</v>
      </c>
      <c r="E46" s="23">
        <v>9.7807102658645451E-2</v>
      </c>
      <c r="F46" s="23">
        <v>9.0387374461979919E-2</v>
      </c>
      <c r="G46" s="23">
        <v>0.33795114837768864</v>
      </c>
      <c r="H46" s="23">
        <v>9.4268257201047423E-2</v>
      </c>
      <c r="I46" s="23">
        <v>0.10560901196902135</v>
      </c>
      <c r="J46" s="23">
        <v>9.388489208633094E-2</v>
      </c>
      <c r="K46" s="23">
        <v>8.1346523379118921E-2</v>
      </c>
      <c r="L46" s="23">
        <v>8.1379025598678781E-2</v>
      </c>
      <c r="M46" s="23">
        <v>0.11512924374660709</v>
      </c>
      <c r="N46" s="23">
        <v>0.14641952260301375</v>
      </c>
      <c r="O46" s="23">
        <v>0.15280639578010385</v>
      </c>
      <c r="P46" s="23">
        <v>0.13521042682320167</v>
      </c>
      <c r="Q46" s="23">
        <v>0.13220892274211099</v>
      </c>
      <c r="R46" s="23">
        <v>0.16496788008565311</v>
      </c>
      <c r="S46" s="23">
        <v>0.15251316419339397</v>
      </c>
      <c r="T46" s="23">
        <v>0.14707187222715173</v>
      </c>
      <c r="U46" s="23">
        <v>0.1472560975609756</v>
      </c>
      <c r="V46" s="23">
        <v>0.11448353594718622</v>
      </c>
      <c r="W46" s="23">
        <v>9.8750119263429068E-2</v>
      </c>
      <c r="X46" s="23">
        <v>9.3830703012912478E-2</v>
      </c>
      <c r="Y46" s="23">
        <v>9.3830703012912478E-2</v>
      </c>
      <c r="Z46" s="23">
        <v>8.7165021156558539E-2</v>
      </c>
      <c r="AA46" s="23">
        <v>9.6047752554942564E-2</v>
      </c>
      <c r="AB46" s="23">
        <v>0.10629606606873279</v>
      </c>
      <c r="AC46" s="23">
        <v>0.12075831024930749</v>
      </c>
      <c r="AD46" s="23">
        <v>0.14520466089034956</v>
      </c>
      <c r="AE46" s="23">
        <v>0.13198071514664525</v>
      </c>
      <c r="AF46" s="23">
        <v>0.14742380621463319</v>
      </c>
      <c r="AG46" s="23">
        <v>0.29214780600461893</v>
      </c>
      <c r="AH46" s="23">
        <v>0.3828250401284109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4.8573631457208943E-2</v>
      </c>
      <c r="AQ46" s="23">
        <v>4.375704622322435E-2</v>
      </c>
      <c r="AR46" s="23">
        <v>3.5370406759677737E-2</v>
      </c>
      <c r="AS46" s="23">
        <v>3.5232709873858202E-2</v>
      </c>
      <c r="AT46" s="23">
        <v>4.2196531791907514E-2</v>
      </c>
      <c r="AU46" s="23">
        <v>4.0378319388868676E-2</v>
      </c>
      <c r="AV46" s="23">
        <v>4.6756208819057274E-2</v>
      </c>
      <c r="AW46" s="23">
        <v>3.8221068774330541E-2</v>
      </c>
      <c r="AX46" s="23">
        <v>4.2896425297891845E-2</v>
      </c>
      <c r="AY46" s="23">
        <v>4.6820490850113229E-2</v>
      </c>
      <c r="AZ46" s="23">
        <v>5.2719665271966525E-2</v>
      </c>
      <c r="BA46" s="23">
        <v>4.6651723171756795E-2</v>
      </c>
      <c r="BB46" s="23">
        <v>5.6025625528828719E-2</v>
      </c>
      <c r="BC46" s="23">
        <v>5.8599249178789302E-2</v>
      </c>
      <c r="BD46" s="23">
        <v>5.7940967865131761E-2</v>
      </c>
      <c r="BE46" s="23">
        <v>6.8218733080671362E-2</v>
      </c>
      <c r="BF46" s="23">
        <v>5.257769212238015E-2</v>
      </c>
      <c r="BG46" s="25">
        <f>IFERROR(VLOOKUP(CONCATENATE($A46,BG$25),Datos!$B:$AV,42,FALSE),"0")</f>
        <v>5.1559516231699555E-2</v>
      </c>
      <c r="BH46" s="25">
        <f>IFERROR(VLOOKUP(CONCATENATE($A46,BH$25),Datos!$B:$AV,42,FALSE),"0")</f>
        <v>4.3089690392594956E-2</v>
      </c>
      <c r="BI46" s="25">
        <f>IFERROR(VLOOKUP(CONCATENATE($A46,BI$25),Datos!$B:$AV,42,FALSE),"0")</f>
        <v>4.1546131593524958E-2</v>
      </c>
      <c r="BJ46" s="25">
        <f>IFERROR(VLOOKUP(CONCATENATE($A46,BJ$25),Datos!$B:$AV,42,FALSE),"0")</f>
        <v>4.527547124068125E-2</v>
      </c>
      <c r="BK46" s="25">
        <f>IFERROR(VLOOKUP(CONCATENATE($A46,BK$25),Datos!$B:$AV,42,FALSE),"0")</f>
        <v>3.7972255961132774E-2</v>
      </c>
      <c r="BL46" s="25">
        <f>IFERROR(VLOOKUP(CONCATENATE($A46,BL$25),Datos!$B:$AV,42,FALSE),"0")</f>
        <v>4.6386059639219539E-2</v>
      </c>
      <c r="BM46" s="25">
        <f>IFERROR(VLOOKUP(CONCATENATE($A46,BM$25),Datos!$B:$AV,42,FALSE),"0")</f>
        <v>4.4168591224018477E-2</v>
      </c>
      <c r="BN46" s="25">
        <f>IFERROR(VLOOKUP(CONCATENATE($A46,BN$25),Datos!$B:$AV,42,FALSE),"0")</f>
        <v>5.1003886010362695E-2</v>
      </c>
      <c r="BO46" s="25">
        <f>IFERROR(VLOOKUP(CONCATENATE($A46,BO$25),Datos!$B:$AV,42,FALSE),"0")</f>
        <v>5.09590204543846E-2</v>
      </c>
      <c r="BP46" s="25">
        <f>IFERROR(VLOOKUP(CONCATENATE($A46,BP$25),Datos!$B:$AV,42,FALSE),"0")</f>
        <v>5.2889562909602991E-2</v>
      </c>
      <c r="BQ46" s="25">
        <f>IFERROR(VLOOKUP(CONCATENATE($A46,BQ$25),Datos!$B:$AV,42,FALSE),"0")</f>
        <v>6.3957112579478864E-2</v>
      </c>
      <c r="BR46" s="25">
        <f>IFERROR(VLOOKUP(CONCATENATE($A46,BR$25),Datos!$B:$AV,42,FALSE),"0")</f>
        <v>7.3844419391206312E-2</v>
      </c>
      <c r="BS46" s="25">
        <f>IFERROR(VLOOKUP(CONCATENATE($A46,BS$25),Datos!$B:$AV,42,FALSE),"0")</f>
        <v>7.5196163905841329E-2</v>
      </c>
      <c r="BT46" s="25">
        <f>IFERROR(VLOOKUP(CONCATENATE($A46,BT$25),Datos!$B:$AV,42,FALSE),"0")</f>
        <v>7.5713421674822673E-2</v>
      </c>
      <c r="BU46" s="25">
        <f>IFERROR(VLOOKUP(CONCATENATE($A46,BU$25),Datos!$B:$AV,42,FALSE),"0")</f>
        <v>7.5325656031716065E-2</v>
      </c>
      <c r="BV46" s="25">
        <f>IFERROR(VLOOKUP(CONCATENATE($A46,BV$25),Datos!$B:$AV,42,FALSE),"0")</f>
        <v>6.7338321357137562E-2</v>
      </c>
      <c r="BW46" s="25">
        <f>IFERROR(VLOOKUP(CONCATENATE($A46,BW$25),Datos!$B:$AV,42,FALSE),"0")</f>
        <v>7.0797035496034319E-2</v>
      </c>
      <c r="BX46" s="25">
        <f>IFERROR(VLOOKUP(CONCATENATE($A46,BX$25),Datos!$B:$AV,42,FALSE),"0")</f>
        <v>7.8282094496425869E-2</v>
      </c>
      <c r="BY46" s="25">
        <f>IFERROR(VLOOKUP(CONCATENATE($A46,BY$25),Datos!$B:$AV,42,FALSE),"0")</f>
        <v>7.8115727002967358E-2</v>
      </c>
      <c r="BZ46" s="25">
        <f>IFERROR(VLOOKUP(CONCATENATE($A46,BZ$25),Datos!$B:$AV,42,FALSE),"0")</f>
        <v>7.534068786502271E-2</v>
      </c>
      <c r="CA46" s="25">
        <f>IFERROR(VLOOKUP(CONCATENATE($A46,CA$25),Datos!$B:$AV,42,FALSE),"0")</f>
        <v>6.2218974820143887E-2</v>
      </c>
      <c r="CB46" s="25">
        <f>IFERROR(VLOOKUP(CONCATENATE($A46,CB$25),Datos!$B:$AV,42,FALSE),"0")</f>
        <v>0.10803757828810021</v>
      </c>
      <c r="CC46" s="25">
        <f>IFERROR(VLOOKUP(CONCATENATE($A46,CC$25),Datos!$B:$AV,42,FALSE),"0")</f>
        <v>8.6578103527256076E-2</v>
      </c>
      <c r="CD46" s="25">
        <f>IFERROR(VLOOKUP(CONCATENATE($A46,CD$25),Datos!$B:$AV,42,FALSE),"0")</f>
        <v>9.0977356746765256E-2</v>
      </c>
      <c r="CE46" s="25">
        <f>IFERROR(VLOOKUP(CONCATENATE($A46,CE$25),Datos!$B:$AV,42,FALSE),"0")</f>
        <v>8.5310845263777205E-2</v>
      </c>
      <c r="CF46" s="25">
        <f>IFERROR(VLOOKUP(CONCATENATE($A46,CF$25),Datos!$B:$AV,42,FALSE),"0")</f>
        <v>0.10796659597030753</v>
      </c>
      <c r="CG46" s="25">
        <f>IFERROR(VLOOKUP(CONCATENATE($A46,CG$25),Datos!$B:$AV,42,FALSE),"0")</f>
        <v>9.0583626047014323E-2</v>
      </c>
      <c r="CH46" s="25">
        <f>IFERROR(VLOOKUP(CONCATENATE($A46,CH$25),Datos!$B:$AV,42,FALSE),"0")</f>
        <v>8.9981383162104397E-2</v>
      </c>
      <c r="CI46" s="25">
        <f>IFERROR(VLOOKUP(CONCATENATE($A46,CI$25),Datos!$B:$AV,42,FALSE),"0")</f>
        <v>9.7130066352226402E-2</v>
      </c>
      <c r="CJ46" s="25">
        <f>IFERROR(VLOOKUP(CONCATENATE($A46,CJ$25),Datos!$B:$AV,42,FALSE),"0")</f>
        <v>8.2477089697306299E-2</v>
      </c>
      <c r="CK46" s="25">
        <f>IFERROR(VLOOKUP(CONCATENATE($A46,CK$25),Datos!$B:$AV,42,FALSE),"0")</f>
        <v>8.3303085299455529E-2</v>
      </c>
      <c r="CL46" s="25">
        <f>IFERROR(VLOOKUP(CONCATENATE($A46,CL$25),Datos!$B:$AV,42,FALSE),"0")</f>
        <v>7.471794507911729E-2</v>
      </c>
      <c r="CM46" s="25">
        <f>IFERROR(VLOOKUP(CONCATENATE($A46,CM$25),Datos!$B:$AV,42,FALSE),"0")</f>
        <v>0.10462930734423947</v>
      </c>
      <c r="CN46" s="25">
        <f>IFERROR(VLOOKUP(CONCATENATE($A46,CN$25),Datos!$B:$AV,42,FALSE),"0")</f>
        <v>9.5724313975749847E-2</v>
      </c>
      <c r="CO46" s="25">
        <f>IFERROR(VLOOKUP(CONCATENATE($A46,CO$25),Datos!$B:$AV,42,FALSE),"0")</f>
        <v>9.3501468797019413E-2</v>
      </c>
      <c r="CP46" s="25">
        <f>IFERROR(VLOOKUP(CONCATENATE($A46,CP$25),Datos!$B:$AV,42,FALSE),"0")</f>
        <v>8.906329977819484E-2</v>
      </c>
      <c r="CQ46" s="25">
        <f>IFERROR(VLOOKUP(CONCATENATE($A46,CQ$25),Datos!$B:$AV,42,FALSE),"0")</f>
        <v>0.10125000000000001</v>
      </c>
      <c r="CR46" s="25">
        <f>IFERROR(VLOOKUP(CONCATENATE($A46,CR$25),Datos!$B:$AV,42,FALSE),"0")</f>
        <v>8.3291374781085808E-2</v>
      </c>
      <c r="CS46" s="25">
        <f>IFERROR(VLOOKUP(CONCATENATE($A46,CS$25),Datos!$B:$AV,42,FALSE),"0")</f>
        <v>6.2414266117969824E-2</v>
      </c>
      <c r="CT46" s="25">
        <f>IFERROR(VLOOKUP(CONCATENATE($A46,CT$25),Datos!$B:$AV,42,FALSE),"0")</f>
        <v>0.12143227815256875</v>
      </c>
      <c r="CU46" s="25">
        <f>IFERROR(VLOOKUP(CONCATENATE($A46,CU$25),Datos!$B:$AV,42,FALSE),"0")</f>
        <v>0.12068076328004126</v>
      </c>
      <c r="CV46" s="25">
        <f>IFERROR(VLOOKUP(CONCATENATE($A46,CV$25),Datos!$B:$AV,42,FALSE),"0")</f>
        <v>0.12600307324568891</v>
      </c>
      <c r="CW46" s="25">
        <f>IFERROR(VLOOKUP(CONCATENATE($A46,CW$25),Datos!$B:$AV,42,FALSE),"0")</f>
        <v>0.11251736379070844</v>
      </c>
      <c r="CX46" s="25">
        <f>IFERROR(VLOOKUP(CONCATENATE($A46,CX$25),Datos!$B:$AV,42,FALSE),"0")</f>
        <v>9.2934061070954421E-2</v>
      </c>
      <c r="CY46" s="25">
        <f>IFERROR(VLOOKUP(CONCATENATE($A46,CY$25),Datos!$B:$AV,42,FALSE),"0")</f>
        <v>0</v>
      </c>
      <c r="CZ46" s="25" t="str">
        <f>IFERROR(VLOOKUP(CONCATENATE($A46,CZ$25),Datos!$B:$AV,42,FALSE),"0")</f>
        <v>0</v>
      </c>
      <c r="DA46" s="25">
        <f>IFERROR(VLOOKUP(CONCATENATE($A46,DA$25),Datos!$B:$AV,42,FALSE),"0")</f>
        <v>0.16289592760180996</v>
      </c>
    </row>
    <row r="47" spans="1:105" x14ac:dyDescent="0.2">
      <c r="A47" s="21" t="s">
        <v>37</v>
      </c>
      <c r="B47" s="23">
        <v>0.55029585798816572</v>
      </c>
      <c r="C47" s="23">
        <v>0.52760736196319014</v>
      </c>
      <c r="D47" s="23">
        <v>0.46405228758169936</v>
      </c>
      <c r="E47" s="23">
        <v>0.42857142857142855</v>
      </c>
      <c r="F47" s="23">
        <v>0</v>
      </c>
      <c r="G47" s="23">
        <v>0</v>
      </c>
      <c r="H47" s="23">
        <v>0</v>
      </c>
      <c r="I47" s="23">
        <v>6.4984180707821346E-2</v>
      </c>
      <c r="J47" s="23">
        <v>0.5</v>
      </c>
      <c r="K47" s="23">
        <v>0.10526315789473684</v>
      </c>
      <c r="L47" s="23">
        <v>7.9847908745247151E-2</v>
      </c>
      <c r="M47" s="23">
        <v>4.3970070422535208E-2</v>
      </c>
      <c r="N47" s="23">
        <v>6.1764705882352944E-2</v>
      </c>
      <c r="O47" s="23">
        <v>4.3570574162679426E-2</v>
      </c>
      <c r="P47" s="23">
        <v>4.693942277196321E-2</v>
      </c>
      <c r="Q47" s="23">
        <v>4.5334174022698612E-2</v>
      </c>
      <c r="R47" s="23">
        <v>6.3607283464566927E-2</v>
      </c>
      <c r="S47" s="23">
        <v>5.6225339763261731E-2</v>
      </c>
      <c r="T47" s="23">
        <v>7.7650356778797142E-2</v>
      </c>
      <c r="U47" s="23">
        <v>7.8978253365550574E-2</v>
      </c>
      <c r="V47" s="23">
        <v>6.3870352716873219E-2</v>
      </c>
      <c r="W47" s="23">
        <v>7.6079971438771862E-2</v>
      </c>
      <c r="X47" s="23">
        <v>4.8789635185816568E-2</v>
      </c>
      <c r="Y47" s="23">
        <v>4.8789635185816568E-2</v>
      </c>
      <c r="Z47" s="23">
        <v>5.5891980360065464E-2</v>
      </c>
      <c r="AA47" s="23">
        <v>5.5086122846928827E-2</v>
      </c>
      <c r="AB47" s="23">
        <v>6.1632021229544448E-2</v>
      </c>
      <c r="AC47" s="23">
        <v>4.9290673105946273E-2</v>
      </c>
      <c r="AD47" s="23">
        <v>5.0627265124059101E-2</v>
      </c>
      <c r="AE47" s="23">
        <v>6.0176678445229684E-2</v>
      </c>
      <c r="AF47" s="23">
        <v>4.8273594212430125E-2</v>
      </c>
      <c r="AG47" s="23">
        <v>5.1224560193170059E-2</v>
      </c>
      <c r="AH47" s="23">
        <v>6.3590604026845632E-2</v>
      </c>
      <c r="AI47" s="23">
        <v>6.1883656509695288E-2</v>
      </c>
      <c r="AJ47" s="23">
        <v>5.8591357604627421E-2</v>
      </c>
      <c r="AK47" s="23">
        <v>4.7001382647770477E-2</v>
      </c>
      <c r="AL47" s="23">
        <v>6.2433468171173089E-2</v>
      </c>
      <c r="AM47" s="23">
        <v>5.6587576010492427E-2</v>
      </c>
      <c r="AN47" s="23">
        <v>4.5824792799215759E-2</v>
      </c>
      <c r="AO47" s="23">
        <v>5.8232417326502098E-2</v>
      </c>
      <c r="AP47" s="23">
        <v>4.8111025443330763E-2</v>
      </c>
      <c r="AQ47" s="23">
        <v>3.705431816181002E-2</v>
      </c>
      <c r="AR47" s="23">
        <v>5.1316770186335403E-2</v>
      </c>
      <c r="AS47" s="23">
        <v>6.6960279208908097E-2</v>
      </c>
      <c r="AT47" s="23">
        <v>8.8827082008900188E-2</v>
      </c>
      <c r="AU47" s="23">
        <v>7.5451444622792935E-2</v>
      </c>
      <c r="AV47" s="23">
        <v>0.10238774055595153</v>
      </c>
      <c r="AW47" s="23">
        <v>8.5145260943867485E-2</v>
      </c>
      <c r="AX47" s="23">
        <v>8.2677165354330714E-2</v>
      </c>
      <c r="AY47" s="23">
        <v>8.5298549632699186E-2</v>
      </c>
      <c r="AZ47" s="23">
        <v>9.138430673205529E-2</v>
      </c>
      <c r="BA47" s="23">
        <v>5.5226004158914307E-2</v>
      </c>
      <c r="BB47" s="23">
        <v>9.5458044649730567E-2</v>
      </c>
      <c r="BC47" s="23">
        <v>8.6091003102378494E-2</v>
      </c>
      <c r="BD47" s="23">
        <v>5.4826038159371496E-2</v>
      </c>
      <c r="BE47" s="23">
        <v>0</v>
      </c>
      <c r="BF47" s="23">
        <v>0</v>
      </c>
      <c r="BG47" s="25">
        <f>IFERROR(VLOOKUP(CONCATENATE($A47,BG$25),Datos!$B:$AV,42,FALSE),"0")</f>
        <v>0.33333333333333331</v>
      </c>
      <c r="BH47" s="25">
        <f>IFERROR(VLOOKUP(CONCATENATE($A47,BH$25),Datos!$B:$AV,42,FALSE),"0")</f>
        <v>2.9544034978138664E-2</v>
      </c>
      <c r="BI47" s="25">
        <f>IFERROR(VLOOKUP(CONCATENATE($A47,BI$25),Datos!$B:$AV,42,FALSE),"0")</f>
        <v>5.1540195341848234E-2</v>
      </c>
      <c r="BJ47" s="25">
        <f>IFERROR(VLOOKUP(CONCATENATE($A47,BJ$25),Datos!$B:$AV,42,FALSE),"0")</f>
        <v>3.6531986531986534E-2</v>
      </c>
      <c r="BK47" s="25">
        <f>IFERROR(VLOOKUP(CONCATENATE($A47,BK$25),Datos!$B:$AV,42,FALSE),"0")</f>
        <v>3.2712689773703812E-2</v>
      </c>
      <c r="BL47" s="25">
        <f>IFERROR(VLOOKUP(CONCATENATE($A47,BL$25),Datos!$B:$AV,42,FALSE),"0")</f>
        <v>2.6136363636363635E-2</v>
      </c>
      <c r="BM47" s="25">
        <f>IFERROR(VLOOKUP(CONCATENATE($A47,BM$25),Datos!$B:$AV,42,FALSE),"0")</f>
        <v>3.4927536231884056E-2</v>
      </c>
      <c r="BN47" s="25">
        <f>IFERROR(VLOOKUP(CONCATENATE($A47,BN$25),Datos!$B:$AV,42,FALSE),"0")</f>
        <v>4.1509433962264149E-2</v>
      </c>
      <c r="BO47" s="25">
        <f>IFERROR(VLOOKUP(CONCATENATE($A47,BO$25),Datos!$B:$AV,42,FALSE),"0")</f>
        <v>3.1660231660231658E-2</v>
      </c>
      <c r="BP47" s="25">
        <f>IFERROR(VLOOKUP(CONCATENATE($A47,BP$25),Datos!$B:$AV,42,FALSE),"0")</f>
        <v>3.3368644067796611E-2</v>
      </c>
      <c r="BQ47" s="25">
        <f>IFERROR(VLOOKUP(CONCATENATE($A47,BQ$25),Datos!$B:$AV,42,FALSE),"0")</f>
        <v>1.8647700701480904E-2</v>
      </c>
      <c r="BR47" s="25">
        <f>IFERROR(VLOOKUP(CONCATENATE($A47,BR$25),Datos!$B:$AV,42,FALSE),"0")</f>
        <v>1.781520053179703E-2</v>
      </c>
      <c r="BS47" s="25">
        <f>IFERROR(VLOOKUP(CONCATENATE($A47,BS$25),Datos!$B:$AV,42,FALSE),"0")</f>
        <v>5.848903330625508E-2</v>
      </c>
      <c r="BT47" s="25">
        <f>IFERROR(VLOOKUP(CONCATENATE($A47,BT$25),Datos!$B:$AV,42,FALSE),"0")</f>
        <v>2.1631982475355971E-2</v>
      </c>
      <c r="BU47" s="25">
        <f>IFERROR(VLOOKUP(CONCATENATE($A47,BU$25),Datos!$B:$AV,42,FALSE),"0")</f>
        <v>3.5381215469613259E-2</v>
      </c>
      <c r="BV47" s="25">
        <f>IFERROR(VLOOKUP(CONCATENATE($A47,BV$25),Datos!$B:$AV,42,FALSE),"0")</f>
        <v>6.2321598477640343E-2</v>
      </c>
      <c r="BW47" s="25">
        <f>IFERROR(VLOOKUP(CONCATENATE($A47,BW$25),Datos!$B:$AV,42,FALSE),"0")</f>
        <v>7.0855557926178786E-2</v>
      </c>
      <c r="BX47" s="25">
        <f>IFERROR(VLOOKUP(CONCATENATE($A47,BX$25),Datos!$B:$AV,42,FALSE),"0")</f>
        <v>0.11594746716697936</v>
      </c>
      <c r="BY47" s="25">
        <f>IFERROR(VLOOKUP(CONCATENATE($A47,BY$25),Datos!$B:$AV,42,FALSE),"0")</f>
        <v>7.7059533101539776E-2</v>
      </c>
      <c r="BZ47" s="25">
        <f>IFERROR(VLOOKUP(CONCATENATE($A47,BZ$25),Datos!$B:$AV,42,FALSE),"0")</f>
        <v>6.9212911784214015E-2</v>
      </c>
      <c r="CA47" s="25">
        <f>IFERROR(VLOOKUP(CONCATENATE($A47,CA$25),Datos!$B:$AV,42,FALSE),"0")</f>
        <v>4.5524521662634702E-2</v>
      </c>
      <c r="CB47" s="25">
        <f>IFERROR(VLOOKUP(CONCATENATE($A47,CB$25),Datos!$B:$AV,42,FALSE),"0")</f>
        <v>8.4052287581699345E-2</v>
      </c>
      <c r="CC47" s="25">
        <f>IFERROR(VLOOKUP(CONCATENATE($A47,CC$25),Datos!$B:$AV,42,FALSE),"0")</f>
        <v>3.01413472558258E-2</v>
      </c>
      <c r="CD47" s="25">
        <f>IFERROR(VLOOKUP(CONCATENATE($A47,CD$25),Datos!$B:$AV,42,FALSE),"0")</f>
        <v>2.828054298642534E-2</v>
      </c>
      <c r="CE47" s="25">
        <f>IFERROR(VLOOKUP(CONCATENATE($A47,CE$25),Datos!$B:$AV,42,FALSE),"0")</f>
        <v>6.3341330976133356E-2</v>
      </c>
      <c r="CF47" s="25">
        <f>IFERROR(VLOOKUP(CONCATENATE($A47,CF$25),Datos!$B:$AV,42,FALSE),"0")</f>
        <v>4.9078850405305824E-2</v>
      </c>
      <c r="CG47" s="25">
        <f>IFERROR(VLOOKUP(CONCATENATE($A47,CG$25),Datos!$B:$AV,42,FALSE),"0")</f>
        <v>7.685769791160757E-2</v>
      </c>
      <c r="CH47" s="25">
        <f>IFERROR(VLOOKUP(CONCATENATE($A47,CH$25),Datos!$B:$AV,42,FALSE),"0")</f>
        <v>5.0798939795531996E-2</v>
      </c>
      <c r="CI47" s="25">
        <f>IFERROR(VLOOKUP(CONCATENATE($A47,CI$25),Datos!$B:$AV,42,FALSE),"0")</f>
        <v>0.12867105772956219</v>
      </c>
      <c r="CJ47" s="25">
        <f>IFERROR(VLOOKUP(CONCATENATE($A47,CJ$25),Datos!$B:$AV,42,FALSE),"0")</f>
        <v>5.8297872340425529E-2</v>
      </c>
      <c r="CK47" s="25">
        <f>IFERROR(VLOOKUP(CONCATENATE($A47,CK$25),Datos!$B:$AV,42,FALSE),"0")</f>
        <v>7.7497536945812809E-2</v>
      </c>
      <c r="CL47" s="25">
        <f>IFERROR(VLOOKUP(CONCATENATE($A47,CL$25),Datos!$B:$AV,42,FALSE),"0")</f>
        <v>4.7002141327623127E-2</v>
      </c>
      <c r="CM47" s="25">
        <f>IFERROR(VLOOKUP(CONCATENATE($A47,CM$25),Datos!$B:$AV,42,FALSE),"0")</f>
        <v>0</v>
      </c>
      <c r="CN47" s="25">
        <f>IFERROR(VLOOKUP(CONCATENATE($A47,CN$25),Datos!$B:$AV,42,FALSE),"0")</f>
        <v>0</v>
      </c>
      <c r="CO47" s="25">
        <f>IFERROR(VLOOKUP(CONCATENATE($A47,CO$25),Datos!$B:$AV,42,FALSE),"0")</f>
        <v>0.5</v>
      </c>
      <c r="CP47" s="25">
        <f>IFERROR(VLOOKUP(CONCATENATE($A47,CP$25),Datos!$B:$AV,42,FALSE),"0")</f>
        <v>3.3854166666666664E-2</v>
      </c>
      <c r="CQ47" s="25">
        <f>IFERROR(VLOOKUP(CONCATENATE($A47,CQ$25),Datos!$B:$AV,42,FALSE),"0")</f>
        <v>6.6610169491525428E-2</v>
      </c>
      <c r="CR47" s="25">
        <f>IFERROR(VLOOKUP(CONCATENATE($A47,CR$25),Datos!$B:$AV,42,FALSE),"0")</f>
        <v>0.36363636363636365</v>
      </c>
      <c r="CS47" s="25">
        <f>IFERROR(VLOOKUP(CONCATENATE($A47,CS$25),Datos!$B:$AV,42,FALSE),"0")</f>
        <v>2.5509433962264152E-2</v>
      </c>
      <c r="CT47" s="25">
        <f>IFERROR(VLOOKUP(CONCATENATE($A47,CT$25),Datos!$B:$AV,42,FALSE),"0")</f>
        <v>1.4645703209132027E-2</v>
      </c>
      <c r="CU47" s="25">
        <f>IFERROR(VLOOKUP(CONCATENATE($A47,CU$25),Datos!$B:$AV,42,FALSE),"0")</f>
        <v>1.2854381443298969E-2</v>
      </c>
      <c r="CV47" s="25">
        <f>IFERROR(VLOOKUP(CONCATENATE($A47,CV$25),Datos!$B:$AV,42,FALSE),"0")</f>
        <v>2.7633779264214047E-2</v>
      </c>
      <c r="CW47" s="25">
        <f>IFERROR(VLOOKUP(CONCATENATE($A47,CW$25),Datos!$B:$AV,42,FALSE),"0")</f>
        <v>2.5623700623700625E-2</v>
      </c>
      <c r="CX47" s="25">
        <f>IFERROR(VLOOKUP(CONCATENATE($A47,CX$25),Datos!$B:$AV,42,FALSE),"0")</f>
        <v>2.3253936213161082E-2</v>
      </c>
      <c r="CY47" s="25">
        <f>IFERROR(VLOOKUP(CONCATENATE($A47,CY$25),Datos!$B:$AV,42,FALSE),"0")</f>
        <v>2.6623970722781335E-2</v>
      </c>
      <c r="CZ47" s="25">
        <f>IFERROR(VLOOKUP(CONCATENATE($A47,CZ$25),Datos!$B:$AV,42,FALSE),"0")</f>
        <v>3.4818430903407555E-2</v>
      </c>
      <c r="DA47" s="25">
        <f>IFERROR(VLOOKUP(CONCATENATE($A47,DA$25),Datos!$B:$AV,42,FALSE),"0")</f>
        <v>4.5351804593510757E-2</v>
      </c>
    </row>
    <row r="48" spans="1:105" x14ac:dyDescent="0.2">
      <c r="A48" s="21" t="s">
        <v>38</v>
      </c>
      <c r="B48" s="23">
        <v>5.3798767967145791E-2</v>
      </c>
      <c r="C48" s="23">
        <v>6.9860279441117765E-2</v>
      </c>
      <c r="D48" s="23">
        <v>6.4269064269064272E-2</v>
      </c>
      <c r="E48" s="23">
        <v>6.6156982670744144E-2</v>
      </c>
      <c r="F48" s="23">
        <v>6.09779372471181E-2</v>
      </c>
      <c r="G48" s="23">
        <v>2.0736342042755346E-2</v>
      </c>
      <c r="H48" s="23">
        <v>4.6664118803232145E-2</v>
      </c>
      <c r="I48" s="23">
        <v>0</v>
      </c>
      <c r="J48" s="23">
        <v>6.8204365079365073E-2</v>
      </c>
      <c r="K48" s="23">
        <v>6.7702936096718486E-2</v>
      </c>
      <c r="L48" s="23">
        <v>6.1928448440788215E-2</v>
      </c>
      <c r="M48" s="23">
        <v>4.4859343603482919E-2</v>
      </c>
      <c r="N48" s="23">
        <v>6.7330283170520588E-2</v>
      </c>
      <c r="O48" s="23">
        <v>6.2693695606028443E-2</v>
      </c>
      <c r="P48" s="23">
        <v>7.6809453471196457E-2</v>
      </c>
      <c r="Q48" s="23">
        <v>7.5833251401042176E-2</v>
      </c>
      <c r="R48" s="23">
        <v>7.3228346456692919E-2</v>
      </c>
      <c r="S48" s="23">
        <v>6.0555174777244689E-2</v>
      </c>
      <c r="T48" s="23">
        <v>6.8391474923125861E-2</v>
      </c>
      <c r="U48" s="23">
        <v>6.7488378644879554E-2</v>
      </c>
      <c r="V48" s="23">
        <v>9.0204363197378637E-2</v>
      </c>
      <c r="W48" s="23">
        <v>9.7534030380745707E-2</v>
      </c>
      <c r="X48" s="23">
        <v>0.10152898219990872</v>
      </c>
      <c r="Y48" s="23">
        <v>0.10152898219990872</v>
      </c>
      <c r="Z48" s="23">
        <v>5.7613464719844638E-2</v>
      </c>
      <c r="AA48" s="23">
        <v>8.3392484342379961E-2</v>
      </c>
      <c r="AB48" s="23">
        <v>8.2090659544476599E-2</v>
      </c>
      <c r="AC48" s="23">
        <v>7.7606265251688331E-2</v>
      </c>
      <c r="AD48" s="23">
        <v>6.983886255924171E-2</v>
      </c>
      <c r="AE48" s="23">
        <v>7.7697841726618699E-2</v>
      </c>
      <c r="AF48" s="23">
        <v>0.10251235003528582</v>
      </c>
      <c r="AG48" s="23">
        <v>7.4539406345957016E-2</v>
      </c>
      <c r="AH48" s="23">
        <v>8.6827195467422097E-2</v>
      </c>
      <c r="AI48" s="23">
        <v>8.6783154121863798E-2</v>
      </c>
      <c r="AJ48" s="23">
        <v>6.5860379669320263E-2</v>
      </c>
      <c r="AK48" s="23">
        <v>4.7900650502661145E-2</v>
      </c>
      <c r="AL48" s="23">
        <v>0.75</v>
      </c>
      <c r="AM48" s="23">
        <v>0.10275150472914875</v>
      </c>
      <c r="AN48" s="23">
        <v>7.3056537102473493E-2</v>
      </c>
      <c r="AO48" s="23">
        <v>7.7247849882720876E-2</v>
      </c>
      <c r="AP48" s="23">
        <v>0.11304347826086956</v>
      </c>
      <c r="AQ48" s="23">
        <v>5.6916537867078829E-2</v>
      </c>
      <c r="AR48" s="23">
        <v>8.291098115659519E-2</v>
      </c>
      <c r="AS48" s="23">
        <v>0.12083811710677382</v>
      </c>
      <c r="AT48" s="23">
        <v>9.2942430703624734E-2</v>
      </c>
      <c r="AU48" s="23">
        <v>7.1895540948658729E-2</v>
      </c>
      <c r="AV48" s="23">
        <v>9.2845501955671442E-2</v>
      </c>
      <c r="AW48" s="23">
        <v>6.7205623901581718E-2</v>
      </c>
      <c r="AX48" s="23">
        <v>9.6254681647940071E-2</v>
      </c>
      <c r="AY48" s="23">
        <v>8.1872650375939854E-2</v>
      </c>
      <c r="AZ48" s="23">
        <v>0.22393822393822393</v>
      </c>
      <c r="BA48" s="23">
        <v>5.1700888752681584E-2</v>
      </c>
      <c r="BB48" s="23">
        <v>6.2321598477640343E-2</v>
      </c>
      <c r="BC48" s="23">
        <v>7.0855557926178786E-2</v>
      </c>
      <c r="BD48" s="23">
        <v>0.11594746716697936</v>
      </c>
      <c r="BE48" s="23">
        <v>7.7059533101539776E-2</v>
      </c>
      <c r="BF48" s="23">
        <v>6.9212911784214015E-2</v>
      </c>
      <c r="BG48" s="25">
        <f>IFERROR(VLOOKUP(CONCATENATE($A48,BG$25),Datos!$B:$AV,42,FALSE),"0")</f>
        <v>4.5524521662634702E-2</v>
      </c>
      <c r="BH48" s="25">
        <f>IFERROR(VLOOKUP(CONCATENATE($A48,BH$25),Datos!$B:$AV,42,FALSE),"0")</f>
        <v>8.4052287581699345E-2</v>
      </c>
      <c r="BI48" s="25">
        <f>IFERROR(VLOOKUP(CONCATENATE($A48,BI$25),Datos!$B:$AV,42,FALSE),"0")</f>
        <v>3.01413472558258E-2</v>
      </c>
      <c r="BJ48" s="25">
        <f>IFERROR(VLOOKUP(CONCATENATE($A48,BJ$25),Datos!$B:$AV,42,FALSE),"0")</f>
        <v>2.828054298642534E-2</v>
      </c>
      <c r="BK48" s="25">
        <f>IFERROR(VLOOKUP(CONCATENATE($A48,BK$25),Datos!$B:$AV,42,FALSE),"0")</f>
        <v>0.13367421475529584</v>
      </c>
      <c r="BL48" s="25">
        <f>IFERROR(VLOOKUP(CONCATENATE($A48,BL$25),Datos!$B:$AV,42,FALSE),"0")</f>
        <v>2.6442638754992424E-2</v>
      </c>
      <c r="BM48" s="25">
        <f>IFERROR(VLOOKUP(CONCATENATE($A48,BM$25),Datos!$B:$AV,42,FALSE),"0")</f>
        <v>0.33396226415094338</v>
      </c>
      <c r="BN48" s="25">
        <f>IFERROR(VLOOKUP(CONCATENATE($A48,BN$25),Datos!$B:$AV,42,FALSE),"0")</f>
        <v>0.31353919239904987</v>
      </c>
      <c r="BO48" s="25">
        <f>IFERROR(VLOOKUP(CONCATENATE($A48,BO$25),Datos!$B:$AV,42,FALSE),"0")</f>
        <v>0.49728260869565216</v>
      </c>
      <c r="BP48" s="25">
        <f>IFERROR(VLOOKUP(CONCATENATE($A48,BP$25),Datos!$B:$AV,42,FALSE),"0")</f>
        <v>0.5714285714285714</v>
      </c>
      <c r="BQ48" s="25">
        <f>IFERROR(VLOOKUP(CONCATENATE($A48,BQ$25),Datos!$B:$AV,42,FALSE),"0")</f>
        <v>0</v>
      </c>
      <c r="BR48" s="25">
        <f>IFERROR(VLOOKUP(CONCATENATE($A48,BR$25),Datos!$B:$AV,42,FALSE),"0")</f>
        <v>0</v>
      </c>
      <c r="BS48" s="25">
        <f>IFERROR(VLOOKUP(CONCATENATE($A48,BS$25),Datos!$B:$AV,42,FALSE),"0")</f>
        <v>0</v>
      </c>
      <c r="BT48" s="25">
        <f>IFERROR(VLOOKUP(CONCATENATE($A48,BT$25),Datos!$B:$AV,42,FALSE),"0")</f>
        <v>0</v>
      </c>
      <c r="BU48" s="25">
        <f>IFERROR(VLOOKUP(CONCATENATE($A48,BU$25),Datos!$B:$AV,42,FALSE),"0")</f>
        <v>0</v>
      </c>
      <c r="BV48" s="25">
        <f>IFERROR(VLOOKUP(CONCATENATE($A48,BV$25),Datos!$B:$AV,42,FALSE),"0")</f>
        <v>0.8571428571428571</v>
      </c>
      <c r="BW48" s="25">
        <f>IFERROR(VLOOKUP(CONCATENATE($A48,BW$25),Datos!$B:$AV,42,FALSE),"0")</f>
        <v>0.14151696606786426</v>
      </c>
      <c r="BX48" s="25">
        <f>IFERROR(VLOOKUP(CONCATENATE($A48,BX$25),Datos!$B:$AV,42,FALSE),"0")</f>
        <v>0.11100658513640639</v>
      </c>
      <c r="BY48" s="25">
        <f>IFERROR(VLOOKUP(CONCATENATE($A48,BY$25),Datos!$B:$AV,42,FALSE),"0")</f>
        <v>4.4144616190725704E-2</v>
      </c>
      <c r="BZ48" s="25">
        <f>IFERROR(VLOOKUP(CONCATENATE($A48,BZ$25),Datos!$B:$AV,42,FALSE),"0")</f>
        <v>0.15812574139976276</v>
      </c>
      <c r="CA48" s="25">
        <f>IFERROR(VLOOKUP(CONCATENATE($A48,CA$25),Datos!$B:$AV,42,FALSE),"0")</f>
        <v>5.6437723167401803E-2</v>
      </c>
      <c r="CB48" s="25">
        <f>IFERROR(VLOOKUP(CONCATENATE($A48,CB$25),Datos!$B:$AV,42,FALSE),"0")</f>
        <v>6.2208279133828141E-2</v>
      </c>
      <c r="CC48" s="25">
        <f>IFERROR(VLOOKUP(CONCATENATE($A48,CC$25),Datos!$B:$AV,42,FALSE),"0")</f>
        <v>6.0405096373734077E-2</v>
      </c>
      <c r="CD48" s="25">
        <f>IFERROR(VLOOKUP(CONCATENATE($A48,CD$25),Datos!$B:$AV,42,FALSE),"0")</f>
        <v>4.6254849298716802E-2</v>
      </c>
      <c r="CE48" s="25">
        <f>IFERROR(VLOOKUP(CONCATENATE($A48,CE$25),Datos!$B:$AV,42,FALSE),"0")</f>
        <v>6.4260604640262481E-2</v>
      </c>
      <c r="CF48" s="25">
        <f>IFERROR(VLOOKUP(CONCATENATE($A48,CF$25),Datos!$B:$AV,42,FALSE),"0")</f>
        <v>8.2789009849663031E-2</v>
      </c>
      <c r="CG48" s="25">
        <f>IFERROR(VLOOKUP(CONCATENATE($A48,CG$25),Datos!$B:$AV,42,FALSE),"0")</f>
        <v>4.9917046868519284E-2</v>
      </c>
      <c r="CH48" s="25">
        <f>IFERROR(VLOOKUP(CONCATENATE($A48,CH$25),Datos!$B:$AV,42,FALSE),"0")</f>
        <v>5.4754440961337511E-2</v>
      </c>
      <c r="CI48" s="25">
        <f>IFERROR(VLOOKUP(CONCATENATE($A48,CI$25),Datos!$B:$AV,42,FALSE),"0")</f>
        <v>5.0677583286278936E-2</v>
      </c>
      <c r="CJ48" s="25">
        <f>IFERROR(VLOOKUP(CONCATENATE($A48,CJ$25),Datos!$B:$AV,42,FALSE),"0")</f>
        <v>9.6139519133084994E-2</v>
      </c>
      <c r="CK48" s="25">
        <f>IFERROR(VLOOKUP(CONCATENATE($A48,CK$25),Datos!$B:$AV,42,FALSE),"0")</f>
        <v>9.9684840844626532E-2</v>
      </c>
      <c r="CL48" s="25">
        <f>IFERROR(VLOOKUP(CONCATENATE($A48,CL$25),Datos!$B:$AV,42,FALSE),"0")</f>
        <v>9.6798477113437739E-2</v>
      </c>
      <c r="CM48" s="25">
        <f>IFERROR(VLOOKUP(CONCATENATE($A48,CM$25),Datos!$B:$AV,42,FALSE),"0")</f>
        <v>0.17651895842850618</v>
      </c>
      <c r="CN48" s="25">
        <f>IFERROR(VLOOKUP(CONCATENATE($A48,CN$25),Datos!$B:$AV,42,FALSE),"0")</f>
        <v>0.10635843400853846</v>
      </c>
      <c r="CO48" s="25">
        <f>IFERROR(VLOOKUP(CONCATENATE($A48,CO$25),Datos!$B:$AV,42,FALSE),"0")</f>
        <v>5.7875819929912843E-2</v>
      </c>
      <c r="CP48" s="25">
        <f>IFERROR(VLOOKUP(CONCATENATE($A48,CP$25),Datos!$B:$AV,42,FALSE),"0")</f>
        <v>6.20568596406691E-2</v>
      </c>
      <c r="CQ48" s="25">
        <f>IFERROR(VLOOKUP(CONCATENATE($A48,CQ$25),Datos!$B:$AV,42,FALSE),"0")</f>
        <v>6.5153959699289415E-2</v>
      </c>
      <c r="CR48" s="25">
        <f>IFERROR(VLOOKUP(CONCATENATE($A48,CR$25),Datos!$B:$AV,42,FALSE),"0")</f>
        <v>0.15298301066772027</v>
      </c>
      <c r="CS48" s="25">
        <f>IFERROR(VLOOKUP(CONCATENATE($A48,CS$25),Datos!$B:$AV,42,FALSE),"0")</f>
        <v>6.2765198787662679E-2</v>
      </c>
      <c r="CT48" s="25">
        <f>IFERROR(VLOOKUP(CONCATENATE($A48,CT$25),Datos!$B:$AV,42,FALSE),"0")</f>
        <v>6.3525246564949844E-2</v>
      </c>
      <c r="CU48" s="25">
        <f>IFERROR(VLOOKUP(CONCATENATE($A48,CU$25),Datos!$B:$AV,42,FALSE),"0")</f>
        <v>3.451139240506329E-2</v>
      </c>
      <c r="CV48" s="25">
        <f>IFERROR(VLOOKUP(CONCATENATE($A48,CV$25),Datos!$B:$AV,42,FALSE),"0")</f>
        <v>5.8098825614890319E-2</v>
      </c>
      <c r="CW48" s="25">
        <f>IFERROR(VLOOKUP(CONCATENATE($A48,CW$25),Datos!$B:$AV,42,FALSE),"0")</f>
        <v>3.7318570896911055E-2</v>
      </c>
      <c r="CX48" s="25">
        <f>IFERROR(VLOOKUP(CONCATENATE($A48,CX$25),Datos!$B:$AV,42,FALSE),"0")</f>
        <v>5.6238003838771596E-2</v>
      </c>
      <c r="CY48" s="25">
        <f>IFERROR(VLOOKUP(CONCATENATE($A48,CY$25),Datos!$B:$AV,42,FALSE),"0")</f>
        <v>5.3552158273381292E-2</v>
      </c>
      <c r="CZ48" s="25">
        <f>IFERROR(VLOOKUP(CONCATENATE($A48,CZ$25),Datos!$B:$AV,42,FALSE),"0")</f>
        <v>6.9171783182692556E-2</v>
      </c>
      <c r="DA48" s="25">
        <f>IFERROR(VLOOKUP(CONCATENATE($A48,DA$25),Datos!$B:$AV,42,FALSE),"0")</f>
        <v>5.8426788816932557E-2</v>
      </c>
    </row>
    <row r="49" spans="1:105" x14ac:dyDescent="0.2">
      <c r="A49" s="21" t="s">
        <v>39</v>
      </c>
      <c r="B49" s="23">
        <v>7.6713426853707412E-2</v>
      </c>
      <c r="C49" s="23">
        <v>0.13024475524475523</v>
      </c>
      <c r="D49" s="23">
        <v>0.10567772890843663</v>
      </c>
      <c r="E49" s="23">
        <v>0.11756046267087276</v>
      </c>
      <c r="F49" s="23">
        <v>0.12625482625482626</v>
      </c>
      <c r="G49" s="23">
        <v>0.1060658379373849</v>
      </c>
      <c r="H49" s="23">
        <v>0.11687531296945418</v>
      </c>
      <c r="I49" s="23">
        <v>0.20993328391401037</v>
      </c>
      <c r="J49" s="23">
        <v>0.15507537688442211</v>
      </c>
      <c r="K49" s="23">
        <v>0.12550100200400802</v>
      </c>
      <c r="L49" s="23">
        <v>9.8082983193277309E-2</v>
      </c>
      <c r="M49" s="23">
        <v>6.6509648989515266E-2</v>
      </c>
      <c r="N49" s="23">
        <v>0.11998252257500729</v>
      </c>
      <c r="O49" s="23">
        <v>0.10789426362165078</v>
      </c>
      <c r="P49" s="23">
        <v>0.24378172588832486</v>
      </c>
      <c r="Q49" s="23">
        <v>0.81081081081081086</v>
      </c>
      <c r="R49" s="23">
        <v>9.2071197411003239E-2</v>
      </c>
      <c r="S49" s="23">
        <v>7.1428571428571425E-2</v>
      </c>
      <c r="T49" s="23">
        <v>0.97619047619047616</v>
      </c>
      <c r="U49" s="23">
        <v>0.94736842105263153</v>
      </c>
      <c r="V49" s="23">
        <v>0.2633279483037157</v>
      </c>
      <c r="W49" s="23">
        <v>0.34876905041031653</v>
      </c>
      <c r="X49" s="23">
        <v>0.34839449541284406</v>
      </c>
      <c r="Y49" s="23">
        <v>0.34839449541284406</v>
      </c>
      <c r="Z49" s="23">
        <v>0.25845170454545452</v>
      </c>
      <c r="AA49" s="23">
        <v>0.17570700046360685</v>
      </c>
      <c r="AB49" s="23">
        <v>0.20800344234079174</v>
      </c>
      <c r="AC49" s="23">
        <v>0.1610573343261355</v>
      </c>
      <c r="AD49" s="23">
        <v>0.18936877076411959</v>
      </c>
      <c r="AE49" s="23">
        <v>0.17455166524338173</v>
      </c>
      <c r="AF49" s="23">
        <v>0.17366609294320137</v>
      </c>
      <c r="AG49" s="23">
        <v>0.22461170848267623</v>
      </c>
      <c r="AH49" s="23">
        <v>0.22248289345063538</v>
      </c>
      <c r="AI49" s="23">
        <v>0.15715948777648428</v>
      </c>
      <c r="AJ49" s="23">
        <v>0.17611630321910696</v>
      </c>
      <c r="AK49" s="23">
        <v>0.12214348981399469</v>
      </c>
      <c r="AL49" s="23">
        <v>0.12721354166666668</v>
      </c>
      <c r="AM49" s="23">
        <v>0.13882352941176471</v>
      </c>
      <c r="AN49" s="23">
        <v>7.969179966978536E-2</v>
      </c>
      <c r="AO49" s="23">
        <v>0.14256329113924052</v>
      </c>
      <c r="AP49" s="23">
        <v>0.11663533834586466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0.2722222222222222</v>
      </c>
      <c r="AX49" s="23">
        <v>0.16095380029806258</v>
      </c>
      <c r="AY49" s="23">
        <v>7.7846790890269149E-2</v>
      </c>
      <c r="AZ49" s="23">
        <v>5.1142574566654518E-2</v>
      </c>
      <c r="BA49" s="23">
        <v>4.719191080536117E-2</v>
      </c>
      <c r="BB49" s="23">
        <v>2.8720083246618105E-2</v>
      </c>
      <c r="BC49" s="23">
        <v>3.214285714285714E-2</v>
      </c>
      <c r="BD49" s="23">
        <v>3.8347457627118643E-2</v>
      </c>
      <c r="BE49" s="23">
        <v>3.4368500828368995E-2</v>
      </c>
      <c r="BF49" s="23">
        <v>2.7888446215139442E-2</v>
      </c>
      <c r="BG49" s="25">
        <f>IFERROR(VLOOKUP(CONCATENATE($A49,BG$25),Datos!$B:$AV,42,FALSE),"0")</f>
        <v>2.874617737003058E-2</v>
      </c>
      <c r="BH49" s="25">
        <f>IFERROR(VLOOKUP(CONCATENATE($A49,BH$25),Datos!$B:$AV,42,FALSE),"0")</f>
        <v>4.1292639138240578E-2</v>
      </c>
      <c r="BI49" s="25">
        <f>IFERROR(VLOOKUP(CONCATENATE($A49,BI$25),Datos!$B:$AV,42,FALSE),"0")</f>
        <v>3.3075299085151305E-2</v>
      </c>
      <c r="BJ49" s="25">
        <f>IFERROR(VLOOKUP(CONCATENATE($A49,BJ$25),Datos!$B:$AV,42,FALSE),"0")</f>
        <v>2.6485568760611207E-2</v>
      </c>
      <c r="BK49" s="25">
        <f>IFERROR(VLOOKUP(CONCATENATE($A49,BK$25),Datos!$B:$AV,42,FALSE),"0")</f>
        <v>2.3217247097844111E-2</v>
      </c>
      <c r="BL49" s="25">
        <f>IFERROR(VLOOKUP(CONCATENATE($A49,BL$25),Datos!$B:$AV,42,FALSE),"0")</f>
        <v>2.9479768786127167E-2</v>
      </c>
      <c r="BM49" s="25">
        <f>IFERROR(VLOOKUP(CONCATENATE($A49,BM$25),Datos!$B:$AV,42,FALSE),"0")</f>
        <v>3.8615384615384614E-2</v>
      </c>
      <c r="BN49" s="25">
        <f>IFERROR(VLOOKUP(CONCATENATE($A49,BN$25),Datos!$B:$AV,42,FALSE),"0")</f>
        <v>3.2477118393858875E-2</v>
      </c>
      <c r="BO49" s="25">
        <f>IFERROR(VLOOKUP(CONCATENATE($A49,BO$25),Datos!$B:$AV,42,FALSE),"0")</f>
        <v>3.0562347188264057E-2</v>
      </c>
      <c r="BP49" s="25">
        <f>IFERROR(VLOOKUP(CONCATENATE($A49,BP$25),Datos!$B:$AV,42,FALSE),"0")</f>
        <v>3.5196687370600416E-2</v>
      </c>
      <c r="BQ49" s="25">
        <f>IFERROR(VLOOKUP(CONCATENATE($A49,BQ$25),Datos!$B:$AV,42,FALSE),"0")</f>
        <v>2.7590435315757205E-2</v>
      </c>
      <c r="BR49" s="25">
        <f>IFERROR(VLOOKUP(CONCATENATE($A49,BR$25),Datos!$B:$AV,42,FALSE),"0")</f>
        <v>1.743400859422959E-2</v>
      </c>
      <c r="BS49" s="25">
        <f>IFERROR(VLOOKUP(CONCATENATE($A49,BS$25),Datos!$B:$AV,42,FALSE),"0")</f>
        <v>4.7142857142857146E-2</v>
      </c>
      <c r="BT49" s="25">
        <f>IFERROR(VLOOKUP(CONCATENATE($A49,BT$25),Datos!$B:$AV,42,FALSE),"0")</f>
        <v>6.0287443267776096E-2</v>
      </c>
      <c r="BU49" s="25">
        <f>IFERROR(VLOOKUP(CONCATENATE($A49,BU$25),Datos!$B:$AV,42,FALSE),"0")</f>
        <v>4.8483009708737868E-2</v>
      </c>
      <c r="BV49" s="25">
        <f>IFERROR(VLOOKUP(CONCATENATE($A49,BV$25),Datos!$B:$AV,42,FALSE),"0")</f>
        <v>4.4588528678304241E-2</v>
      </c>
      <c r="BW49" s="25">
        <f>IFERROR(VLOOKUP(CONCATENATE($A49,BW$25),Datos!$B:$AV,42,FALSE),"0")</f>
        <v>3.9812775330396476E-2</v>
      </c>
      <c r="BX49" s="25">
        <f>IFERROR(VLOOKUP(CONCATENATE($A49,BX$25),Datos!$B:$AV,42,FALSE),"0")</f>
        <v>6.0867320598864225E-2</v>
      </c>
      <c r="BY49" s="25">
        <f>IFERROR(VLOOKUP(CONCATENATE($A49,BY$25),Datos!$B:$AV,42,FALSE),"0")</f>
        <v>6.9666408068269972E-2</v>
      </c>
      <c r="BZ49" s="25">
        <f>IFERROR(VLOOKUP(CONCATENATE($A49,BZ$25),Datos!$B:$AV,42,FALSE),"0")</f>
        <v>7.3200241984271025E-2</v>
      </c>
      <c r="CA49" s="25">
        <f>IFERROR(VLOOKUP(CONCATENATE($A49,CA$25),Datos!$B:$AV,42,FALSE),"0")</f>
        <v>0.10461538461538461</v>
      </c>
      <c r="CB49" s="25">
        <f>IFERROR(VLOOKUP(CONCATENATE($A49,CB$25),Datos!$B:$AV,42,FALSE),"0")</f>
        <v>6.9711977062426697E-2</v>
      </c>
      <c r="CC49" s="25">
        <f>IFERROR(VLOOKUP(CONCATENATE($A49,CC$25),Datos!$B:$AV,42,FALSE),"0")</f>
        <v>9.1925465838509315E-2</v>
      </c>
      <c r="CD49" s="25">
        <f>IFERROR(VLOOKUP(CONCATENATE($A49,CD$25),Datos!$B:$AV,42,FALSE),"0")</f>
        <v>8.0305927342256209E-2</v>
      </c>
      <c r="CE49" s="25">
        <f>IFERROR(VLOOKUP(CONCATENATE($A49,CE$25),Datos!$B:$AV,42,FALSE),"0")</f>
        <v>8.298835705045278E-2</v>
      </c>
      <c r="CF49" s="25">
        <f>IFERROR(VLOOKUP(CONCATENATE($A49,CF$25),Datos!$B:$AV,42,FALSE),"0")</f>
        <v>7.3343848580441642E-2</v>
      </c>
      <c r="CG49" s="25">
        <f>IFERROR(VLOOKUP(CONCATENATE($A49,CG$25),Datos!$B:$AV,42,FALSE),"0")</f>
        <v>9.3238434163701062E-2</v>
      </c>
      <c r="CH49" s="25">
        <f>IFERROR(VLOOKUP(CONCATENATE($A49,CH$25),Datos!$B:$AV,42,FALSE),"0")</f>
        <v>9.6153846153846159E-2</v>
      </c>
      <c r="CI49" s="25">
        <f>IFERROR(VLOOKUP(CONCATENATE($A49,CI$25),Datos!$B:$AV,42,FALSE),"0")</f>
        <v>8.5109717868338555E-2</v>
      </c>
      <c r="CJ49" s="25">
        <f>IFERROR(VLOOKUP(CONCATENATE($A49,CJ$25),Datos!$B:$AV,42,FALSE),"0")</f>
        <v>6.3934426229508193E-2</v>
      </c>
      <c r="CK49" s="25">
        <f>IFERROR(VLOOKUP(CONCATENATE($A49,CK$25),Datos!$B:$AV,42,FALSE),"0")</f>
        <v>8.2847082494969818E-2</v>
      </c>
      <c r="CL49" s="25">
        <f>IFERROR(VLOOKUP(CONCATENATE($A49,CL$25),Datos!$B:$AV,42,FALSE),"0")</f>
        <v>0.11465478841870824</v>
      </c>
      <c r="CM49" s="25">
        <f>IFERROR(VLOOKUP(CONCATENATE($A49,CM$25),Datos!$B:$AV,42,FALSE),"0")</f>
        <v>5.9374999999999997E-2</v>
      </c>
      <c r="CN49" s="25">
        <f>IFERROR(VLOOKUP(CONCATENATE($A49,CN$25),Datos!$B:$AV,42,FALSE),"0")</f>
        <v>4.8909840895698289E-2</v>
      </c>
      <c r="CO49" s="25">
        <f>IFERROR(VLOOKUP(CONCATENATE($A49,CO$25),Datos!$B:$AV,42,FALSE),"0")</f>
        <v>3.5776110790536643E-2</v>
      </c>
      <c r="CP49" s="25">
        <f>IFERROR(VLOOKUP(CONCATENATE($A49,CP$25),Datos!$B:$AV,42,FALSE),"0")</f>
        <v>4.4236760124610593E-2</v>
      </c>
      <c r="CQ49" s="25">
        <f>IFERROR(VLOOKUP(CONCATENATE($A49,CQ$25),Datos!$B:$AV,42,FALSE),"0")</f>
        <v>2.4060751398880895E-2</v>
      </c>
      <c r="CR49" s="25">
        <f>IFERROR(VLOOKUP(CONCATENATE($A49,CR$25),Datos!$B:$AV,42,FALSE),"0")</f>
        <v>8.0597014925373134E-2</v>
      </c>
      <c r="CS49" s="25">
        <f>IFERROR(VLOOKUP(CONCATENATE($A49,CS$25),Datos!$B:$AV,42,FALSE),"0")</f>
        <v>1</v>
      </c>
      <c r="CT49" s="25">
        <f>IFERROR(VLOOKUP(CONCATENATE($A49,CT$25),Datos!$B:$AV,42,FALSE),"0")</f>
        <v>1.5555555555555555E-2</v>
      </c>
      <c r="CU49" s="25">
        <f>IFERROR(VLOOKUP(CONCATENATE($A49,CU$25),Datos!$B:$AV,42,FALSE),"0")</f>
        <v>0</v>
      </c>
      <c r="CV49" s="25">
        <f>IFERROR(VLOOKUP(CONCATENATE($A49,CV$25),Datos!$B:$AV,42,FALSE),"0")</f>
        <v>0</v>
      </c>
      <c r="CW49" s="25">
        <f>IFERROR(VLOOKUP(CONCATENATE($A49,CW$25),Datos!$B:$AV,42,FALSE),"0")</f>
        <v>1</v>
      </c>
      <c r="CX49" s="25">
        <f>IFERROR(VLOOKUP(CONCATENATE($A49,CX$25),Datos!$B:$AV,42,FALSE),"0")</f>
        <v>0.14667747163695299</v>
      </c>
      <c r="CY49" s="25">
        <f>IFERROR(VLOOKUP(CONCATENATE($A49,CY$25),Datos!$B:$AV,42,FALSE),"0")</f>
        <v>0.11310160427807486</v>
      </c>
      <c r="CZ49" s="25">
        <f>IFERROR(VLOOKUP(CONCATENATE($A49,CZ$25),Datos!$B:$AV,42,FALSE),"0")</f>
        <v>0.10383141762452107</v>
      </c>
      <c r="DA49" s="25">
        <f>IFERROR(VLOOKUP(CONCATENATE($A49,DA$25),Datos!$B:$AV,42,FALSE),"0")</f>
        <v>0.12987012987012986</v>
      </c>
    </row>
    <row r="50" spans="1:105" x14ac:dyDescent="0.2">
      <c r="A50" s="21" t="s">
        <v>41</v>
      </c>
      <c r="B50" s="23">
        <v>4.7977422389463779E-2</v>
      </c>
      <c r="C50" s="23">
        <v>5.7781201848998459E-2</v>
      </c>
      <c r="D50" s="23">
        <v>5.125284738041002E-2</v>
      </c>
      <c r="E50" s="23">
        <v>5.1502145922746781E-2</v>
      </c>
      <c r="F50" s="23">
        <v>5.4216867469879519E-2</v>
      </c>
      <c r="G50" s="23">
        <v>4.4300518134715028E-2</v>
      </c>
      <c r="H50" s="23">
        <v>3.9355015031429352E-2</v>
      </c>
      <c r="I50" s="23">
        <v>3.8939967550027044E-2</v>
      </c>
      <c r="J50" s="23">
        <v>5.2166712669058792E-2</v>
      </c>
      <c r="K50" s="23">
        <v>4.947773501924134E-2</v>
      </c>
      <c r="L50" s="23">
        <v>5.6712328767123288E-2</v>
      </c>
      <c r="M50" s="23">
        <v>4.7658862876254184E-2</v>
      </c>
      <c r="N50" s="23">
        <v>5.241022322872857E-2</v>
      </c>
      <c r="O50" s="23">
        <v>3.3284023668639057E-2</v>
      </c>
      <c r="P50" s="23">
        <v>5.3995091355331336E-2</v>
      </c>
      <c r="Q50" s="23">
        <v>5.4836252856054833E-2</v>
      </c>
      <c r="R50" s="23">
        <v>7.5789473684210532E-2</v>
      </c>
      <c r="S50" s="23">
        <v>4.5576407506702415E-2</v>
      </c>
      <c r="T50" s="23">
        <v>4.6834345186470075E-2</v>
      </c>
      <c r="U50" s="23">
        <v>6.8994889267461668E-2</v>
      </c>
      <c r="V50" s="23">
        <v>4.9897869857017801E-2</v>
      </c>
      <c r="W50" s="23">
        <v>6.1351511558980436E-2</v>
      </c>
      <c r="X50" s="23">
        <v>0.18445772843723313</v>
      </c>
      <c r="Y50" s="23">
        <v>0.18445772843723313</v>
      </c>
      <c r="Z50" s="23">
        <v>6.6025803187452561E-2</v>
      </c>
      <c r="AA50" s="23">
        <v>6.6025803187452561E-2</v>
      </c>
      <c r="AB50" s="23">
        <v>0.15401069518716579</v>
      </c>
      <c r="AC50" s="23">
        <v>0.10990502035278155</v>
      </c>
      <c r="AD50" s="23">
        <v>7.9810818799881764E-2</v>
      </c>
      <c r="AE50" s="23">
        <v>8.4193548387096778E-2</v>
      </c>
      <c r="AF50" s="23">
        <v>9.2924385059216519E-2</v>
      </c>
      <c r="AG50" s="23">
        <v>6.3238581922708398E-2</v>
      </c>
      <c r="AH50" s="23">
        <v>9.1473743647656688E-2</v>
      </c>
      <c r="AI50" s="23">
        <v>9.0745408714440048E-2</v>
      </c>
      <c r="AJ50" s="23">
        <v>8.4342053885201093E-2</v>
      </c>
      <c r="AK50" s="23">
        <v>9.6514745308310987E-2</v>
      </c>
      <c r="AL50" s="23">
        <v>8.5360824742268041E-2</v>
      </c>
      <c r="AM50" s="23">
        <v>0.10221465076660988</v>
      </c>
      <c r="AN50" s="23">
        <v>0.10598349381017881</v>
      </c>
      <c r="AO50" s="23">
        <v>0.11761363636363636</v>
      </c>
      <c r="AP50" s="23">
        <v>6.4516129032258063E-2</v>
      </c>
      <c r="AQ50" s="23">
        <v>8.1133290405666456E-2</v>
      </c>
      <c r="AR50" s="23">
        <v>8.7261785356068211E-2</v>
      </c>
      <c r="AS50" s="23">
        <v>0.22117202268431002</v>
      </c>
      <c r="AT50" s="23">
        <v>0.22632020117351215</v>
      </c>
      <c r="AU50" s="23">
        <v>0.22854640980735552</v>
      </c>
      <c r="AV50" s="23">
        <v>0.12644628099173555</v>
      </c>
      <c r="AW50" s="23">
        <v>0.19736842105263158</v>
      </c>
      <c r="AX50" s="23">
        <v>8.0388349514563112E-2</v>
      </c>
      <c r="AY50" s="23">
        <v>8.8098918083462138E-2</v>
      </c>
      <c r="AZ50" s="23">
        <v>0</v>
      </c>
      <c r="BA50" s="23">
        <v>0</v>
      </c>
      <c r="BB50" s="23">
        <v>0</v>
      </c>
      <c r="BC50" s="23">
        <v>1.9954904171364148E-2</v>
      </c>
      <c r="BD50" s="23">
        <v>5.3388852242744061E-2</v>
      </c>
      <c r="BE50" s="23">
        <v>2.6473282442748092E-2</v>
      </c>
      <c r="BF50" s="23">
        <v>3.0264588619064878E-2</v>
      </c>
      <c r="BG50" s="25">
        <f>IFERROR(VLOOKUP(CONCATENATE($A50,BG$25),Datos!$B:$AV,42,FALSE),"0")</f>
        <v>8.0012262415695895E-2</v>
      </c>
      <c r="BH50" s="25">
        <f>IFERROR(VLOOKUP(CONCATENATE($A50,BH$25),Datos!$B:$AV,42,FALSE),"0")</f>
        <v>5.4662379421221867E-2</v>
      </c>
      <c r="BI50" s="25">
        <f>IFERROR(VLOOKUP(CONCATENATE($A50,BI$25),Datos!$B:$AV,42,FALSE),"0")</f>
        <v>8.1904095204760233E-2</v>
      </c>
      <c r="BJ50" s="25">
        <f>IFERROR(VLOOKUP(CONCATENATE($A50,BJ$25),Datos!$B:$AV,42,FALSE),"0")</f>
        <v>8.1314168377823404E-2</v>
      </c>
      <c r="BK50" s="25">
        <f>IFERROR(VLOOKUP(CONCATENATE($A50,BK$25),Datos!$B:$AV,42,FALSE),"0")</f>
        <v>7.5498077595246418E-2</v>
      </c>
      <c r="BL50" s="25">
        <f>IFERROR(VLOOKUP(CONCATENATE($A50,BL$25),Datos!$B:$AV,42,FALSE),"0")</f>
        <v>6.0021060021060023E-2</v>
      </c>
      <c r="BM50" s="25">
        <f>IFERROR(VLOOKUP(CONCATENATE($A50,BM$25),Datos!$B:$AV,42,FALSE),"0")</f>
        <v>7.1801166001841055E-2</v>
      </c>
      <c r="BN50" s="25">
        <f>IFERROR(VLOOKUP(CONCATENATE($A50,BN$25),Datos!$B:$AV,42,FALSE),"0")</f>
        <v>6.1268362594052314E-2</v>
      </c>
      <c r="BO50" s="25">
        <f>IFERROR(VLOOKUP(CONCATENATE($A50,BO$25),Datos!$B:$AV,42,FALSE),"0")</f>
        <v>7.575757575757576E-2</v>
      </c>
      <c r="BP50" s="25">
        <f>IFERROR(VLOOKUP(CONCATENATE($A50,BP$25),Datos!$B:$AV,42,FALSE),"0")</f>
        <v>7.7989601386481797E-2</v>
      </c>
      <c r="BQ50" s="25">
        <f>IFERROR(VLOOKUP(CONCATENATE($A50,BQ$25),Datos!$B:$AV,42,FALSE),"0")</f>
        <v>5.4967426710097717E-2</v>
      </c>
      <c r="BR50" s="25">
        <f>IFERROR(VLOOKUP(CONCATENATE($A50,BR$25),Datos!$B:$AV,42,FALSE),"0")</f>
        <v>8.2344967807522873E-2</v>
      </c>
      <c r="BS50" s="25">
        <f>IFERROR(VLOOKUP(CONCATENATE($A50,BS$25),Datos!$B:$AV,42,FALSE),"0")</f>
        <v>7.4826789838337182E-2</v>
      </c>
      <c r="BT50" s="25">
        <f>IFERROR(VLOOKUP(CONCATENATE($A50,BT$25),Datos!$B:$AV,42,FALSE),"0")</f>
        <v>7.9353416605437183E-2</v>
      </c>
      <c r="BU50" s="25">
        <f>IFERROR(VLOOKUP(CONCATENATE($A50,BU$25),Datos!$B:$AV,42,FALSE),"0")</f>
        <v>0.12875536480686695</v>
      </c>
      <c r="BV50" s="25">
        <f>IFERROR(VLOOKUP(CONCATENATE($A50,BV$25),Datos!$B:$AV,42,FALSE),"0")</f>
        <v>0.13407821229050279</v>
      </c>
      <c r="BW50" s="25">
        <f>IFERROR(VLOOKUP(CONCATENATE($A50,BW$25),Datos!$B:$AV,42,FALSE),"0")</f>
        <v>0</v>
      </c>
      <c r="BX50" s="25">
        <f>IFERROR(VLOOKUP(CONCATENATE($A50,BX$25),Datos!$B:$AV,42,FALSE),"0")</f>
        <v>0</v>
      </c>
      <c r="BY50" s="25">
        <f>IFERROR(VLOOKUP(CONCATENATE($A50,BY$25),Datos!$B:$AV,42,FALSE),"0")</f>
        <v>0</v>
      </c>
      <c r="BZ50" s="25">
        <f>IFERROR(VLOOKUP(CONCATENATE($A50,BZ$25),Datos!$B:$AV,42,FALSE),"0")</f>
        <v>0</v>
      </c>
      <c r="CA50" s="25">
        <f>IFERROR(VLOOKUP(CONCATENATE($A50,CA$25),Datos!$B:$AV,42,FALSE),"0")</f>
        <v>0</v>
      </c>
      <c r="CB50" s="25">
        <f>IFERROR(VLOOKUP(CONCATENATE($A50,CB$25),Datos!$B:$AV,42,FALSE),"0")</f>
        <v>0</v>
      </c>
      <c r="CC50" s="25">
        <f>IFERROR(VLOOKUP(CONCATENATE($A50,CC$25),Datos!$B:$AV,42,FALSE),"0")</f>
        <v>9.610027855153204E-2</v>
      </c>
      <c r="CD50" s="25">
        <f>IFERROR(VLOOKUP(CONCATENATE($A50,CD$25),Datos!$B:$AV,42,FALSE),"0")</f>
        <v>0.10049627791563276</v>
      </c>
      <c r="CE50" s="25">
        <f>IFERROR(VLOOKUP(CONCATENATE($A50,CE$25),Datos!$B:$AV,42,FALSE),"0")</f>
        <v>6.0078363082281233E-2</v>
      </c>
      <c r="CF50" s="25">
        <f>IFERROR(VLOOKUP(CONCATENATE($A50,CF$25),Datos!$B:$AV,42,FALSE),"0")</f>
        <v>4.1844246416117781E-2</v>
      </c>
      <c r="CG50" s="25">
        <f>IFERROR(VLOOKUP(CONCATENATE($A50,CG$25),Datos!$B:$AV,42,FALSE),"0")</f>
        <v>5.2390852390852394E-2</v>
      </c>
      <c r="CH50" s="25">
        <f>IFERROR(VLOOKUP(CONCATENATE($A50,CH$25),Datos!$B:$AV,42,FALSE),"0")</f>
        <v>2.8458498023715414E-2</v>
      </c>
      <c r="CI50" s="25">
        <f>IFERROR(VLOOKUP(CONCATENATE($A50,CI$25),Datos!$B:$AV,42,FALSE),"0")</f>
        <v>4.920273348519362E-2</v>
      </c>
      <c r="CJ50" s="25">
        <f>IFERROR(VLOOKUP(CONCATENATE($A50,CJ$25),Datos!$B:$AV,42,FALSE),"0")</f>
        <v>5.2069425901201602E-2</v>
      </c>
      <c r="CK50" s="25">
        <f>IFERROR(VLOOKUP(CONCATENATE($A50,CK$25),Datos!$B:$AV,42,FALSE),"0")</f>
        <v>6.8789808917197451E-2</v>
      </c>
      <c r="CL50" s="25">
        <f>IFERROR(VLOOKUP(CONCATENATE($A50,CL$25),Datos!$B:$AV,42,FALSE),"0")</f>
        <v>7.2231139646869988E-2</v>
      </c>
      <c r="CM50" s="25">
        <f>IFERROR(VLOOKUP(CONCATENATE($A50,CM$25),Datos!$B:$AV,42,FALSE),"0")</f>
        <v>6.8296795952782458E-2</v>
      </c>
      <c r="CN50" s="25">
        <f>IFERROR(VLOOKUP(CONCATENATE($A50,CN$25),Datos!$B:$AV,42,FALSE),"0")</f>
        <v>0.12238493723849372</v>
      </c>
      <c r="CO50" s="25">
        <f>IFERROR(VLOOKUP(CONCATENATE($A50,CO$25),Datos!$B:$AV,42,FALSE),"0")</f>
        <v>0.16706586826347306</v>
      </c>
      <c r="CP50" s="25">
        <f>IFERROR(VLOOKUP(CONCATENATE($A50,CP$25),Datos!$B:$AV,42,FALSE),"0")</f>
        <v>0.1275465013286094</v>
      </c>
      <c r="CQ50" s="25">
        <f>IFERROR(VLOOKUP(CONCATENATE($A50,CQ$25),Datos!$B:$AV,42,FALSE),"0")</f>
        <v>0.10370741482965933</v>
      </c>
      <c r="CR50" s="25">
        <f>IFERROR(VLOOKUP(CONCATENATE($A50,CR$25),Datos!$B:$AV,42,FALSE),"0")</f>
        <v>0.12519319938176199</v>
      </c>
      <c r="CS50" s="25">
        <f>IFERROR(VLOOKUP(CONCATENATE($A50,CS$25),Datos!$B:$AV,42,FALSE),"0")</f>
        <v>5.6154282473057288E-2</v>
      </c>
      <c r="CT50" s="25">
        <f>IFERROR(VLOOKUP(CONCATENATE($A50,CT$25),Datos!$B:$AV,42,FALSE),"0")</f>
        <v>7.636363636363637E-2</v>
      </c>
      <c r="CU50" s="25">
        <f>IFERROR(VLOOKUP(CONCATENATE($A50,CU$25),Datos!$B:$AV,42,FALSE),"0")</f>
        <v>8.5510688836104506E-2</v>
      </c>
      <c r="CV50" s="25">
        <f>IFERROR(VLOOKUP(CONCATENATE($A50,CV$25),Datos!$B:$AV,42,FALSE),"0")</f>
        <v>7.7275329135661139E-2</v>
      </c>
      <c r="CW50" s="25">
        <f>IFERROR(VLOOKUP(CONCATENATE($A50,CW$25),Datos!$B:$AV,42,FALSE),"0")</f>
        <v>0</v>
      </c>
      <c r="CX50" s="25">
        <f>IFERROR(VLOOKUP(CONCATENATE($A50,CX$25),Datos!$B:$AV,42,FALSE),"0")</f>
        <v>7.567264573991031E-2</v>
      </c>
      <c r="CY50" s="25">
        <f>IFERROR(VLOOKUP(CONCATENATE($A50,CY$25),Datos!$B:$AV,42,FALSE),"0")</f>
        <v>7.1952031978680886E-2</v>
      </c>
      <c r="CZ50" s="25">
        <f>IFERROR(VLOOKUP(CONCATENATE($A50,CZ$25),Datos!$B:$AV,42,FALSE),"0")</f>
        <v>7.8865979381443296E-2</v>
      </c>
      <c r="DA50" s="25">
        <f>IFERROR(VLOOKUP(CONCATENATE($A50,DA$25),Datos!$B:$AV,42,FALSE),"0")</f>
        <v>7.2670807453416156E-2</v>
      </c>
    </row>
    <row r="51" spans="1:105" x14ac:dyDescent="0.2">
      <c r="A51" s="21" t="s">
        <v>129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>
        <v>7.3202054794520549E-2</v>
      </c>
      <c r="AQ51" s="23">
        <v>0.20634920634920634</v>
      </c>
      <c r="AR51" s="23">
        <v>3.2160734149054508E-2</v>
      </c>
      <c r="AS51" s="23">
        <v>4.7598719316969053E-2</v>
      </c>
      <c r="AT51" s="23">
        <v>0</v>
      </c>
      <c r="AU51" s="23">
        <v>0</v>
      </c>
      <c r="AV51" s="23">
        <v>0</v>
      </c>
      <c r="AW51" s="23">
        <v>5.3192106790481718E-2</v>
      </c>
      <c r="AX51" s="23">
        <v>4.5883545444306791E-2</v>
      </c>
      <c r="AY51" s="23">
        <v>3.0524220305242204E-2</v>
      </c>
      <c r="AZ51" s="23">
        <v>3.7824529991047448E-2</v>
      </c>
      <c r="BA51" s="23">
        <v>5.2654778601482669E-2</v>
      </c>
      <c r="BB51" s="23">
        <v>3.9683436970039572E-2</v>
      </c>
      <c r="BC51" s="23">
        <v>1.9954904171364148E-2</v>
      </c>
      <c r="BD51" s="23">
        <v>5.3388852242744061E-2</v>
      </c>
      <c r="BE51" s="23">
        <v>2.6473282442748092E-2</v>
      </c>
      <c r="BF51" s="23">
        <v>3.0264588619064878E-2</v>
      </c>
      <c r="BG51" s="25">
        <f>IFERROR(VLOOKUP(CONCATENATE($A51,BG$25),Datos!$B:$AV,42,FALSE),"0")</f>
        <v>3.3453088296255352E-2</v>
      </c>
      <c r="BH51" s="25">
        <f>IFERROR(VLOOKUP(CONCATENATE($A51,BH$25),Datos!$B:$AV,42,FALSE),"0")</f>
        <v>5.608020698576973E-2</v>
      </c>
      <c r="BI51" s="25">
        <f>IFERROR(VLOOKUP(CONCATENATE($A51,BI$25),Datos!$B:$AV,42,FALSE),"0")</f>
        <v>4.8947836395969176E-2</v>
      </c>
      <c r="BJ51" s="25">
        <f>IFERROR(VLOOKUP(CONCATENATE($A51,BJ$25),Datos!$B:$AV,42,FALSE),"0")</f>
        <v>5.8785377358490563E-2</v>
      </c>
      <c r="BK51" s="25">
        <f>IFERROR(VLOOKUP(CONCATENATE($A51,BK$25),Datos!$B:$AV,42,FALSE),"0")</f>
        <v>6.0076591670655814E-2</v>
      </c>
      <c r="BL51" s="25">
        <f>IFERROR(VLOOKUP(CONCATENATE($A51,BL$25),Datos!$B:$AV,42,FALSE),"0")</f>
        <v>5.3301127214170692E-2</v>
      </c>
      <c r="BM51" s="25">
        <f>IFERROR(VLOOKUP(CONCATENATE($A51,BM$25),Datos!$B:$AV,42,FALSE),"0")</f>
        <v>5.1530677597028306E-2</v>
      </c>
      <c r="BN51" s="25">
        <f>IFERROR(VLOOKUP(CONCATENATE($A51,BN$25),Datos!$B:$AV,42,FALSE),"0")</f>
        <v>0.47787610619469029</v>
      </c>
      <c r="BO51" s="25">
        <f>IFERROR(VLOOKUP(CONCATENATE($A51,BO$25),Datos!$B:$AV,42,FALSE),"0")</f>
        <v>0.5625</v>
      </c>
      <c r="BP51" s="25">
        <f>IFERROR(VLOOKUP(CONCATENATE($A51,BP$25),Datos!$B:$AV,42,FALSE),"0")</f>
        <v>0</v>
      </c>
      <c r="BQ51" s="25">
        <f>IFERROR(VLOOKUP(CONCATENATE($A51,BQ$25),Datos!$B:$AV,42,FALSE),"0")</f>
        <v>0</v>
      </c>
      <c r="BR51" s="25">
        <f>IFERROR(VLOOKUP(CONCATENATE($A51,BR$25),Datos!$B:$AV,42,FALSE),"0")</f>
        <v>0</v>
      </c>
      <c r="BS51" s="25">
        <f>IFERROR(VLOOKUP(CONCATENATE($A51,BS$25),Datos!$B:$AV,42,FALSE),"0")</f>
        <v>0</v>
      </c>
      <c r="BT51" s="25">
        <f>IFERROR(VLOOKUP(CONCATENATE($A51,BT$25),Datos!$B:$AV,42,FALSE),"0")</f>
        <v>0</v>
      </c>
      <c r="BU51" s="25">
        <f>IFERROR(VLOOKUP(CONCATENATE($A51,BU$25),Datos!$B:$AV,42,FALSE),"0")</f>
        <v>0</v>
      </c>
      <c r="BV51" s="25">
        <f>IFERROR(VLOOKUP(CONCATENATE($A51,BV$25),Datos!$B:$AV,42,FALSE),"0")</f>
        <v>0</v>
      </c>
      <c r="BW51" s="25">
        <f>IFERROR(VLOOKUP(CONCATENATE($A51,BW$25),Datos!$B:$AV,42,FALSE),"0")</f>
        <v>0</v>
      </c>
      <c r="BX51" s="25">
        <f>IFERROR(VLOOKUP(CONCATENATE($A51,BX$25),Datos!$B:$AV,42,FALSE),"0")</f>
        <v>0</v>
      </c>
      <c r="BY51" s="25">
        <f>IFERROR(VLOOKUP(CONCATENATE($A51,BY$25),Datos!$B:$AV,42,FALSE),"0")</f>
        <v>0</v>
      </c>
      <c r="BZ51" s="25">
        <f>IFERROR(VLOOKUP(CONCATENATE($A51,BZ$25),Datos!$B:$AV,42,FALSE),"0")</f>
        <v>0</v>
      </c>
      <c r="CA51" s="25">
        <f>IFERROR(VLOOKUP(CONCATENATE($A51,CA$25),Datos!$B:$AV,42,FALSE),"0")</f>
        <v>0</v>
      </c>
      <c r="CB51" s="25">
        <f>IFERROR(VLOOKUP(CONCATENATE($A51,CB$25),Datos!$B:$AV,42,FALSE),"0")</f>
        <v>0</v>
      </c>
      <c r="CC51" s="25">
        <f>IFERROR(VLOOKUP(CONCATENATE($A51,CC$25),Datos!$B:$AV,42,FALSE),"0")</f>
        <v>0</v>
      </c>
      <c r="CD51" s="25">
        <f>IFERROR(VLOOKUP(CONCATENATE($A51,CD$25),Datos!$B:$AV,42,FALSE),"0")</f>
        <v>0</v>
      </c>
      <c r="CE51" s="25">
        <f>IFERROR(VLOOKUP(CONCATENATE($A51,CE$25),Datos!$B:$AV,42,FALSE),"0")</f>
        <v>0</v>
      </c>
      <c r="CF51" s="25">
        <f>IFERROR(VLOOKUP(CONCATENATE($A51,CF$25),Datos!$B:$AV,42,FALSE),"0")</f>
        <v>0</v>
      </c>
      <c r="CG51" s="25">
        <f>IFERROR(VLOOKUP(CONCATENATE($A51,CG$25),Datos!$B:$AV,42,FALSE),"0")</f>
        <v>0</v>
      </c>
      <c r="CH51" s="25">
        <f>IFERROR(VLOOKUP(CONCATENATE($A51,CH$25),Datos!$B:$AV,42,FALSE),"0")</f>
        <v>0</v>
      </c>
      <c r="CI51" s="25">
        <f>IFERROR(VLOOKUP(CONCATENATE($A51,CI$25),Datos!$B:$AV,42,FALSE),"0")</f>
        <v>0</v>
      </c>
      <c r="CJ51" s="25">
        <f>IFERROR(VLOOKUP(CONCATENATE($A51,CJ$25),Datos!$B:$AV,42,FALSE),"0")</f>
        <v>0</v>
      </c>
      <c r="CK51" s="25">
        <f>IFERROR(VLOOKUP(CONCATENATE($A51,CK$25),Datos!$B:$AV,42,FALSE),"0")</f>
        <v>0</v>
      </c>
      <c r="CL51" s="25">
        <f>IFERROR(VLOOKUP(CONCATENATE($A51,CL$25),Datos!$B:$AV,42,FALSE),"0")</f>
        <v>0</v>
      </c>
      <c r="CM51" s="25">
        <f>IFERROR(VLOOKUP(CONCATENATE($A51,CM$25),Datos!$B:$AV,42,FALSE),"0")</f>
        <v>0</v>
      </c>
      <c r="CN51" s="25">
        <f>IFERROR(VLOOKUP(CONCATENATE($A51,CN$25),Datos!$B:$AV,42,FALSE),"0")</f>
        <v>0</v>
      </c>
      <c r="CO51" s="25">
        <f>IFERROR(VLOOKUP(CONCATENATE($A51,CO$25),Datos!$B:$AV,42,FALSE),"0")</f>
        <v>0</v>
      </c>
      <c r="CP51" s="25">
        <f>IFERROR(VLOOKUP(CONCATENATE($A51,CP$25),Datos!$B:$AV,42,FALSE),"0")</f>
        <v>0</v>
      </c>
      <c r="CQ51" s="25">
        <f>IFERROR(VLOOKUP(CONCATENATE($A51,CQ$25),Datos!$B:$AV,42,FALSE),"0")</f>
        <v>0</v>
      </c>
      <c r="CR51" s="25">
        <f>IFERROR(VLOOKUP(CONCATENATE($A51,CR$25),Datos!$B:$AV,42,FALSE),"0")</f>
        <v>0</v>
      </c>
      <c r="CS51" s="25">
        <f>IFERROR(VLOOKUP(CONCATENATE($A51,CS$25),Datos!$B:$AV,42,FALSE),"0")</f>
        <v>0</v>
      </c>
      <c r="CT51" s="25">
        <f>IFERROR(VLOOKUP(CONCATENATE($A51,CT$25),Datos!$B:$AV,42,FALSE),"0")</f>
        <v>0</v>
      </c>
      <c r="CU51" s="25">
        <f>IFERROR(VLOOKUP(CONCATENATE($A51,CU$25),Datos!$B:$AV,42,FALSE),"0")</f>
        <v>0</v>
      </c>
      <c r="CV51" s="25">
        <f>IFERROR(VLOOKUP(CONCATENATE($A51,CV$25),Datos!$B:$AV,42,FALSE),"0")</f>
        <v>0</v>
      </c>
      <c r="CW51" s="25">
        <f>IFERROR(VLOOKUP(CONCATENATE($A51,CW$25),Datos!$B:$AV,42,FALSE),"0")</f>
        <v>5.8095750403442711E-2</v>
      </c>
      <c r="CX51" s="25">
        <f>IFERROR(VLOOKUP(CONCATENATE($A51,CX$25),Datos!$B:$AV,42,FALSE),"0")</f>
        <v>0</v>
      </c>
      <c r="CY51" s="25" t="str">
        <f>IFERROR(VLOOKUP(CONCATENATE($A51,CY$25),Datos!$B:$AV,42,FALSE),"0")</f>
        <v>0</v>
      </c>
      <c r="CZ51" s="25">
        <f>IFERROR(VLOOKUP(CONCATENATE($A51,CZ$25),Datos!$B:$AV,42,FALSE),"0")</f>
        <v>2.4433283561829783E-3</v>
      </c>
      <c r="DA51" s="25">
        <f>IFERROR(VLOOKUP(CONCATENATE($A51,DA$25),Datos!$B:$AV,42,FALSE),"0")</f>
        <v>1.0431758910460736E-2</v>
      </c>
    </row>
    <row r="52" spans="1:105" x14ac:dyDescent="0.2">
      <c r="A52" s="21" t="s">
        <v>43</v>
      </c>
      <c r="B52" s="23">
        <v>4.2572062084257206E-2</v>
      </c>
      <c r="C52" s="23">
        <v>3.4396589739820668E-2</v>
      </c>
      <c r="D52" s="23">
        <v>3.8563829787234043E-2</v>
      </c>
      <c r="E52" s="23">
        <v>3.8348516015280637E-2</v>
      </c>
      <c r="F52" s="23">
        <v>3.5402097902097904E-2</v>
      </c>
      <c r="G52" s="23">
        <v>3.1308885345702274E-2</v>
      </c>
      <c r="H52" s="23">
        <v>3.1681216558715856E-2</v>
      </c>
      <c r="I52" s="23">
        <v>4.0641544690127686E-2</v>
      </c>
      <c r="J52" s="23">
        <v>3.4129692832764506E-2</v>
      </c>
      <c r="K52" s="23">
        <v>3.6674816625916873E-2</v>
      </c>
      <c r="L52" s="23">
        <v>3.8320364116869766E-2</v>
      </c>
      <c r="M52" s="23">
        <v>4.9151291512915127E-2</v>
      </c>
      <c r="N52" s="23">
        <v>7.0387977304094462E-2</v>
      </c>
      <c r="O52" s="23">
        <v>5.9486255069851286E-2</v>
      </c>
      <c r="P52" s="23">
        <v>6.3840077381911983E-2</v>
      </c>
      <c r="Q52" s="23">
        <v>5.5380828661288115E-2</v>
      </c>
      <c r="R52" s="23">
        <v>5.1273935749327426E-2</v>
      </c>
      <c r="S52" s="23">
        <v>7.268585628494513E-2</v>
      </c>
      <c r="T52" s="23">
        <v>5.7905544147843942E-2</v>
      </c>
      <c r="U52" s="23">
        <v>5.2139786955709214E-2</v>
      </c>
      <c r="V52" s="23">
        <v>5.5620953502060033E-2</v>
      </c>
      <c r="W52" s="23">
        <v>4.5108883511925338E-2</v>
      </c>
      <c r="X52" s="23">
        <v>3.9334341906202726E-2</v>
      </c>
      <c r="Y52" s="23">
        <v>3.9334341906202726E-2</v>
      </c>
      <c r="Z52" s="23">
        <v>4.0579314113949994E-2</v>
      </c>
      <c r="AA52" s="23">
        <v>4.2682926829268296E-2</v>
      </c>
      <c r="AB52" s="23">
        <v>4.4259140474663249E-2</v>
      </c>
      <c r="AC52" s="23">
        <v>5.1826258637709774E-2</v>
      </c>
      <c r="AD52" s="23">
        <v>5.8542931483087597E-2</v>
      </c>
      <c r="AE52" s="23">
        <v>5.193734542456719E-2</v>
      </c>
      <c r="AF52" s="23">
        <v>6.1318681318681317E-2</v>
      </c>
      <c r="AG52" s="23">
        <v>6.3076923076923072E-2</v>
      </c>
      <c r="AH52" s="23">
        <v>6.2126092959042797E-2</v>
      </c>
      <c r="AI52" s="23">
        <v>8.7979724837074585E-2</v>
      </c>
      <c r="AJ52" s="23">
        <v>7.8889700511322131E-2</v>
      </c>
      <c r="AK52" s="23">
        <v>7.5789473684210532E-2</v>
      </c>
      <c r="AL52" s="23">
        <v>7.6469199905593574E-2</v>
      </c>
      <c r="AM52" s="23">
        <v>0.22944078947368421</v>
      </c>
      <c r="AN52" s="23">
        <v>0.2919847328244275</v>
      </c>
      <c r="AO52" s="23">
        <v>0</v>
      </c>
      <c r="AP52" s="23">
        <v>0.1619718309859155</v>
      </c>
      <c r="AQ52" s="23">
        <v>0.30017554125219426</v>
      </c>
      <c r="AR52" s="23">
        <v>0.12363508277562522</v>
      </c>
      <c r="AS52" s="23">
        <v>0.1111111111111111</v>
      </c>
      <c r="AT52" s="23">
        <v>7.5083426028921027E-2</v>
      </c>
      <c r="AU52" s="23">
        <v>8.8679245283018862E-2</v>
      </c>
      <c r="AV52" s="23">
        <v>8.1802015411973919E-2</v>
      </c>
      <c r="AW52" s="23">
        <v>7.0637955323002613E-2</v>
      </c>
      <c r="AX52" s="23">
        <v>8.8339222614840993E-2</v>
      </c>
      <c r="AY52" s="23">
        <v>8.5992738390980317E-2</v>
      </c>
      <c r="AZ52" s="23">
        <v>6.6980898040188544E-2</v>
      </c>
      <c r="BA52" s="23">
        <v>5.9143822756289897E-2</v>
      </c>
      <c r="BB52" s="23">
        <v>5.6371290686928845E-2</v>
      </c>
      <c r="BC52" s="23">
        <v>5.1177904142973192E-2</v>
      </c>
      <c r="BD52" s="23">
        <v>4.9778761061946904E-2</v>
      </c>
      <c r="BE52" s="23">
        <v>7.7684210526315786E-2</v>
      </c>
      <c r="BF52" s="23">
        <v>2.6690391459074734E-2</v>
      </c>
      <c r="BG52" s="25">
        <f>IFERROR(VLOOKUP(CONCATENATE($A52,BG$25),Datos!$B:$AV,42,FALSE),"0")</f>
        <v>2.9428571428571429E-2</v>
      </c>
      <c r="BH52" s="25">
        <f>IFERROR(VLOOKUP(CONCATENATE($A52,BH$25),Datos!$B:$AV,42,FALSE),"0")</f>
        <v>3.5874439461883408E-2</v>
      </c>
      <c r="BI52" s="25">
        <f>IFERROR(VLOOKUP(CONCATENATE($A52,BI$25),Datos!$B:$AV,42,FALSE),"0")</f>
        <v>4.1283361726291878E-2</v>
      </c>
      <c r="BJ52" s="25">
        <f>IFERROR(VLOOKUP(CONCATENATE($A52,BJ$25),Datos!$B:$AV,42,FALSE),"0")</f>
        <v>6.5463917525773199E-2</v>
      </c>
      <c r="BK52" s="25">
        <f>IFERROR(VLOOKUP(CONCATENATE($A52,BK$25),Datos!$B:$AV,42,FALSE),"0")</f>
        <v>2.5320512820512821E-2</v>
      </c>
      <c r="BL52" s="25">
        <f>IFERROR(VLOOKUP(CONCATENATE($A52,BL$25),Datos!$B:$AV,42,FALSE),"0")</f>
        <v>5.3558052434456931E-2</v>
      </c>
      <c r="BM52" s="25">
        <f>IFERROR(VLOOKUP(CONCATENATE($A52,BM$25),Datos!$B:$AV,42,FALSE),"0")</f>
        <v>4.9229287090558765E-2</v>
      </c>
      <c r="BN52" s="25">
        <f>IFERROR(VLOOKUP(CONCATENATE($A52,BN$25),Datos!$B:$AV,42,FALSE),"0")</f>
        <v>5.3746312684365784E-2</v>
      </c>
      <c r="BO52" s="25">
        <f>IFERROR(VLOOKUP(CONCATENATE($A52,BO$25),Datos!$B:$AV,42,FALSE),"0")</f>
        <v>4.9379582628313594E-2</v>
      </c>
      <c r="BP52" s="25">
        <f>IFERROR(VLOOKUP(CONCATENATE($A52,BP$25),Datos!$B:$AV,42,FALSE),"0")</f>
        <v>6.0756972111553786E-2</v>
      </c>
      <c r="BQ52" s="25">
        <f>IFERROR(VLOOKUP(CONCATENATE($A52,BQ$25),Datos!$B:$AV,42,FALSE),"0")</f>
        <v>3.8690476190476192E-2</v>
      </c>
      <c r="BR52" s="25">
        <f>IFERROR(VLOOKUP(CONCATENATE($A52,BR$25),Datos!$B:$AV,42,FALSE),"0")</f>
        <v>7.3359073359073365E-2</v>
      </c>
      <c r="BS52" s="25">
        <f>IFERROR(VLOOKUP(CONCATENATE($A52,BS$25),Datos!$B:$AV,42,FALSE),"0")</f>
        <v>5.9377211606510973E-2</v>
      </c>
      <c r="BT52" s="25">
        <f>IFERROR(VLOOKUP(CONCATENATE($A52,BT$25),Datos!$B:$AV,42,FALSE),"0")</f>
        <v>3.688837920489297E-2</v>
      </c>
      <c r="BU52" s="25">
        <f>IFERROR(VLOOKUP(CONCATENATE($A52,BU$25),Datos!$B:$AV,42,FALSE),"0")</f>
        <v>3.6569080636877249E-2</v>
      </c>
      <c r="BV52" s="25">
        <f>IFERROR(VLOOKUP(CONCATENATE($A52,BV$25),Datos!$B:$AV,42,FALSE),"0")</f>
        <v>5.843333333333333E-2</v>
      </c>
      <c r="BW52" s="25">
        <f>IFERROR(VLOOKUP(CONCATENATE($A52,BW$25),Datos!$B:$AV,42,FALSE),"0")</f>
        <v>4.5185462720119897E-2</v>
      </c>
      <c r="BX52" s="25">
        <f>IFERROR(VLOOKUP(CONCATENATE($A52,BX$25),Datos!$B:$AV,42,FALSE),"0")</f>
        <v>0.11342592592592593</v>
      </c>
      <c r="BY52" s="25">
        <f>IFERROR(VLOOKUP(CONCATENATE($A52,BY$25),Datos!$B:$AV,42,FALSE),"0")</f>
        <v>6.0194730813287516E-2</v>
      </c>
      <c r="BZ52" s="25">
        <f>IFERROR(VLOOKUP(CONCATENATE($A52,BZ$25),Datos!$B:$AV,42,FALSE),"0")</f>
        <v>4.4883303411131059E-2</v>
      </c>
      <c r="CA52" s="25">
        <f>IFERROR(VLOOKUP(CONCATENATE($A52,CA$25),Datos!$B:$AV,42,FALSE),"0")</f>
        <v>6.7178816606734221E-2</v>
      </c>
      <c r="CB52" s="25">
        <f>IFERROR(VLOOKUP(CONCATENATE($A52,CB$25),Datos!$B:$AV,42,FALSE),"0")</f>
        <v>7.7242152466367717E-2</v>
      </c>
      <c r="CC52" s="25">
        <f>IFERROR(VLOOKUP(CONCATENATE($A52,CC$25),Datos!$B:$AV,42,FALSE),"0")</f>
        <v>0.10028490028490028</v>
      </c>
      <c r="CD52" s="25">
        <f>IFERROR(VLOOKUP(CONCATENATE($A52,CD$25),Datos!$B:$AV,42,FALSE),"0")</f>
        <v>8.0234833659491189E-2</v>
      </c>
      <c r="CE52" s="25">
        <f>IFERROR(VLOOKUP(CONCATENATE($A52,CE$25),Datos!$B:$AV,42,FALSE),"0")</f>
        <v>0.27736318407960198</v>
      </c>
      <c r="CF52" s="25">
        <f>IFERROR(VLOOKUP(CONCATENATE($A52,CF$25),Datos!$B:$AV,42,FALSE),"0")</f>
        <v>6.5283842794759822E-2</v>
      </c>
      <c r="CG52" s="25">
        <f>IFERROR(VLOOKUP(CONCATENATE($A52,CG$25),Datos!$B:$AV,42,FALSE),"0")</f>
        <v>0.23013468013468014</v>
      </c>
      <c r="CH52" s="25">
        <f>IFERROR(VLOOKUP(CONCATENATE($A52,CH$25),Datos!$B:$AV,42,FALSE),"0")</f>
        <v>6.0800744878957168E-2</v>
      </c>
      <c r="CI52" s="25">
        <f>IFERROR(VLOOKUP(CONCATENATE($A52,CI$25),Datos!$B:$AV,42,FALSE),"0")</f>
        <v>2.0277777777777777E-2</v>
      </c>
      <c r="CJ52" s="25">
        <f>IFERROR(VLOOKUP(CONCATENATE($A52,CJ$25),Datos!$B:$AV,42,FALSE),"0")</f>
        <v>0</v>
      </c>
      <c r="CK52" s="25">
        <f>IFERROR(VLOOKUP(CONCATENATE($A52,CK$25),Datos!$B:$AV,42,FALSE),"0")</f>
        <v>0</v>
      </c>
      <c r="CL52" s="25">
        <f>IFERROR(VLOOKUP(CONCATENATE($A52,CL$25),Datos!$B:$AV,42,FALSE),"0")</f>
        <v>0</v>
      </c>
      <c r="CM52" s="25">
        <f>IFERROR(VLOOKUP(CONCATENATE($A52,CM$25),Datos!$B:$AV,42,FALSE),"0")</f>
        <v>0</v>
      </c>
      <c r="CN52" s="25">
        <f>IFERROR(VLOOKUP(CONCATENATE($A52,CN$25),Datos!$B:$AV,42,FALSE),"0")</f>
        <v>0</v>
      </c>
      <c r="CO52" s="25">
        <f>IFERROR(VLOOKUP(CONCATENATE($A52,CO$25),Datos!$B:$AV,42,FALSE),"0")</f>
        <v>4.1383115688798967E-2</v>
      </c>
      <c r="CP52" s="25">
        <f>IFERROR(VLOOKUP(CONCATENATE($A52,CP$25),Datos!$B:$AV,42,FALSE),"0")</f>
        <v>0</v>
      </c>
      <c r="CQ52" s="25">
        <f>IFERROR(VLOOKUP(CONCATENATE($A52,CQ$25),Datos!$B:$AV,42,FALSE),"0")</f>
        <v>0</v>
      </c>
      <c r="CR52" s="25">
        <f>IFERROR(VLOOKUP(CONCATENATE($A52,CR$25),Datos!$B:$AV,42,FALSE),"0")</f>
        <v>0</v>
      </c>
      <c r="CS52" s="25">
        <f>IFERROR(VLOOKUP(CONCATENATE($A52,CS$25),Datos!$B:$AV,42,FALSE),"0")</f>
        <v>0</v>
      </c>
      <c r="CT52" s="25">
        <f>IFERROR(VLOOKUP(CONCATENATE($A52,CT$25),Datos!$B:$AV,42,FALSE),"0")</f>
        <v>0</v>
      </c>
      <c r="CU52" s="25">
        <f>IFERROR(VLOOKUP(CONCATENATE($A52,CU$25),Datos!$B:$AV,42,FALSE),"0")</f>
        <v>0</v>
      </c>
      <c r="CV52" s="25">
        <f>IFERROR(VLOOKUP(CONCATENATE($A52,CV$25),Datos!$B:$AV,42,FALSE),"0")</f>
        <v>0</v>
      </c>
      <c r="CW52" s="25">
        <f>IFERROR(VLOOKUP(CONCATENATE($A52,CW$25),Datos!$B:$AV,42,FALSE),"0")</f>
        <v>0</v>
      </c>
      <c r="CX52" s="25">
        <f>IFERROR(VLOOKUP(CONCATENATE($A52,CX$25),Datos!$B:$AV,42,FALSE),"0")</f>
        <v>0</v>
      </c>
      <c r="CY52" s="25" t="str">
        <f>IFERROR(VLOOKUP(CONCATENATE($A52,CY$25),Datos!$B:$AV,42,FALSE),"0")</f>
        <v>0</v>
      </c>
      <c r="CZ52" s="25" t="str">
        <f>IFERROR(VLOOKUP(CONCATENATE($A52,CZ$25),Datos!$B:$AV,42,FALSE),"0")</f>
        <v>0</v>
      </c>
      <c r="DA52" s="25" t="str">
        <f>IFERROR(VLOOKUP(CONCATENATE($A52,DA$25),Datos!$B:$AV,42,FALSE),"0")</f>
        <v>0</v>
      </c>
    </row>
    <row r="53" spans="1:105" x14ac:dyDescent="0.2">
      <c r="A53" s="21" t="s">
        <v>44</v>
      </c>
      <c r="B53" s="23">
        <v>3.5889937524923567E-2</v>
      </c>
      <c r="C53" s="23">
        <v>3.6535859269282815E-2</v>
      </c>
      <c r="D53" s="23">
        <v>4.5269168026101141E-2</v>
      </c>
      <c r="E53" s="23">
        <v>4.1567529741077677E-2</v>
      </c>
      <c r="F53" s="23">
        <v>3.9757040309221427E-2</v>
      </c>
      <c r="G53" s="23">
        <v>3.777808870854904E-2</v>
      </c>
      <c r="H53" s="23">
        <v>3.5623409669211195E-2</v>
      </c>
      <c r="I53" s="23">
        <v>4.1737517390632244E-2</v>
      </c>
      <c r="J53" s="23">
        <v>8.0326231691078567E-2</v>
      </c>
      <c r="K53" s="23">
        <v>0.10606060606060606</v>
      </c>
      <c r="L53" s="23">
        <v>4.3376068376068375E-2</v>
      </c>
      <c r="M53" s="23">
        <v>0</v>
      </c>
      <c r="N53" s="23">
        <v>0</v>
      </c>
      <c r="O53" s="23">
        <v>7.4792243767313013E-2</v>
      </c>
      <c r="P53" s="23">
        <v>7.8819331819656183E-2</v>
      </c>
      <c r="Q53" s="23">
        <v>7.0532915360501561E-2</v>
      </c>
      <c r="R53" s="23">
        <v>6.0236220472440948E-2</v>
      </c>
      <c r="S53" s="23">
        <v>7.4098798397863819E-2</v>
      </c>
      <c r="T53" s="23">
        <v>5.6290909090909093E-2</v>
      </c>
      <c r="U53" s="23">
        <v>4.6255506607929514E-2</v>
      </c>
      <c r="V53" s="23">
        <v>5.2698211742364297E-2</v>
      </c>
      <c r="W53" s="23">
        <v>3.8219806352981146E-2</v>
      </c>
      <c r="X53" s="23">
        <v>3.4260178748758689E-2</v>
      </c>
      <c r="Y53" s="23">
        <v>3.4260178748758689E-2</v>
      </c>
      <c r="Z53" s="23">
        <v>3.4661354581673305E-2</v>
      </c>
      <c r="AA53" s="23">
        <v>5.1011029411764705E-2</v>
      </c>
      <c r="AB53" s="23">
        <v>3.1931069437404966E-2</v>
      </c>
      <c r="AC53" s="23">
        <v>4.0648246546227416E-2</v>
      </c>
      <c r="AD53" s="23">
        <v>4.5587106676899462E-2</v>
      </c>
      <c r="AE53" s="23">
        <v>4.0685892439594702E-2</v>
      </c>
      <c r="AF53" s="23">
        <v>4.0857090975122572E-2</v>
      </c>
      <c r="AG53" s="23">
        <v>5.2267699115044246E-2</v>
      </c>
      <c r="AH53" s="23">
        <v>5.3605924018029619E-2</v>
      </c>
      <c r="AI53" s="23">
        <v>9.2316299888101458E-2</v>
      </c>
      <c r="AJ53" s="23">
        <v>6.4846889289178325E-2</v>
      </c>
      <c r="AK53" s="23">
        <v>5.4878048780487805E-2</v>
      </c>
      <c r="AL53" s="23">
        <v>6.0703388469568013E-2</v>
      </c>
      <c r="AM53" s="23">
        <v>8.1818181818181818E-2</v>
      </c>
      <c r="AN53" s="23">
        <v>7.382867960246095E-2</v>
      </c>
      <c r="AO53" s="23">
        <v>7.7406549784981807E-2</v>
      </c>
      <c r="AP53" s="23">
        <v>7.9907925024662943E-2</v>
      </c>
      <c r="AQ53" s="23">
        <v>0.11003182046558366</v>
      </c>
      <c r="AR53" s="23">
        <v>7.0256204963971183E-2</v>
      </c>
      <c r="AS53" s="23">
        <v>0.1005048187241854</v>
      </c>
      <c r="AT53" s="23">
        <v>9.0364935315698017E-2</v>
      </c>
      <c r="AU53" s="23">
        <v>8.474280732345249E-2</v>
      </c>
      <c r="AV53" s="23">
        <v>0.15402258292166549</v>
      </c>
      <c r="AW53" s="23">
        <v>0.1140027637033625</v>
      </c>
      <c r="AX53" s="23">
        <v>7.2980862795977944E-2</v>
      </c>
      <c r="AY53" s="23">
        <v>0.11371168185584093</v>
      </c>
      <c r="AZ53" s="23">
        <v>0</v>
      </c>
      <c r="BA53" s="23">
        <v>0</v>
      </c>
      <c r="BB53" s="23">
        <v>0</v>
      </c>
      <c r="BC53" s="23">
        <v>0</v>
      </c>
      <c r="BD53" s="23">
        <v>0</v>
      </c>
      <c r="BE53" s="23">
        <v>0</v>
      </c>
      <c r="BF53" s="23">
        <v>0</v>
      </c>
      <c r="BG53" s="25">
        <f>IFERROR(VLOOKUP(CONCATENATE($A53,BG$25),Datos!$B:$AV,42,FALSE),"0")</f>
        <v>0</v>
      </c>
      <c r="BH53" s="25">
        <f>IFERROR(VLOOKUP(CONCATENATE($A53,BH$25),Datos!$B:$AV,42,FALSE),"0")</f>
        <v>0.125</v>
      </c>
      <c r="BI53" s="25">
        <f>IFERROR(VLOOKUP(CONCATENATE($A53,BI$25),Datos!$B:$AV,42,FALSE),"0")</f>
        <v>3.6111111111111108E-2</v>
      </c>
      <c r="BJ53" s="25">
        <f>IFERROR(VLOOKUP(CONCATENATE($A53,BJ$25),Datos!$B:$AV,42,FALSE),"0")</f>
        <v>3.2260371959942774E-2</v>
      </c>
      <c r="BK53" s="25">
        <f>IFERROR(VLOOKUP(CONCATENATE($A53,BK$25),Datos!$B:$AV,42,FALSE),"0")</f>
        <v>3.1615120274914088E-2</v>
      </c>
      <c r="BL53" s="25">
        <f>IFERROR(VLOOKUP(CONCATENATE($A53,BL$25),Datos!$B:$AV,42,FALSE),"0")</f>
        <v>1.8167170191339375E-2</v>
      </c>
      <c r="BM53" s="25">
        <f>IFERROR(VLOOKUP(CONCATENATE($A53,BM$25),Datos!$B:$AV,42,FALSE),"0")</f>
        <v>1.9854620976116302E-2</v>
      </c>
      <c r="BN53" s="25">
        <f>IFERROR(VLOOKUP(CONCATENATE($A53,BN$25),Datos!$B:$AV,42,FALSE),"0")</f>
        <v>2.2961816305469555E-2</v>
      </c>
      <c r="BO53" s="25">
        <f>IFERROR(VLOOKUP(CONCATENATE($A53,BO$25),Datos!$B:$AV,42,FALSE),"0")</f>
        <v>2.6387009472259811E-2</v>
      </c>
      <c r="BP53" s="25">
        <f>IFERROR(VLOOKUP(CONCATENATE($A53,BP$25),Datos!$B:$AV,42,FALSE),"0")</f>
        <v>1.499221183800623E-2</v>
      </c>
      <c r="BQ53" s="25">
        <f>IFERROR(VLOOKUP(CONCATENATE($A53,BQ$25),Datos!$B:$AV,42,FALSE),"0")</f>
        <v>2.2018163471241171E-2</v>
      </c>
      <c r="BR53" s="25">
        <f>IFERROR(VLOOKUP(CONCATENATE($A53,BR$25),Datos!$B:$AV,42,FALSE),"0")</f>
        <v>2.4928774928774929E-2</v>
      </c>
      <c r="BS53" s="25">
        <f>IFERROR(VLOOKUP(CONCATENATE($A53,BS$25),Datos!$B:$AV,42,FALSE),"0")</f>
        <v>1.918419375398343E-2</v>
      </c>
      <c r="BT53" s="25">
        <f>IFERROR(VLOOKUP(CONCATENATE($A53,BT$25),Datos!$B:$AV,42,FALSE),"0")</f>
        <v>2.0004334633723451E-2</v>
      </c>
      <c r="BU53" s="25">
        <f>IFERROR(VLOOKUP(CONCATENATE($A53,BU$25),Datos!$B:$AV,42,FALSE),"0")</f>
        <v>1.8399810066476733E-2</v>
      </c>
      <c r="BV53" s="25">
        <f>IFERROR(VLOOKUP(CONCATENATE($A53,BV$25),Datos!$B:$AV,42,FALSE),"0")</f>
        <v>3.0527554297707253E-2</v>
      </c>
      <c r="BW53" s="25">
        <f>IFERROR(VLOOKUP(CONCATENATE($A53,BW$25),Datos!$B:$AV,42,FALSE),"0")</f>
        <v>2.289034866093987E-2</v>
      </c>
      <c r="BX53" s="25">
        <f>IFERROR(VLOOKUP(CONCATENATE($A53,BX$25),Datos!$B:$AV,42,FALSE),"0")</f>
        <v>5.6992639327024183E-2</v>
      </c>
      <c r="BY53" s="25">
        <f>IFERROR(VLOOKUP(CONCATENATE($A53,BY$25),Datos!$B:$AV,42,FALSE),"0")</f>
        <v>1.7921146953405017E-2</v>
      </c>
      <c r="BZ53" s="25">
        <f>IFERROR(VLOOKUP(CONCATENATE($A53,BZ$25),Datos!$B:$AV,42,FALSE),"0")</f>
        <v>2.0762229806598406E-2</v>
      </c>
      <c r="CA53" s="25">
        <f>IFERROR(VLOOKUP(CONCATENATE($A53,CA$25),Datos!$B:$AV,42,FALSE),"0")</f>
        <v>2.2058823529411766E-2</v>
      </c>
      <c r="CB53" s="25">
        <f>IFERROR(VLOOKUP(CONCATENATE($A53,CB$25),Datos!$B:$AV,42,FALSE),"0")</f>
        <v>3.7383177570093455E-2</v>
      </c>
      <c r="CC53" s="25">
        <f>IFERROR(VLOOKUP(CONCATENATE($A53,CC$25),Datos!$B:$AV,42,FALSE),"0")</f>
        <v>3.4471218206157964E-2</v>
      </c>
      <c r="CD53" s="25">
        <f>IFERROR(VLOOKUP(CONCATENATE($A53,CD$25),Datos!$B:$AV,42,FALSE),"0")</f>
        <v>3.020679468242245E-2</v>
      </c>
      <c r="CE53" s="25">
        <f>IFERROR(VLOOKUP(CONCATENATE($A53,CE$25),Datos!$B:$AV,42,FALSE),"0")</f>
        <v>2.6701388888888889E-2</v>
      </c>
      <c r="CF53" s="25">
        <f>IFERROR(VLOOKUP(CONCATENATE($A53,CF$25),Datos!$B:$AV,42,FALSE),"0")</f>
        <v>1.817116060961313E-2</v>
      </c>
      <c r="CG53" s="25">
        <f>IFERROR(VLOOKUP(CONCATENATE($A53,CG$25),Datos!$B:$AV,42,FALSE),"0")</f>
        <v>1.7991004497751123E-2</v>
      </c>
      <c r="CH53" s="25">
        <f>IFERROR(VLOOKUP(CONCATENATE($A53,CH$25),Datos!$B:$AV,42,FALSE),"0")</f>
        <v>1.7892644135188866E-2</v>
      </c>
      <c r="CI53" s="25">
        <f>IFERROR(VLOOKUP(CONCATENATE($A53,CI$25),Datos!$B:$AV,42,FALSE),"0")</f>
        <v>3.8406827880512091E-2</v>
      </c>
      <c r="CJ53" s="25">
        <f>IFERROR(VLOOKUP(CONCATENATE($A53,CJ$25),Datos!$B:$AV,42,FALSE),"0")</f>
        <v>3.3673244809625122E-2</v>
      </c>
      <c r="CK53" s="25">
        <f>IFERROR(VLOOKUP(CONCATENATE($A53,CK$25),Datos!$B:$AV,42,FALSE),"0")</f>
        <v>4.298418972332016E-2</v>
      </c>
      <c r="CL53" s="25">
        <f>IFERROR(VLOOKUP(CONCATENATE($A53,CL$25),Datos!$B:$AV,42,FALSE),"0")</f>
        <v>3.6046139057994232E-2</v>
      </c>
      <c r="CM53" s="25">
        <f>IFERROR(VLOOKUP(CONCATENATE($A53,CM$25),Datos!$B:$AV,42,FALSE),"0")</f>
        <v>3.8429752066115701E-2</v>
      </c>
      <c r="CN53" s="25">
        <f>IFERROR(VLOOKUP(CONCATENATE($A53,CN$25),Datos!$B:$AV,42,FALSE),"0")</f>
        <v>4.349859681945744E-2</v>
      </c>
      <c r="CO53" s="25">
        <f>IFERROR(VLOOKUP(CONCATENATE($A53,CO$25),Datos!$B:$AV,42,FALSE),"0")</f>
        <v>0</v>
      </c>
      <c r="CP53" s="25">
        <f>IFERROR(VLOOKUP(CONCATENATE($A53,CP$25),Datos!$B:$AV,42,FALSE),"0")</f>
        <v>3.2781456953642381E-2</v>
      </c>
      <c r="CQ53" s="25">
        <f>IFERROR(VLOOKUP(CONCATENATE($A53,CQ$25),Datos!$B:$AV,42,FALSE),"0")</f>
        <v>6.2350692785475392E-2</v>
      </c>
      <c r="CR53" s="25">
        <f>IFERROR(VLOOKUP(CONCATENATE($A53,CR$25),Datos!$B:$AV,42,FALSE),"0")</f>
        <v>5.8718348733949356E-2</v>
      </c>
      <c r="CS53" s="25">
        <f>IFERROR(VLOOKUP(CONCATENATE($A53,CS$25),Datos!$B:$AV,42,FALSE),"0")</f>
        <v>4.6641419174805659E-2</v>
      </c>
      <c r="CT53" s="25">
        <f>IFERROR(VLOOKUP(CONCATENATE($A53,CT$25),Datos!$B:$AV,42,FALSE),"0")</f>
        <v>5.658400279427174E-2</v>
      </c>
      <c r="CU53" s="25">
        <f>IFERROR(VLOOKUP(CONCATENATE($A53,CU$25),Datos!$B:$AV,42,FALSE),"0")</f>
        <v>6.1345291479820631E-2</v>
      </c>
      <c r="CV53" s="25">
        <f>IFERROR(VLOOKUP(CONCATENATE($A53,CV$25),Datos!$B:$AV,42,FALSE),"0")</f>
        <v>3.5882566147154765E-2</v>
      </c>
      <c r="CW53" s="25">
        <f>IFERROR(VLOOKUP(CONCATENATE($A53,CW$25),Datos!$B:$AV,42,FALSE),"0")</f>
        <v>3.0716723549488054E-2</v>
      </c>
      <c r="CX53" s="25">
        <f>IFERROR(VLOOKUP(CONCATENATE($A53,CX$25),Datos!$B:$AV,42,FALSE),"0")</f>
        <v>2.5004630487127245E-2</v>
      </c>
      <c r="CY53" s="25">
        <f>IFERROR(VLOOKUP(CONCATENATE($A53,CY$25),Datos!$B:$AV,42,FALSE),"0")</f>
        <v>3.8054968287526428E-2</v>
      </c>
      <c r="CZ53" s="25">
        <f>IFERROR(VLOOKUP(CONCATENATE($A53,CZ$25),Datos!$B:$AV,42,FALSE),"0")</f>
        <v>4.8833423765599564E-2</v>
      </c>
      <c r="DA53" s="25">
        <f>IFERROR(VLOOKUP(CONCATENATE($A53,DA$25),Datos!$B:$AV,42,FALSE),"0")</f>
        <v>5.3874777544086719E-2</v>
      </c>
    </row>
    <row r="54" spans="1:105" x14ac:dyDescent="0.2">
      <c r="A54" s="21" t="s">
        <v>130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1</v>
      </c>
      <c r="AI54" s="23">
        <v>2</v>
      </c>
      <c r="AJ54" s="23">
        <v>3</v>
      </c>
      <c r="AK54" s="23">
        <v>3</v>
      </c>
      <c r="AL54" s="23">
        <v>3</v>
      </c>
      <c r="AM54" s="23">
        <v>4</v>
      </c>
      <c r="AN54" s="23">
        <v>5</v>
      </c>
      <c r="AO54" s="23">
        <v>6</v>
      </c>
      <c r="AP54" s="23">
        <v>7.9907925024662943E-2</v>
      </c>
      <c r="AQ54" s="23">
        <v>8</v>
      </c>
      <c r="AR54" s="23">
        <v>8</v>
      </c>
      <c r="AS54" s="23">
        <v>8</v>
      </c>
      <c r="AT54" s="23">
        <v>8</v>
      </c>
      <c r="AU54" s="23">
        <v>8</v>
      </c>
      <c r="AV54" s="23">
        <v>8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v>0</v>
      </c>
      <c r="BC54" s="23">
        <v>0</v>
      </c>
      <c r="BD54" s="23">
        <v>0</v>
      </c>
      <c r="BE54" s="23">
        <v>0</v>
      </c>
      <c r="BF54" s="23">
        <v>0</v>
      </c>
      <c r="BG54" s="25" t="str">
        <f>IFERROR(VLOOKUP(CONCATENATE($A54,BG$25),Datos!$B:$AV,42,FALSE),"0")</f>
        <v>0</v>
      </c>
      <c r="BH54" s="25" t="str">
        <f>IFERROR(VLOOKUP(CONCATENATE($A54,BH$25),Datos!$B:$AV,42,FALSE),"0")</f>
        <v>0</v>
      </c>
      <c r="BI54" s="25" t="str">
        <f>IFERROR(VLOOKUP(CONCATENATE($A54,BI$25),Datos!$B:$AV,42,FALSE),"0")</f>
        <v>0</v>
      </c>
      <c r="BJ54" s="25" t="str">
        <f>IFERROR(VLOOKUP(CONCATENATE($A54,BJ$25),Datos!$B:$AV,42,FALSE),"0")</f>
        <v>0</v>
      </c>
      <c r="BK54" s="25" t="str">
        <f>IFERROR(VLOOKUP(CONCATENATE($A54,BK$25),Datos!$B:$AV,42,FALSE),"0")</f>
        <v>0</v>
      </c>
      <c r="BL54" s="25" t="str">
        <f>IFERROR(VLOOKUP(CONCATENATE($A54,BL$25),Datos!$B:$AV,42,FALSE),"0")</f>
        <v>0</v>
      </c>
      <c r="BM54" s="25" t="str">
        <f>IFERROR(VLOOKUP(CONCATENATE($A54,BM$25),Datos!$B:$AV,42,FALSE),"0")</f>
        <v>0</v>
      </c>
      <c r="BN54" s="25" t="str">
        <f>IFERROR(VLOOKUP(CONCATENATE($A54,BN$25),Datos!$B:$AV,42,FALSE),"0")</f>
        <v>0</v>
      </c>
      <c r="BO54" s="25" t="str">
        <f>IFERROR(VLOOKUP(CONCATENATE($A54,BO$25),Datos!$B:$AV,42,FALSE),"0")</f>
        <v>0</v>
      </c>
      <c r="BP54" s="25" t="str">
        <f>IFERROR(VLOOKUP(CONCATENATE($A54,BP$25),Datos!$B:$AV,42,FALSE),"0")</f>
        <v>0</v>
      </c>
      <c r="BQ54" s="25" t="str">
        <f>IFERROR(VLOOKUP(CONCATENATE($A54,BQ$25),Datos!$B:$AV,42,FALSE),"0")</f>
        <v>0</v>
      </c>
      <c r="BR54" s="25" t="str">
        <f>IFERROR(VLOOKUP(CONCATENATE($A54,BR$25),Datos!$B:$AV,42,FALSE),"0")</f>
        <v>0</v>
      </c>
      <c r="BS54" s="25" t="str">
        <f>IFERROR(VLOOKUP(CONCATENATE($A54,BS$25),Datos!$B:$AV,42,FALSE),"0")</f>
        <v>0</v>
      </c>
      <c r="BT54" s="25" t="str">
        <f>IFERROR(VLOOKUP(CONCATENATE($A54,BT$25),Datos!$B:$AV,42,FALSE),"0")</f>
        <v>0</v>
      </c>
      <c r="BU54" s="25" t="str">
        <f>IFERROR(VLOOKUP(CONCATENATE($A54,BU$25),Datos!$B:$AV,42,FALSE),"0")</f>
        <v>0</v>
      </c>
      <c r="BV54" s="25" t="str">
        <f>IFERROR(VLOOKUP(CONCATENATE($A54,BV$25),Datos!$B:$AV,42,FALSE),"0")</f>
        <v>0</v>
      </c>
      <c r="BW54" s="25" t="str">
        <f>IFERROR(VLOOKUP(CONCATENATE($A54,BW$25),Datos!$B:$AV,42,FALSE),"0")</f>
        <v>0</v>
      </c>
      <c r="BX54" s="25" t="str">
        <f>IFERROR(VLOOKUP(CONCATENATE($A54,BX$25),Datos!$B:$AV,42,FALSE),"0")</f>
        <v>0</v>
      </c>
      <c r="BY54" s="25" t="str">
        <f>IFERROR(VLOOKUP(CONCATENATE($A54,BY$25),Datos!$B:$AV,42,FALSE),"0")</f>
        <v>0</v>
      </c>
      <c r="BZ54" s="25" t="str">
        <f>IFERROR(VLOOKUP(CONCATENATE($A54,BZ$25),Datos!$B:$AV,42,FALSE),"0")</f>
        <v>0</v>
      </c>
      <c r="CA54" s="25" t="str">
        <f>IFERROR(VLOOKUP(CONCATENATE($A54,CA$25),Datos!$B:$AV,42,FALSE),"0")</f>
        <v>0</v>
      </c>
      <c r="CB54" s="25" t="str">
        <f>IFERROR(VLOOKUP(CONCATENATE($A54,CB$25),Datos!$B:$AV,42,FALSE),"0")</f>
        <v>0</v>
      </c>
      <c r="CC54" s="25" t="str">
        <f>IFERROR(VLOOKUP(CONCATENATE($A54,CC$25),Datos!$B:$AV,42,FALSE),"0")</f>
        <v>0</v>
      </c>
      <c r="CD54" s="25" t="str">
        <f>IFERROR(VLOOKUP(CONCATENATE($A54,CD$25),Datos!$B:$AV,42,FALSE),"0")</f>
        <v>0</v>
      </c>
      <c r="CE54" s="25" t="str">
        <f>IFERROR(VLOOKUP(CONCATENATE($A54,CE$25),Datos!$B:$AV,42,FALSE),"0")</f>
        <v>0</v>
      </c>
      <c r="CF54" s="25" t="str">
        <f>IFERROR(VLOOKUP(CONCATENATE($A54,CF$25),Datos!$B:$AV,42,FALSE),"0")</f>
        <v>0</v>
      </c>
      <c r="CG54" s="25" t="str">
        <f>IFERROR(VLOOKUP(CONCATENATE($A54,CG$25),Datos!$B:$AV,42,FALSE),"0")</f>
        <v>0</v>
      </c>
      <c r="CH54" s="25" t="str">
        <f>IFERROR(VLOOKUP(CONCATENATE($A54,CH$25),Datos!$B:$AV,42,FALSE),"0")</f>
        <v>0</v>
      </c>
      <c r="CI54" s="25" t="str">
        <f>IFERROR(VLOOKUP(CONCATENATE($A54,CI$25),Datos!$B:$AV,42,FALSE),"0")</f>
        <v>0</v>
      </c>
      <c r="CJ54" s="25" t="str">
        <f>IFERROR(VLOOKUP(CONCATENATE($A54,CJ$25),Datos!$B:$AV,42,FALSE),"0")</f>
        <v>0</v>
      </c>
      <c r="CK54" s="25" t="str">
        <f>IFERROR(VLOOKUP(CONCATENATE($A54,CK$25),Datos!$B:$AV,42,FALSE),"0")</f>
        <v>0</v>
      </c>
      <c r="CL54" s="25" t="str">
        <f>IFERROR(VLOOKUP(CONCATENATE($A54,CL$25),Datos!$B:$AV,42,FALSE),"0")</f>
        <v>0</v>
      </c>
      <c r="CM54" s="25" t="str">
        <f>IFERROR(VLOOKUP(CONCATENATE($A54,CM$25),Datos!$B:$AV,42,FALSE),"0")</f>
        <v>0</v>
      </c>
      <c r="CN54" s="25" t="str">
        <f>IFERROR(VLOOKUP(CONCATENATE($A54,CN$25),Datos!$B:$AV,42,FALSE),"0")</f>
        <v>0</v>
      </c>
      <c r="CO54" s="25" t="str">
        <f>IFERROR(VLOOKUP(CONCATENATE($A54,CO$25),Datos!$B:$AV,42,FALSE),"0")</f>
        <v>0</v>
      </c>
      <c r="CP54" s="25" t="str">
        <f>IFERROR(VLOOKUP(CONCATENATE($A54,CP$25),Datos!$B:$AV,42,FALSE),"0")</f>
        <v>0</v>
      </c>
      <c r="CQ54" s="25" t="str">
        <f>IFERROR(VLOOKUP(CONCATENATE($A54,CQ$25),Datos!$B:$AV,42,FALSE),"0")</f>
        <v>0</v>
      </c>
      <c r="CR54" s="25" t="str">
        <f>IFERROR(VLOOKUP(CONCATENATE($A54,CR$25),Datos!$B:$AV,42,FALSE),"0")</f>
        <v>0</v>
      </c>
      <c r="CS54" s="25" t="str">
        <f>IFERROR(VLOOKUP(CONCATENATE($A54,CS$25),Datos!$B:$AV,42,FALSE),"0")</f>
        <v>0</v>
      </c>
      <c r="CT54" s="25" t="str">
        <f>IFERROR(VLOOKUP(CONCATENATE($A54,CT$25),Datos!$B:$AV,42,FALSE),"0")</f>
        <v>0</v>
      </c>
      <c r="CU54" s="25" t="str">
        <f>IFERROR(VLOOKUP(CONCATENATE($A54,CU$25),Datos!$B:$AV,42,FALSE),"0")</f>
        <v>0</v>
      </c>
      <c r="CV54" s="25" t="str">
        <f>IFERROR(VLOOKUP(CONCATENATE($A54,CV$25),Datos!$B:$AV,42,FALSE),"0")</f>
        <v>0</v>
      </c>
      <c r="CW54" s="25" t="str">
        <f>IFERROR(VLOOKUP(CONCATENATE($A54,CW$25),Datos!$B:$AV,42,FALSE),"0")</f>
        <v>0</v>
      </c>
      <c r="CX54" s="25" t="str">
        <f>IFERROR(VLOOKUP(CONCATENATE($A54,CX$25),Datos!$B:$AV,42,FALSE),"0")</f>
        <v>0</v>
      </c>
      <c r="CY54" s="25" t="str">
        <f>IFERROR(VLOOKUP(CONCATENATE($A54,CY$25),Datos!$B:$AV,42,FALSE),"0")</f>
        <v>0</v>
      </c>
      <c r="CZ54" s="25" t="str">
        <f>IFERROR(VLOOKUP(CONCATENATE($A54,CZ$25),Datos!$B:$AV,42,FALSE),"0")</f>
        <v>0</v>
      </c>
      <c r="DA54" s="25" t="str">
        <f>IFERROR(VLOOKUP(CONCATENATE($A54,DA$25),Datos!$B:$AV,42,FALSE),"0")</f>
        <v>0</v>
      </c>
    </row>
    <row r="55" spans="1:105" x14ac:dyDescent="0.2">
      <c r="A55" s="21" t="s">
        <v>42</v>
      </c>
      <c r="B55" s="23">
        <v>0.16277712952158693</v>
      </c>
      <c r="C55" s="23">
        <v>0</v>
      </c>
      <c r="D55" s="23">
        <v>0</v>
      </c>
      <c r="E55" s="23">
        <v>0</v>
      </c>
      <c r="F55" s="23">
        <v>0.1021566401816118</v>
      </c>
      <c r="G55" s="23">
        <v>6.9230769230769235E-2</v>
      </c>
      <c r="H55" s="23">
        <v>7.2519083969465645E-2</v>
      </c>
      <c r="I55" s="23">
        <v>4.9664107485604604E-2</v>
      </c>
      <c r="J55" s="23">
        <v>8.87035633055345E-2</v>
      </c>
      <c r="K55" s="23">
        <v>5.905511811023622E-2</v>
      </c>
      <c r="L55" s="23">
        <v>5.3435114503816793E-2</v>
      </c>
      <c r="M55" s="23">
        <v>7.3439412484700123E-2</v>
      </c>
      <c r="N55" s="23">
        <v>8.6865295845572801E-2</v>
      </c>
      <c r="O55" s="23">
        <v>6.4496314496314502E-2</v>
      </c>
      <c r="P55" s="23">
        <v>6.8726691529035697E-2</v>
      </c>
      <c r="Q55" s="23">
        <v>7.172557172557173E-2</v>
      </c>
      <c r="R55" s="23">
        <v>6.4763231197771581E-2</v>
      </c>
      <c r="S55" s="23">
        <v>7.3056994818652854E-2</v>
      </c>
      <c r="T55" s="23">
        <v>6.9875776397515521E-2</v>
      </c>
      <c r="U55" s="23">
        <v>6.4857990674014418E-2</v>
      </c>
      <c r="V55" s="23">
        <v>7.1661237785016291E-2</v>
      </c>
      <c r="W55" s="23">
        <v>6.5724381625441697E-2</v>
      </c>
      <c r="X55" s="23">
        <v>4.9933422103861515E-2</v>
      </c>
      <c r="Y55" s="23">
        <v>4.9933422103861515E-2</v>
      </c>
      <c r="Z55" s="23">
        <v>5.8271935699933018E-2</v>
      </c>
      <c r="AA55" s="23">
        <v>5.3703703703703705E-2</v>
      </c>
      <c r="AB55" s="23">
        <v>5.1758460517584606E-2</v>
      </c>
      <c r="AC55" s="23">
        <v>6.6025803187452561E-2</v>
      </c>
      <c r="AD55" s="23">
        <v>7.1084569447120022E-2</v>
      </c>
      <c r="AE55" s="23">
        <v>6.76243093922652E-2</v>
      </c>
      <c r="AF55" s="23">
        <v>7.1225071225071226E-2</v>
      </c>
      <c r="AG55" s="23">
        <v>0.11745513866231648</v>
      </c>
      <c r="AH55" s="23">
        <v>0.1794168950909544</v>
      </c>
      <c r="AI55" s="23">
        <v>0.28846153846153844</v>
      </c>
      <c r="AJ55" s="23">
        <v>0.17768724537762456</v>
      </c>
      <c r="AK55" s="23">
        <v>0.13495346432264738</v>
      </c>
      <c r="AL55" s="23">
        <v>0.16234247590808007</v>
      </c>
      <c r="AM55" s="23">
        <v>0.30508474576271188</v>
      </c>
      <c r="AN55" s="23">
        <v>0.16020569620253164</v>
      </c>
      <c r="AO55" s="23">
        <v>0.10306326939593473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7.6960664549230395E-2</v>
      </c>
      <c r="AX55" s="23">
        <v>6.5654574132492108E-2</v>
      </c>
      <c r="AY55" s="23">
        <v>5.8949167022639901E-2</v>
      </c>
      <c r="AZ55" s="23">
        <v>3.9580514208389712E-2</v>
      </c>
      <c r="BA55" s="23">
        <v>3.8014783526927137E-2</v>
      </c>
      <c r="BB55" s="23">
        <v>3.542546339368783E-2</v>
      </c>
      <c r="BC55" s="23">
        <v>3.9375820329590201E-2</v>
      </c>
      <c r="BD55" s="23">
        <v>2.9624003038359287E-2</v>
      </c>
      <c r="BE55" s="23">
        <v>4.3244030285381478E-2</v>
      </c>
      <c r="BF55" s="23">
        <v>1.7413441955193482E-2</v>
      </c>
      <c r="BG55" s="25">
        <f>IFERROR(VLOOKUP(CONCATENATE($A55,BG$25),Datos!$B:$AV,42,FALSE),"0")</f>
        <v>1.7231993299832497E-2</v>
      </c>
      <c r="BH55" s="25">
        <f>IFERROR(VLOOKUP(CONCATENATE($A55,BH$25),Datos!$B:$AV,42,FALSE),"0")</f>
        <v>3.1361560813615609E-2</v>
      </c>
      <c r="BI55" s="25">
        <f>IFERROR(VLOOKUP(CONCATENATE($A55,BI$25),Datos!$B:$AV,42,FALSE),"0")</f>
        <v>1.5703616352201258E-2</v>
      </c>
      <c r="BJ55" s="25">
        <f>IFERROR(VLOOKUP(CONCATENATE($A55,BJ$25),Datos!$B:$AV,42,FALSE),"0")</f>
        <v>2.4046121593291406E-2</v>
      </c>
      <c r="BK55" s="25">
        <f>IFERROR(VLOOKUP(CONCATENATE($A55,BK$25),Datos!$B:$AV,42,FALSE),"0")</f>
        <v>1.9633099141295862E-2</v>
      </c>
      <c r="BL55" s="25">
        <f>IFERROR(VLOOKUP(CONCATENATE($A55,BL$25),Datos!$B:$AV,42,FALSE),"0")</f>
        <v>2.2502472799208705E-2</v>
      </c>
      <c r="BM55" s="25">
        <f>IFERROR(VLOOKUP(CONCATENATE($A55,BM$25),Datos!$B:$AV,42,FALSE),"0")</f>
        <v>2.0842450765864332E-2</v>
      </c>
      <c r="BN55" s="25">
        <f>IFERROR(VLOOKUP(CONCATENATE($A55,BN$25),Datos!$B:$AV,42,FALSE),"0")</f>
        <v>2.0701936632781776E-2</v>
      </c>
      <c r="BO55" s="25">
        <f>IFERROR(VLOOKUP(CONCATENATE($A55,BO$25),Datos!$B:$AV,42,FALSE),"0")</f>
        <v>2.4375000000000001E-2</v>
      </c>
      <c r="BP55" s="25">
        <f>IFERROR(VLOOKUP(CONCATENATE($A55,BP$25),Datos!$B:$AV,42,FALSE),"0")</f>
        <v>2.0674818840579711E-2</v>
      </c>
      <c r="BQ55" s="25">
        <f>IFERROR(VLOOKUP(CONCATENATE($A55,BQ$25),Datos!$B:$AV,42,FALSE),"0")</f>
        <v>1.8888888888888889E-2</v>
      </c>
      <c r="BR55" s="25">
        <f>IFERROR(VLOOKUP(CONCATENATE($A55,BR$25),Datos!$B:$AV,42,FALSE),"0")</f>
        <v>1.24546553808948E-2</v>
      </c>
      <c r="BS55" s="25">
        <f>IFERROR(VLOOKUP(CONCATENATE($A55,BS$25),Datos!$B:$AV,42,FALSE),"0")</f>
        <v>2.0642201834862386E-2</v>
      </c>
      <c r="BT55" s="25">
        <f>IFERROR(VLOOKUP(CONCATENATE($A55,BT$25),Datos!$B:$AV,42,FALSE),"0")</f>
        <v>1.3370998116760829E-2</v>
      </c>
      <c r="BU55" s="25">
        <f>IFERROR(VLOOKUP(CONCATENATE($A55,BU$25),Datos!$B:$AV,42,FALSE),"0")</f>
        <v>9.8650051921079958E-3</v>
      </c>
      <c r="BV55" s="25">
        <f>IFERROR(VLOOKUP(CONCATENATE($A55,BV$25),Datos!$B:$AV,42,FALSE),"0")</f>
        <v>1.4795474325500435E-2</v>
      </c>
      <c r="BW55" s="25">
        <f>IFERROR(VLOOKUP(CONCATENATE($A55,BW$25),Datos!$B:$AV,42,FALSE),"0")</f>
        <v>1.7964635063957863E-2</v>
      </c>
      <c r="BX55" s="25">
        <f>IFERROR(VLOOKUP(CONCATENATE($A55,BX$25),Datos!$B:$AV,42,FALSE),"0")</f>
        <v>4.244114002478315E-2</v>
      </c>
      <c r="BY55" s="25">
        <f>IFERROR(VLOOKUP(CONCATENATE($A55,BY$25),Datos!$B:$AV,42,FALSE),"0")</f>
        <v>3.0104712041884817E-2</v>
      </c>
      <c r="BZ55" s="25">
        <f>IFERROR(VLOOKUP(CONCATENATE($A55,BZ$25),Datos!$B:$AV,42,FALSE),"0")</f>
        <v>2.6658270361041143E-2</v>
      </c>
      <c r="CA55" s="25">
        <f>IFERROR(VLOOKUP(CONCATENATE($A55,CA$25),Datos!$B:$AV,42,FALSE),"0")</f>
        <v>3.6769759450171823E-2</v>
      </c>
      <c r="CB55" s="25">
        <f>IFERROR(VLOOKUP(CONCATENATE($A55,CB$25),Datos!$B:$AV,42,FALSE),"0")</f>
        <v>2.5155428024868483E-2</v>
      </c>
      <c r="CC55" s="25">
        <f>IFERROR(VLOOKUP(CONCATENATE($A55,CC$25),Datos!$B:$AV,42,FALSE),"0")</f>
        <v>2.4402907580477674E-2</v>
      </c>
      <c r="CD55" s="25">
        <f>IFERROR(VLOOKUP(CONCATENATE($A55,CD$25),Datos!$B:$AV,42,FALSE),"0")</f>
        <v>3.1363860167405222E-2</v>
      </c>
      <c r="CE55" s="25">
        <f>IFERROR(VLOOKUP(CONCATENATE($A55,CE$25),Datos!$B:$AV,42,FALSE),"0")</f>
        <v>3.0078485687903972E-2</v>
      </c>
      <c r="CF55" s="25">
        <f>IFERROR(VLOOKUP(CONCATENATE($A55,CF$25),Datos!$B:$AV,42,FALSE),"0")</f>
        <v>2.8463855421686748E-2</v>
      </c>
      <c r="CG55" s="25">
        <f>IFERROR(VLOOKUP(CONCATENATE($A55,CG$25),Datos!$B:$AV,42,FALSE),"0")</f>
        <v>2.078111946532999E-2</v>
      </c>
      <c r="CH55" s="25">
        <f>IFERROR(VLOOKUP(CONCATENATE($A55,CH$25),Datos!$B:$AV,42,FALSE),"0")</f>
        <v>2.6108592281322569E-2</v>
      </c>
      <c r="CI55" s="25">
        <f>IFERROR(VLOOKUP(CONCATENATE($A55,CI$25),Datos!$B:$AV,42,FALSE),"0")</f>
        <v>3.2399999999999998E-2</v>
      </c>
      <c r="CJ55" s="25">
        <f>IFERROR(VLOOKUP(CONCATENATE($A55,CJ$25),Datos!$B:$AV,42,FALSE),"0")</f>
        <v>3.8711191053413627E-2</v>
      </c>
      <c r="CK55" s="25">
        <f>IFERROR(VLOOKUP(CONCATENATE($A55,CK$25),Datos!$B:$AV,42,FALSE),"0")</f>
        <v>4.6589018302828619E-2</v>
      </c>
      <c r="CL55" s="25">
        <f>IFERROR(VLOOKUP(CONCATENATE($A55,CL$25),Datos!$B:$AV,42,FALSE),"0")</f>
        <v>3.7940190050307437E-2</v>
      </c>
      <c r="CM55" s="25">
        <f>IFERROR(VLOOKUP(CONCATENATE($A55,CM$25),Datos!$B:$AV,42,FALSE),"0")</f>
        <v>3.8940809968847349E-2</v>
      </c>
      <c r="CN55" s="25">
        <f>IFERROR(VLOOKUP(CONCATENATE($A55,CN$25),Datos!$B:$AV,42,FALSE),"0")</f>
        <v>5.4393305439330547E-2</v>
      </c>
      <c r="CO55" s="25">
        <f>IFERROR(VLOOKUP(CONCATENATE($A55,CO$25),Datos!$B:$AV,42,FALSE),"0")</f>
        <v>4.9247606019151846E-2</v>
      </c>
      <c r="CP55" s="25">
        <f>IFERROR(VLOOKUP(CONCATENATE($A55,CP$25),Datos!$B:$AV,42,FALSE),"0")</f>
        <v>3.8626609442060089E-2</v>
      </c>
      <c r="CQ55" s="25">
        <f>IFERROR(VLOOKUP(CONCATENATE($A55,CQ$25),Datos!$B:$AV,42,FALSE),"0")</f>
        <v>0.12182238362495873</v>
      </c>
      <c r="CR55" s="25">
        <f>IFERROR(VLOOKUP(CONCATENATE($A55,CR$25),Datos!$B:$AV,42,FALSE),"0")</f>
        <v>0</v>
      </c>
      <c r="CS55" s="25">
        <f>IFERROR(VLOOKUP(CONCATENATE($A55,CS$25),Datos!$B:$AV,42,FALSE),"0")</f>
        <v>0</v>
      </c>
      <c r="CT55" s="25">
        <f>IFERROR(VLOOKUP(CONCATENATE($A55,CT$25),Datos!$B:$AV,42,FALSE),"0")</f>
        <v>0</v>
      </c>
      <c r="CU55" s="25">
        <f>IFERROR(VLOOKUP(CONCATENATE($A55,CU$25),Datos!$B:$AV,42,FALSE),"0")</f>
        <v>0.21844660194174756</v>
      </c>
      <c r="CV55" s="25">
        <f>IFERROR(VLOOKUP(CONCATENATE($A55,CV$25),Datos!$B:$AV,42,FALSE),"0")</f>
        <v>0.10501750291715285</v>
      </c>
      <c r="CW55" s="25">
        <f>IFERROR(VLOOKUP(CONCATENATE($A55,CW$25),Datos!$B:$AV,42,FALSE),"0")</f>
        <v>7.8894133513149028E-2</v>
      </c>
      <c r="CX55" s="25">
        <f>IFERROR(VLOOKUP(CONCATENATE($A55,CX$25),Datos!$B:$AV,42,FALSE),"0")</f>
        <v>4.7058823529411764E-2</v>
      </c>
      <c r="CY55" s="25">
        <f>IFERROR(VLOOKUP(CONCATENATE($A55,CY$25),Datos!$B:$AV,42,FALSE),"0")</f>
        <v>5.7223595902507945E-2</v>
      </c>
      <c r="CZ55" s="25">
        <f>IFERROR(VLOOKUP(CONCATENATE($A55,CZ$25),Datos!$B:$AV,42,FALSE),"0")</f>
        <v>6.9073337123365552E-2</v>
      </c>
      <c r="DA55" s="25">
        <f>IFERROR(VLOOKUP(CONCATENATE($A55,DA$25),Datos!$B:$AV,42,FALSE),"0")</f>
        <v>6.2965470548408939E-2</v>
      </c>
    </row>
    <row r="56" spans="1:105" x14ac:dyDescent="0.2">
      <c r="A56" s="28" t="s">
        <v>52</v>
      </c>
      <c r="B56" s="27">
        <v>8.735750942367955E-2</v>
      </c>
      <c r="C56" s="27">
        <v>7.7680114922938331E-2</v>
      </c>
      <c r="D56" s="27">
        <v>7.1406004466131837E-2</v>
      </c>
      <c r="E56" s="27">
        <v>7.3838280450358243E-2</v>
      </c>
      <c r="F56" s="27">
        <v>7.1007286197745351E-2</v>
      </c>
      <c r="G56" s="27">
        <v>6.468719166645584E-2</v>
      </c>
      <c r="H56" s="27">
        <v>6.7399511752015445E-2</v>
      </c>
      <c r="I56" s="27">
        <v>7.0687478844634999E-2</v>
      </c>
      <c r="J56" s="27">
        <v>6.9985107314936484E-2</v>
      </c>
      <c r="K56" s="27">
        <v>7.5625343364240788E-2</v>
      </c>
      <c r="L56" s="27">
        <v>7.0668855653454751E-2</v>
      </c>
      <c r="M56" s="27">
        <v>7.9979426891991182E-2</v>
      </c>
      <c r="N56" s="27">
        <v>9.4851691498467908E-2</v>
      </c>
      <c r="O56" s="27">
        <v>9.1474570210213449E-2</v>
      </c>
      <c r="P56" s="27">
        <v>9.0898489560195472E-2</v>
      </c>
      <c r="Q56" s="27">
        <v>9.7479026341111372E-2</v>
      </c>
      <c r="R56" s="27">
        <v>0.10096582382741541</v>
      </c>
      <c r="S56" s="27">
        <v>8.8707267237961629E-2</v>
      </c>
      <c r="T56" s="27">
        <v>9.1781309253028645E-2</v>
      </c>
      <c r="U56" s="27">
        <v>9.7016455611018959E-2</v>
      </c>
      <c r="V56" s="27">
        <v>8.582628801245662E-2</v>
      </c>
      <c r="W56" s="27">
        <v>8.719831220224529E-2</v>
      </c>
      <c r="X56" s="27">
        <v>7.7868684560903165E-2</v>
      </c>
      <c r="Y56" s="27">
        <v>7.7868684560903165E-2</v>
      </c>
      <c r="Z56" s="27">
        <v>7.1604756511891285E-2</v>
      </c>
      <c r="AA56" s="27">
        <v>7.6679469784773122E-2</v>
      </c>
      <c r="AB56" s="27">
        <v>7.3804049921855533E-2</v>
      </c>
      <c r="AC56" s="27">
        <v>8.8188323080748893E-2</v>
      </c>
      <c r="AD56" s="27">
        <v>9.39913187784579E-2</v>
      </c>
      <c r="AE56" s="27">
        <v>8.3503471915232219E-2</v>
      </c>
      <c r="AF56" s="27">
        <v>8.5140189336065972E-2</v>
      </c>
      <c r="AG56" s="27">
        <v>0.1009345694950842</v>
      </c>
      <c r="AH56" s="27">
        <v>0.11714806780441919</v>
      </c>
      <c r="AI56" s="27">
        <v>0.11598051977758277</v>
      </c>
      <c r="AJ56" s="27">
        <v>0.10171477956186112</v>
      </c>
      <c r="AK56" s="27">
        <v>0.10118637335654992</v>
      </c>
      <c r="AL56" s="27">
        <v>9.8251756873381821E-2</v>
      </c>
      <c r="AM56" s="27">
        <v>0.112476789914206</v>
      </c>
      <c r="AN56" s="27">
        <v>9.843480740016583E-2</v>
      </c>
      <c r="AO56" s="27">
        <v>9.1937408865465711E-2</v>
      </c>
      <c r="AP56" s="27">
        <v>8.3444205131001384E-2</v>
      </c>
      <c r="AQ56" s="27">
        <v>9.0845801476403906E-2</v>
      </c>
      <c r="AR56" s="27">
        <v>9.5561252681531567E-2</v>
      </c>
      <c r="AS56" s="27">
        <v>9.0148394012579264E-2</v>
      </c>
      <c r="AT56" s="27">
        <v>7.6652583608269445E-2</v>
      </c>
      <c r="AU56" s="27">
        <v>8.9394218885858967E-2</v>
      </c>
      <c r="AV56" s="27">
        <v>8.3563930390501945E-2</v>
      </c>
      <c r="AW56" s="27">
        <v>7.6105393960597914E-2</v>
      </c>
      <c r="AX56" s="27">
        <v>7.848683824822654E-2</v>
      </c>
      <c r="AY56" s="27">
        <v>8.0455837172195954E-2</v>
      </c>
      <c r="AZ56" s="27">
        <v>6.4914100521274637E-2</v>
      </c>
      <c r="BA56" s="27">
        <v>6.7140150643083721E-2</v>
      </c>
      <c r="BB56" s="27">
        <v>7.3603201477605046E-2</v>
      </c>
      <c r="BC56" s="27">
        <v>6.8534955619826463E-2</v>
      </c>
      <c r="BD56" s="27">
        <v>7.030109448169429E-2</v>
      </c>
      <c r="BE56" s="27">
        <v>6.4828642711607612E-2</v>
      </c>
      <c r="BF56" s="27">
        <v>5.7463222781076274E-2</v>
      </c>
      <c r="BG56" s="27">
        <v>5.9061059622342274E-2</v>
      </c>
      <c r="BH56" s="27">
        <v>5.7581970420220674E-2</v>
      </c>
      <c r="BI56" s="27">
        <v>5.7261486517315323E-2</v>
      </c>
      <c r="BJ56" s="27">
        <v>6.5125735133756454E-2</v>
      </c>
      <c r="BK56" s="27">
        <v>5.9721448280955228E-2</v>
      </c>
      <c r="BL56" s="27">
        <v>5.5275078214470794E-2</v>
      </c>
      <c r="BM56" s="27">
        <v>5.7862503058810737E-2</v>
      </c>
      <c r="BN56" s="27">
        <v>6.0005397450977396E-2</v>
      </c>
      <c r="BO56" s="27">
        <v>5.8733954822517032E-2</v>
      </c>
      <c r="BP56" s="27">
        <v>5.9241404833980202E-2</v>
      </c>
      <c r="BQ56" s="27">
        <v>5.8181740587024015E-2</v>
      </c>
      <c r="BR56" s="27">
        <v>6.8613037291775383E-2</v>
      </c>
      <c r="BS56" s="27">
        <v>7.1343864308846483E-2</v>
      </c>
      <c r="BT56" s="29">
        <v>6.1728805365883134E-2</v>
      </c>
      <c r="BU56" s="29">
        <v>6.6413041275759352E-2</v>
      </c>
      <c r="BV56" s="29">
        <v>6.0962091940371103E-2</v>
      </c>
      <c r="BW56" s="29">
        <v>6.3952756173522349E-2</v>
      </c>
      <c r="BX56" s="29">
        <v>2.3503365697558846E-3</v>
      </c>
      <c r="BY56" s="29">
        <v>5.9664102188629935E-2</v>
      </c>
      <c r="BZ56" s="29">
        <v>6.8200266072064308E-2</v>
      </c>
      <c r="CA56" s="29">
        <v>8.0706160267877622E-2</v>
      </c>
      <c r="CB56" s="29">
        <v>7.7419135231762193E-2</v>
      </c>
      <c r="CC56" s="29">
        <v>7.6809526422652694E-2</v>
      </c>
      <c r="CD56" s="29">
        <v>8.0554758617896335E-2</v>
      </c>
      <c r="CE56" s="29">
        <v>7.0651322002300648E-2</v>
      </c>
      <c r="CF56" s="29">
        <v>6.8741991723906146E-2</v>
      </c>
      <c r="CG56" s="29">
        <v>6.7589003707168832E-2</v>
      </c>
      <c r="CH56" s="29">
        <v>6.2243143482986145E-2</v>
      </c>
      <c r="CI56" s="29">
        <v>6.6174289312897205E-2</v>
      </c>
      <c r="CJ56" s="29">
        <v>5.9623538244452115E-2</v>
      </c>
      <c r="CK56" s="29">
        <v>6.276149336624498E-2</v>
      </c>
      <c r="CL56" s="29">
        <v>6.2922687980923153E-2</v>
      </c>
      <c r="CM56" s="29">
        <v>6.3960704474097338E-2</v>
      </c>
      <c r="CN56" s="29">
        <v>6.8290867918079021E-2</v>
      </c>
      <c r="CO56" s="29">
        <v>6.0729308931985797E-2</v>
      </c>
      <c r="CP56" s="29">
        <v>6.1761642501725743E-2</v>
      </c>
      <c r="CQ56" s="29">
        <v>6.8617372490838727E-2</v>
      </c>
      <c r="CR56" s="29">
        <v>6.0982213780003451E-2</v>
      </c>
      <c r="CS56" s="29">
        <v>4.7462539647818006E-2</v>
      </c>
      <c r="CT56" s="29">
        <v>5.3081561216437693E-2</v>
      </c>
      <c r="CU56" s="29">
        <v>5.9481160581512996E-2</v>
      </c>
      <c r="CV56" s="29">
        <v>5.6554411549427336E-2</v>
      </c>
      <c r="CW56" s="29">
        <v>5.5210055376021049E-2</v>
      </c>
      <c r="CX56" s="29">
        <v>4.993275248979806E-2</v>
      </c>
      <c r="CY56" s="29">
        <v>5.0369766062044415E-2</v>
      </c>
      <c r="CZ56" s="29">
        <v>4.9733150758132387E-2</v>
      </c>
      <c r="DA56" s="29">
        <v>5.3527304842745697E-2</v>
      </c>
    </row>
    <row r="57" spans="1:105" x14ac:dyDescent="0.2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</row>
    <row r="58" spans="1:105" x14ac:dyDescent="0.2">
      <c r="A58" s="28" t="s">
        <v>131</v>
      </c>
      <c r="B58" s="27">
        <v>8.3945138175214332E-2</v>
      </c>
      <c r="C58" s="27">
        <v>7.5826340255976815E-2</v>
      </c>
      <c r="D58" s="27">
        <v>7.0581702177937064E-2</v>
      </c>
      <c r="E58" s="27">
        <v>7.3103977683230306E-2</v>
      </c>
      <c r="F58" s="27">
        <v>7.0678177021830074E-2</v>
      </c>
      <c r="G58" s="27">
        <v>6.4458869400839863E-2</v>
      </c>
      <c r="H58" s="27">
        <v>6.6845579318707965E-2</v>
      </c>
      <c r="I58" s="27">
        <v>7.0820862122017395E-2</v>
      </c>
      <c r="J58" s="27">
        <v>6.9711778534598354E-2</v>
      </c>
      <c r="K58" s="27">
        <v>7.6266652047585107E-2</v>
      </c>
      <c r="L58" s="27">
        <v>7.009024986770028E-2</v>
      </c>
      <c r="M58" s="27">
        <v>7.8969985346658542E-2</v>
      </c>
      <c r="N58" s="27">
        <v>9.4944939815289314E-2</v>
      </c>
      <c r="O58" s="27">
        <v>8.9981977977713803E-2</v>
      </c>
      <c r="P58" s="27">
        <v>8.975649448496173E-2</v>
      </c>
      <c r="Q58" s="27">
        <v>9.880557772005244E-2</v>
      </c>
      <c r="R58" s="27">
        <v>9.874300403817543E-2</v>
      </c>
      <c r="S58" s="27">
        <v>8.7541648608823783E-2</v>
      </c>
      <c r="T58" s="27">
        <v>8.9137158194476609E-2</v>
      </c>
      <c r="U58" s="27">
        <v>9.5910846558892815E-2</v>
      </c>
      <c r="V58" s="27">
        <v>8.7410087544911044E-2</v>
      </c>
      <c r="W58" s="27">
        <v>8.7460907815514119E-2</v>
      </c>
      <c r="X58" s="27">
        <v>7.5039841652173284E-2</v>
      </c>
      <c r="Y58" s="27">
        <v>7.5039841652173284E-2</v>
      </c>
      <c r="Z58" s="27">
        <v>7.0977737824546555E-2</v>
      </c>
      <c r="AA58" s="27">
        <v>7.4928443490751742E-2</v>
      </c>
      <c r="AB58" s="27">
        <v>7.2805546588450787E-2</v>
      </c>
      <c r="AC58" s="27">
        <v>8.6119086456619656E-2</v>
      </c>
      <c r="AD58" s="27">
        <v>9.1152205975333342E-2</v>
      </c>
      <c r="AE58" s="27">
        <v>8.1749292487959882E-2</v>
      </c>
      <c r="AF58" s="27">
        <v>8.2864943810279257E-2</v>
      </c>
      <c r="AG58" s="27">
        <v>9.9197958439664599E-2</v>
      </c>
      <c r="AH58" s="27">
        <v>0.11322148272716907</v>
      </c>
      <c r="AI58" s="27">
        <v>0.1085409998896369</v>
      </c>
      <c r="AJ58" s="27">
        <v>9.981565606689051E-2</v>
      </c>
      <c r="AK58" s="27">
        <v>9.7642699867596175E-2</v>
      </c>
      <c r="AL58" s="27">
        <v>9.4578688682578946E-2</v>
      </c>
      <c r="AM58" s="27">
        <v>0.10430900752031835</v>
      </c>
      <c r="AN58" s="27">
        <v>9.5865494312830091E-2</v>
      </c>
      <c r="AO58" s="27">
        <v>8.9403066492169891E-2</v>
      </c>
      <c r="AP58" s="27">
        <v>7.95720948597093E-2</v>
      </c>
      <c r="AQ58" s="27">
        <v>8.6805303686848828E-2</v>
      </c>
      <c r="AR58" s="27">
        <v>9.0150482859508496E-2</v>
      </c>
      <c r="AS58" s="27">
        <v>8.8748396328826612E-2</v>
      </c>
      <c r="AT58" s="27">
        <v>7.3364018622472341E-2</v>
      </c>
      <c r="AU58" s="27">
        <v>8.5984245215255439E-2</v>
      </c>
      <c r="AV58" s="27">
        <v>8.0664509021518296E-2</v>
      </c>
      <c r="AW58" s="27">
        <v>7.4569295128424279E-2</v>
      </c>
      <c r="AX58" s="27">
        <v>7.7469445997537162E-2</v>
      </c>
      <c r="AY58" s="27">
        <v>7.8589077504574417E-2</v>
      </c>
      <c r="AZ58" s="27">
        <v>6.3779652563727099E-2</v>
      </c>
      <c r="BA58" s="27">
        <v>6.4713860448537774E-2</v>
      </c>
      <c r="BB58" s="27">
        <v>7.0294066314386186E-2</v>
      </c>
      <c r="BC58" s="27">
        <v>6.7671440789899548E-2</v>
      </c>
      <c r="BD58" s="27">
        <v>6.8190723473721612E-2</v>
      </c>
      <c r="BE58" s="27">
        <v>6.1917540379085631E-2</v>
      </c>
      <c r="BF58" s="27">
        <v>5.5191231771072179E-2</v>
      </c>
      <c r="BG58" s="27">
        <v>5.7212022708543177E-2</v>
      </c>
      <c r="BH58" s="27">
        <v>5.5888095564025159E-2</v>
      </c>
      <c r="BI58" s="27">
        <v>5.6454297820823243E-2</v>
      </c>
      <c r="BJ58" s="27">
        <v>6.4316791322660077E-2</v>
      </c>
      <c r="BK58" s="27">
        <v>5.9103019683353332E-2</v>
      </c>
      <c r="BL58" s="27">
        <v>5.5024410408009247E-2</v>
      </c>
      <c r="BM58" s="27">
        <v>5.7648670705086953E-2</v>
      </c>
      <c r="BN58" s="27">
        <v>5.95128180038191E-2</v>
      </c>
      <c r="BO58" s="27">
        <v>5.784985183858684E-2</v>
      </c>
      <c r="BP58" s="27">
        <v>5.8329373430181249E-2</v>
      </c>
      <c r="BQ58" s="27">
        <v>5.6101401040317279E-2</v>
      </c>
      <c r="BR58" s="27">
        <v>6.7178605041365136E-2</v>
      </c>
      <c r="BS58" s="27">
        <v>6.8952463360553787E-2</v>
      </c>
      <c r="BT58" s="27">
        <v>5.6162673114970321E-2</v>
      </c>
      <c r="BU58" s="27">
        <v>6.1796658902314748E-2</v>
      </c>
      <c r="BV58" s="27">
        <v>5.5843645442575231E-2</v>
      </c>
      <c r="BW58" s="27">
        <v>5.8700759851753388E-2</v>
      </c>
      <c r="BX58" s="27">
        <v>4.0566327885811744E-3</v>
      </c>
      <c r="BY58" s="27">
        <v>5.4968804102832128E-2</v>
      </c>
      <c r="BZ58" s="27">
        <v>6.344011002199057E-2</v>
      </c>
      <c r="CA58" s="27">
        <v>7.3264725635049183E-2</v>
      </c>
      <c r="CB58" s="27">
        <v>7.1211246568322062E-2</v>
      </c>
      <c r="CC58" s="27">
        <v>7.0437626238337978E-2</v>
      </c>
      <c r="CD58" s="27">
        <v>7.3808808146874585E-2</v>
      </c>
      <c r="CE58" s="27">
        <v>6.4873043700190508E-2</v>
      </c>
      <c r="CF58" s="27">
        <v>6.393694093294891E-2</v>
      </c>
      <c r="CG58" s="27">
        <v>6.3079795848351966E-2</v>
      </c>
      <c r="CH58" s="27">
        <v>5.8203046584401015E-2</v>
      </c>
      <c r="CI58" s="27">
        <v>6.1349404080533299E-2</v>
      </c>
      <c r="CJ58" s="27">
        <v>5.6055291310891472E-2</v>
      </c>
      <c r="CK58" s="27">
        <v>5.9537269289805697E-2</v>
      </c>
      <c r="CL58" s="27">
        <v>5.8033039047603797E-2</v>
      </c>
      <c r="CM58" s="27">
        <v>6.0198035328248037E-2</v>
      </c>
      <c r="CN58" s="27">
        <v>6.1836481455949263E-2</v>
      </c>
      <c r="CO58" s="27">
        <v>5.5874475892789523E-2</v>
      </c>
      <c r="CP58" s="27">
        <v>5.7155924149172803E-2</v>
      </c>
      <c r="CQ58" s="27">
        <v>6.3798933174926603E-2</v>
      </c>
      <c r="CR58" s="27">
        <v>5.6313642507231927E-2</v>
      </c>
      <c r="CS58" s="27">
        <v>4.5555377432218505E-2</v>
      </c>
      <c r="CT58" s="27">
        <v>4.9262491382125621E-2</v>
      </c>
      <c r="CU58" s="27">
        <v>5.5871091551569836E-2</v>
      </c>
      <c r="CV58" s="27">
        <v>5.1009151724055103E-2</v>
      </c>
      <c r="CW58" s="27">
        <v>5.1942611944655263E-2</v>
      </c>
      <c r="CX58" s="27">
        <v>4.7705903692558387E-2</v>
      </c>
      <c r="CY58" s="27">
        <v>4.8413238120252458E-2</v>
      </c>
      <c r="CZ58" s="27">
        <v>4.8049705961299136E-2</v>
      </c>
      <c r="DA58" s="27">
        <v>5.1856316957558157E-2</v>
      </c>
    </row>
    <row r="61" spans="1:105" x14ac:dyDescent="0.2">
      <c r="A61" s="20" t="s">
        <v>133</v>
      </c>
      <c r="B61" s="30" t="s">
        <v>74</v>
      </c>
      <c r="C61" s="30" t="s">
        <v>75</v>
      </c>
      <c r="D61" s="30" t="s">
        <v>76</v>
      </c>
      <c r="E61" s="30" t="s">
        <v>77</v>
      </c>
      <c r="F61" s="30" t="s">
        <v>78</v>
      </c>
      <c r="G61" s="30" t="s">
        <v>79</v>
      </c>
      <c r="H61" s="30" t="s">
        <v>80</v>
      </c>
      <c r="I61" s="30" t="s">
        <v>81</v>
      </c>
      <c r="J61" s="30" t="s">
        <v>82</v>
      </c>
      <c r="K61" s="30" t="s">
        <v>83</v>
      </c>
      <c r="L61" s="30" t="s">
        <v>84</v>
      </c>
      <c r="M61" s="30" t="s">
        <v>85</v>
      </c>
      <c r="N61" s="30" t="s">
        <v>86</v>
      </c>
      <c r="O61" s="30" t="s">
        <v>87</v>
      </c>
      <c r="P61" s="30" t="s">
        <v>88</v>
      </c>
      <c r="Q61" s="30" t="s">
        <v>89</v>
      </c>
      <c r="R61" s="30" t="s">
        <v>90</v>
      </c>
      <c r="S61" s="30" t="s">
        <v>91</v>
      </c>
      <c r="T61" s="30" t="s">
        <v>92</v>
      </c>
      <c r="U61" s="30" t="s">
        <v>93</v>
      </c>
      <c r="V61" s="30" t="s">
        <v>94</v>
      </c>
      <c r="W61" s="30" t="s">
        <v>95</v>
      </c>
      <c r="X61" s="30" t="s">
        <v>96</v>
      </c>
      <c r="Y61" s="30" t="s">
        <v>97</v>
      </c>
      <c r="Z61" s="30" t="s">
        <v>98</v>
      </c>
      <c r="AA61" s="30" t="s">
        <v>99</v>
      </c>
      <c r="AB61" s="30" t="s">
        <v>100</v>
      </c>
      <c r="AC61" s="30" t="s">
        <v>101</v>
      </c>
      <c r="AD61" s="30" t="s">
        <v>102</v>
      </c>
      <c r="AE61" s="30" t="s">
        <v>103</v>
      </c>
      <c r="AF61" s="30" t="s">
        <v>104</v>
      </c>
      <c r="AG61" s="30" t="s">
        <v>105</v>
      </c>
      <c r="AH61" s="30" t="s">
        <v>106</v>
      </c>
      <c r="AI61" s="30" t="s">
        <v>107</v>
      </c>
      <c r="AJ61" s="30" t="s">
        <v>108</v>
      </c>
      <c r="AK61" s="30" t="s">
        <v>109</v>
      </c>
      <c r="AL61" s="30" t="s">
        <v>110</v>
      </c>
      <c r="AM61" s="30" t="s">
        <v>111</v>
      </c>
      <c r="AN61" s="30" t="s">
        <v>112</v>
      </c>
      <c r="AO61" s="30" t="s">
        <v>113</v>
      </c>
      <c r="AP61" s="30" t="s">
        <v>114</v>
      </c>
      <c r="AQ61" s="30" t="s">
        <v>115</v>
      </c>
      <c r="AR61" s="30" t="s">
        <v>116</v>
      </c>
      <c r="AS61" s="30" t="s">
        <v>117</v>
      </c>
      <c r="AT61" s="30" t="s">
        <v>118</v>
      </c>
      <c r="AU61" s="30" t="s">
        <v>119</v>
      </c>
      <c r="AV61" s="30" t="s">
        <v>120</v>
      </c>
      <c r="AW61" s="30" t="s">
        <v>121</v>
      </c>
      <c r="AX61" s="30" t="s">
        <v>122</v>
      </c>
      <c r="AY61" s="30" t="s">
        <v>123</v>
      </c>
      <c r="AZ61" s="30" t="s">
        <v>124</v>
      </c>
      <c r="BA61" s="30" t="s">
        <v>125</v>
      </c>
      <c r="BB61" s="30">
        <v>1</v>
      </c>
      <c r="BC61" s="30">
        <v>2</v>
      </c>
      <c r="BD61" s="30">
        <v>3</v>
      </c>
      <c r="BE61" s="30">
        <v>4</v>
      </c>
      <c r="BF61" s="30">
        <v>5</v>
      </c>
      <c r="BG61" s="30">
        <v>6</v>
      </c>
      <c r="BH61" s="30">
        <v>7</v>
      </c>
      <c r="BI61" s="30">
        <v>8</v>
      </c>
      <c r="BJ61" s="30">
        <v>9</v>
      </c>
      <c r="BK61" s="30">
        <v>10</v>
      </c>
      <c r="BL61" s="30">
        <v>11</v>
      </c>
      <c r="BM61" s="30">
        <v>12</v>
      </c>
      <c r="BN61" s="30">
        <v>13</v>
      </c>
      <c r="BO61" s="30">
        <v>14</v>
      </c>
      <c r="BP61" s="30">
        <v>15</v>
      </c>
      <c r="BQ61" s="30">
        <v>16</v>
      </c>
      <c r="BR61" s="30">
        <v>17</v>
      </c>
      <c r="BS61" s="30">
        <v>18</v>
      </c>
      <c r="BT61" s="30">
        <v>19</v>
      </c>
      <c r="BU61" s="30">
        <v>20</v>
      </c>
      <c r="BV61" s="30">
        <v>21</v>
      </c>
      <c r="BW61" s="30">
        <v>22</v>
      </c>
      <c r="BX61" s="30">
        <v>23</v>
      </c>
      <c r="BY61" s="30">
        <v>24</v>
      </c>
      <c r="BZ61" s="30">
        <v>25</v>
      </c>
      <c r="CA61" s="30">
        <v>26</v>
      </c>
      <c r="CB61" s="30">
        <v>27</v>
      </c>
      <c r="CC61" s="30">
        <v>28</v>
      </c>
      <c r="CD61" s="30">
        <v>29</v>
      </c>
      <c r="CE61" s="30">
        <v>30</v>
      </c>
      <c r="CF61" s="30">
        <v>31</v>
      </c>
      <c r="CG61" s="30">
        <v>32</v>
      </c>
      <c r="CH61" s="30">
        <v>33</v>
      </c>
      <c r="CI61" s="30">
        <v>34</v>
      </c>
      <c r="CJ61" s="30">
        <v>35</v>
      </c>
      <c r="CK61" s="30">
        <v>36</v>
      </c>
      <c r="CL61" s="30">
        <v>37</v>
      </c>
      <c r="CM61" s="30">
        <v>38</v>
      </c>
      <c r="CN61" s="30">
        <v>39</v>
      </c>
      <c r="CO61" s="30">
        <v>40</v>
      </c>
      <c r="CP61" s="30">
        <v>41</v>
      </c>
      <c r="CQ61" s="17">
        <v>42</v>
      </c>
      <c r="CR61" s="17">
        <v>43</v>
      </c>
      <c r="CS61" s="17">
        <v>44</v>
      </c>
      <c r="CT61" s="17">
        <v>45</v>
      </c>
      <c r="CU61" s="17">
        <v>46</v>
      </c>
      <c r="CV61" s="17">
        <v>47</v>
      </c>
      <c r="CW61" s="17">
        <v>48</v>
      </c>
      <c r="CX61" s="17">
        <v>49</v>
      </c>
      <c r="CY61" s="17">
        <v>50</v>
      </c>
      <c r="CZ61" s="17">
        <v>51</v>
      </c>
      <c r="DA61" s="17">
        <v>52</v>
      </c>
    </row>
    <row r="62" spans="1:105" x14ac:dyDescent="0.2">
      <c r="A62" s="21" t="s">
        <v>20</v>
      </c>
      <c r="B62" s="23">
        <v>2.2395084324748332E-2</v>
      </c>
      <c r="C62" s="23">
        <v>3.1484257871064465E-2</v>
      </c>
      <c r="D62" s="23">
        <v>2.3352435530085959E-2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3.8043478260869568E-2</v>
      </c>
      <c r="K62" s="23">
        <v>0.82608695652173914</v>
      </c>
      <c r="L62" s="23">
        <v>2.2236503856041132E-2</v>
      </c>
      <c r="M62" s="23">
        <v>2.5155151013653291E-2</v>
      </c>
      <c r="N62" s="23">
        <v>3.0334865397242283E-2</v>
      </c>
      <c r="O62" s="23">
        <v>1.3719057560393677E-2</v>
      </c>
      <c r="P62" s="23">
        <v>1.0044943820224719E-2</v>
      </c>
      <c r="Q62" s="23">
        <v>1.4850071394574012E-2</v>
      </c>
      <c r="R62" s="23">
        <v>1.4330069262001434E-2</v>
      </c>
      <c r="S62" s="23">
        <v>1.4760147601476014E-2</v>
      </c>
      <c r="T62" s="23">
        <v>1.4485425342058298E-2</v>
      </c>
      <c r="U62" s="23">
        <v>1.3472549680026945E-2</v>
      </c>
      <c r="V62" s="23">
        <v>2.1330816422840963E-2</v>
      </c>
      <c r="W62" s="23">
        <v>1.6685280321643958E-2</v>
      </c>
      <c r="X62" s="23">
        <v>1.3785845830044725E-2</v>
      </c>
      <c r="Y62" s="23">
        <v>1.709750566893424E-2</v>
      </c>
      <c r="Z62" s="23">
        <v>1.4699423552017568E-2</v>
      </c>
      <c r="AA62" s="23">
        <v>1.3758901322482198E-2</v>
      </c>
      <c r="AB62" s="23">
        <v>1.5513959390862943E-2</v>
      </c>
      <c r="AC62" s="23">
        <v>1.6653290529695025E-2</v>
      </c>
      <c r="AD62" s="23">
        <v>1.3676786261882857E-2</v>
      </c>
      <c r="AE62" s="23">
        <v>1.732965734541158E-2</v>
      </c>
      <c r="AF62" s="23">
        <v>1.2244027303754266E-2</v>
      </c>
      <c r="AG62" s="23">
        <v>1.7156862745098041E-2</v>
      </c>
      <c r="AH62" s="23">
        <v>1.7910447761194031E-2</v>
      </c>
      <c r="AI62" s="23">
        <v>1.1747986736144007E-2</v>
      </c>
      <c r="AJ62" s="23">
        <v>2.2074468085106384E-2</v>
      </c>
      <c r="AK62" s="23">
        <v>1.7114837076874407E-2</v>
      </c>
      <c r="AL62" s="23">
        <v>1.2257661038148843E-2</v>
      </c>
      <c r="AM62" s="23">
        <v>1.6907140214576396E-2</v>
      </c>
      <c r="AN62" s="23">
        <v>1.890909090909091E-2</v>
      </c>
      <c r="AO62" s="23">
        <v>1.9148161630870041E-2</v>
      </c>
      <c r="AP62" s="23">
        <v>1.3601179506081829E-2</v>
      </c>
      <c r="AQ62" s="23">
        <v>1.8099547511312219E-2</v>
      </c>
      <c r="AR62" s="23">
        <v>1.3011348640802323E-2</v>
      </c>
      <c r="AS62" s="23">
        <v>2.313624678663239E-2</v>
      </c>
      <c r="AT62" s="23">
        <v>1.7428167687235045E-2</v>
      </c>
      <c r="AU62" s="23">
        <v>1.5481029810298103E-2</v>
      </c>
      <c r="AV62" s="23">
        <v>1.8345127925966251E-2</v>
      </c>
      <c r="AW62" s="23">
        <v>2.0438247011952192E-2</v>
      </c>
      <c r="AX62" s="23">
        <v>2.233940556088207E-2</v>
      </c>
      <c r="AY62" s="23">
        <v>1.9707486365889936E-2</v>
      </c>
      <c r="AZ62" s="23">
        <v>4.2089843750000001E-2</v>
      </c>
      <c r="BA62" s="23">
        <v>1.9619973486522314E-2</v>
      </c>
      <c r="BB62" s="23">
        <v>2.2786954680220246E-2</v>
      </c>
      <c r="BC62" s="23">
        <v>2.6937341401522544E-2</v>
      </c>
      <c r="BD62" s="23">
        <v>2.1615008156606851E-2</v>
      </c>
      <c r="BE62" s="23">
        <v>1.9006131010003226E-2</v>
      </c>
      <c r="BF62" s="23">
        <v>2.2385786802030457E-2</v>
      </c>
      <c r="BG62" s="23">
        <v>4.1893424036281178E-2</v>
      </c>
      <c r="BH62" s="23">
        <v>2.6539278131634821E-2</v>
      </c>
      <c r="BI62" s="23">
        <v>2.9741077676696991E-2</v>
      </c>
      <c r="BJ62" s="25">
        <f>IFERROR(VLOOKUP(CONCATENATE($A62,BJ$25),Datos!$B:$AV,44,FALSE),"0")</f>
        <v>3.2031814895155462E-2</v>
      </c>
      <c r="BK62" s="25">
        <f>IFERROR(VLOOKUP(CONCATENATE($A62,BK$25),Datos!$B:$AV,44,FALSE),"0")</f>
        <v>1</v>
      </c>
      <c r="BL62" s="25">
        <f>IFERROR(VLOOKUP(CONCATENATE($A62,BL$25),Datos!$B:$AV,44,FALSE),"0")</f>
        <v>0</v>
      </c>
      <c r="BM62" s="25">
        <f>IFERROR(VLOOKUP(CONCATENATE($A62,BM$25),Datos!$B:$AV,44,FALSE),"0")</f>
        <v>1</v>
      </c>
      <c r="BN62" s="25">
        <f>IFERROR(VLOOKUP(CONCATENATE($A62,BN$25),Datos!$B:$AV,44,FALSE),"0")</f>
        <v>3.0462375339981869E-2</v>
      </c>
      <c r="BO62" s="25">
        <f>IFERROR(VLOOKUP(CONCATENATE($A62,BO$25),Datos!$B:$AV,44,FALSE),"0")</f>
        <v>2.264833574529667E-2</v>
      </c>
      <c r="BP62" s="25">
        <f>IFERROR(VLOOKUP(CONCATENATE($A62,BP$25),Datos!$B:$AV,44,FALSE),"0")</f>
        <v>2.4109748978400469E-2</v>
      </c>
      <c r="BQ62" s="25">
        <f>IFERROR(VLOOKUP(CONCATENATE($A62,BQ$25),Datos!$B:$AV,44,FALSE),"0")</f>
        <v>1.8107951247823564E-2</v>
      </c>
      <c r="BR62" s="25">
        <f>IFERROR(VLOOKUP(CONCATENATE($A62,BR$25),Datos!$B:$AV,44,FALSE),"0")</f>
        <v>2.2424242424242423E-2</v>
      </c>
      <c r="BS62" s="25">
        <f>IFERROR(VLOOKUP(CONCATENATE($A62,BS$25),Datos!$B:$AV,44,FALSE),"0")</f>
        <v>2.2333529758397173E-2</v>
      </c>
      <c r="BT62" s="25">
        <f>IFERROR(VLOOKUP(CONCATENATE($A62,BT$25),Datos!$B:$AV,44,FALSE),"0")</f>
        <v>1.7358171041490261E-2</v>
      </c>
      <c r="BU62" s="25">
        <f>IFERROR(VLOOKUP(CONCATENATE($A62,BU$25),Datos!$B:$AV,44,FALSE),"0")</f>
        <v>2.0568070519098921E-2</v>
      </c>
      <c r="BV62" s="25">
        <f>IFERROR(VLOOKUP(CONCATENATE($A62,BV$25),Datos!$B:$AV,44,FALSE),"0")</f>
        <v>1.0367298578199052E-2</v>
      </c>
      <c r="BW62" s="25">
        <f>IFERROR(VLOOKUP(CONCATENATE($A62,BW$25),Datos!$B:$AV,44,FALSE),"0")</f>
        <v>2.0952380952380951E-2</v>
      </c>
      <c r="BX62" s="25">
        <f>IFERROR(VLOOKUP(CONCATENATE($A62,BX$25),Datos!$B:$AV,44,FALSE),"0")</f>
        <v>3.07426597582038E-2</v>
      </c>
      <c r="BY62" s="25">
        <f>IFERROR(VLOOKUP(CONCATENATE($A62,BY$25),Datos!$B:$AV,44,FALSE),"0")</f>
        <v>1.7921593030491598E-2</v>
      </c>
      <c r="BZ62" s="25">
        <f>IFERROR(VLOOKUP(CONCATENATE($A62,BZ$25),Datos!$B:$AV,44,FALSE),"0")</f>
        <v>4.4400540709160864E-2</v>
      </c>
      <c r="CA62" s="25">
        <f>IFERROR(VLOOKUP(CONCATENATE($A62,CA$25),Datos!$B:$AV,44,FALSE),"0")</f>
        <v>1.8677685950413223E-2</v>
      </c>
      <c r="CB62" s="25">
        <f>IFERROR(VLOOKUP(CONCATENATE($A62,CB$25),Datos!$B:$AV,44,FALSE),"0")</f>
        <v>1.7838008194138041E-2</v>
      </c>
      <c r="CC62" s="25">
        <f>IFERROR(VLOOKUP(CONCATENATE($A62,CC$25),Datos!$B:$AV,44,FALSE),"0")</f>
        <v>2.4646781789638934E-2</v>
      </c>
      <c r="CD62" s="25">
        <f>IFERROR(VLOOKUP(CONCATENATE($A62,CD$25),Datos!$B:$AV,44,FALSE),"0")</f>
        <v>1.8921161825726143E-2</v>
      </c>
      <c r="CE62" s="25">
        <f>IFERROR(VLOOKUP(CONCATENATE($A62,CE$25),Datos!$B:$AV,44,FALSE),"0")</f>
        <v>2.3865006026516672E-2</v>
      </c>
      <c r="CF62" s="25">
        <f>IFERROR(VLOOKUP(CONCATENATE($A62,CF$25),Datos!$B:$AV,44,FALSE),"0")</f>
        <v>2.7465191684150295E-2</v>
      </c>
      <c r="CG62" s="25">
        <f>IFERROR(VLOOKUP(CONCATENATE($A62,CG$25),Datos!$B:$AV,44,FALSE),"0")</f>
        <v>2.147911051212938E-2</v>
      </c>
      <c r="CH62" s="25">
        <f>IFERROR(VLOOKUP(CONCATENATE($A62,CH$25),Datos!$B:$AV,44,FALSE),"0")</f>
        <v>1.9133370849746763E-2</v>
      </c>
      <c r="CI62" s="25">
        <f>IFERROR(VLOOKUP(CONCATENATE($A62,CI$25),Datos!$B:$AV,44,FALSE),"0")</f>
        <v>2.3975155279503106E-2</v>
      </c>
      <c r="CJ62" s="25">
        <f>IFERROR(VLOOKUP(CONCATENATE($A62,CJ$25),Datos!$B:$AV,44,FALSE),"0")</f>
        <v>2.289156626506024E-2</v>
      </c>
      <c r="CK62" s="25">
        <f>IFERROR(VLOOKUP(CONCATENATE($A62,CK$25),Datos!$B:$AV,44,FALSE),"0")</f>
        <v>2.6737967914438502E-2</v>
      </c>
      <c r="CL62" s="25">
        <f>IFERROR(VLOOKUP(CONCATENATE($A62,CL$25),Datos!$B:$AV,44,FALSE),"0")</f>
        <v>1.9923696481559984E-2</v>
      </c>
      <c r="CM62" s="25">
        <f>IFERROR(VLOOKUP(CONCATENATE($A62,CM$25),Datos!$B:$AV,44,FALSE),"0")</f>
        <v>2.5874125874125874E-2</v>
      </c>
      <c r="CN62" s="25">
        <f>IFERROR(VLOOKUP(CONCATENATE($A62,CN$25),Datos!$B:$AV,44,FALSE),"0")</f>
        <v>1.7262074878536725E-2</v>
      </c>
      <c r="CO62" s="25">
        <f>IFERROR(VLOOKUP(CONCATENATE($A62,CO$25),Datos!$B:$AV,44,FALSE),"0")</f>
        <v>2.5798011512297228E-2</v>
      </c>
      <c r="CP62" s="25">
        <f>IFERROR(VLOOKUP(CONCATENATE($A62,CP$25),Datos!$B:$AV,44,FALSE),"0")</f>
        <v>2.874251497005988E-2</v>
      </c>
      <c r="CQ62" s="25">
        <f>IFERROR(VLOOKUP(CONCATENATE($A62,CQ$25),Datos!$B:$AV,44,FALSE),"0")</f>
        <v>3.6356986100950985E-2</v>
      </c>
      <c r="CR62" s="25">
        <f>IFERROR(VLOOKUP(CONCATENATE($A62,CR$25),Datos!$B:$AV,44,FALSE),"0")</f>
        <v>3.0063965884861408E-2</v>
      </c>
      <c r="CS62" s="25">
        <f>IFERROR(VLOOKUP(CONCATENATE($A62,CS$25),Datos!$B:$AV,44,FALSE),"0")</f>
        <v>4.6758767268862911E-2</v>
      </c>
      <c r="CT62" s="25">
        <f>IFERROR(VLOOKUP(CONCATENATE($A62,CT$25),Datos!$B:$AV,44,FALSE),"0")</f>
        <v>2.2969543147208123E-2</v>
      </c>
      <c r="CU62" s="25">
        <f>IFERROR(VLOOKUP(CONCATENATE($A62,CU$25),Datos!$B:$AV,44,FALSE),"0")</f>
        <v>4.2677345537757434E-2</v>
      </c>
      <c r="CV62" s="25">
        <f>IFERROR(VLOOKUP(CONCATENATE($A62,CV$25),Datos!$B:$AV,44,FALSE),"0")</f>
        <v>2.7625391849529779E-2</v>
      </c>
      <c r="CW62" s="25">
        <f>IFERROR(VLOOKUP(CONCATENATE($A62,CW$25),Datos!$B:$AV,44,FALSE),"0")</f>
        <v>3.3904109589041095E-2</v>
      </c>
      <c r="CX62" s="25">
        <f>IFERROR(VLOOKUP(CONCATENATE($A62,CX$25),Datos!$B:$AV,44,FALSE),"0")</f>
        <v>4.1264559068219631E-2</v>
      </c>
      <c r="CY62" s="25">
        <f>IFERROR(VLOOKUP(CONCATENATE($A62,CY$25),Datos!$B:$AV,44,FALSE),"0")</f>
        <v>4.4397463002114168E-2</v>
      </c>
      <c r="CZ62" s="25">
        <f>IFERROR(VLOOKUP(CONCATENATE($A62,CZ$25),Datos!$B:$AV,44,FALSE),"0")</f>
        <v>3.9271047227926077E-2</v>
      </c>
      <c r="DA62" s="25">
        <f>IFERROR(VLOOKUP(CONCATENATE($A62,DA$25),Datos!$B:$AV,44,FALSE),"0")</f>
        <v>3.9727722772277228E-2</v>
      </c>
    </row>
    <row r="63" spans="1:105" x14ac:dyDescent="0.2">
      <c r="A63" s="21" t="s">
        <v>21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0</v>
      </c>
      <c r="AX63" s="23">
        <v>0</v>
      </c>
      <c r="AY63" s="23">
        <v>0</v>
      </c>
      <c r="AZ63" s="23">
        <v>0</v>
      </c>
      <c r="BA63" s="23">
        <v>2.4923445613100784E-2</v>
      </c>
      <c r="BB63" s="23">
        <v>2.3909774436090225E-2</v>
      </c>
      <c r="BC63" s="23">
        <v>2.8508042151968942E-2</v>
      </c>
      <c r="BD63" s="23">
        <v>2.5688468158347678E-2</v>
      </c>
      <c r="BE63" s="23">
        <v>3.6301369863013695E-2</v>
      </c>
      <c r="BF63" s="23">
        <v>1.9051148999258711E-2</v>
      </c>
      <c r="BG63" s="23">
        <v>3.1645569620253167E-2</v>
      </c>
      <c r="BH63" s="23">
        <v>2.1897810218978103E-2</v>
      </c>
      <c r="BI63" s="23">
        <v>5.1948051948051951E-2</v>
      </c>
      <c r="BJ63" s="25">
        <f>IFERROR(VLOOKUP(CONCATENATE($A63,BJ$25),Datos!$B:$AV,44,FALSE),"0")</f>
        <v>2.5316455696202531E-2</v>
      </c>
      <c r="BK63" s="25">
        <f>IFERROR(VLOOKUP(CONCATENATE($A63,BK$25),Datos!$B:$AV,44,FALSE),"0")</f>
        <v>0</v>
      </c>
      <c r="BL63" s="25">
        <f>IFERROR(VLOOKUP(CONCATENATE($A63,BL$25),Datos!$B:$AV,44,FALSE),"0")</f>
        <v>0</v>
      </c>
      <c r="BM63" s="25">
        <f>IFERROR(VLOOKUP(CONCATENATE($A63,BM$25),Datos!$B:$AV,44,FALSE),"0")</f>
        <v>0</v>
      </c>
      <c r="BN63" s="25">
        <f>IFERROR(VLOOKUP(CONCATENATE($A63,BN$25),Datos!$B:$AV,44,FALSE),"0")</f>
        <v>0.33333333333333331</v>
      </c>
      <c r="BO63" s="25">
        <f>IFERROR(VLOOKUP(CONCATENATE($A63,BO$25),Datos!$B:$AV,44,FALSE),"0")</f>
        <v>2.7397260273972601E-2</v>
      </c>
      <c r="BP63" s="25">
        <f>IFERROR(VLOOKUP(CONCATENATE($A63,BP$25),Datos!$B:$AV,44,FALSE),"0")</f>
        <v>1.7084177564929085E-2</v>
      </c>
      <c r="BQ63" s="25">
        <f>IFERROR(VLOOKUP(CONCATENATE($A63,BQ$25),Datos!$B:$AV,44,FALSE),"0")</f>
        <v>1.6953713670613563E-2</v>
      </c>
      <c r="BR63" s="25">
        <f>IFERROR(VLOOKUP(CONCATENATE($A63,BR$25),Datos!$B:$AV,44,FALSE),"0")</f>
        <v>1.6092475067996374E-2</v>
      </c>
      <c r="BS63" s="25">
        <f>IFERROR(VLOOKUP(CONCATENATE($A63,BS$25),Datos!$B:$AV,44,FALSE),"0")</f>
        <v>1.7231897341888177E-2</v>
      </c>
      <c r="BT63" s="25">
        <f>IFERROR(VLOOKUP(CONCATENATE($A63,BT$25),Datos!$B:$AV,44,FALSE),"0")</f>
        <v>2.167461579226285E-2</v>
      </c>
      <c r="BU63" s="25">
        <f>IFERROR(VLOOKUP(CONCATENATE($A63,BU$25),Datos!$B:$AV,44,FALSE),"0")</f>
        <v>1.6115311909262759E-2</v>
      </c>
      <c r="BV63" s="25">
        <f>IFERROR(VLOOKUP(CONCATENATE($A63,BV$25),Datos!$B:$AV,44,FALSE),"0")</f>
        <v>1.2614445574771109E-2</v>
      </c>
      <c r="BW63" s="25">
        <f>IFERROR(VLOOKUP(CONCATENATE($A63,BW$25),Datos!$B:$AV,44,FALSE),"0")</f>
        <v>2.2280534351145038E-2</v>
      </c>
      <c r="BX63" s="25">
        <f>IFERROR(VLOOKUP(CONCATENATE($A63,BX$25),Datos!$B:$AV,44,FALSE),"0")</f>
        <v>1.9856459330143541E-2</v>
      </c>
      <c r="BY63" s="25">
        <f>IFERROR(VLOOKUP(CONCATENATE($A63,BY$25),Datos!$B:$AV,44,FALSE),"0")</f>
        <v>2.1890775585130792E-2</v>
      </c>
      <c r="BZ63" s="25">
        <f>IFERROR(VLOOKUP(CONCATENATE($A63,BZ$25),Datos!$B:$AV,44,FALSE),"0")</f>
        <v>1.9900497512437811E-2</v>
      </c>
      <c r="CA63" s="25">
        <f>IFERROR(VLOOKUP(CONCATENATE($A63,CA$25),Datos!$B:$AV,44,FALSE),"0")</f>
        <v>1.3850771869639794E-2</v>
      </c>
      <c r="CB63" s="25">
        <f>IFERROR(VLOOKUP(CONCATENATE($A63,CB$25),Datos!$B:$AV,44,FALSE),"0")</f>
        <v>1.7683239364428498E-2</v>
      </c>
      <c r="CC63" s="25">
        <f>IFERROR(VLOOKUP(CONCATENATE($A63,CC$25),Datos!$B:$AV,44,FALSE),"0")</f>
        <v>2.1052631578947368E-2</v>
      </c>
      <c r="CD63" s="25">
        <f>IFERROR(VLOOKUP(CONCATENATE($A63,CD$25),Datos!$B:$AV,44,FALSE),"0")</f>
        <v>9.9236641221374045E-2</v>
      </c>
      <c r="CE63" s="25">
        <f>IFERROR(VLOOKUP(CONCATENATE($A63,CE$25),Datos!$B:$AV,44,FALSE),"0")</f>
        <v>1.9586036453506334E-2</v>
      </c>
      <c r="CF63" s="25">
        <f>IFERROR(VLOOKUP(CONCATENATE($A63,CF$25),Datos!$B:$AV,44,FALSE),"0")</f>
        <v>2.0698924731182795E-2</v>
      </c>
      <c r="CG63" s="25">
        <f>IFERROR(VLOOKUP(CONCATENATE($A63,CG$25),Datos!$B:$AV,44,FALSE),"0")</f>
        <v>2.0837166513339465E-2</v>
      </c>
      <c r="CH63" s="25">
        <f>IFERROR(VLOOKUP(CONCATENATE($A63,CH$25),Datos!$B:$AV,44,FALSE),"0")</f>
        <v>1.9433013260173753E-2</v>
      </c>
      <c r="CI63" s="25">
        <f>IFERROR(VLOOKUP(CONCATENATE($A63,CI$25),Datos!$B:$AV,44,FALSE),"0")</f>
        <v>2.7237604636188024E-2</v>
      </c>
      <c r="CJ63" s="25">
        <f>IFERROR(VLOOKUP(CONCATENATE($A63,CJ$25),Datos!$B:$AV,44,FALSE),"0")</f>
        <v>2.957227138643068E-2</v>
      </c>
      <c r="CK63" s="25">
        <f>IFERROR(VLOOKUP(CONCATENATE($A63,CK$25),Datos!$B:$AV,44,FALSE),"0")</f>
        <v>2.5582785415421399E-2</v>
      </c>
      <c r="CL63" s="25">
        <f>IFERROR(VLOOKUP(CONCATENATE($A63,CL$25),Datos!$B:$AV,44,FALSE),"0")</f>
        <v>2.8955752212389382E-2</v>
      </c>
      <c r="CM63" s="25">
        <f>IFERROR(VLOOKUP(CONCATENATE($A63,CM$25),Datos!$B:$AV,44,FALSE),"0")</f>
        <v>3.2190476190476193E-2</v>
      </c>
      <c r="CN63" s="25">
        <f>IFERROR(VLOOKUP(CONCATENATE($A63,CN$25),Datos!$B:$AV,44,FALSE),"0")</f>
        <v>2.9712092130518234E-2</v>
      </c>
      <c r="CO63" s="25">
        <f>IFERROR(VLOOKUP(CONCATENATE($A63,CO$25),Datos!$B:$AV,44,FALSE),"0")</f>
        <v>3.2680901542111507E-2</v>
      </c>
      <c r="CP63" s="25">
        <f>IFERROR(VLOOKUP(CONCATENATE($A63,CP$25),Datos!$B:$AV,44,FALSE),"0")</f>
        <v>3.4238227146814404E-2</v>
      </c>
      <c r="CQ63" s="25">
        <f>IFERROR(VLOOKUP(CONCATENATE($A63,CQ$25),Datos!$B:$AV,44,FALSE),"0")</f>
        <v>4.4312952005259698E-2</v>
      </c>
      <c r="CR63" s="25">
        <f>IFERROR(VLOOKUP(CONCATENATE($A63,CR$25),Datos!$B:$AV,44,FALSE),"0")</f>
        <v>2.9550429365212998E-2</v>
      </c>
      <c r="CS63" s="25">
        <f>IFERROR(VLOOKUP(CONCATENATE($A63,CS$25),Datos!$B:$AV,44,FALSE),"0")</f>
        <v>5.3129890453834115E-2</v>
      </c>
      <c r="CT63" s="25">
        <f>IFERROR(VLOOKUP(CONCATENATE($A63,CT$25),Datos!$B:$AV,44,FALSE),"0")</f>
        <v>2.2887323943661973E-2</v>
      </c>
      <c r="CU63" s="25">
        <f>IFERROR(VLOOKUP(CONCATENATE($A63,CU$25),Datos!$B:$AV,44,FALSE),"0")</f>
        <v>4.0758293838862557E-2</v>
      </c>
      <c r="CV63" s="25">
        <f>IFERROR(VLOOKUP(CONCATENATE($A63,CV$25),Datos!$B:$AV,44,FALSE),"0")</f>
        <v>2.5576995838062808E-2</v>
      </c>
      <c r="CW63" s="25">
        <f>IFERROR(VLOOKUP(CONCATENATE($A63,CW$25),Datos!$B:$AV,44,FALSE),"0")</f>
        <v>3.4030837004405283E-2</v>
      </c>
      <c r="CX63" s="25">
        <f>IFERROR(VLOOKUP(CONCATENATE($A63,CX$25),Datos!$B:$AV,44,FALSE),"0")</f>
        <v>5.4807692307692307E-2</v>
      </c>
      <c r="CY63" s="25">
        <f>IFERROR(VLOOKUP(CONCATENATE($A63,CY$25),Datos!$B:$AV,44,FALSE),"0")</f>
        <v>4.0492610837438422E-2</v>
      </c>
      <c r="CZ63" s="25">
        <f>IFERROR(VLOOKUP(CONCATENATE($A63,CZ$25),Datos!$B:$AV,44,FALSE),"0")</f>
        <v>3.9276018099547512E-2</v>
      </c>
      <c r="DA63" s="25">
        <f>IFERROR(VLOOKUP(CONCATENATE($A63,DA$25),Datos!$B:$AV,44,FALSE),"0")</f>
        <v>4.0902679830747531E-2</v>
      </c>
    </row>
    <row r="64" spans="1:105" x14ac:dyDescent="0.2">
      <c r="A64" s="21" t="s">
        <v>54</v>
      </c>
      <c r="B64" s="23">
        <v>2.9638009049773754E-2</v>
      </c>
      <c r="C64" s="23">
        <v>4.3092666287663443E-2</v>
      </c>
      <c r="D64" s="23">
        <v>3.6133768352365418E-2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3.6101083032490974E-2</v>
      </c>
      <c r="K64" s="23">
        <v>0.46153846153846156</v>
      </c>
      <c r="L64" s="23">
        <v>2.2056384742951907E-2</v>
      </c>
      <c r="M64" s="23">
        <v>2.5140712945590993E-2</v>
      </c>
      <c r="N64" s="23">
        <v>1.5318586992406735E-2</v>
      </c>
      <c r="O64" s="23">
        <v>1.6349206349206349E-2</v>
      </c>
      <c r="P64" s="23">
        <v>1.8975332068311195E-2</v>
      </c>
      <c r="Q64" s="23">
        <v>1.9602272727272729E-2</v>
      </c>
      <c r="R64" s="23">
        <v>1.2683412086545635E-2</v>
      </c>
      <c r="S64" s="23">
        <v>1.1679864253393665E-2</v>
      </c>
      <c r="T64" s="23">
        <v>1.1880904666475808E-2</v>
      </c>
      <c r="U64" s="23">
        <v>1.4922656960873521E-2</v>
      </c>
      <c r="V64" s="23">
        <v>1.7837308069258411E-2</v>
      </c>
      <c r="W64" s="23">
        <v>1.3644300324270392E-2</v>
      </c>
      <c r="X64" s="23">
        <v>1.6494082840236686E-2</v>
      </c>
      <c r="Y64" s="23">
        <v>1.3112060466644759E-2</v>
      </c>
      <c r="Z64" s="23">
        <v>1.3333333333333334E-2</v>
      </c>
      <c r="AA64" s="23">
        <v>1.0639373262572657E-2</v>
      </c>
      <c r="AB64" s="23">
        <v>1.0730724971231301E-2</v>
      </c>
      <c r="AC64" s="23">
        <v>2.5013804527885146E-2</v>
      </c>
      <c r="AD64" s="23">
        <v>1.6974303293521533E-2</v>
      </c>
      <c r="AE64" s="23">
        <v>1.181562432373945E-2</v>
      </c>
      <c r="AF64" s="23">
        <v>1.1552711350623105E-2</v>
      </c>
      <c r="AG64" s="23">
        <v>1.6405135520684736E-2</v>
      </c>
      <c r="AH64" s="23">
        <v>1.3668820129207752E-2</v>
      </c>
      <c r="AI64" s="23">
        <v>1.6373343879770616E-2</v>
      </c>
      <c r="AJ64" s="23">
        <v>2.2317666126418154E-2</v>
      </c>
      <c r="AK64" s="23">
        <v>2.090744101633394E-2</v>
      </c>
      <c r="AL64" s="23">
        <v>1.4978479196556671E-2</v>
      </c>
      <c r="AM64" s="23">
        <v>1.4486367391903057E-2</v>
      </c>
      <c r="AN64" s="23">
        <v>2.5920322743318205E-2</v>
      </c>
      <c r="AO64" s="23">
        <v>2.2265625000000001E-2</v>
      </c>
      <c r="AP64" s="23">
        <v>1.9330543933054393E-2</v>
      </c>
      <c r="AQ64" s="23">
        <v>1.4042821158690176E-2</v>
      </c>
      <c r="AR64" s="23">
        <v>1.9130710659898478E-2</v>
      </c>
      <c r="AS64" s="23">
        <v>2.3204787234042554E-2</v>
      </c>
      <c r="AT64" s="23">
        <v>1.757114493712773E-2</v>
      </c>
      <c r="AU64" s="23">
        <v>2.5477707006369428E-2</v>
      </c>
      <c r="AV64" s="23">
        <v>2.7234042553191489E-2</v>
      </c>
      <c r="AW64" s="23">
        <v>3.0928288605367355E-2</v>
      </c>
      <c r="AX64" s="23">
        <v>3.1034482758620689E-2</v>
      </c>
      <c r="AY64" s="23">
        <v>3.7241379310344824E-2</v>
      </c>
      <c r="AZ64" s="23">
        <v>4.5215827338129497E-2</v>
      </c>
      <c r="BA64" s="23">
        <v>0.5714285714285714</v>
      </c>
      <c r="BB64" s="23">
        <v>1.968503937007874E-2</v>
      </c>
      <c r="BC64" s="23">
        <v>3.2857142857142856E-2</v>
      </c>
      <c r="BD64" s="23">
        <v>3.3157894736842108E-2</v>
      </c>
      <c r="BE64" s="23">
        <v>2.6168224299065422E-2</v>
      </c>
      <c r="BF64" s="23">
        <v>1.3852813852813853E-2</v>
      </c>
      <c r="BG64" s="23">
        <v>2.770880361173815E-2</v>
      </c>
      <c r="BH64" s="23">
        <v>2.6515763945028293E-2</v>
      </c>
      <c r="BI64" s="23">
        <v>2.6127612761276127E-2</v>
      </c>
      <c r="BJ64" s="25">
        <f>IFERROR(VLOOKUP(CONCATENATE($A64,BJ$25),Datos!$B:$AV,44,FALSE),"0")</f>
        <v>5.1225919439579687E-2</v>
      </c>
      <c r="BK64" s="25">
        <f>IFERROR(VLOOKUP(CONCATENATE($A64,BK$25),Datos!$B:$AV,44,FALSE),"0")</f>
        <v>1</v>
      </c>
      <c r="BL64" s="25">
        <f>IFERROR(VLOOKUP(CONCATENATE($A64,BL$25),Datos!$B:$AV,44,FALSE),"0")</f>
        <v>0</v>
      </c>
      <c r="BM64" s="25">
        <f>IFERROR(VLOOKUP(CONCATENATE($A64,BM$25),Datos!$B:$AV,44,FALSE),"0")</f>
        <v>0.25</v>
      </c>
      <c r="BN64" s="25">
        <f>IFERROR(VLOOKUP(CONCATENATE($A64,BN$25),Datos!$B:$AV,44,FALSE),"0")</f>
        <v>2.5110060329365726E-2</v>
      </c>
      <c r="BO64" s="25">
        <f>IFERROR(VLOOKUP(CONCATENATE($A64,BO$25),Datos!$B:$AV,44,FALSE),"0")</f>
        <v>6.1728395061728392E-3</v>
      </c>
      <c r="BP64" s="25">
        <f>IFERROR(VLOOKUP(CONCATENATE($A64,BP$25),Datos!$B:$AV,44,FALSE),"0")</f>
        <v>1.7241379310344827E-2</v>
      </c>
      <c r="BQ64" s="25">
        <f>IFERROR(VLOOKUP(CONCATENATE($A64,BQ$25),Datos!$B:$AV,44,FALSE),"0")</f>
        <v>1.6042780748663103E-2</v>
      </c>
      <c r="BR64" s="25">
        <f>IFERROR(VLOOKUP(CONCATENATE($A64,BR$25),Datos!$B:$AV,44,FALSE),"0")</f>
        <v>1.3793103448275862E-2</v>
      </c>
      <c r="BS64" s="25">
        <f>IFERROR(VLOOKUP(CONCATENATE($A64,BS$25),Datos!$B:$AV,44,FALSE),"0")</f>
        <v>3.787878787878788E-2</v>
      </c>
      <c r="BT64" s="25">
        <f>IFERROR(VLOOKUP(CONCATENATE($A64,BT$25),Datos!$B:$AV,44,FALSE),"0")</f>
        <v>1.7766497461928935E-2</v>
      </c>
      <c r="BU64" s="25">
        <f>IFERROR(VLOOKUP(CONCATENATE($A64,BU$25),Datos!$B:$AV,44,FALSE),"0")</f>
        <v>3.5294117647058823E-2</v>
      </c>
      <c r="BV64" s="25">
        <f>IFERROR(VLOOKUP(CONCATENATE($A64,BV$25),Datos!$B:$AV,44,FALSE),"0")</f>
        <v>1.4851485148514851E-2</v>
      </c>
      <c r="BW64" s="25">
        <f>IFERROR(VLOOKUP(CONCATENATE($A64,BW$25),Datos!$B:$AV,44,FALSE),"0")</f>
        <v>1.5942028985507246E-2</v>
      </c>
      <c r="BX64" s="25">
        <f>IFERROR(VLOOKUP(CONCATENATE($A64,BX$25),Datos!$B:$AV,44,FALSE),"0")</f>
        <v>0.66666666666666663</v>
      </c>
      <c r="BY64" s="25">
        <f>IFERROR(VLOOKUP(CONCATENATE($A64,BY$25),Datos!$B:$AV,44,FALSE),"0")</f>
        <v>1</v>
      </c>
      <c r="BZ64" s="25">
        <f>IFERROR(VLOOKUP(CONCATENATE($A64,BZ$25),Datos!$B:$AV,44,FALSE),"0")</f>
        <v>0</v>
      </c>
      <c r="CA64" s="25">
        <f>IFERROR(VLOOKUP(CONCATENATE($A64,CA$25),Datos!$B:$AV,44,FALSE),"0")</f>
        <v>0.13333333333333333</v>
      </c>
      <c r="CB64" s="25">
        <f>IFERROR(VLOOKUP(CONCATENATE($A64,CB$25),Datos!$B:$AV,44,FALSE),"0")</f>
        <v>0</v>
      </c>
      <c r="CC64" s="25">
        <f>IFERROR(VLOOKUP(CONCATENATE($A64,CC$25),Datos!$B:$AV,44,FALSE),"0")</f>
        <v>1</v>
      </c>
      <c r="CD64" s="25">
        <f>IFERROR(VLOOKUP(CONCATENATE($A64,CD$25),Datos!$B:$AV,44,FALSE),"0")</f>
        <v>0.5</v>
      </c>
      <c r="CE64" s="25">
        <f>IFERROR(VLOOKUP(CONCATENATE($A64,CE$25),Datos!$B:$AV,44,FALSE),"0")</f>
        <v>0</v>
      </c>
      <c r="CF64" s="25">
        <f>IFERROR(VLOOKUP(CONCATENATE($A64,CF$25),Datos!$B:$AV,44,FALSE),"0")</f>
        <v>0</v>
      </c>
      <c r="CG64" s="25">
        <f>IFERROR(VLOOKUP(CONCATENATE($A64,CG$25),Datos!$B:$AV,44,FALSE),"0")</f>
        <v>1</v>
      </c>
      <c r="CH64" s="25">
        <f>IFERROR(VLOOKUP(CONCATENATE($A64,CH$25),Datos!$B:$AV,44,FALSE),"0")</f>
        <v>1</v>
      </c>
      <c r="CI64" s="25">
        <f>IFERROR(VLOOKUP(CONCATENATE($A64,CI$25),Datos!$B:$AV,44,FALSE),"0")</f>
        <v>0.73684210526315785</v>
      </c>
      <c r="CJ64" s="25">
        <f>IFERROR(VLOOKUP(CONCATENATE($A64,CJ$25),Datos!$B:$AV,44,FALSE),"0")</f>
        <v>6.7692307692307691E-2</v>
      </c>
      <c r="CK64" s="25">
        <f>IFERROR(VLOOKUP(CONCATENATE($A64,CK$25),Datos!$B:$AV,44,FALSE),"0")</f>
        <v>3.6821705426356592E-2</v>
      </c>
      <c r="CL64" s="25">
        <f>IFERROR(VLOOKUP(CONCATENATE($A64,CL$25),Datos!$B:$AV,44,FALSE),"0")</f>
        <v>0.65714285714285714</v>
      </c>
      <c r="CM64" s="25">
        <f>IFERROR(VLOOKUP(CONCATENATE($A64,CM$25),Datos!$B:$AV,44,FALSE),"0")</f>
        <v>2.763157894736842E-2</v>
      </c>
      <c r="CN64" s="25">
        <f>IFERROR(VLOOKUP(CONCATENATE($A64,CN$25),Datos!$B:$AV,44,FALSE),"0")</f>
        <v>3.6404494382022472E-2</v>
      </c>
      <c r="CO64" s="25">
        <f>IFERROR(VLOOKUP(CONCATENATE($A64,CO$25),Datos!$B:$AV,44,FALSE),"0")</f>
        <v>2.888283378746594E-2</v>
      </c>
      <c r="CP64" s="25">
        <f>IFERROR(VLOOKUP(CONCATENATE($A64,CP$25),Datos!$B:$AV,44,FALSE),"0")</f>
        <v>6.8441064638783272E-2</v>
      </c>
      <c r="CQ64" s="25">
        <f>IFERROR(VLOOKUP(CONCATENATE($A64,CQ$25),Datos!$B:$AV,44,FALSE),"0")</f>
        <v>4.3951612903225808E-2</v>
      </c>
      <c r="CR64" s="25">
        <f>IFERROR(VLOOKUP(CONCATENATE($A64,CR$25),Datos!$B:$AV,44,FALSE),"0")</f>
        <v>3.143350604490501E-2</v>
      </c>
      <c r="CS64" s="25">
        <f>IFERROR(VLOOKUP(CONCATENATE($A64,CS$25),Datos!$B:$AV,44,FALSE),"0")</f>
        <v>3.7433155080213901E-2</v>
      </c>
      <c r="CT64" s="25">
        <f>IFERROR(VLOOKUP(CONCATENATE($A64,CT$25),Datos!$B:$AV,44,FALSE),"0")</f>
        <v>2.8549618320610686E-2</v>
      </c>
      <c r="CU64" s="25">
        <f>IFERROR(VLOOKUP(CONCATENATE($A64,CU$25),Datos!$B:$AV,44,FALSE),"0")</f>
        <v>2.787125091441112E-2</v>
      </c>
      <c r="CV64" s="25">
        <f>IFERROR(VLOOKUP(CONCATENATE($A64,CV$25),Datos!$B:$AV,44,FALSE),"0")</f>
        <v>2.1243523316062177E-2</v>
      </c>
      <c r="CW64" s="25">
        <f>IFERROR(VLOOKUP(CONCATENATE($A64,CW$25),Datos!$B:$AV,44,FALSE),"0")</f>
        <v>4.1398865784499056E-2</v>
      </c>
      <c r="CX64" s="25">
        <f>IFERROR(VLOOKUP(CONCATENATE($A64,CX$25),Datos!$B:$AV,44,FALSE),"0")</f>
        <v>6.6666666666666666E-2</v>
      </c>
      <c r="CY64" s="25" t="str">
        <f>IFERROR(VLOOKUP(CONCATENATE($A64,CY$25),Datos!$B:$AV,44,FALSE),"0")</f>
        <v>0</v>
      </c>
      <c r="CZ64" s="25">
        <f>IFERROR(VLOOKUP(CONCATENATE($A64,CZ$25),Datos!$B:$AV,44,FALSE),"0")</f>
        <v>5.4255319148936172E-2</v>
      </c>
      <c r="DA64" s="25" t="str">
        <f>IFERROR(VLOOKUP(CONCATENATE($A64,DA$25),Datos!$B:$AV,44,FALSE),"0")</f>
        <v>0</v>
      </c>
    </row>
    <row r="65" spans="1:105" x14ac:dyDescent="0.2">
      <c r="A65" s="21" t="s">
        <v>22</v>
      </c>
      <c r="B65" s="23">
        <v>3.5196687370600416E-3</v>
      </c>
      <c r="C65" s="23">
        <v>8.5470085470085479E-3</v>
      </c>
      <c r="D65" s="23">
        <v>7.71513353115727E-3</v>
      </c>
      <c r="E65" s="23">
        <v>4.9937578027465668E-3</v>
      </c>
      <c r="F65" s="23">
        <v>5.6745182012847969E-3</v>
      </c>
      <c r="G65" s="23">
        <v>7.1276595744680848E-3</v>
      </c>
      <c r="H65" s="23">
        <v>6.3246661981728744E-3</v>
      </c>
      <c r="I65" s="23">
        <v>5.263157894736842E-3</v>
      </c>
      <c r="J65" s="23">
        <v>5.8041958041958044E-3</v>
      </c>
      <c r="K65" s="23">
        <v>2.2666666666666668E-3</v>
      </c>
      <c r="L65" s="23">
        <v>3.9897039897039896E-3</v>
      </c>
      <c r="M65" s="23">
        <v>6.45446507515473E-3</v>
      </c>
      <c r="N65" s="23">
        <v>1.0505836575875487E-2</v>
      </c>
      <c r="O65" s="23">
        <v>8.3131557707828898E-3</v>
      </c>
      <c r="P65" s="23">
        <v>8.7209302325581394E-3</v>
      </c>
      <c r="Q65" s="23">
        <v>6.801909307875895E-3</v>
      </c>
      <c r="R65" s="23">
        <v>3.9603960396039604E-3</v>
      </c>
      <c r="S65" s="23">
        <v>4.2075736325385693E-3</v>
      </c>
      <c r="T65" s="23">
        <v>1.020408163265306E-2</v>
      </c>
      <c r="U65" s="23">
        <v>0</v>
      </c>
      <c r="V65" s="23">
        <v>0</v>
      </c>
      <c r="W65" s="23">
        <v>1.2658227848101266E-2</v>
      </c>
      <c r="X65" s="23">
        <v>6.6282420749279539E-3</v>
      </c>
      <c r="Y65" s="23">
        <v>4.0595399188092015E-3</v>
      </c>
      <c r="Z65" s="23">
        <v>1.975609756097561E-2</v>
      </c>
      <c r="AA65" s="23">
        <v>8.2956259426847662E-3</v>
      </c>
      <c r="AB65" s="23">
        <v>8.13810110974106E-3</v>
      </c>
      <c r="AC65" s="23">
        <v>3.7499999999999999E-3</v>
      </c>
      <c r="AD65" s="23">
        <v>7.7256944444444448E-3</v>
      </c>
      <c r="AE65" s="23">
        <v>8.4848484848484857E-3</v>
      </c>
      <c r="AF65" s="23">
        <v>5.8823529411764705E-3</v>
      </c>
      <c r="AG65" s="23">
        <v>8.9153046062407128E-3</v>
      </c>
      <c r="AH65" s="23">
        <v>6.6210045662100456E-3</v>
      </c>
      <c r="AI65" s="23">
        <v>5.8732612055641424E-3</v>
      </c>
      <c r="AJ65" s="23">
        <v>6.9920844327176785E-3</v>
      </c>
      <c r="AK65" s="23">
        <v>5.9760956175298804E-3</v>
      </c>
      <c r="AL65" s="23">
        <v>4.7413793103448275E-3</v>
      </c>
      <c r="AM65" s="23">
        <v>9.3220338983050852E-3</v>
      </c>
      <c r="AN65" s="23">
        <v>1.1653386454183267E-2</v>
      </c>
      <c r="AO65" s="23">
        <v>1.2053571428571429E-2</v>
      </c>
      <c r="AP65" s="23">
        <v>8.2758620689655175E-3</v>
      </c>
      <c r="AQ65" s="23">
        <v>9.5833333333333326E-3</v>
      </c>
      <c r="AR65" s="23">
        <v>0</v>
      </c>
      <c r="AS65" s="23">
        <v>0</v>
      </c>
      <c r="AT65" s="23">
        <v>0</v>
      </c>
      <c r="AU65" s="23">
        <v>0</v>
      </c>
      <c r="AV65" s="23">
        <v>0</v>
      </c>
      <c r="AW65" s="23">
        <v>9.5238095238095247E-3</v>
      </c>
      <c r="AX65" s="23">
        <v>9.4936708860759497E-3</v>
      </c>
      <c r="AY65" s="23">
        <v>5.5415617128463475E-3</v>
      </c>
      <c r="AZ65" s="23">
        <v>5.1698670605612998E-3</v>
      </c>
      <c r="BA65" s="23">
        <v>1.0062893081761006E-2</v>
      </c>
      <c r="BB65" s="23">
        <v>2.4390243902439024E-3</v>
      </c>
      <c r="BC65" s="23">
        <v>9.4409937888198757E-3</v>
      </c>
      <c r="BD65" s="23">
        <v>6.7632850241545897E-3</v>
      </c>
      <c r="BE65" s="23">
        <v>6.7567567567567571E-3</v>
      </c>
      <c r="BF65" s="23">
        <v>3.4917555771096023E-3</v>
      </c>
      <c r="BG65" s="23">
        <v>6.7901234567901234E-3</v>
      </c>
      <c r="BH65" s="23">
        <v>8.2135523613963042E-3</v>
      </c>
      <c r="BI65" s="23">
        <v>1.0644257703081233E-2</v>
      </c>
      <c r="BJ65" s="25">
        <f>IFERROR(VLOOKUP(CONCATENATE($A65,BJ$25),Datos!$B:$AV,44,FALSE),"0")</f>
        <v>1.834862385321101E-3</v>
      </c>
      <c r="BK65" s="25">
        <f>IFERROR(VLOOKUP(CONCATENATE($A65,BK$25),Datos!$B:$AV,44,FALSE),"0")</f>
        <v>1.7712177121771218E-3</v>
      </c>
      <c r="BL65" s="25">
        <f>IFERROR(VLOOKUP(CONCATENATE($A65,BL$25),Datos!$B:$AV,44,FALSE),"0")</f>
        <v>3.0331753554502369E-3</v>
      </c>
      <c r="BM65" s="25">
        <f>IFERROR(VLOOKUP(CONCATENATE($A65,BM$25),Datos!$B:$AV,44,FALSE),"0")</f>
        <v>2.2199798183652874E-3</v>
      </c>
      <c r="BN65" s="25">
        <f>IFERROR(VLOOKUP(CONCATENATE($A65,BN$25),Datos!$B:$AV,44,FALSE),"0")</f>
        <v>3.7079953650057938E-3</v>
      </c>
      <c r="BO65" s="25">
        <f>IFERROR(VLOOKUP(CONCATENATE($A65,BO$25),Datos!$B:$AV,44,FALSE),"0")</f>
        <v>3.3333333333333335E-3</v>
      </c>
      <c r="BP65" s="25">
        <f>IFERROR(VLOOKUP(CONCATENATE($A65,BP$25),Datos!$B:$AV,44,FALSE),"0")</f>
        <v>4.1322314049586778E-3</v>
      </c>
      <c r="BQ65" s="25">
        <f>IFERROR(VLOOKUP(CONCATENATE($A65,BQ$25),Datos!$B:$AV,44,FALSE),"0")</f>
        <v>2.2451081359423274E-2</v>
      </c>
      <c r="BR65" s="25">
        <f>IFERROR(VLOOKUP(CONCATENATE($A65,BR$25),Datos!$B:$AV,44,FALSE),"0")</f>
        <v>2.0429009193054137E-3</v>
      </c>
      <c r="BS65" s="25">
        <f>IFERROR(VLOOKUP(CONCATENATE($A65,BS$25),Datos!$B:$AV,44,FALSE),"0")</f>
        <v>3.1695721077654518E-3</v>
      </c>
      <c r="BT65" s="25">
        <f>IFERROR(VLOOKUP(CONCATENATE($A65,BT$25),Datos!$B:$AV,44,FALSE),"0")</f>
        <v>5.3747161241483729E-3</v>
      </c>
      <c r="BU65" s="25">
        <f>IFERROR(VLOOKUP(CONCATENATE($A65,BU$25),Datos!$B:$AV,44,FALSE),"0")</f>
        <v>1.7709563164108619E-3</v>
      </c>
      <c r="BV65" s="25">
        <f>IFERROR(VLOOKUP(CONCATENATE($A65,BV$25),Datos!$B:$AV,44,FALSE),"0")</f>
        <v>2.3584905660377358E-3</v>
      </c>
      <c r="BW65" s="25">
        <f>IFERROR(VLOOKUP(CONCATENATE($A65,BW$25),Datos!$B:$AV,44,FALSE),"0")</f>
        <v>2.2089092673784265E-3</v>
      </c>
      <c r="BX65" s="25">
        <f>IFERROR(VLOOKUP(CONCATENATE($A65,BX$25),Datos!$B:$AV,44,FALSE),"0")</f>
        <v>2.4518388791593695E-3</v>
      </c>
      <c r="BY65" s="25">
        <f>IFERROR(VLOOKUP(CONCATENATE($A65,BY$25),Datos!$B:$AV,44,FALSE),"0")</f>
        <v>3.0520646319569119E-3</v>
      </c>
      <c r="BZ65" s="25">
        <f>IFERROR(VLOOKUP(CONCATENATE($A65,BZ$25),Datos!$B:$AV,44,FALSE),"0")</f>
        <v>1.1224489795918367E-2</v>
      </c>
      <c r="CA65" s="25">
        <f>IFERROR(VLOOKUP(CONCATENATE($A65,CA$25),Datos!$B:$AV,44,FALSE),"0")</f>
        <v>5.0588235294117649E-3</v>
      </c>
      <c r="CB65" s="25">
        <f>IFERROR(VLOOKUP(CONCATENATE($A65,CB$25),Datos!$B:$AV,44,FALSE),"0")</f>
        <v>4.1262135922330101E-3</v>
      </c>
      <c r="CC65" s="25">
        <f>IFERROR(VLOOKUP(CONCATENATE($A65,CC$25),Datos!$B:$AV,44,FALSE),"0")</f>
        <v>2.1880064829821718E-3</v>
      </c>
      <c r="CD65" s="25">
        <f>IFERROR(VLOOKUP(CONCATENATE($A65,CD$25),Datos!$B:$AV,44,FALSE),"0")</f>
        <v>3.533278553820871E-3</v>
      </c>
      <c r="CE65" s="25">
        <f>IFERROR(VLOOKUP(CONCATENATE($A65,CE$25),Datos!$B:$AV,44,FALSE),"0")</f>
        <v>3.3615635179153093E-3</v>
      </c>
      <c r="CF65" s="25">
        <f>IFERROR(VLOOKUP(CONCATENATE($A65,CF$25),Datos!$B:$AV,44,FALSE),"0")</f>
        <v>3.8314176245210726E-3</v>
      </c>
      <c r="CG65" s="25">
        <f>IFERROR(VLOOKUP(CONCATENATE($A65,CG$25),Datos!$B:$AV,44,FALSE),"0")</f>
        <v>3.9936102236421724E-3</v>
      </c>
      <c r="CH65" s="25">
        <f>IFERROR(VLOOKUP(CONCATENATE($A65,CH$25),Datos!$B:$AV,44,FALSE),"0")</f>
        <v>5.4894784995425435E-3</v>
      </c>
      <c r="CI65" s="25">
        <f>IFERROR(VLOOKUP(CONCATENATE($A65,CI$25),Datos!$B:$AV,44,FALSE),"0")</f>
        <v>3.7887485648679677E-3</v>
      </c>
      <c r="CJ65" s="25">
        <f>IFERROR(VLOOKUP(CONCATENATE($A65,CJ$25),Datos!$B:$AV,44,FALSE),"0")</f>
        <v>8.0172413793103449E-3</v>
      </c>
      <c r="CK65" s="25">
        <f>IFERROR(VLOOKUP(CONCATENATE($A65,CK$25),Datos!$B:$AV,44,FALSE),"0")</f>
        <v>5.569620253164557E-3</v>
      </c>
      <c r="CL65" s="25">
        <f>IFERROR(VLOOKUP(CONCATENATE($A65,CL$25),Datos!$B:$AV,44,FALSE),"0")</f>
        <v>6.7372473532242537E-3</v>
      </c>
      <c r="CM65" s="25">
        <f>IFERROR(VLOOKUP(CONCATENATE($A65,CM$25),Datos!$B:$AV,44,FALSE),"0")</f>
        <v>7.6726342710997444E-3</v>
      </c>
      <c r="CN65" s="25">
        <f>IFERROR(VLOOKUP(CONCATENATE($A65,CN$25),Datos!$B:$AV,44,FALSE),"0")</f>
        <v>3.09614340032591E-3</v>
      </c>
      <c r="CO65" s="25">
        <f>IFERROR(VLOOKUP(CONCATENATE($A65,CO$25),Datos!$B:$AV,44,FALSE),"0")</f>
        <v>9.1448931116389544E-3</v>
      </c>
      <c r="CP65" s="25">
        <f>IFERROR(VLOOKUP(CONCATENATE($A65,CP$25),Datos!$B:$AV,44,FALSE),"0")</f>
        <v>1.7425968109339409E-2</v>
      </c>
      <c r="CQ65" s="25">
        <f>IFERROR(VLOOKUP(CONCATENATE($A65,CQ$25),Datos!$B:$AV,44,FALSE),"0")</f>
        <v>7.6440611524892198E-3</v>
      </c>
      <c r="CR65" s="25">
        <f>IFERROR(VLOOKUP(CONCATENATE($A65,CR$25),Datos!$B:$AV,44,FALSE),"0")</f>
        <v>1.1813186813186813E-2</v>
      </c>
      <c r="CS65" s="25">
        <f>IFERROR(VLOOKUP(CONCATENATE($A65,CS$25),Datos!$B:$AV,44,FALSE),"0")</f>
        <v>2.2522522522522522E-3</v>
      </c>
      <c r="CT65" s="25">
        <f>IFERROR(VLOOKUP(CONCATENATE($A65,CT$25),Datos!$B:$AV,44,FALSE),"0")</f>
        <v>6.9029850746268658E-3</v>
      </c>
      <c r="CU65" s="25">
        <f>IFERROR(VLOOKUP(CONCATENATE($A65,CU$25),Datos!$B:$AV,44,FALSE),"0")</f>
        <v>6.4432989690721646E-3</v>
      </c>
      <c r="CV65" s="25">
        <f>IFERROR(VLOOKUP(CONCATENATE($A65,CV$25),Datos!$B:$AV,44,FALSE),"0")</f>
        <v>1.6122004357298474E-2</v>
      </c>
      <c r="CW65" s="25">
        <f>IFERROR(VLOOKUP(CONCATENATE($A65,CW$25),Datos!$B:$AV,44,FALSE),"0")</f>
        <v>1.1428571428571429E-2</v>
      </c>
      <c r="CX65" s="25">
        <f>IFERROR(VLOOKUP(CONCATENATE($A65,CX$25),Datos!$B:$AV,44,FALSE),"0")</f>
        <v>1.2299239222316145E-2</v>
      </c>
      <c r="CY65" s="25">
        <f>IFERROR(VLOOKUP(CONCATENATE($A65,CY$25),Datos!$B:$AV,44,FALSE),"0")</f>
        <v>1.7116524028966424E-2</v>
      </c>
      <c r="CZ65" s="25">
        <f>IFERROR(VLOOKUP(CONCATENATE($A65,CZ$25),Datos!$B:$AV,44,FALSE),"0")</f>
        <v>8.4745762711864406E-3</v>
      </c>
      <c r="DA65" s="25" t="str">
        <f>IFERROR(VLOOKUP(CONCATENATE($A65,DA$25),Datos!$B:$AV,44,FALSE),"0")</f>
        <v>0</v>
      </c>
    </row>
    <row r="66" spans="1:105" x14ac:dyDescent="0.2">
      <c r="A66" s="21" t="s">
        <v>23</v>
      </c>
      <c r="B66" s="23">
        <v>1.67420814479638E-2</v>
      </c>
      <c r="C66" s="23">
        <v>1.9286871961102108E-2</v>
      </c>
      <c r="D66" s="23">
        <v>1.1691542288557214E-2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1.2195121951219513E-2</v>
      </c>
      <c r="K66" s="23">
        <v>0.12121212121212122</v>
      </c>
      <c r="L66" s="23">
        <v>1.5901060070671377E-2</v>
      </c>
      <c r="M66" s="23">
        <v>1.4540466392318244E-2</v>
      </c>
      <c r="N66" s="23">
        <v>8.9855072463768115E-3</v>
      </c>
      <c r="O66" s="23">
        <v>9.5437421515278363E-3</v>
      </c>
      <c r="P66" s="23">
        <v>5.2565707133917393E-3</v>
      </c>
      <c r="Q66" s="23">
        <v>6.7842605156037995E-3</v>
      </c>
      <c r="R66" s="23">
        <v>9.4043887147335428E-3</v>
      </c>
      <c r="S66" s="23">
        <v>7.3255813953488373E-3</v>
      </c>
      <c r="T66" s="23">
        <v>5.8013052936910807E-3</v>
      </c>
      <c r="U66" s="23">
        <v>3.0592105263157896E-2</v>
      </c>
      <c r="V66" s="23">
        <v>9.939759036144578E-3</v>
      </c>
      <c r="W66" s="23">
        <v>5.9308072487644151E-3</v>
      </c>
      <c r="X66" s="23">
        <v>1.0297029702970298E-2</v>
      </c>
      <c r="Y66" s="23">
        <v>5.0403225806451612E-3</v>
      </c>
      <c r="Z66" s="23">
        <v>4.9751243781094526E-3</v>
      </c>
      <c r="AA66" s="23">
        <v>9.0799031476997572E-3</v>
      </c>
      <c r="AB66" s="23">
        <v>4.1329011345218802E-3</v>
      </c>
      <c r="AC66" s="23">
        <v>4.910179640718563E-3</v>
      </c>
      <c r="AD66" s="23">
        <v>5.3693181818181817E-3</v>
      </c>
      <c r="AE66" s="23">
        <v>8.6486486486486488E-3</v>
      </c>
      <c r="AF66" s="23">
        <v>5.1413881748071976E-3</v>
      </c>
      <c r="AG66" s="23">
        <v>9.8863636363636358E-3</v>
      </c>
      <c r="AH66" s="23">
        <v>4.3604651162790697E-3</v>
      </c>
      <c r="AI66" s="23">
        <v>6.3091482649842269E-3</v>
      </c>
      <c r="AJ66" s="23">
        <v>6.3420158550396375E-3</v>
      </c>
      <c r="AK66" s="23">
        <v>3.7688442211055275E-3</v>
      </c>
      <c r="AL66" s="23">
        <v>5.6856187290969902E-3</v>
      </c>
      <c r="AM66" s="23">
        <v>6.5158371040723983E-3</v>
      </c>
      <c r="AN66" s="23">
        <v>4.8751486325802618E-3</v>
      </c>
      <c r="AO66" s="23">
        <v>6.1652281134401974E-3</v>
      </c>
      <c r="AP66" s="23">
        <v>5.1948051948051948E-3</v>
      </c>
      <c r="AQ66" s="23">
        <v>4.1450777202072537E-3</v>
      </c>
      <c r="AR66" s="23">
        <v>6.8965517241379309E-3</v>
      </c>
      <c r="AS66" s="23">
        <v>7.0052539404553416E-3</v>
      </c>
      <c r="AT66" s="23">
        <v>6.4321608040201006E-3</v>
      </c>
      <c r="AU66" s="23">
        <v>8.4548104956268227E-3</v>
      </c>
      <c r="AV66" s="23">
        <v>6.7528735632183907E-3</v>
      </c>
      <c r="AW66" s="23">
        <v>9.8643649815043158E-3</v>
      </c>
      <c r="AX66" s="23">
        <v>4.6948356807511738E-3</v>
      </c>
      <c r="AY66" s="23">
        <v>7.655636567582726E-3</v>
      </c>
      <c r="AZ66" s="23">
        <v>5.1515151515151517E-3</v>
      </c>
      <c r="BA66" s="23">
        <v>7.6111529766390356E-3</v>
      </c>
      <c r="BB66" s="23">
        <v>5.6603773584905656E-3</v>
      </c>
      <c r="BC66" s="23">
        <v>8.1632653061224497E-3</v>
      </c>
      <c r="BD66" s="23">
        <v>6.8004459308807132E-3</v>
      </c>
      <c r="BE66" s="23">
        <v>9.3708165997322627E-3</v>
      </c>
      <c r="BF66" s="23">
        <v>9.0995260663507115E-3</v>
      </c>
      <c r="BG66" s="23">
        <v>4.2149631190727078E-3</v>
      </c>
      <c r="BH66" s="23">
        <v>2.4509803921568627E-3</v>
      </c>
      <c r="BI66" s="23">
        <v>0</v>
      </c>
      <c r="BJ66" s="25">
        <f>IFERROR(VLOOKUP(CONCATENATE($A66,BJ$25),Datos!$B:$AV,44,FALSE),"0")</f>
        <v>0</v>
      </c>
      <c r="BK66" s="25">
        <f>IFERROR(VLOOKUP(CONCATENATE($A66,BK$25),Datos!$B:$AV,44,FALSE),"0")</f>
        <v>0</v>
      </c>
      <c r="BL66" s="25">
        <f>IFERROR(VLOOKUP(CONCATENATE($A66,BL$25),Datos!$B:$AV,44,FALSE),"0")</f>
        <v>0</v>
      </c>
      <c r="BM66" s="25">
        <f>IFERROR(VLOOKUP(CONCATENATE($A66,BM$25),Datos!$B:$AV,44,FALSE),"0")</f>
        <v>6.7155067155067159E-3</v>
      </c>
      <c r="BN66" s="25">
        <f>IFERROR(VLOOKUP(CONCATENATE($A66,BN$25),Datos!$B:$AV,44,FALSE),"0")</f>
        <v>8.6206896551724137E-3</v>
      </c>
      <c r="BO66" s="25">
        <f>IFERROR(VLOOKUP(CONCATENATE($A66,BO$25),Datos!$B:$AV,44,FALSE),"0")</f>
        <v>6.7119796091758711E-3</v>
      </c>
      <c r="BP66" s="25">
        <f>IFERROR(VLOOKUP(CONCATENATE($A66,BP$25),Datos!$B:$AV,44,FALSE),"0")</f>
        <v>4.8661800486618006E-3</v>
      </c>
      <c r="BQ66" s="25">
        <f>IFERROR(VLOOKUP(CONCATENATE($A66,BQ$25),Datos!$B:$AV,44,FALSE),"0")</f>
        <v>3.7154989384288748E-3</v>
      </c>
      <c r="BR66" s="25">
        <f>IFERROR(VLOOKUP(CONCATENATE($A66,BR$25),Datos!$B:$AV,44,FALSE),"0")</f>
        <v>1.9646365422396855E-3</v>
      </c>
      <c r="BS66" s="25">
        <f>IFERROR(VLOOKUP(CONCATENATE($A66,BS$25),Datos!$B:$AV,44,FALSE),"0")</f>
        <v>6.3758389261744965E-3</v>
      </c>
      <c r="BT66" s="25">
        <f>IFERROR(VLOOKUP(CONCATENATE($A66,BT$25),Datos!$B:$AV,44,FALSE),"0")</f>
        <v>4.4894366197183099E-3</v>
      </c>
      <c r="BU66" s="25">
        <f>IFERROR(VLOOKUP(CONCATENATE($A66,BU$25),Datos!$B:$AV,44,FALSE),"0")</f>
        <v>5.7273768613974796E-3</v>
      </c>
      <c r="BV66" s="25">
        <f>IFERROR(VLOOKUP(CONCATENATE($A66,BV$25),Datos!$B:$AV,44,FALSE),"0")</f>
        <v>3.8572806171648989E-3</v>
      </c>
      <c r="BW66" s="25">
        <f>IFERROR(VLOOKUP(CONCATENATE($A66,BW$25),Datos!$B:$AV,44,FALSE),"0")</f>
        <v>4.9924357034795766E-3</v>
      </c>
      <c r="BX66" s="25">
        <f>IFERROR(VLOOKUP(CONCATENATE($A66,BX$25),Datos!$B:$AV,44,FALSE),"0")</f>
        <v>3.6076662908680946E-3</v>
      </c>
      <c r="BY66" s="25">
        <f>IFERROR(VLOOKUP(CONCATENATE($A66,BY$25),Datos!$B:$AV,44,FALSE),"0")</f>
        <v>9.1139240506329117E-3</v>
      </c>
      <c r="BZ66" s="25">
        <f>IFERROR(VLOOKUP(CONCATENATE($A66,BZ$25),Datos!$B:$AV,44,FALSE),"0")</f>
        <v>1.6965517241379312E-2</v>
      </c>
      <c r="CA66" s="25">
        <f>IFERROR(VLOOKUP(CONCATENATE($A66,CA$25),Datos!$B:$AV,44,FALSE),"0")</f>
        <v>9.8314606741573031E-3</v>
      </c>
      <c r="CB66" s="25">
        <f>IFERROR(VLOOKUP(CONCATENATE($A66,CB$25),Datos!$B:$AV,44,FALSE),"0")</f>
        <v>8.5029940119760485E-3</v>
      </c>
      <c r="CC66" s="25">
        <f>IFERROR(VLOOKUP(CONCATENATE($A66,CC$25),Datos!$B:$AV,44,FALSE),"0")</f>
        <v>5.3956834532374104E-3</v>
      </c>
      <c r="CD66" s="25">
        <f>IFERROR(VLOOKUP(CONCATENATE($A66,CD$25),Datos!$B:$AV,44,FALSE),"0")</f>
        <v>8.6848635235732014E-3</v>
      </c>
      <c r="CE66" s="25">
        <f>IFERROR(VLOOKUP(CONCATENATE($A66,CE$25),Datos!$B:$AV,44,FALSE),"0")</f>
        <v>1.4912280701754385E-2</v>
      </c>
      <c r="CF66" s="25">
        <f>IFERROR(VLOOKUP(CONCATENATE($A66,CF$25),Datos!$B:$AV,44,FALSE),"0")</f>
        <v>8.6865295845572812E-3</v>
      </c>
      <c r="CG66" s="25">
        <f>IFERROR(VLOOKUP(CONCATENATE($A66,CG$25),Datos!$B:$AV,44,FALSE),"0")</f>
        <v>9.3309859154929575E-3</v>
      </c>
      <c r="CH66" s="25">
        <f>IFERROR(VLOOKUP(CONCATENATE($A66,CH$25),Datos!$B:$AV,44,FALSE),"0")</f>
        <v>1.4123376623376623E-2</v>
      </c>
      <c r="CI66" s="25">
        <f>IFERROR(VLOOKUP(CONCATENATE($A66,CI$25),Datos!$B:$AV,44,FALSE),"0")</f>
        <v>4.3572984749455342E-3</v>
      </c>
      <c r="CJ66" s="25">
        <f>IFERROR(VLOOKUP(CONCATENATE($A66,CJ$25),Datos!$B:$AV,44,FALSE),"0")</f>
        <v>0.8</v>
      </c>
      <c r="CK66" s="25">
        <f>IFERROR(VLOOKUP(CONCATENATE($A66,CK$25),Datos!$B:$AV,44,FALSE),"0")</f>
        <v>0</v>
      </c>
      <c r="CL66" s="25">
        <f>IFERROR(VLOOKUP(CONCATENATE($A66,CL$25),Datos!$B:$AV,44,FALSE),"0")</f>
        <v>0</v>
      </c>
      <c r="CM66" s="25">
        <f>IFERROR(VLOOKUP(CONCATENATE($A66,CM$25),Datos!$B:$AV,44,FALSE),"0")</f>
        <v>0</v>
      </c>
      <c r="CN66" s="25">
        <f>IFERROR(VLOOKUP(CONCATENATE($A66,CN$25),Datos!$B:$AV,44,FALSE),"0")</f>
        <v>0</v>
      </c>
      <c r="CO66" s="25">
        <f>IFERROR(VLOOKUP(CONCATENATE($A66,CO$25),Datos!$B:$AV,44,FALSE),"0")</f>
        <v>0</v>
      </c>
      <c r="CP66" s="25">
        <f>IFERROR(VLOOKUP(CONCATENATE($A66,CP$25),Datos!$B:$AV,44,FALSE),"0")</f>
        <v>0</v>
      </c>
      <c r="CQ66" s="25">
        <f>IFERROR(VLOOKUP(CONCATENATE($A66,CQ$25),Datos!$B:$AV,44,FALSE),"0")</f>
        <v>0</v>
      </c>
      <c r="CR66" s="25">
        <f>IFERROR(VLOOKUP(CONCATENATE($A66,CR$25),Datos!$B:$AV,44,FALSE),"0")</f>
        <v>0</v>
      </c>
      <c r="CS66" s="25">
        <f>IFERROR(VLOOKUP(CONCATENATE($A66,CS$25),Datos!$B:$AV,44,FALSE),"0")</f>
        <v>4.3316831683168321E-3</v>
      </c>
      <c r="CT66" s="25">
        <f>IFERROR(VLOOKUP(CONCATENATE($A66,CT$25),Datos!$B:$AV,44,FALSE),"0")</f>
        <v>9.3174431202600223E-3</v>
      </c>
      <c r="CU66" s="25">
        <f>IFERROR(VLOOKUP(CONCATENATE($A66,CU$25),Datos!$B:$AV,44,FALSE),"0")</f>
        <v>4.1346408693347467E-3</v>
      </c>
      <c r="CV66" s="25">
        <f>IFERROR(VLOOKUP(CONCATENATE($A66,CV$25),Datos!$B:$AV,44,FALSE),"0")</f>
        <v>8.9151450053705696E-3</v>
      </c>
      <c r="CW66" s="25">
        <f>IFERROR(VLOOKUP(CONCATENATE($A66,CW$25),Datos!$B:$AV,44,FALSE),"0")</f>
        <v>6.6603235014272124E-3</v>
      </c>
      <c r="CX66" s="25">
        <f>IFERROR(VLOOKUP(CONCATENATE($A66,CX$25),Datos!$B:$AV,44,FALSE),"0")</f>
        <v>9.1578947368421044E-3</v>
      </c>
      <c r="CY66" s="25">
        <f>IFERROR(VLOOKUP(CONCATENATE($A66,CY$25),Datos!$B:$AV,44,FALSE),"0")</f>
        <v>1.0859633092008153E-2</v>
      </c>
      <c r="CZ66" s="25">
        <f>IFERROR(VLOOKUP(CONCATENATE($A66,CZ$25),Datos!$B:$AV,44,FALSE),"0")</f>
        <v>7.1326676176890159E-3</v>
      </c>
      <c r="DA66" s="25">
        <f>IFERROR(VLOOKUP(CONCATENATE($A66,DA$25),Datos!$B:$AV,44,FALSE),"0")</f>
        <v>8.7737843551797048E-3</v>
      </c>
    </row>
    <row r="67" spans="1:105" x14ac:dyDescent="0.2">
      <c r="A67" s="21" t="s">
        <v>24</v>
      </c>
      <c r="B67" s="23">
        <v>4.5104510451045108E-3</v>
      </c>
      <c r="C67" s="23">
        <v>9.8591549295774655E-3</v>
      </c>
      <c r="D67" s="23">
        <v>7.9222720478325862E-3</v>
      </c>
      <c r="E67" s="23">
        <v>3.927729772191673E-3</v>
      </c>
      <c r="F67" s="23">
        <v>6.9139596136962248E-3</v>
      </c>
      <c r="G67" s="23">
        <v>8.0627099664053754E-3</v>
      </c>
      <c r="H67" s="23">
        <v>5.4558506819813351E-3</v>
      </c>
      <c r="I67" s="23">
        <v>5.1150895140664966E-3</v>
      </c>
      <c r="J67" s="23">
        <v>7.5664621676891615E-3</v>
      </c>
      <c r="K67" s="23">
        <v>6.2827225130890054E-3</v>
      </c>
      <c r="L67" s="23">
        <v>8.3632019115890081E-3</v>
      </c>
      <c r="M67" s="23">
        <v>8.789386401326699E-3</v>
      </c>
      <c r="N67" s="23">
        <v>6.8902991840435173E-3</v>
      </c>
      <c r="O67" s="23">
        <v>6.7914671310404873E-3</v>
      </c>
      <c r="P67" s="23">
        <v>4.6831955922865013E-3</v>
      </c>
      <c r="Q67" s="23">
        <v>5.3445850914205341E-3</v>
      </c>
      <c r="R67" s="23">
        <v>6.0606060606060606E-3</v>
      </c>
      <c r="S67" s="23">
        <v>5.2545155993431857E-3</v>
      </c>
      <c r="T67" s="23">
        <v>7.2279586973788721E-3</v>
      </c>
      <c r="U67" s="23">
        <v>7.2390572390572394E-3</v>
      </c>
      <c r="V67" s="23">
        <v>5.7142857142857143E-3</v>
      </c>
      <c r="W67" s="23">
        <v>8.6206896551724137E-3</v>
      </c>
      <c r="X67" s="23">
        <v>0</v>
      </c>
      <c r="Y67" s="23">
        <v>0</v>
      </c>
      <c r="Z67" s="23">
        <v>4.2016806722689074E-3</v>
      </c>
      <c r="AA67" s="23">
        <v>1.8749999999999999E-2</v>
      </c>
      <c r="AB67" s="23">
        <v>4.2833607907743002E-3</v>
      </c>
      <c r="AC67" s="23">
        <v>8.0241587575496116E-3</v>
      </c>
      <c r="AD67" s="23">
        <v>5.5292259083728279E-3</v>
      </c>
      <c r="AE67" s="23">
        <v>6.1633281972265025E-3</v>
      </c>
      <c r="AF67" s="23">
        <v>1.4654282765737874E-2</v>
      </c>
      <c r="AG67" s="23">
        <v>6.5306122448979594E-3</v>
      </c>
      <c r="AH67" s="23">
        <v>6.9486404833836862E-3</v>
      </c>
      <c r="AI67" s="23">
        <v>7.3529411764705881E-3</v>
      </c>
      <c r="AJ67" s="23">
        <v>4.6176046176046176E-3</v>
      </c>
      <c r="AK67" s="23">
        <v>8.8435374149659872E-3</v>
      </c>
      <c r="AL67" s="23">
        <v>5.3164556962025317E-3</v>
      </c>
      <c r="AM67" s="23">
        <v>4.5169385194479298E-3</v>
      </c>
      <c r="AN67" s="23">
        <v>9.7735399284862925E-3</v>
      </c>
      <c r="AO67" s="23">
        <v>1.355421686746988E-2</v>
      </c>
      <c r="AP67" s="23">
        <v>1.1125485122897801E-2</v>
      </c>
      <c r="AQ67" s="23">
        <v>5.5294117647058825E-3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6.5359477124183009E-3</v>
      </c>
      <c r="AX67" s="23">
        <v>9.2592592592592587E-3</v>
      </c>
      <c r="AY67" s="23">
        <v>3.5906642728904849E-3</v>
      </c>
      <c r="AZ67" s="23">
        <v>0</v>
      </c>
      <c r="BA67" s="23">
        <v>7.714823332636421E-3</v>
      </c>
      <c r="BB67" s="23">
        <v>1.3270142180094787E-2</v>
      </c>
      <c r="BC67" s="23">
        <v>1.1634912267490022E-2</v>
      </c>
      <c r="BD67" s="23">
        <v>3.7008318060059212E-3</v>
      </c>
      <c r="BE67" s="23">
        <v>4.6001202645820803E-3</v>
      </c>
      <c r="BF67" s="23">
        <v>3.2967032967032967E-3</v>
      </c>
      <c r="BG67" s="23">
        <v>2.9665071770334926E-3</v>
      </c>
      <c r="BH67" s="23">
        <v>4.4444444444444444E-3</v>
      </c>
      <c r="BI67" s="23">
        <v>4.11522633744856E-3</v>
      </c>
      <c r="BJ67" s="25">
        <f>IFERROR(VLOOKUP(CONCATENATE($A67,BJ$25),Datos!$B:$AV,44,FALSE),"0")</f>
        <v>0</v>
      </c>
      <c r="BK67" s="25">
        <f>IFERROR(VLOOKUP(CONCATENATE($A67,BK$25),Datos!$B:$AV,44,FALSE),"0")</f>
        <v>4.6636085626911312E-3</v>
      </c>
      <c r="BL67" s="25">
        <f>IFERROR(VLOOKUP(CONCATENATE($A67,BL$25),Datos!$B:$AV,44,FALSE),"0")</f>
        <v>4.8986486486486489E-3</v>
      </c>
      <c r="BM67" s="25">
        <f>IFERROR(VLOOKUP(CONCATENATE($A67,BM$25),Datos!$B:$AV,44,FALSE),"0")</f>
        <v>5.8020477815699661E-3</v>
      </c>
      <c r="BN67" s="25">
        <f>IFERROR(VLOOKUP(CONCATENATE($A67,BN$25),Datos!$B:$AV,44,FALSE),"0")</f>
        <v>5.1351351351351347E-3</v>
      </c>
      <c r="BO67" s="25">
        <f>IFERROR(VLOOKUP(CONCATENATE($A67,BO$25),Datos!$B:$AV,44,FALSE),"0")</f>
        <v>2.1072796934865899E-3</v>
      </c>
      <c r="BP67" s="25">
        <f>IFERROR(VLOOKUP(CONCATENATE($A67,BP$25),Datos!$B:$AV,44,FALSE),"0")</f>
        <v>4.7937569676700115E-3</v>
      </c>
      <c r="BQ67" s="25">
        <f>IFERROR(VLOOKUP(CONCATENATE($A67,BQ$25),Datos!$B:$AV,44,FALSE),"0")</f>
        <v>9.5137420718816069E-3</v>
      </c>
      <c r="BR67" s="25">
        <f>IFERROR(VLOOKUP(CONCATENATE($A67,BR$25),Datos!$B:$AV,44,FALSE),"0")</f>
        <v>1.6949152542372881E-3</v>
      </c>
      <c r="BS67" s="25">
        <f>IFERROR(VLOOKUP(CONCATENATE($A67,BS$25),Datos!$B:$AV,44,FALSE),"0")</f>
        <v>2.2284122562674096E-3</v>
      </c>
      <c r="BT67" s="25">
        <f>IFERROR(VLOOKUP(CONCATENATE($A67,BT$25),Datos!$B:$AV,44,FALSE),"0")</f>
        <v>2.004008016032064E-3</v>
      </c>
      <c r="BU67" s="25">
        <f>IFERROR(VLOOKUP(CONCATENATE($A67,BU$25),Datos!$B:$AV,44,FALSE),"0")</f>
        <v>1.9361084220716361E-3</v>
      </c>
      <c r="BV67" s="25">
        <f>IFERROR(VLOOKUP(CONCATENATE($A67,BV$25),Datos!$B:$AV,44,FALSE),"0")</f>
        <v>2.7218934911242602E-3</v>
      </c>
      <c r="BW67" s="25">
        <f>IFERROR(VLOOKUP(CONCATENATE($A67,BW$25),Datos!$B:$AV,44,FALSE),"0")</f>
        <v>1.3998613998613999E-2</v>
      </c>
      <c r="BX67" s="25">
        <f>IFERROR(VLOOKUP(CONCATENATE($A67,BX$25),Datos!$B:$AV,44,FALSE),"0")</f>
        <v>6.9060773480662981E-3</v>
      </c>
      <c r="BY67" s="25">
        <f>IFERROR(VLOOKUP(CONCATENATE($A67,BY$25),Datos!$B:$AV,44,FALSE),"0")</f>
        <v>7.951408061844285E-3</v>
      </c>
      <c r="BZ67" s="25">
        <f>IFERROR(VLOOKUP(CONCATENATE($A67,BZ$25),Datos!$B:$AV,44,FALSE),"0")</f>
        <v>4.7145102147721323E-3</v>
      </c>
      <c r="CA67" s="25">
        <f>IFERROR(VLOOKUP(CONCATENATE($A67,CA$25),Datos!$B:$AV,44,FALSE),"0")</f>
        <v>6.405693950177936E-3</v>
      </c>
      <c r="CB67" s="25">
        <f>IFERROR(VLOOKUP(CONCATENATE($A67,CB$25),Datos!$B:$AV,44,FALSE),"0")</f>
        <v>7.354443309499489E-3</v>
      </c>
      <c r="CC67" s="25">
        <f>IFERROR(VLOOKUP(CONCATENATE($A67,CC$25),Datos!$B:$AV,44,FALSE),"0")</f>
        <v>4.2137718396711207E-3</v>
      </c>
      <c r="CD67" s="25">
        <f>IFERROR(VLOOKUP(CONCATENATE($A67,CD$25),Datos!$B:$AV,44,FALSE),"0")</f>
        <v>5.4110301768990638E-3</v>
      </c>
      <c r="CE67" s="25">
        <f>IFERROR(VLOOKUP(CONCATENATE($A67,CE$25),Datos!$B:$AV,44,FALSE),"0")</f>
        <v>4.5774647887323943E-3</v>
      </c>
      <c r="CF67" s="25">
        <f>IFERROR(VLOOKUP(CONCATENATE($A67,CF$25),Datos!$B:$AV,44,FALSE),"0")</f>
        <v>7.2046109510086453E-3</v>
      </c>
      <c r="CG67" s="25">
        <f>IFERROR(VLOOKUP(CONCATENATE($A67,CG$25),Datos!$B:$AV,44,FALSE),"0")</f>
        <v>3.1296572280178838E-3</v>
      </c>
      <c r="CH67" s="25">
        <f>IFERROR(VLOOKUP(CONCATENATE($A67,CH$25),Datos!$B:$AV,44,FALSE),"0")</f>
        <v>9.1417910447761201E-3</v>
      </c>
      <c r="CI67" s="25">
        <f>IFERROR(VLOOKUP(CONCATENATE($A67,CI$25),Datos!$B:$AV,44,FALSE),"0")</f>
        <v>3.4351145038167938E-3</v>
      </c>
      <c r="CJ67" s="25">
        <f>IFERROR(VLOOKUP(CONCATENATE($A67,CJ$25),Datos!$B:$AV,44,FALSE),"0")</f>
        <v>5.4524361948955916E-3</v>
      </c>
      <c r="CK67" s="25">
        <f>IFERROR(VLOOKUP(CONCATENATE($A67,CK$25),Datos!$B:$AV,44,FALSE),"0")</f>
        <v>5.3503184713375798E-3</v>
      </c>
      <c r="CL67" s="25">
        <f>IFERROR(VLOOKUP(CONCATENATE($A67,CL$25),Datos!$B:$AV,44,FALSE),"0")</f>
        <v>1.3404013631200303E-2</v>
      </c>
      <c r="CM67" s="25">
        <f>IFERROR(VLOOKUP(CONCATENATE($A67,CM$25),Datos!$B:$AV,44,FALSE),"0")</f>
        <v>3.9113428943937422E-3</v>
      </c>
      <c r="CN67" s="25">
        <f>IFERROR(VLOOKUP(CONCATENATE($A67,CN$25),Datos!$B:$AV,44,FALSE),"0")</f>
        <v>9.6989966555183944E-3</v>
      </c>
      <c r="CO67" s="25">
        <f>IFERROR(VLOOKUP(CONCATENATE($A67,CO$25),Datos!$B:$AV,44,FALSE),"0")</f>
        <v>1.1071744906997343E-2</v>
      </c>
      <c r="CP67" s="25">
        <f>IFERROR(VLOOKUP(CONCATENATE($A67,CP$25),Datos!$B:$AV,44,FALSE),"0")</f>
        <v>1.4055299539170507E-2</v>
      </c>
      <c r="CQ67" s="25">
        <f>IFERROR(VLOOKUP(CONCATENATE($A67,CQ$25),Datos!$B:$AV,44,FALSE),"0")</f>
        <v>4.5576407506702412E-3</v>
      </c>
      <c r="CR67" s="25">
        <f>IFERROR(VLOOKUP(CONCATENATE($A67,CR$25),Datos!$B:$AV,44,FALSE),"0")</f>
        <v>5.2267486548808612E-3</v>
      </c>
      <c r="CS67" s="25">
        <f>IFERROR(VLOOKUP(CONCATENATE($A67,CS$25),Datos!$B:$AV,44,FALSE),"0")</f>
        <v>4.1841004184100415E-3</v>
      </c>
      <c r="CT67" s="25">
        <f>IFERROR(VLOOKUP(CONCATENATE($A67,CT$25),Datos!$B:$AV,44,FALSE),"0")</f>
        <v>2.5745257452574528E-3</v>
      </c>
      <c r="CU67" s="25">
        <f>IFERROR(VLOOKUP(CONCATENATE($A67,CU$25),Datos!$B:$AV,44,FALSE),"0")</f>
        <v>4.6577946768060832E-3</v>
      </c>
      <c r="CV67" s="25">
        <f>IFERROR(VLOOKUP(CONCATENATE($A67,CV$25),Datos!$B:$AV,44,FALSE),"0")</f>
        <v>5.9435364041604752E-3</v>
      </c>
      <c r="CW67" s="25">
        <f>IFERROR(VLOOKUP(CONCATENATE($A67,CW$25),Datos!$B:$AV,44,FALSE),"0")</f>
        <v>1.0645933014354066E-2</v>
      </c>
      <c r="CX67" s="25">
        <f>IFERROR(VLOOKUP(CONCATENATE($A67,CX$25),Datos!$B:$AV,44,FALSE),"0")</f>
        <v>1.4645669291338584E-2</v>
      </c>
      <c r="CY67" s="25">
        <f>IFERROR(VLOOKUP(CONCATENATE($A67,CY$25),Datos!$B:$AV,44,FALSE),"0")</f>
        <v>1.1066126855600539E-2</v>
      </c>
      <c r="CZ67" s="25">
        <f>IFERROR(VLOOKUP(CONCATENATE($A67,CZ$25),Datos!$B:$AV,44,FALSE),"0")</f>
        <v>9.7847358121330719E-3</v>
      </c>
      <c r="DA67" s="25">
        <f>IFERROR(VLOOKUP(CONCATENATE($A67,DA$25),Datos!$B:$AV,44,FALSE),"0")</f>
        <v>1.1700844390832328E-2</v>
      </c>
    </row>
    <row r="68" spans="1:105" x14ac:dyDescent="0.2">
      <c r="A68" s="26" t="s">
        <v>128</v>
      </c>
      <c r="B68" s="27">
        <v>1.8749999999999999E-2</v>
      </c>
      <c r="C68" s="27">
        <v>2.7809441875470482E-2</v>
      </c>
      <c r="D68" s="27">
        <v>2.2208436724565756E-2</v>
      </c>
      <c r="E68" s="27">
        <v>4.4734151329243353E-3</v>
      </c>
      <c r="F68" s="27">
        <v>6.2865814003902013E-3</v>
      </c>
      <c r="G68" s="27">
        <v>7.5831969448990726E-3</v>
      </c>
      <c r="H68" s="27">
        <v>5.8948863636363634E-3</v>
      </c>
      <c r="I68" s="27">
        <v>7.7020202020202022E-3</v>
      </c>
      <c r="J68" s="27">
        <v>1.5615186982586354E-2</v>
      </c>
      <c r="K68" s="27">
        <v>3.4210526315789476E-2</v>
      </c>
      <c r="L68" s="27">
        <v>1.753914281195635E-2</v>
      </c>
      <c r="M68" s="27">
        <v>2.1457837065269176E-2</v>
      </c>
      <c r="N68" s="27">
        <v>1.5949472515269295E-2</v>
      </c>
      <c r="O68" s="27">
        <v>1.2962166809974205E-2</v>
      </c>
      <c r="P68" s="27">
        <v>1.1540079949505575E-2</v>
      </c>
      <c r="Q68" s="27">
        <v>1.3047014803969416E-2</v>
      </c>
      <c r="R68" s="27">
        <v>1.2163489880133622E-2</v>
      </c>
      <c r="S68" s="27">
        <v>1.1242671571444993E-2</v>
      </c>
      <c r="T68" s="27">
        <v>1.127005210994176E-2</v>
      </c>
      <c r="U68" s="27">
        <v>1.4245671887881286E-2</v>
      </c>
      <c r="V68" s="27">
        <v>1.6317514607382073E-2</v>
      </c>
      <c r="W68" s="27">
        <v>1.3352701917489832E-2</v>
      </c>
      <c r="X68" s="27">
        <v>1.4204159304064157E-2</v>
      </c>
      <c r="Y68" s="27">
        <v>1.2242562929061784E-2</v>
      </c>
      <c r="Z68" s="27">
        <v>1.2454036770583533E-2</v>
      </c>
      <c r="AA68" s="27">
        <v>1.189005558987029E-2</v>
      </c>
      <c r="AB68" s="27">
        <v>1.1140344283244381E-2</v>
      </c>
      <c r="AC68" s="27">
        <v>1.3527483610690873E-2</v>
      </c>
      <c r="AD68" s="27">
        <v>1.2268527108769064E-2</v>
      </c>
      <c r="AE68" s="27">
        <v>1.2369597615499255E-2</v>
      </c>
      <c r="AF68" s="27">
        <v>1.0963114754098361E-2</v>
      </c>
      <c r="AG68" s="27">
        <v>1.4316044889293297E-2</v>
      </c>
      <c r="AH68" s="27">
        <v>1.2865410298263838E-2</v>
      </c>
      <c r="AI68" s="27">
        <v>1.1816067046939232E-2</v>
      </c>
      <c r="AJ68" s="27">
        <v>1.5810902510744174E-2</v>
      </c>
      <c r="AK68" s="27">
        <v>1.5447659257419595E-2</v>
      </c>
      <c r="AL68" s="27">
        <v>1.1395730706075533E-2</v>
      </c>
      <c r="AM68" s="27">
        <v>1.2888986978591923E-2</v>
      </c>
      <c r="AN68" s="27">
        <v>1.7724645556488661E-2</v>
      </c>
      <c r="AO68" s="27">
        <v>1.7339771729587356E-2</v>
      </c>
      <c r="AP68" s="27">
        <v>1.3384495317377731E-2</v>
      </c>
      <c r="AQ68" s="27">
        <v>1.2982950101673706E-2</v>
      </c>
      <c r="AR68" s="27">
        <v>1.5643180349062702E-2</v>
      </c>
      <c r="AS68" s="27">
        <v>1.7854195323246218E-2</v>
      </c>
      <c r="AT68" s="27">
        <v>1.6793917618375464E-2</v>
      </c>
      <c r="AU68" s="27">
        <v>1.6600444080869463E-2</v>
      </c>
      <c r="AV68" s="27">
        <v>1.6435943843858533E-2</v>
      </c>
      <c r="AW68" s="27">
        <v>2.3015741507870755E-2</v>
      </c>
      <c r="AX68" s="27">
        <v>2.3876268728854518E-2</v>
      </c>
      <c r="AY68" s="27">
        <v>1.9730880131813813E-2</v>
      </c>
      <c r="AZ68" s="27">
        <v>3.3215360113254294E-2</v>
      </c>
      <c r="BA68" s="27">
        <v>1.6510579257717654E-2</v>
      </c>
      <c r="BB68" s="27">
        <v>1.8556701030927835E-2</v>
      </c>
      <c r="BC68" s="27">
        <v>1.9783935261805888E-2</v>
      </c>
      <c r="BD68" s="27">
        <v>1.7148046114162381E-2</v>
      </c>
      <c r="BE68" s="27">
        <v>1.6696089681348752E-2</v>
      </c>
      <c r="BF68" s="27">
        <v>1.4553514882837239E-2</v>
      </c>
      <c r="BG68" s="27">
        <v>2.1276276276276276E-2</v>
      </c>
      <c r="BH68" s="27">
        <v>1.9692014172799126E-2</v>
      </c>
      <c r="BI68" s="27">
        <v>2.2419488026424444E-2</v>
      </c>
      <c r="BJ68" s="27">
        <v>3.1513353115727005E-2</v>
      </c>
      <c r="BK68" s="27">
        <v>3.9399624765478428E-3</v>
      </c>
      <c r="BL68" s="27">
        <v>4.012483281319661E-3</v>
      </c>
      <c r="BM68" s="27">
        <v>5.8701082431307245E-3</v>
      </c>
      <c r="BN68" s="27">
        <v>1.5765586432040766E-2</v>
      </c>
      <c r="BO68" s="27">
        <v>1.290662915421136E-2</v>
      </c>
      <c r="BP68" s="27">
        <v>1.4095429249156098E-2</v>
      </c>
      <c r="BQ68" s="27">
        <v>1.508978421608571E-2</v>
      </c>
      <c r="BR68" s="27">
        <v>1.2374524056767047E-2</v>
      </c>
      <c r="BS68" s="27">
        <v>1.3700287312868592E-2</v>
      </c>
      <c r="BT68" s="27">
        <v>1.2605999240602456E-2</v>
      </c>
      <c r="BU68" s="27">
        <v>1.2521440823327616E-2</v>
      </c>
      <c r="BV68" s="27">
        <v>7.7888730385164053E-3</v>
      </c>
      <c r="BW68" s="27">
        <v>1.6403543491832911E-2</v>
      </c>
      <c r="BX68" s="27">
        <v>1.1602991712148777E-2</v>
      </c>
      <c r="BY68" s="27">
        <v>1.4988831850777852E-2</v>
      </c>
      <c r="BZ68" s="27">
        <v>1.8714420064440376E-2</v>
      </c>
      <c r="CA68" s="27">
        <v>1.3202673959282893E-2</v>
      </c>
      <c r="CB68" s="27">
        <v>1.4571428571428572E-2</v>
      </c>
      <c r="CC68" s="27">
        <v>1.4356066258767348E-2</v>
      </c>
      <c r="CD68" s="27">
        <v>1.2892526991743702E-2</v>
      </c>
      <c r="CE68" s="27">
        <v>1.6630503254707076E-2</v>
      </c>
      <c r="CF68" s="27">
        <v>1.8046744574290483E-2</v>
      </c>
      <c r="CG68" s="27">
        <v>1.4498015924475452E-2</v>
      </c>
      <c r="CH68" s="27">
        <v>1.5170446828738285E-2</v>
      </c>
      <c r="CI68" s="27">
        <v>1.9163159197821245E-2</v>
      </c>
      <c r="CJ68" s="27">
        <v>2.3763621123218778E-2</v>
      </c>
      <c r="CK68" s="27">
        <v>2.1728887277999275E-2</v>
      </c>
      <c r="CL68" s="27">
        <v>2.3889096340552651E-2</v>
      </c>
      <c r="CM68" s="27">
        <v>2.1128798842257598E-2</v>
      </c>
      <c r="CN68" s="27">
        <v>2.0036556388228842E-2</v>
      </c>
      <c r="CO68" s="27">
        <v>2.3135512535702951E-2</v>
      </c>
      <c r="CP68" s="27">
        <v>2.8318745441283735E-2</v>
      </c>
      <c r="CQ68" s="27">
        <v>3.1892751318927513E-2</v>
      </c>
      <c r="CR68" s="27">
        <v>2.2956817479130167E-2</v>
      </c>
      <c r="CS68" s="27">
        <v>3.090909090909091E-2</v>
      </c>
      <c r="CT68" s="27">
        <v>1.6766646670665866E-2</v>
      </c>
      <c r="CU68" s="27">
        <v>1.9761135823532998E-2</v>
      </c>
      <c r="CV68" s="27">
        <v>2.1693648816936487E-2</v>
      </c>
      <c r="CW68" s="27">
        <v>2.3985798816568048E-2</v>
      </c>
      <c r="CX68" s="27">
        <v>3.3304031144041193E-2</v>
      </c>
      <c r="CY68" s="27">
        <v>2.7008800620426879E-2</v>
      </c>
      <c r="CZ68" s="27">
        <v>3.2139018273020424E-2</v>
      </c>
      <c r="DA68" s="27">
        <v>2.4027946537059537E-2</v>
      </c>
    </row>
    <row r="70" spans="1:105" x14ac:dyDescent="0.2">
      <c r="A70" s="21" t="s">
        <v>25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0</v>
      </c>
      <c r="AX70" s="23">
        <v>0</v>
      </c>
      <c r="AY70" s="23">
        <v>0</v>
      </c>
      <c r="AZ70" s="23">
        <v>0</v>
      </c>
      <c r="BA70" s="23">
        <v>0</v>
      </c>
      <c r="BB70" s="23">
        <v>0</v>
      </c>
      <c r="BC70" s="23">
        <v>0</v>
      </c>
      <c r="BD70" s="23">
        <v>0</v>
      </c>
      <c r="BE70" s="23">
        <v>0</v>
      </c>
      <c r="BF70" s="23">
        <v>0</v>
      </c>
      <c r="BG70" s="25">
        <f>IFERROR(VLOOKUP(CONCATENATE($A70,BG$25),Datos!$B:$AV,44,FALSE),"0")</f>
        <v>0</v>
      </c>
      <c r="BH70" s="25">
        <f>IFERROR(VLOOKUP(CONCATENATE($A70,BH$25),Datos!$B:$AV,44,FALSE),"0")</f>
        <v>0</v>
      </c>
      <c r="BI70" s="25">
        <f>IFERROR(VLOOKUP(CONCATENATE($A70,BI$25),Datos!$B:$AV,44,FALSE),"0")</f>
        <v>0</v>
      </c>
      <c r="BJ70" s="25">
        <f>IFERROR(VLOOKUP(CONCATENATE($A70,BJ$25),Datos!$B:$AV,44,FALSE),"0")</f>
        <v>0</v>
      </c>
      <c r="BK70" s="25">
        <f>IFERROR(VLOOKUP(CONCATENATE($A70,BK$25),Datos!$B:$AV,44,FALSE),"0")</f>
        <v>0</v>
      </c>
      <c r="BL70" s="25">
        <f>IFERROR(VLOOKUP(CONCATENATE($A70,BL$25),Datos!$B:$AV,44,FALSE),"0")</f>
        <v>0</v>
      </c>
      <c r="BM70" s="25">
        <f>IFERROR(VLOOKUP(CONCATENATE($A70,BM$25),Datos!$B:$AV,44,FALSE),"0")</f>
        <v>0</v>
      </c>
      <c r="BN70" s="25">
        <f>IFERROR(VLOOKUP(CONCATENATE($A70,BN$25),Datos!$B:$AV,44,FALSE),"0")</f>
        <v>0</v>
      </c>
      <c r="BO70" s="25">
        <f>IFERROR(VLOOKUP(CONCATENATE($A70,BO$25),Datos!$B:$AV,44,FALSE),"0")</f>
        <v>0</v>
      </c>
      <c r="BP70" s="25">
        <f>IFERROR(VLOOKUP(CONCATENATE($A70,BP$25),Datos!$B:$AV,44,FALSE),"0")</f>
        <v>0</v>
      </c>
      <c r="BQ70" s="25">
        <f>IFERROR(VLOOKUP(CONCATENATE($A70,BQ$25),Datos!$B:$AV,44,FALSE),"0")</f>
        <v>0</v>
      </c>
      <c r="BR70" s="25">
        <f>IFERROR(VLOOKUP(CONCATENATE($A70,BR$25),Datos!$B:$AV,44,FALSE),"0")</f>
        <v>0</v>
      </c>
      <c r="BS70" s="25">
        <f>IFERROR(VLOOKUP(CONCATENATE($A70,BS$25),Datos!$B:$AV,44,FALSE),"0")</f>
        <v>0</v>
      </c>
      <c r="BT70" s="25">
        <f>IFERROR(VLOOKUP(CONCATENATE($A70,BT$25),Datos!$B:$AV,44,FALSE),"0")</f>
        <v>0</v>
      </c>
      <c r="BU70" s="25">
        <f>IFERROR(VLOOKUP(CONCATENATE($A70,BU$25),Datos!$B:$AV,44,FALSE),"0")</f>
        <v>0</v>
      </c>
      <c r="BV70" s="25">
        <f>IFERROR(VLOOKUP(CONCATENATE($A70,BV$25),Datos!$B:$AV,44,FALSE),"0")</f>
        <v>0</v>
      </c>
      <c r="BW70" s="25">
        <f>IFERROR(VLOOKUP(CONCATENATE($A70,BW$25),Datos!$B:$AV,44,FALSE),"0")</f>
        <v>0</v>
      </c>
      <c r="BX70" s="25">
        <f>IFERROR(VLOOKUP(CONCATENATE($A70,BX$25),Datos!$B:$AV,44,FALSE),"0")</f>
        <v>0</v>
      </c>
      <c r="BY70" s="25">
        <f>IFERROR(VLOOKUP(CONCATENATE($A70,BY$25),Datos!$B:$AV,44,FALSE),"0")</f>
        <v>0</v>
      </c>
      <c r="BZ70" s="25">
        <f>IFERROR(VLOOKUP(CONCATENATE($A70,BZ$25),Datos!$B:$AV,44,FALSE),"0")</f>
        <v>0</v>
      </c>
      <c r="CA70" s="25">
        <f>IFERROR(VLOOKUP(CONCATENATE($A70,CA$25),Datos!$B:$AV,44,FALSE),"0")</f>
        <v>0</v>
      </c>
      <c r="CB70" s="25">
        <f>IFERROR(VLOOKUP(CONCATENATE($A70,CB$25),Datos!$B:$AV,44,FALSE),"0")</f>
        <v>0</v>
      </c>
      <c r="CC70" s="25">
        <f>IFERROR(VLOOKUP(CONCATENATE($A70,CC$25),Datos!$B:$AV,44,FALSE),"0")</f>
        <v>0</v>
      </c>
      <c r="CD70" s="25">
        <f>IFERROR(VLOOKUP(CONCATENATE($A70,CD$25),Datos!$B:$AV,44,FALSE),"0")</f>
        <v>0</v>
      </c>
      <c r="CE70" s="25">
        <f>IFERROR(VLOOKUP(CONCATENATE($A70,CE$25),Datos!$B:$AV,44,FALSE),"0")</f>
        <v>0</v>
      </c>
      <c r="CF70" s="25">
        <f>IFERROR(VLOOKUP(CONCATENATE($A70,CF$25),Datos!$B:$AV,44,FALSE),"0")</f>
        <v>0</v>
      </c>
      <c r="CG70" s="25">
        <f>IFERROR(VLOOKUP(CONCATENATE($A70,CG$25),Datos!$B:$AV,44,FALSE),"0")</f>
        <v>0</v>
      </c>
      <c r="CH70" s="25">
        <f>IFERROR(VLOOKUP(CONCATENATE($A70,CH$25),Datos!$B:$AV,44,FALSE),"0")</f>
        <v>0</v>
      </c>
      <c r="CI70" s="25">
        <f>IFERROR(VLOOKUP(CONCATENATE($A70,CI$25),Datos!$B:$AV,44,FALSE),"0")</f>
        <v>0</v>
      </c>
      <c r="CJ70" s="25">
        <f>IFERROR(VLOOKUP(CONCATENATE($A70,CJ$25),Datos!$B:$AV,44,FALSE),"0")</f>
        <v>0</v>
      </c>
      <c r="CK70" s="25">
        <f>IFERROR(VLOOKUP(CONCATENATE($A70,CK$25),Datos!$B:$AV,44,FALSE),"0")</f>
        <v>0</v>
      </c>
      <c r="CL70" s="25">
        <f>IFERROR(VLOOKUP(CONCATENATE($A70,CL$25),Datos!$B:$AV,44,FALSE),"0")</f>
        <v>0</v>
      </c>
      <c r="CM70" s="25">
        <f>IFERROR(VLOOKUP(CONCATENATE($A70,CM$25),Datos!$B:$AV,44,FALSE),"0")</f>
        <v>0</v>
      </c>
      <c r="CN70" s="25">
        <f>IFERROR(VLOOKUP(CONCATENATE($A70,CN$25),Datos!$B:$AV,44,FALSE),"0")</f>
        <v>0</v>
      </c>
      <c r="CO70" s="25">
        <f>IFERROR(VLOOKUP(CONCATENATE($A70,CO$25),Datos!$B:$AV,44,FALSE),"0")</f>
        <v>0</v>
      </c>
      <c r="CP70" s="25">
        <f>IFERROR(VLOOKUP(CONCATENATE($A70,CP$25),Datos!$B:$AV,44,FALSE),"0")</f>
        <v>0</v>
      </c>
      <c r="CQ70" s="25">
        <f>IFERROR(VLOOKUP(CONCATENATE($A70,CQ$25),Datos!$B:$AV,44,FALSE),"0")</f>
        <v>0</v>
      </c>
      <c r="CR70" s="25">
        <f>IFERROR(VLOOKUP(CONCATENATE($A70,CR$25),Datos!$B:$AV,44,FALSE),"0")</f>
        <v>0</v>
      </c>
      <c r="CS70" s="25">
        <f>IFERROR(VLOOKUP(CONCATENATE($A70,CS$25),Datos!$B:$AV,44,FALSE),"0")</f>
        <v>0</v>
      </c>
      <c r="CT70" s="25">
        <f>IFERROR(VLOOKUP(CONCATENATE($A70,CT$25),Datos!$B:$AV,44,FALSE),"0")</f>
        <v>0</v>
      </c>
      <c r="CU70" s="25">
        <f>IFERROR(VLOOKUP(CONCATENATE($A70,CU$25),Datos!$B:$AV,44,FALSE),"0")</f>
        <v>0</v>
      </c>
      <c r="CV70" s="25">
        <f>IFERROR(VLOOKUP(CONCATENATE($A70,CV$25),Datos!$B:$AV,44,FALSE),"0")</f>
        <v>0</v>
      </c>
      <c r="CW70" s="25">
        <f>IFERROR(VLOOKUP(CONCATENATE($A70,CW$25),Datos!$B:$AV,44,FALSE),"0")</f>
        <v>0</v>
      </c>
      <c r="CX70" s="25">
        <f>IFERROR(VLOOKUP(CONCATENATE($A70,CX$25),Datos!$B:$AV,44,FALSE),"0")</f>
        <v>0</v>
      </c>
      <c r="CY70" s="25" t="str">
        <f>IFERROR(VLOOKUP(CONCATENATE($A70,CY$25),Datos!$B:$AV,44,FALSE),"0")</f>
        <v>0</v>
      </c>
      <c r="CZ70" s="25" t="str">
        <f>IFERROR(VLOOKUP(CONCATENATE($A70,CZ$25),Datos!$B:$AV,44,FALSE),"0")</f>
        <v>0</v>
      </c>
      <c r="DA70" s="25" t="str">
        <f>IFERROR(VLOOKUP(CONCATENATE($A70,DA$25),Datos!$B:$AV,44,FALSE),"0")</f>
        <v>0</v>
      </c>
    </row>
    <row r="71" spans="1:105" x14ac:dyDescent="0.2">
      <c r="A71" s="21" t="s">
        <v>26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8.3022792269694078E-3</v>
      </c>
      <c r="Z71" s="23">
        <v>1.3444336999879125E-2</v>
      </c>
      <c r="AA71" s="23">
        <v>9.1378380460744278E-3</v>
      </c>
      <c r="AB71" s="23">
        <v>6.5114997934168847E-3</v>
      </c>
      <c r="AC71" s="23">
        <v>1.021346134204882E-2</v>
      </c>
      <c r="AD71" s="23">
        <v>8.1427236707787599E-3</v>
      </c>
      <c r="AE71" s="23">
        <v>5.6489167847742459E-3</v>
      </c>
      <c r="AF71" s="23">
        <v>1.0210834830292143E-2</v>
      </c>
      <c r="AG71" s="23">
        <v>7.0607698246387997E-3</v>
      </c>
      <c r="AH71" s="23">
        <v>7.1777419857640152E-3</v>
      </c>
      <c r="AI71" s="23">
        <v>9.345633541014078E-3</v>
      </c>
      <c r="AJ71" s="23">
        <v>8.7977862664300535E-3</v>
      </c>
      <c r="AK71" s="23">
        <v>3.3124307095343683E-2</v>
      </c>
      <c r="AL71" s="23">
        <v>1.2357473035439137E-2</v>
      </c>
      <c r="AM71" s="23">
        <v>1.3892880470280863E-2</v>
      </c>
      <c r="AN71" s="23">
        <v>1.1845719783769713E-2</v>
      </c>
      <c r="AO71" s="23">
        <v>1.0951089998491183E-2</v>
      </c>
      <c r="AP71" s="23">
        <v>8.0850094011737216E-3</v>
      </c>
      <c r="AQ71" s="23">
        <v>7.2179761540813207E-3</v>
      </c>
      <c r="AR71" s="23">
        <v>1.0452783575414236E-2</v>
      </c>
      <c r="AS71" s="23">
        <v>9.8615379303200849E-3</v>
      </c>
      <c r="AT71" s="23">
        <v>9.4899891774891769E-3</v>
      </c>
      <c r="AU71" s="23">
        <v>1.3689873230987106E-2</v>
      </c>
      <c r="AV71" s="23">
        <v>1.0399963938205539E-2</v>
      </c>
      <c r="AW71" s="23">
        <v>1.6854399889092989E-2</v>
      </c>
      <c r="AX71" s="23">
        <v>2.0880681818181819E-2</v>
      </c>
      <c r="AY71" s="23">
        <v>1.3011841917534598E-2</v>
      </c>
      <c r="AZ71" s="23">
        <v>1.4365731862456566E-2</v>
      </c>
      <c r="BA71" s="23">
        <v>1.9385542805774418E-2</v>
      </c>
      <c r="BB71" s="23">
        <v>2.3913555252130514E-2</v>
      </c>
      <c r="BC71" s="23">
        <v>1.3779715685103333E-2</v>
      </c>
      <c r="BD71" s="23">
        <v>1.4206787687450671E-2</v>
      </c>
      <c r="BE71" s="23">
        <v>1.2015323891339679E-2</v>
      </c>
      <c r="BF71" s="23">
        <v>1.0661458666837421E-2</v>
      </c>
      <c r="BG71" s="25">
        <f>IFERROR(VLOOKUP(CONCATENATE($A71,BG$25),Datos!$B:$AV,44,FALSE),"0")</f>
        <v>1.519489099317331E-2</v>
      </c>
      <c r="BH71" s="25">
        <f>IFERROR(VLOOKUP(CONCATENATE($A71,BH$25),Datos!$B:$AV,44,FALSE),"0")</f>
        <v>1.1785470280118424E-2</v>
      </c>
      <c r="BI71" s="25">
        <f>IFERROR(VLOOKUP(CONCATENATE($A71,BI$25),Datos!$B:$AV,44,FALSE),"0")</f>
        <v>1.2188168210976479E-2</v>
      </c>
      <c r="BJ71" s="25">
        <f>IFERROR(VLOOKUP(CONCATENATE($A71,BJ$25),Datos!$B:$AV,44,FALSE),"0")</f>
        <v>1.2855306384802171E-2</v>
      </c>
      <c r="BK71" s="25">
        <f>IFERROR(VLOOKUP(CONCATENATE($A71,BK$25),Datos!$B:$AV,44,FALSE),"0")</f>
        <v>1.2072434607645875E-2</v>
      </c>
      <c r="BL71" s="25">
        <f>IFERROR(VLOOKUP(CONCATENATE($A71,BL$25),Datos!$B:$AV,44,FALSE),"0")</f>
        <v>1.2852484174179935E-2</v>
      </c>
      <c r="BM71" s="25">
        <f>IFERROR(VLOOKUP(CONCATENATE($A71,BM$25),Datos!$B:$AV,44,FALSE),"0")</f>
        <v>1.3097949886104784E-2</v>
      </c>
      <c r="BN71" s="25">
        <f>IFERROR(VLOOKUP(CONCATENATE($A71,BN$25),Datos!$B:$AV,44,FALSE),"0")</f>
        <v>1.4025682583219051E-2</v>
      </c>
      <c r="BO71" s="25">
        <f>IFERROR(VLOOKUP(CONCATENATE($A71,BO$25),Datos!$B:$AV,44,FALSE),"0")</f>
        <v>1.1261261261261261E-2</v>
      </c>
      <c r="BP71" s="25">
        <f>IFERROR(VLOOKUP(CONCATENATE($A71,BP$25),Datos!$B:$AV,44,FALSE),"0")</f>
        <v>1.1883327331652862E-2</v>
      </c>
      <c r="BQ71" s="25">
        <f>IFERROR(VLOOKUP(CONCATENATE($A71,BQ$25),Datos!$B:$AV,44,FALSE),"0")</f>
        <v>1.4836889325682402E-2</v>
      </c>
      <c r="BR71" s="25">
        <f>IFERROR(VLOOKUP(CONCATENATE($A71,BR$25),Datos!$B:$AV,44,FALSE),"0")</f>
        <v>1.8588183226377519E-2</v>
      </c>
      <c r="BS71" s="25">
        <f>IFERROR(VLOOKUP(CONCATENATE($A71,BS$25),Datos!$B:$AV,44,FALSE),"0")</f>
        <v>1.0050938429455402E-2</v>
      </c>
      <c r="BT71" s="25">
        <f>IFERROR(VLOOKUP(CONCATENATE($A71,BT$25),Datos!$B:$AV,44,FALSE),"0")</f>
        <v>9.6501809408926411E-3</v>
      </c>
      <c r="BU71" s="25">
        <f>IFERROR(VLOOKUP(CONCATENATE($A71,BU$25),Datos!$B:$AV,44,FALSE),"0")</f>
        <v>1.1042944785276074E-2</v>
      </c>
      <c r="BV71" s="25">
        <f>IFERROR(VLOOKUP(CONCATENATE($A71,BV$25),Datos!$B:$AV,44,FALSE),"0")</f>
        <v>1.1166253101736972E-2</v>
      </c>
      <c r="BW71" s="25">
        <f>IFERROR(VLOOKUP(CONCATENATE($A71,BW$25),Datos!$B:$AV,44,FALSE),"0")</f>
        <v>1.1984536082474228E-2</v>
      </c>
      <c r="BX71" s="25">
        <f>IFERROR(VLOOKUP(CONCATENATE($A71,BX$25),Datos!$B:$AV,44,FALSE),"0")</f>
        <v>1.360499507065396E-2</v>
      </c>
      <c r="BY71" s="25">
        <f>IFERROR(VLOOKUP(CONCATENATE($A71,BY$25),Datos!$B:$AV,44,FALSE),"0")</f>
        <v>1.2916894477856752E-2</v>
      </c>
      <c r="BZ71" s="25">
        <f>IFERROR(VLOOKUP(CONCATENATE($A71,BZ$25),Datos!$B:$AV,44,FALSE),"0")</f>
        <v>1.6901996244000836E-2</v>
      </c>
      <c r="CA71" s="25">
        <f>IFERROR(VLOOKUP(CONCATENATE($A71,CA$25),Datos!$B:$AV,44,FALSE),"0")</f>
        <v>0.02</v>
      </c>
      <c r="CB71" s="25">
        <f>IFERROR(VLOOKUP(CONCATENATE($A71,CB$25),Datos!$B:$AV,44,FALSE),"0")</f>
        <v>1.8843638984708852E-2</v>
      </c>
      <c r="CC71" s="25">
        <f>IFERROR(VLOOKUP(CONCATENATE($A71,CC$25),Datos!$B:$AV,44,FALSE),"0")</f>
        <v>1.4729299363057325E-2</v>
      </c>
      <c r="CD71" s="25">
        <f>IFERROR(VLOOKUP(CONCATENATE($A71,CD$25),Datos!$B:$AV,44,FALSE),"0")</f>
        <v>2.4950755088640839E-2</v>
      </c>
      <c r="CE71" s="25">
        <f>IFERROR(VLOOKUP(CONCATENATE($A71,CE$25),Datos!$B:$AV,44,FALSE),"0")</f>
        <v>3.0144442118484403E-2</v>
      </c>
      <c r="CF71" s="25">
        <f>IFERROR(VLOOKUP(CONCATENATE($A71,CF$25),Datos!$B:$AV,44,FALSE),"0")</f>
        <v>2.0518449717132483E-2</v>
      </c>
      <c r="CG71" s="25">
        <f>IFERROR(VLOOKUP(CONCATENATE($A71,CG$25),Datos!$B:$AV,44,FALSE),"0")</f>
        <v>3.2182643377802231E-2</v>
      </c>
      <c r="CH71" s="25">
        <f>IFERROR(VLOOKUP(CONCATENATE($A71,CH$25),Datos!$B:$AV,44,FALSE),"0")</f>
        <v>2.6047319296722379E-2</v>
      </c>
      <c r="CI71" s="25">
        <f>IFERROR(VLOOKUP(CONCATENATE($A71,CI$25),Datos!$B:$AV,44,FALSE),"0")</f>
        <v>3.4104750304506701E-2</v>
      </c>
      <c r="CJ71" s="25">
        <f>IFERROR(VLOOKUP(CONCATENATE($A71,CJ$25),Datos!$B:$AV,44,FALSE),"0")</f>
        <v>3.1174698795180724E-2</v>
      </c>
      <c r="CK71" s="25">
        <f>IFERROR(VLOOKUP(CONCATENATE($A71,CK$25),Datos!$B:$AV,44,FALSE),"0")</f>
        <v>3.7596401028277632E-2</v>
      </c>
      <c r="CL71" s="25">
        <f>IFERROR(VLOOKUP(CONCATENATE($A71,CL$25),Datos!$B:$AV,44,FALSE),"0")</f>
        <v>8.4069181930964021E-2</v>
      </c>
      <c r="CM71" s="25">
        <f>IFERROR(VLOOKUP(CONCATENATE($A71,CM$25),Datos!$B:$AV,44,FALSE),"0")</f>
        <v>0.5864661654135338</v>
      </c>
      <c r="CN71" s="25">
        <f>IFERROR(VLOOKUP(CONCATENATE($A71,CN$25),Datos!$B:$AV,44,FALSE),"0")</f>
        <v>0</v>
      </c>
      <c r="CO71" s="25">
        <f>IFERROR(VLOOKUP(CONCATENATE($A71,CO$25),Datos!$B:$AV,44,FALSE),"0")</f>
        <v>0</v>
      </c>
      <c r="CP71" s="25">
        <f>IFERROR(VLOOKUP(CONCATENATE($A71,CP$25),Datos!$B:$AV,44,FALSE),"0")</f>
        <v>1.8617683686176837E-2</v>
      </c>
      <c r="CQ71" s="25">
        <f>IFERROR(VLOOKUP(CONCATENATE($A71,CQ$25),Datos!$B:$AV,44,FALSE),"0")</f>
        <v>1.8271639298636237E-2</v>
      </c>
      <c r="CR71" s="25">
        <f>IFERROR(VLOOKUP(CONCATENATE($A71,CR$25),Datos!$B:$AV,44,FALSE),"0")</f>
        <v>1.3758804861057357E-2</v>
      </c>
      <c r="CS71" s="25">
        <f>IFERROR(VLOOKUP(CONCATENATE($A71,CS$25),Datos!$B:$AV,44,FALSE),"0")</f>
        <v>1.3912310286677909E-2</v>
      </c>
      <c r="CT71" s="25">
        <f>IFERROR(VLOOKUP(CONCATENATE($A71,CT$25),Datos!$B:$AV,44,FALSE),"0")</f>
        <v>1.3785180930499713E-2</v>
      </c>
      <c r="CU71" s="25">
        <f>IFERROR(VLOOKUP(CONCATENATE($A71,CU$25),Datos!$B:$AV,44,FALSE),"0")</f>
        <v>2.1279994887688915E-2</v>
      </c>
      <c r="CV71" s="25">
        <f>IFERROR(VLOOKUP(CONCATENATE($A71,CV$25),Datos!$B:$AV,44,FALSE),"0")</f>
        <v>2.0262909434236327E-2</v>
      </c>
      <c r="CW71" s="25">
        <f>IFERROR(VLOOKUP(CONCATENATE($A71,CW$25),Datos!$B:$AV,44,FALSE),"0")</f>
        <v>1.4990870943976425E-2</v>
      </c>
      <c r="CX71" s="25">
        <f>IFERROR(VLOOKUP(CONCATENATE($A71,CX$25),Datos!$B:$AV,44,FALSE),"0")</f>
        <v>1.8460515009562879E-2</v>
      </c>
      <c r="CY71" s="25">
        <f>IFERROR(VLOOKUP(CONCATENATE($A71,CY$25),Datos!$B:$AV,44,FALSE),"0")</f>
        <v>2.042360060514372E-2</v>
      </c>
      <c r="CZ71" s="25">
        <f>IFERROR(VLOOKUP(CONCATENATE($A71,CZ$25),Datos!$B:$AV,44,FALSE),"0")</f>
        <v>2.6203864927354208E-2</v>
      </c>
      <c r="DA71" s="25">
        <f>IFERROR(VLOOKUP(CONCATENATE($A71,DA$25),Datos!$B:$AV,44,FALSE),"0")</f>
        <v>2.1877532121773353E-2</v>
      </c>
    </row>
    <row r="72" spans="1:105" x14ac:dyDescent="0.2">
      <c r="A72" s="21" t="s">
        <v>27</v>
      </c>
      <c r="B72" s="23">
        <v>2.3755656108597284E-2</v>
      </c>
      <c r="C72" s="23">
        <v>2.8324154209284028E-2</v>
      </c>
      <c r="D72" s="23">
        <v>2.311111111111111E-2</v>
      </c>
      <c r="E72" s="23">
        <v>2.1331226545526369E-2</v>
      </c>
      <c r="F72" s="23">
        <v>2.5197914655338868E-2</v>
      </c>
      <c r="G72" s="23">
        <v>1.9331341053418005E-2</v>
      </c>
      <c r="H72" s="23">
        <v>2.0705521472392636E-2</v>
      </c>
      <c r="I72" s="23">
        <v>2.3096663815226688E-2</v>
      </c>
      <c r="J72" s="23">
        <v>2.4903154399557276E-2</v>
      </c>
      <c r="K72" s="23">
        <v>1.841903300076746E-2</v>
      </c>
      <c r="L72" s="23">
        <v>1.8516704222592339E-2</v>
      </c>
      <c r="M72" s="23">
        <v>1.9004524886877826E-2</v>
      </c>
      <c r="N72" s="23">
        <v>2.4027107505904095E-2</v>
      </c>
      <c r="O72" s="23">
        <v>2.4492359221268578E-2</v>
      </c>
      <c r="P72" s="23">
        <v>2.6312939902544668E-2</v>
      </c>
      <c r="Q72" s="23">
        <v>2.8008298755186723E-2</v>
      </c>
      <c r="R72" s="23">
        <v>3.0190861769809139E-2</v>
      </c>
      <c r="S72" s="23">
        <v>2.9473684210526315E-2</v>
      </c>
      <c r="T72" s="23">
        <v>3.363471971066908E-2</v>
      </c>
      <c r="U72" s="23">
        <v>3.6527032903319323E-2</v>
      </c>
      <c r="V72" s="23">
        <v>3.3756027862118239E-2</v>
      </c>
      <c r="W72" s="23">
        <v>5.4545454545454543E-2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1.9230769230769232E-2</v>
      </c>
      <c r="AD72" s="23">
        <v>9.1883614088820835E-3</v>
      </c>
      <c r="AE72" s="23">
        <v>8.4119296456793263E-3</v>
      </c>
      <c r="AF72" s="23">
        <v>8.034610630407911E-3</v>
      </c>
      <c r="AG72" s="23">
        <v>7.8391959798994968E-3</v>
      </c>
      <c r="AH72" s="23">
        <v>6.2135191112784784E-3</v>
      </c>
      <c r="AI72" s="23">
        <v>6.5592886815829749E-3</v>
      </c>
      <c r="AJ72" s="23">
        <v>7.0219661505221461E-3</v>
      </c>
      <c r="AK72" s="23">
        <v>7.0537167661421599E-3</v>
      </c>
      <c r="AL72" s="23">
        <v>5.2106786748150535E-3</v>
      </c>
      <c r="AM72" s="23">
        <v>5.4216867469879517E-3</v>
      </c>
      <c r="AN72" s="23">
        <v>5.4109300787590934E-3</v>
      </c>
      <c r="AO72" s="23">
        <v>5.7377999304509099E-3</v>
      </c>
      <c r="AP72" s="23">
        <v>4.3225070540913726E-3</v>
      </c>
      <c r="AQ72" s="23">
        <v>4.1931163007396192E-3</v>
      </c>
      <c r="AR72" s="23">
        <v>3.8581664523240859E-3</v>
      </c>
      <c r="AS72" s="23">
        <v>4.5413588033879982E-3</v>
      </c>
      <c r="AT72" s="23">
        <v>5.3219797764768491E-3</v>
      </c>
      <c r="AU72" s="23">
        <v>4.3697805399106624E-3</v>
      </c>
      <c r="AV72" s="23">
        <v>8.8553197030863395E-3</v>
      </c>
      <c r="AW72" s="23">
        <v>1.1657101865136299E-2</v>
      </c>
      <c r="AX72" s="23">
        <v>7.677543186180422E-3</v>
      </c>
      <c r="AY72" s="23">
        <v>6.2989120061080362E-3</v>
      </c>
      <c r="AZ72" s="23">
        <v>4.2583392476933995E-3</v>
      </c>
      <c r="BA72" s="23">
        <v>4.4229666639364401E-3</v>
      </c>
      <c r="BB72" s="23">
        <v>4.8843060831812125E-3</v>
      </c>
      <c r="BC72" s="23">
        <v>6.608738220536042E-3</v>
      </c>
      <c r="BD72" s="23">
        <v>6.1179087875417133E-3</v>
      </c>
      <c r="BE72" s="23">
        <v>6.0376898213087759E-3</v>
      </c>
      <c r="BF72" s="23">
        <v>6.0255629945222154E-3</v>
      </c>
      <c r="BG72" s="25">
        <f>IFERROR(VLOOKUP(CONCATENATE($A72,BG$25),Datos!$B:$AV,44,FALSE),"0")</f>
        <v>4.9632352941176468E-3</v>
      </c>
      <c r="BH72" s="25">
        <f>IFERROR(VLOOKUP(CONCATENATE($A72,BH$25),Datos!$B:$AV,44,FALSE),"0")</f>
        <v>6.6014669926650364E-3</v>
      </c>
      <c r="BI72" s="25">
        <f>IFERROR(VLOOKUP(CONCATENATE($A72,BI$25),Datos!$B:$AV,44,FALSE),"0")</f>
        <v>7.3368031604690541E-3</v>
      </c>
      <c r="BJ72" s="25">
        <f>IFERROR(VLOOKUP(CONCATENATE($A72,BJ$25),Datos!$B:$AV,44,FALSE),"0")</f>
        <v>7.333124412409903E-3</v>
      </c>
      <c r="BK72" s="25">
        <f>IFERROR(VLOOKUP(CONCATENATE($A72,BK$25),Datos!$B:$AV,44,FALSE),"0")</f>
        <v>7.8309509011808571E-3</v>
      </c>
      <c r="BL72" s="25">
        <f>IFERROR(VLOOKUP(CONCATENATE($A72,BL$25),Datos!$B:$AV,44,FALSE),"0")</f>
        <v>6.1288924657958276E-3</v>
      </c>
      <c r="BM72" s="25">
        <f>IFERROR(VLOOKUP(CONCATENATE($A72,BM$25),Datos!$B:$AV,44,FALSE),"0")</f>
        <v>6.8259385665529011E-3</v>
      </c>
      <c r="BN72" s="25">
        <f>IFERROR(VLOOKUP(CONCATENATE($A72,BN$25),Datos!$B:$AV,44,FALSE),"0")</f>
        <v>8.5714285714285719E-3</v>
      </c>
      <c r="BO72" s="25">
        <f>IFERROR(VLOOKUP(CONCATENATE($A72,BO$25),Datos!$B:$AV,44,FALSE),"0")</f>
        <v>7.6570680628272247E-3</v>
      </c>
      <c r="BP72" s="25">
        <f>IFERROR(VLOOKUP(CONCATENATE($A72,BP$25),Datos!$B:$AV,44,FALSE),"0")</f>
        <v>7.4484339190221543E-3</v>
      </c>
      <c r="BQ72" s="25">
        <f>IFERROR(VLOOKUP(CONCATENATE($A72,BQ$25),Datos!$B:$AV,44,FALSE),"0")</f>
        <v>5.3642384105960263E-3</v>
      </c>
      <c r="BR72" s="25">
        <f>IFERROR(VLOOKUP(CONCATENATE($A72,BR$25),Datos!$B:$AV,44,FALSE),"0")</f>
        <v>6.4969156057225362E-3</v>
      </c>
      <c r="BS72" s="25">
        <f>IFERROR(VLOOKUP(CONCATENATE($A72,BS$25),Datos!$B:$AV,44,FALSE),"0")</f>
        <v>4.8678250287336891E-3</v>
      </c>
      <c r="BT72" s="25">
        <f>IFERROR(VLOOKUP(CONCATENATE($A72,BT$25),Datos!$B:$AV,44,FALSE),"0")</f>
        <v>8.7878365183428654E-3</v>
      </c>
      <c r="BU72" s="25">
        <f>IFERROR(VLOOKUP(CONCATENATE($A72,BU$25),Datos!$B:$AV,44,FALSE),"0")</f>
        <v>7.7608508192009195E-3</v>
      </c>
      <c r="BV72" s="25">
        <f>IFERROR(VLOOKUP(CONCATENATE($A72,BV$25),Datos!$B:$AV,44,FALSE),"0")</f>
        <v>6.3447303489601696E-3</v>
      </c>
      <c r="BW72" s="25">
        <f>IFERROR(VLOOKUP(CONCATENATE($A72,BW$25),Datos!$B:$AV,44,FALSE),"0")</f>
        <v>6.4020486555697821E-3</v>
      </c>
      <c r="BX72" s="25">
        <f>IFERROR(VLOOKUP(CONCATENATE($A72,BX$25),Datos!$B:$AV,44,FALSE),"0")</f>
        <v>6.9864927806241265E-3</v>
      </c>
      <c r="BY72" s="25">
        <f>IFERROR(VLOOKUP(CONCATENATE($A72,BY$25),Datos!$B:$AV,44,FALSE),"0")</f>
        <v>4.9547778214707036E-3</v>
      </c>
      <c r="BZ72" s="25">
        <f>IFERROR(VLOOKUP(CONCATENATE($A72,BZ$25),Datos!$B:$AV,44,FALSE),"0")</f>
        <v>7.8081867655177854E-3</v>
      </c>
      <c r="CA72" s="25">
        <f>IFERROR(VLOOKUP(CONCATENATE($A72,CA$25),Datos!$B:$AV,44,FALSE),"0")</f>
        <v>7.5433041534736451E-3</v>
      </c>
      <c r="CB72" s="25">
        <f>IFERROR(VLOOKUP(CONCATENATE($A72,CB$25),Datos!$B:$AV,44,FALSE),"0")</f>
        <v>1.0000854773912301E-2</v>
      </c>
      <c r="CC72" s="25">
        <f>IFERROR(VLOOKUP(CONCATENATE($A72,CC$25),Datos!$B:$AV,44,FALSE),"0")</f>
        <v>7.5238254472496241E-3</v>
      </c>
      <c r="CD72" s="25">
        <f>IFERROR(VLOOKUP(CONCATENATE($A72,CD$25),Datos!$B:$AV,44,FALSE),"0")</f>
        <v>9.4438614900314802E-3</v>
      </c>
      <c r="CE72" s="25">
        <f>IFERROR(VLOOKUP(CONCATENATE($A72,CE$25),Datos!$B:$AV,44,FALSE),"0")</f>
        <v>0.16545265348595214</v>
      </c>
      <c r="CF72" s="25">
        <f>IFERROR(VLOOKUP(CONCATENATE($A72,CF$25),Datos!$B:$AV,44,FALSE),"0")</f>
        <v>0</v>
      </c>
      <c r="CG72" s="25">
        <f>IFERROR(VLOOKUP(CONCATENATE($A72,CG$25),Datos!$B:$AV,44,FALSE),"0")</f>
        <v>0</v>
      </c>
      <c r="CH72" s="25">
        <f>IFERROR(VLOOKUP(CONCATENATE($A72,CH$25),Datos!$B:$AV,44,FALSE),"0")</f>
        <v>0</v>
      </c>
      <c r="CI72" s="25">
        <f>IFERROR(VLOOKUP(CONCATENATE($A72,CI$25),Datos!$B:$AV,44,FALSE),"0")</f>
        <v>1.0144020037570445E-2</v>
      </c>
      <c r="CJ72" s="25">
        <f>IFERROR(VLOOKUP(CONCATENATE($A72,CJ$25),Datos!$B:$AV,44,FALSE),"0")</f>
        <v>9.3443015733567607E-3</v>
      </c>
      <c r="CK72" s="25">
        <f>IFERROR(VLOOKUP(CONCATENATE($A72,CK$25),Datos!$B:$AV,44,FALSE),"0")</f>
        <v>8.6483023702754649E-3</v>
      </c>
      <c r="CL72" s="25">
        <f>IFERROR(VLOOKUP(CONCATENATE($A72,CL$25),Datos!$B:$AV,44,FALSE),"0")</f>
        <v>8.9758342922899893E-3</v>
      </c>
      <c r="CM72" s="25">
        <f>IFERROR(VLOOKUP(CONCATENATE($A72,CM$25),Datos!$B:$AV,44,FALSE),"0")</f>
        <v>1.1136644864769313E-2</v>
      </c>
      <c r="CN72" s="25">
        <f>IFERROR(VLOOKUP(CONCATENATE($A72,CN$25),Datos!$B:$AV,44,FALSE),"0")</f>
        <v>9.5321163790418051E-3</v>
      </c>
      <c r="CO72" s="25">
        <f>IFERROR(VLOOKUP(CONCATENATE($A72,CO$25),Datos!$B:$AV,44,FALSE),"0")</f>
        <v>9.341637010676156E-3</v>
      </c>
      <c r="CP72" s="25">
        <f>IFERROR(VLOOKUP(CONCATENATE($A72,CP$25),Datos!$B:$AV,44,FALSE),"0")</f>
        <v>7.3458484825999855E-3</v>
      </c>
      <c r="CQ72" s="25">
        <f>IFERROR(VLOOKUP(CONCATENATE($A72,CQ$25),Datos!$B:$AV,44,FALSE),"0")</f>
        <v>6.0129166357360255E-3</v>
      </c>
      <c r="CR72" s="25">
        <f>IFERROR(VLOOKUP(CONCATENATE($A72,CR$25),Datos!$B:$AV,44,FALSE),"0")</f>
        <v>4.1516106711770584E-3</v>
      </c>
      <c r="CS72" s="25">
        <f>IFERROR(VLOOKUP(CONCATENATE($A72,CS$25),Datos!$B:$AV,44,FALSE),"0")</f>
        <v>5.7517175267614634E-3</v>
      </c>
      <c r="CT72" s="25">
        <f>IFERROR(VLOOKUP(CONCATENATE($A72,CT$25),Datos!$B:$AV,44,FALSE),"0")</f>
        <v>5.8651026392961877E-3</v>
      </c>
      <c r="CU72" s="25">
        <f>IFERROR(VLOOKUP(CONCATENATE($A72,CU$25),Datos!$B:$AV,44,FALSE),"0")</f>
        <v>5.6751004965712934E-3</v>
      </c>
      <c r="CV72" s="25">
        <f>IFERROR(VLOOKUP(CONCATENATE($A72,CV$25),Datos!$B:$AV,44,FALSE),"0")</f>
        <v>9.2967818831942786E-3</v>
      </c>
      <c r="CW72" s="25">
        <f>IFERROR(VLOOKUP(CONCATENATE($A72,CW$25),Datos!$B:$AV,44,FALSE),"0")</f>
        <v>9.997619614377529E-3</v>
      </c>
      <c r="CX72" s="25">
        <f>IFERROR(VLOOKUP(CONCATENATE($A72,CX$25),Datos!$B:$AV,44,FALSE),"0")</f>
        <v>1.378921054753649E-2</v>
      </c>
      <c r="CY72" s="25">
        <f>IFERROR(VLOOKUP(CONCATENATE($A72,CY$25),Datos!$B:$AV,44,FALSE),"0")</f>
        <v>1.0935601458080195E-2</v>
      </c>
      <c r="CZ72" s="25">
        <f>IFERROR(VLOOKUP(CONCATENATE($A72,CZ$25),Datos!$B:$AV,44,FALSE),"0")</f>
        <v>9.8047431492499799E-3</v>
      </c>
      <c r="DA72" s="25">
        <f>IFERROR(VLOOKUP(CONCATENATE($A72,DA$25),Datos!$B:$AV,44,FALSE),"0")</f>
        <v>1.185874912157414E-2</v>
      </c>
    </row>
    <row r="73" spans="1:105" x14ac:dyDescent="0.2">
      <c r="A73" s="21" t="s">
        <v>28</v>
      </c>
      <c r="B73" s="23">
        <v>1.7798872738059923E-2</v>
      </c>
      <c r="C73" s="23">
        <v>2.1487726628366784E-2</v>
      </c>
      <c r="D73" s="23">
        <v>1.3585508790623336E-2</v>
      </c>
      <c r="E73" s="23">
        <v>1.4526041343348438E-2</v>
      </c>
      <c r="F73" s="23">
        <v>1.1744555908979692E-2</v>
      </c>
      <c r="G73" s="23">
        <v>1.1634587762137317E-2</v>
      </c>
      <c r="H73" s="23">
        <v>8.7572977481234354E-3</v>
      </c>
      <c r="I73" s="23">
        <v>7.8568310781318203E-3</v>
      </c>
      <c r="J73" s="23">
        <v>8.7527352297592995E-3</v>
      </c>
      <c r="K73" s="23">
        <v>1.1943842983865334E-2</v>
      </c>
      <c r="L73" s="23">
        <v>1.1482521051288594E-2</v>
      </c>
      <c r="M73" s="23">
        <v>9.559552471321342E-3</v>
      </c>
      <c r="N73" s="23">
        <v>9.6614900164603158E-3</v>
      </c>
      <c r="O73" s="23">
        <v>1.1322337154039698E-2</v>
      </c>
      <c r="P73" s="23">
        <v>9.3769535319858308E-3</v>
      </c>
      <c r="Q73" s="23">
        <v>8.9922923208678278E-3</v>
      </c>
      <c r="R73" s="23">
        <v>9.7524381095273824E-3</v>
      </c>
      <c r="S73" s="23">
        <v>1.0188038488145399E-2</v>
      </c>
      <c r="T73" s="23">
        <v>8.2644628099173556E-3</v>
      </c>
      <c r="U73" s="23">
        <v>1.1240164855751217E-2</v>
      </c>
      <c r="V73" s="23">
        <v>1.2202903174349976E-2</v>
      </c>
      <c r="W73" s="23">
        <v>9.8340503995082967E-3</v>
      </c>
      <c r="X73" s="23">
        <v>1.1279026907482491E-2</v>
      </c>
      <c r="Y73" s="23">
        <v>8.7254828846297268E-3</v>
      </c>
      <c r="Z73" s="23">
        <v>9.2607250277030231E-3</v>
      </c>
      <c r="AA73" s="23">
        <v>1.1100343582063254E-2</v>
      </c>
      <c r="AB73" s="23">
        <v>1.2363580859345188E-2</v>
      </c>
      <c r="AC73" s="23">
        <v>1.2375859434682964E-2</v>
      </c>
      <c r="AD73" s="23">
        <v>1.753940010167768E-2</v>
      </c>
      <c r="AE73" s="23">
        <v>1.2362637362637362E-2</v>
      </c>
      <c r="AF73" s="23">
        <v>1.2920721008135268E-2</v>
      </c>
      <c r="AG73" s="23">
        <v>1.5393386545039909E-2</v>
      </c>
      <c r="AH73" s="23">
        <v>1.5894373896224036E-2</v>
      </c>
      <c r="AI73" s="23">
        <v>1.6052318668252082E-2</v>
      </c>
      <c r="AJ73" s="23">
        <v>1.4522292993630573E-2</v>
      </c>
      <c r="AK73" s="23">
        <v>1.7855532509694291E-2</v>
      </c>
      <c r="AL73" s="23">
        <v>1.5450643776824034E-2</v>
      </c>
      <c r="AM73" s="23">
        <v>2.0225631768953069E-2</v>
      </c>
      <c r="AN73" s="23">
        <v>1.768172888015717E-2</v>
      </c>
      <c r="AO73" s="23">
        <v>1.8041002277904328E-2</v>
      </c>
      <c r="AP73" s="23">
        <v>2.1945043608740503E-2</v>
      </c>
      <c r="AQ73" s="23">
        <v>2.0389669234254643E-2</v>
      </c>
      <c r="AR73" s="23">
        <v>2.3127753303964757E-2</v>
      </c>
      <c r="AS73" s="23">
        <v>2.0068754064851806E-2</v>
      </c>
      <c r="AT73" s="23">
        <v>2.0921386306001689E-2</v>
      </c>
      <c r="AU73" s="23">
        <v>1.9282271023031601E-2</v>
      </c>
      <c r="AV73" s="23">
        <v>2.3658845292571316E-2</v>
      </c>
      <c r="AW73" s="23">
        <v>2.1151586368977675E-2</v>
      </c>
      <c r="AX73" s="23">
        <v>2.1641118124436431E-2</v>
      </c>
      <c r="AY73" s="23">
        <v>2.0640143583607537E-2</v>
      </c>
      <c r="AZ73" s="23">
        <v>2.5424960046491356E-2</v>
      </c>
      <c r="BA73" s="23">
        <v>2.4213358287519009E-2</v>
      </c>
      <c r="BB73" s="23">
        <v>2.0819838993245118E-2</v>
      </c>
      <c r="BC73" s="23">
        <v>0.31094049904030713</v>
      </c>
      <c r="BD73" s="23">
        <v>0</v>
      </c>
      <c r="BE73" s="23">
        <v>0</v>
      </c>
      <c r="BF73" s="23">
        <v>1.3138686131386862E-2</v>
      </c>
      <c r="BG73" s="25">
        <f>IFERROR(VLOOKUP(CONCATENATE($A73,BG$25),Datos!$B:$AV,44,FALSE),"0")</f>
        <v>1.5306122448979591E-2</v>
      </c>
      <c r="BH73" s="25">
        <f>IFERROR(VLOOKUP(CONCATENATE($A73,BH$25),Datos!$B:$AV,44,FALSE),"0")</f>
        <v>1.4823965410747375E-2</v>
      </c>
      <c r="BI73" s="25">
        <f>IFERROR(VLOOKUP(CONCATENATE($A73,BI$25),Datos!$B:$AV,44,FALSE),"0")</f>
        <v>1.2465373961218837E-2</v>
      </c>
      <c r="BJ73" s="25">
        <f>IFERROR(VLOOKUP(CONCATENATE($A73,BJ$25),Datos!$B:$AV,44,FALSE),"0")</f>
        <v>1.1073515841279606E-2</v>
      </c>
      <c r="BK73" s="25">
        <f>IFERROR(VLOOKUP(CONCATENATE($A73,BK$25),Datos!$B:$AV,44,FALSE),"0")</f>
        <v>1.4626714068054851E-2</v>
      </c>
      <c r="BL73" s="25">
        <f>IFERROR(VLOOKUP(CONCATENATE($A73,BL$25),Datos!$B:$AV,44,FALSE),"0")</f>
        <v>1.3587835651892591E-2</v>
      </c>
      <c r="BM73" s="25">
        <f>IFERROR(VLOOKUP(CONCATENATE($A73,BM$25),Datos!$B:$AV,44,FALSE),"0")</f>
        <v>1.6077580706903152E-2</v>
      </c>
      <c r="BN73" s="25">
        <f>IFERROR(VLOOKUP(CONCATENATE($A73,BN$25),Datos!$B:$AV,44,FALSE),"0")</f>
        <v>1.4115432873274781E-2</v>
      </c>
      <c r="BO73" s="25">
        <f>IFERROR(VLOOKUP(CONCATENATE($A73,BO$25),Datos!$B:$AV,44,FALSE),"0")</f>
        <v>2.1220854073880011E-2</v>
      </c>
      <c r="BP73" s="25">
        <f>IFERROR(VLOOKUP(CONCATENATE($A73,BP$25),Datos!$B:$AV,44,FALSE),"0")</f>
        <v>2.0299661672305461E-2</v>
      </c>
      <c r="BQ73" s="25">
        <f>IFERROR(VLOOKUP(CONCATENATE($A73,BQ$25),Datos!$B:$AV,44,FALSE),"0")</f>
        <v>1.3297515110812626E-2</v>
      </c>
      <c r="BR73" s="25">
        <f>IFERROR(VLOOKUP(CONCATENATE($A73,BR$25),Datos!$B:$AV,44,FALSE),"0")</f>
        <v>1.5966883500887048E-2</v>
      </c>
      <c r="BS73" s="25">
        <f>IFERROR(VLOOKUP(CONCATENATE($A73,BS$25),Datos!$B:$AV,44,FALSE),"0")</f>
        <v>1.5196868524061708E-2</v>
      </c>
      <c r="BT73" s="25">
        <f>IFERROR(VLOOKUP(CONCATENATE($A73,BT$25),Datos!$B:$AV,44,FALSE),"0")</f>
        <v>1.7201834862385322E-2</v>
      </c>
      <c r="BU73" s="25">
        <f>IFERROR(VLOOKUP(CONCATENATE($A73,BU$25),Datos!$B:$AV,44,FALSE),"0")</f>
        <v>1.2945341889798628E-2</v>
      </c>
      <c r="BV73" s="25">
        <f>IFERROR(VLOOKUP(CONCATENATE($A73,BV$25),Datos!$B:$AV,44,FALSE),"0")</f>
        <v>1.8631271310277642E-2</v>
      </c>
      <c r="BW73" s="25">
        <f>IFERROR(VLOOKUP(CONCATENATE($A73,BW$25),Datos!$B:$AV,44,FALSE),"0")</f>
        <v>1.7983074753173484E-2</v>
      </c>
      <c r="BX73" s="25">
        <f>IFERROR(VLOOKUP(CONCATENATE($A73,BX$25),Datos!$B:$AV,44,FALSE),"0")</f>
        <v>1.5421521590130226E-2</v>
      </c>
      <c r="BY73" s="25">
        <f>IFERROR(VLOOKUP(CONCATENATE($A73,BY$25),Datos!$B:$AV,44,FALSE),"0")</f>
        <v>1.5780954950094416E-2</v>
      </c>
      <c r="BZ73" s="25">
        <f>IFERROR(VLOOKUP(CONCATENATE($A73,BZ$25),Datos!$B:$AV,44,FALSE),"0")</f>
        <v>1.3659819892745118E-2</v>
      </c>
      <c r="CA73" s="25">
        <f>IFERROR(VLOOKUP(CONCATENATE($A73,CA$25),Datos!$B:$AV,44,FALSE),"0")</f>
        <v>2.5546094039244724E-2</v>
      </c>
      <c r="CB73" s="25">
        <f>IFERROR(VLOOKUP(CONCATENATE($A73,CB$25),Datos!$B:$AV,44,FALSE),"0")</f>
        <v>1.9679300291545191E-2</v>
      </c>
      <c r="CC73" s="25">
        <f>IFERROR(VLOOKUP(CONCATENATE($A73,CC$25),Datos!$B:$AV,44,FALSE),"0")</f>
        <v>3.2194399901319844E-2</v>
      </c>
      <c r="CD73" s="25">
        <f>IFERROR(VLOOKUP(CONCATENATE($A73,CD$25),Datos!$B:$AV,44,FALSE),"0")</f>
        <v>2.7245206861755803E-2</v>
      </c>
      <c r="CE73" s="25">
        <f>IFERROR(VLOOKUP(CONCATENATE($A73,CE$25),Datos!$B:$AV,44,FALSE),"0")</f>
        <v>2.3841280426808935E-2</v>
      </c>
      <c r="CF73" s="25">
        <f>IFERROR(VLOOKUP(CONCATENATE($A73,CF$25),Datos!$B:$AV,44,FALSE),"0")</f>
        <v>2.6078557630392789E-2</v>
      </c>
      <c r="CG73" s="25">
        <f>IFERROR(VLOOKUP(CONCATENATE($A73,CG$25),Datos!$B:$AV,44,FALSE),"0")</f>
        <v>2.5746268656716417E-2</v>
      </c>
      <c r="CH73" s="25">
        <f>IFERROR(VLOOKUP(CONCATENATE($A73,CH$25),Datos!$B:$AV,44,FALSE),"0")</f>
        <v>2.5664290343486714E-2</v>
      </c>
      <c r="CI73" s="25">
        <f>IFERROR(VLOOKUP(CONCATENATE($A73,CI$25),Datos!$B:$AV,44,FALSE),"0")</f>
        <v>2.209456473707468E-2</v>
      </c>
      <c r="CJ73" s="25">
        <f>IFERROR(VLOOKUP(CONCATENATE($A73,CJ$25),Datos!$B:$AV,44,FALSE),"0")</f>
        <v>2.1151586368977675E-2</v>
      </c>
      <c r="CK73" s="25">
        <f>IFERROR(VLOOKUP(CONCATENATE($A73,CK$25),Datos!$B:$AV,44,FALSE),"0")</f>
        <v>2.9304946775203507E-2</v>
      </c>
      <c r="CL73" s="25">
        <f>IFERROR(VLOOKUP(CONCATENATE($A73,CL$25),Datos!$B:$AV,44,FALSE),"0")</f>
        <v>2.4125606331376052E-2</v>
      </c>
      <c r="CM73" s="25">
        <f>IFERROR(VLOOKUP(CONCATENATE($A73,CM$25),Datos!$B:$AV,44,FALSE),"0")</f>
        <v>2.1129122414756847E-2</v>
      </c>
      <c r="CN73" s="25">
        <f>IFERROR(VLOOKUP(CONCATENATE($A73,CN$25),Datos!$B:$AV,44,FALSE),"0")</f>
        <v>2.0164301717699777E-2</v>
      </c>
      <c r="CO73" s="25">
        <f>IFERROR(VLOOKUP(CONCATENATE($A73,CO$25),Datos!$B:$AV,44,FALSE),"0")</f>
        <v>2.5598802395209581E-2</v>
      </c>
      <c r="CP73" s="25">
        <f>IFERROR(VLOOKUP(CONCATENATE($A73,CP$25),Datos!$B:$AV,44,FALSE),"0")</f>
        <v>3.1017231795441913E-2</v>
      </c>
      <c r="CQ73" s="25">
        <f>IFERROR(VLOOKUP(CONCATENATE($A73,CQ$25),Datos!$B:$AV,44,FALSE),"0")</f>
        <v>9.1492776886035312E-2</v>
      </c>
      <c r="CR73" s="25">
        <f>IFERROR(VLOOKUP(CONCATENATE($A73,CR$25),Datos!$B:$AV,44,FALSE),"0")</f>
        <v>0.10018552875695733</v>
      </c>
      <c r="CS73" s="25">
        <f>IFERROR(VLOOKUP(CONCATENATE($A73,CS$25),Datos!$B:$AV,44,FALSE),"0")</f>
        <v>1</v>
      </c>
      <c r="CT73" s="25">
        <f>IFERROR(VLOOKUP(CONCATENATE($A73,CT$25),Datos!$B:$AV,44,FALSE),"0")</f>
        <v>0</v>
      </c>
      <c r="CU73" s="25">
        <f>IFERROR(VLOOKUP(CONCATENATE($A73,CU$25),Datos!$B:$AV,44,FALSE),"0")</f>
        <v>0</v>
      </c>
      <c r="CV73" s="25">
        <f>IFERROR(VLOOKUP(CONCATENATE($A73,CV$25),Datos!$B:$AV,44,FALSE),"0")</f>
        <v>0</v>
      </c>
      <c r="CW73" s="25">
        <f>IFERROR(VLOOKUP(CONCATENATE($A73,CW$25),Datos!$B:$AV,44,FALSE),"0")</f>
        <v>0</v>
      </c>
      <c r="CX73" s="25">
        <f>IFERROR(VLOOKUP(CONCATENATE($A73,CX$25),Datos!$B:$AV,44,FALSE),"0")</f>
        <v>0</v>
      </c>
      <c r="CY73" s="25" t="str">
        <f>IFERROR(VLOOKUP(CONCATENATE($A73,CY$25),Datos!$B:$AV,44,FALSE),"0")</f>
        <v>0</v>
      </c>
      <c r="CZ73" s="25" t="str">
        <f>IFERROR(VLOOKUP(CONCATENATE($A73,CZ$25),Datos!$B:$AV,44,FALSE),"0")</f>
        <v>0</v>
      </c>
      <c r="DA73" s="25" t="str">
        <f>IFERROR(VLOOKUP(CONCATENATE($A73,DA$25),Datos!$B:$AV,44,FALSE),"0")</f>
        <v>0</v>
      </c>
    </row>
    <row r="74" spans="1:105" x14ac:dyDescent="0.2">
      <c r="A74" s="21" t="s">
        <v>29</v>
      </c>
      <c r="B74" s="23">
        <v>8.0145118733509241E-2</v>
      </c>
      <c r="C74" s="23">
        <v>0</v>
      </c>
      <c r="D74" s="23">
        <v>0</v>
      </c>
      <c r="E74" s="23">
        <v>0</v>
      </c>
      <c r="F74" s="23">
        <v>2.1014009339559707E-2</v>
      </c>
      <c r="G74" s="23">
        <v>1.1169717654359293E-2</v>
      </c>
      <c r="H74" s="23">
        <v>1.3253485175731395E-2</v>
      </c>
      <c r="I74" s="23">
        <v>1.0127239678005712E-2</v>
      </c>
      <c r="J74" s="23">
        <v>7.4037512339585393E-3</v>
      </c>
      <c r="K74" s="23">
        <v>6.6513384792248314E-3</v>
      </c>
      <c r="L74" s="23">
        <v>6.0200668896321068E-3</v>
      </c>
      <c r="M74" s="23">
        <v>7.4202325006183529E-3</v>
      </c>
      <c r="N74" s="23">
        <v>6.6192694287815637E-3</v>
      </c>
      <c r="O74" s="23">
        <v>9.1977516607051613E-3</v>
      </c>
      <c r="P74" s="23">
        <v>9.0870845603702143E-3</v>
      </c>
      <c r="Q74" s="23">
        <v>7.5815011372251705E-3</v>
      </c>
      <c r="R74" s="23">
        <v>9.8327590553828059E-3</v>
      </c>
      <c r="S74" s="23">
        <v>1.0136891353318316E-2</v>
      </c>
      <c r="T74" s="23">
        <v>1.0501750291715286E-2</v>
      </c>
      <c r="U74" s="23">
        <v>1.2533727913656541E-2</v>
      </c>
      <c r="V74" s="23">
        <v>1.5642652298600852E-2</v>
      </c>
      <c r="W74" s="23">
        <v>1.697385340762966E-2</v>
      </c>
      <c r="X74" s="23">
        <v>1.6409746394828444E-2</v>
      </c>
      <c r="Y74" s="23">
        <v>1.3888888888888888E-2</v>
      </c>
      <c r="Z74" s="23">
        <v>1.4243010374538422E-2</v>
      </c>
      <c r="AA74" s="23">
        <v>1.4910827404736381E-2</v>
      </c>
      <c r="AB74" s="23">
        <v>1.2689804772234274E-2</v>
      </c>
      <c r="AC74" s="23">
        <v>1.4993752603082049E-2</v>
      </c>
      <c r="AD74" s="23">
        <v>1.784475066917815E-2</v>
      </c>
      <c r="AE74" s="23">
        <v>2.2115286167707585E-2</v>
      </c>
      <c r="AF74" s="23">
        <v>2.315360703183621E-2</v>
      </c>
      <c r="AG74" s="23">
        <v>2.1382289416846653E-2</v>
      </c>
      <c r="AH74" s="23">
        <v>2.6669300671671278E-2</v>
      </c>
      <c r="AI74" s="23">
        <v>3.5985236825917574E-2</v>
      </c>
      <c r="AJ74" s="23">
        <v>3.0655179322781004E-2</v>
      </c>
      <c r="AK74" s="23">
        <v>3.004418262150221E-2</v>
      </c>
      <c r="AL74" s="23">
        <v>2.9493545183714002E-2</v>
      </c>
      <c r="AM74" s="23">
        <v>6.3089195068890505E-2</v>
      </c>
      <c r="AN74" s="23">
        <v>4.3633579994896657E-2</v>
      </c>
      <c r="AO74" s="23">
        <v>4.343629343629344E-2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2.7607361963190184E-2</v>
      </c>
      <c r="AX74" s="23">
        <v>1.1433756805807622E-2</v>
      </c>
      <c r="AY74" s="23">
        <v>6.3316582914572867E-3</v>
      </c>
      <c r="AZ74" s="23">
        <v>8.0627099664053754E-3</v>
      </c>
      <c r="BA74" s="23">
        <v>4.7641103685568719E-3</v>
      </c>
      <c r="BB74" s="23">
        <v>5.6345082326425848E-3</v>
      </c>
      <c r="BC74" s="23">
        <v>7.8280318091451286E-3</v>
      </c>
      <c r="BD74" s="23">
        <v>3.8973090009279308E-3</v>
      </c>
      <c r="BE74" s="23">
        <v>3.9372539216298982E-3</v>
      </c>
      <c r="BF74" s="23">
        <v>4.2982508506954811E-3</v>
      </c>
      <c r="BG74" s="25">
        <f>IFERROR(VLOOKUP(CONCATENATE($A74,BG$25),Datos!$B:$AV,44,FALSE),"0")</f>
        <v>5.8628449603221602E-3</v>
      </c>
      <c r="BH74" s="25">
        <f>IFERROR(VLOOKUP(CONCATENATE($A74,BH$25),Datos!$B:$AV,44,FALSE),"0")</f>
        <v>6.9734175706282035E-3</v>
      </c>
      <c r="BI74" s="25">
        <f>IFERROR(VLOOKUP(CONCATENATE($A74,BI$25),Datos!$B:$AV,44,FALSE),"0")</f>
        <v>6.4978039829131822E-3</v>
      </c>
      <c r="BJ74" s="25">
        <f>IFERROR(VLOOKUP(CONCATENATE($A74,BJ$25),Datos!$B:$AV,44,FALSE),"0")</f>
        <v>5.9168061200095623E-3</v>
      </c>
      <c r="BK74" s="25">
        <f>IFERROR(VLOOKUP(CONCATENATE($A74,BK$25),Datos!$B:$AV,44,FALSE),"0")</f>
        <v>4.2727434573615808E-3</v>
      </c>
      <c r="BL74" s="25">
        <f>IFERROR(VLOOKUP(CONCATENATE($A74,BL$25),Datos!$B:$AV,44,FALSE),"0")</f>
        <v>5.8631921824104233E-3</v>
      </c>
      <c r="BM74" s="25">
        <f>IFERROR(VLOOKUP(CONCATENATE($A74,BM$25),Datos!$B:$AV,44,FALSE),"0")</f>
        <v>6.9267657332307145E-3</v>
      </c>
      <c r="BN74" s="25">
        <f>IFERROR(VLOOKUP(CONCATENATE($A74,BN$25),Datos!$B:$AV,44,FALSE),"0")</f>
        <v>5.9548872180451131E-3</v>
      </c>
      <c r="BO74" s="25">
        <f>IFERROR(VLOOKUP(CONCATENATE($A74,BO$25),Datos!$B:$AV,44,FALSE),"0")</f>
        <v>5.8490933905244683E-3</v>
      </c>
      <c r="BP74" s="25">
        <f>IFERROR(VLOOKUP(CONCATENATE($A74,BP$25),Datos!$B:$AV,44,FALSE),"0")</f>
        <v>5.0758650802314158E-3</v>
      </c>
      <c r="BQ74" s="25">
        <f>IFERROR(VLOOKUP(CONCATENATE($A74,BQ$25),Datos!$B:$AV,44,FALSE),"0")</f>
        <v>4.4924190428651646E-3</v>
      </c>
      <c r="BR74" s="25">
        <f>IFERROR(VLOOKUP(CONCATENATE($A74,BR$25),Datos!$B:$AV,44,FALSE),"0")</f>
        <v>4.9004779478492343E-3</v>
      </c>
      <c r="BS74" s="25">
        <f>IFERROR(VLOOKUP(CONCATENATE($A74,BS$25),Datos!$B:$AV,44,FALSE),"0")</f>
        <v>5.9386341141537445E-3</v>
      </c>
      <c r="BT74" s="25">
        <f>IFERROR(VLOOKUP(CONCATENATE($A74,BT$25),Datos!$B:$AV,44,FALSE),"0")</f>
        <v>4.5659204768850273E-3</v>
      </c>
      <c r="BU74" s="25">
        <f>IFERROR(VLOOKUP(CONCATENATE($A74,BU$25),Datos!$B:$AV,44,FALSE),"0")</f>
        <v>4.7780211029265383E-3</v>
      </c>
      <c r="BV74" s="25">
        <f>IFERROR(VLOOKUP(CONCATENATE($A74,BV$25),Datos!$B:$AV,44,FALSE),"0")</f>
        <v>6.1136689561476342E-3</v>
      </c>
      <c r="BW74" s="25">
        <f>IFERROR(VLOOKUP(CONCATENATE($A74,BW$25),Datos!$B:$AV,44,FALSE),"0")</f>
        <v>7.8917700112739568E-3</v>
      </c>
      <c r="BX74" s="25">
        <f>IFERROR(VLOOKUP(CONCATENATE($A74,BX$25),Datos!$B:$AV,44,FALSE),"0")</f>
        <v>7.3379535262943331E-3</v>
      </c>
      <c r="BY74" s="25">
        <f>IFERROR(VLOOKUP(CONCATENATE($A74,BY$25),Datos!$B:$AV,44,FALSE),"0")</f>
        <v>5.4213238739040225E-3</v>
      </c>
      <c r="BZ74" s="25">
        <f>IFERROR(VLOOKUP(CONCATENATE($A74,BZ$25),Datos!$B:$AV,44,FALSE),"0")</f>
        <v>4.7637951568082568E-3</v>
      </c>
      <c r="CA74" s="25">
        <f>IFERROR(VLOOKUP(CONCATENATE($A74,CA$25),Datos!$B:$AV,44,FALSE),"0")</f>
        <v>5.2951559129241028E-3</v>
      </c>
      <c r="CB74" s="25">
        <f>IFERROR(VLOOKUP(CONCATENATE($A74,CB$25),Datos!$B:$AV,44,FALSE),"0")</f>
        <v>8.9392133492252682E-3</v>
      </c>
      <c r="CC74" s="25">
        <f>IFERROR(VLOOKUP(CONCATENATE($A74,CC$25),Datos!$B:$AV,44,FALSE),"0")</f>
        <v>5.4633751517604206E-3</v>
      </c>
      <c r="CD74" s="25">
        <f>IFERROR(VLOOKUP(CONCATENATE($A74,CD$25),Datos!$B:$AV,44,FALSE),"0")</f>
        <v>4.8668379072597003E-3</v>
      </c>
      <c r="CE74" s="25">
        <f>IFERROR(VLOOKUP(CONCATENATE($A74,CE$25),Datos!$B:$AV,44,FALSE),"0")</f>
        <v>8.0252417861307358E-3</v>
      </c>
      <c r="CF74" s="25">
        <f>IFERROR(VLOOKUP(CONCATENATE($A74,CF$25),Datos!$B:$AV,44,FALSE),"0")</f>
        <v>6.2400332801774939E-3</v>
      </c>
      <c r="CG74" s="25">
        <f>IFERROR(VLOOKUP(CONCATENATE($A74,CG$25),Datos!$B:$AV,44,FALSE),"0")</f>
        <v>7.525083612040134E-3</v>
      </c>
      <c r="CH74" s="25">
        <f>IFERROR(VLOOKUP(CONCATENATE($A74,CH$25),Datos!$B:$AV,44,FALSE),"0")</f>
        <v>7.1371927042030133E-3</v>
      </c>
      <c r="CI74" s="25">
        <f>IFERROR(VLOOKUP(CONCATENATE($A74,CI$25),Datos!$B:$AV,44,FALSE),"0")</f>
        <v>7.0810385523210071E-3</v>
      </c>
      <c r="CJ74" s="25">
        <f>IFERROR(VLOOKUP(CONCATENATE($A74,CJ$25),Datos!$B:$AV,44,FALSE),"0")</f>
        <v>5.9536934950385886E-3</v>
      </c>
      <c r="CK74" s="25">
        <f>IFERROR(VLOOKUP(CONCATENATE($A74,CK$25),Datos!$B:$AV,44,FALSE),"0")</f>
        <v>6.1923764964909866E-3</v>
      </c>
      <c r="CL74" s="25">
        <f>IFERROR(VLOOKUP(CONCATENATE($A74,CL$25),Datos!$B:$AV,44,FALSE),"0")</f>
        <v>9.355509355509356E-3</v>
      </c>
      <c r="CM74" s="25">
        <f>IFERROR(VLOOKUP(CONCATENATE($A74,CM$25),Datos!$B:$AV,44,FALSE),"0")</f>
        <v>9.391304347826087E-3</v>
      </c>
      <c r="CN74" s="25">
        <f>IFERROR(VLOOKUP(CONCATENATE($A74,CN$25),Datos!$B:$AV,44,FALSE),"0")</f>
        <v>9.0090090090090089E-3</v>
      </c>
      <c r="CO74" s="25">
        <f>IFERROR(VLOOKUP(CONCATENATE($A74,CO$25),Datos!$B:$AV,44,FALSE),"0")</f>
        <v>8.3662561003950732E-3</v>
      </c>
      <c r="CP74" s="25">
        <f>IFERROR(VLOOKUP(CONCATENATE($A74,CP$25),Datos!$B:$AV,44,FALSE),"0")</f>
        <v>6.9342784498035289E-3</v>
      </c>
      <c r="CQ74" s="25">
        <f>IFERROR(VLOOKUP(CONCATENATE($A74,CQ$25),Datos!$B:$AV,44,FALSE),"0")</f>
        <v>4.7856430707876374E-2</v>
      </c>
      <c r="CR74" s="25">
        <f>IFERROR(VLOOKUP(CONCATENATE($A74,CR$25),Datos!$B:$AV,44,FALSE),"0")</f>
        <v>0</v>
      </c>
      <c r="CS74" s="25">
        <f>IFERROR(VLOOKUP(CONCATENATE($A74,CS$25),Datos!$B:$AV,44,FALSE),"0")</f>
        <v>0</v>
      </c>
      <c r="CT74" s="25">
        <f>IFERROR(VLOOKUP(CONCATENATE($A74,CT$25),Datos!$B:$AV,44,FALSE),"0")</f>
        <v>1.1385199240986717E-2</v>
      </c>
      <c r="CU74" s="25">
        <f>IFERROR(VLOOKUP(CONCATENATE($A74,CU$25),Datos!$B:$AV,44,FALSE),"0")</f>
        <v>7.6584881577081267E-3</v>
      </c>
      <c r="CV74" s="25">
        <f>IFERROR(VLOOKUP(CONCATENATE($A74,CV$25),Datos!$B:$AV,44,FALSE),"0")</f>
        <v>1.1550577528876444E-2</v>
      </c>
      <c r="CW74" s="25">
        <f>IFERROR(VLOOKUP(CONCATENATE($A74,CW$25),Datos!$B:$AV,44,FALSE),"0")</f>
        <v>0</v>
      </c>
      <c r="CX74" s="25">
        <f>IFERROR(VLOOKUP(CONCATENATE($A74,CX$25),Datos!$B:$AV,44,FALSE),"0")</f>
        <v>9.4377672017423569E-3</v>
      </c>
      <c r="CY74" s="25">
        <f>IFERROR(VLOOKUP(CONCATENATE($A74,CY$25),Datos!$B:$AV,44,FALSE),"0")</f>
        <v>1.1204249315295876E-2</v>
      </c>
      <c r="CZ74" s="25">
        <f>IFERROR(VLOOKUP(CONCATENATE($A74,CZ$25),Datos!$B:$AV,44,FALSE),"0")</f>
        <v>9.3865554186024457E-3</v>
      </c>
      <c r="DA74" s="25">
        <f>IFERROR(VLOOKUP(CONCATENATE($A74,DA$25),Datos!$B:$AV,44,FALSE),"0")</f>
        <v>1.0048774754657108E-2</v>
      </c>
    </row>
    <row r="75" spans="1:105" x14ac:dyDescent="0.2">
      <c r="A75" s="21" t="s">
        <v>30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0</v>
      </c>
      <c r="AT75" s="23">
        <v>0</v>
      </c>
      <c r="AU75" s="23">
        <v>0</v>
      </c>
      <c r="AV75" s="23">
        <v>0</v>
      </c>
      <c r="AW75" s="23">
        <v>0</v>
      </c>
      <c r="AX75" s="23">
        <v>0</v>
      </c>
      <c r="AY75" s="23">
        <v>0</v>
      </c>
      <c r="AZ75" s="23">
        <v>0</v>
      </c>
      <c r="BA75" s="23">
        <v>0</v>
      </c>
      <c r="BB75" s="23">
        <v>0</v>
      </c>
      <c r="BC75" s="23">
        <v>0</v>
      </c>
      <c r="BD75" s="23">
        <v>0</v>
      </c>
      <c r="BE75" s="23">
        <v>0</v>
      </c>
      <c r="BF75" s="23">
        <v>0</v>
      </c>
      <c r="BG75" s="25">
        <f>IFERROR(VLOOKUP(CONCATENATE($A75,BG$25),Datos!$B:$AV,44,FALSE),"0")</f>
        <v>0</v>
      </c>
      <c r="BH75" s="25">
        <f>IFERROR(VLOOKUP(CONCATENATE($A75,BH$25),Datos!$B:$AV,44,FALSE),"0")</f>
        <v>0</v>
      </c>
      <c r="BI75" s="25">
        <f>IFERROR(VLOOKUP(CONCATENATE($A75,BI$25),Datos!$B:$AV,44,FALSE),"0")</f>
        <v>0</v>
      </c>
      <c r="BJ75" s="25">
        <f>IFERROR(VLOOKUP(CONCATENATE($A75,BJ$25),Datos!$B:$AV,44,FALSE),"0")</f>
        <v>0</v>
      </c>
      <c r="BK75" s="25">
        <f>IFERROR(VLOOKUP(CONCATENATE($A75,BK$25),Datos!$B:$AV,44,FALSE),"0")</f>
        <v>0</v>
      </c>
      <c r="BL75" s="25">
        <f>IFERROR(VLOOKUP(CONCATENATE($A75,BL$25),Datos!$B:$AV,44,FALSE),"0")</f>
        <v>0</v>
      </c>
      <c r="BM75" s="25">
        <f>IFERROR(VLOOKUP(CONCATENATE($A75,BM$25),Datos!$B:$AV,44,FALSE),"0")</f>
        <v>0</v>
      </c>
      <c r="BN75" s="25">
        <f>IFERROR(VLOOKUP(CONCATENATE($A75,BN$25),Datos!$B:$AV,44,FALSE),"0")</f>
        <v>0</v>
      </c>
      <c r="BO75" s="25">
        <f>IFERROR(VLOOKUP(CONCATENATE($A75,BO$25),Datos!$B:$AV,44,FALSE),"0")</f>
        <v>0</v>
      </c>
      <c r="BP75" s="25">
        <f>IFERROR(VLOOKUP(CONCATENATE($A75,BP$25),Datos!$B:$AV,44,FALSE),"0")</f>
        <v>0</v>
      </c>
      <c r="BQ75" s="25">
        <f>IFERROR(VLOOKUP(CONCATENATE($A75,BQ$25),Datos!$B:$AV,44,FALSE),"0")</f>
        <v>0</v>
      </c>
      <c r="BR75" s="25">
        <f>IFERROR(VLOOKUP(CONCATENATE($A75,BR$25),Datos!$B:$AV,44,FALSE),"0")</f>
        <v>0</v>
      </c>
      <c r="BS75" s="25">
        <f>IFERROR(VLOOKUP(CONCATENATE($A75,BS$25),Datos!$B:$AV,44,FALSE),"0")</f>
        <v>0</v>
      </c>
      <c r="BT75" s="25">
        <f>IFERROR(VLOOKUP(CONCATENATE($A75,BT$25),Datos!$B:$AV,44,FALSE),"0")</f>
        <v>0</v>
      </c>
      <c r="BU75" s="25">
        <f>IFERROR(VLOOKUP(CONCATENATE($A75,BU$25),Datos!$B:$AV,44,FALSE),"0")</f>
        <v>0</v>
      </c>
      <c r="BV75" s="25">
        <f>IFERROR(VLOOKUP(CONCATENATE($A75,BV$25),Datos!$B:$AV,44,FALSE),"0")</f>
        <v>0</v>
      </c>
      <c r="BW75" s="25">
        <f>IFERROR(VLOOKUP(CONCATENATE($A75,BW$25),Datos!$B:$AV,44,FALSE),"0")</f>
        <v>0</v>
      </c>
      <c r="BX75" s="25">
        <f>IFERROR(VLOOKUP(CONCATENATE($A75,BX$25),Datos!$B:$AV,44,FALSE),"0")</f>
        <v>0</v>
      </c>
      <c r="BY75" s="25">
        <f>IFERROR(VLOOKUP(CONCATENATE($A75,BY$25),Datos!$B:$AV,44,FALSE),"0")</f>
        <v>0</v>
      </c>
      <c r="BZ75" s="25">
        <f>IFERROR(VLOOKUP(CONCATENATE($A75,BZ$25),Datos!$B:$AV,44,FALSE),"0")</f>
        <v>0</v>
      </c>
      <c r="CA75" s="25">
        <f>IFERROR(VLOOKUP(CONCATENATE($A75,CA$25),Datos!$B:$AV,44,FALSE),"0")</f>
        <v>0</v>
      </c>
      <c r="CB75" s="25">
        <f>IFERROR(VLOOKUP(CONCATENATE($A75,CB$25),Datos!$B:$AV,44,FALSE),"0")</f>
        <v>0</v>
      </c>
      <c r="CC75" s="25">
        <f>IFERROR(VLOOKUP(CONCATENATE($A75,CC$25),Datos!$B:$AV,44,FALSE),"0")</f>
        <v>0</v>
      </c>
      <c r="CD75" s="25">
        <f>IFERROR(VLOOKUP(CONCATENATE($A75,CD$25),Datos!$B:$AV,44,FALSE),"0")</f>
        <v>0</v>
      </c>
      <c r="CE75" s="25">
        <f>IFERROR(VLOOKUP(CONCATENATE($A75,CE$25),Datos!$B:$AV,44,FALSE),"0")</f>
        <v>0</v>
      </c>
      <c r="CF75" s="25">
        <f>IFERROR(VLOOKUP(CONCATENATE($A75,CF$25),Datos!$B:$AV,44,FALSE),"0")</f>
        <v>0</v>
      </c>
      <c r="CG75" s="25">
        <f>IFERROR(VLOOKUP(CONCATENATE($A75,CG$25),Datos!$B:$AV,44,FALSE),"0")</f>
        <v>0</v>
      </c>
      <c r="CH75" s="25">
        <f>IFERROR(VLOOKUP(CONCATENATE($A75,CH$25),Datos!$B:$AV,44,FALSE),"0")</f>
        <v>0</v>
      </c>
      <c r="CI75" s="25">
        <f>IFERROR(VLOOKUP(CONCATENATE($A75,CI$25),Datos!$B:$AV,44,FALSE),"0")</f>
        <v>0</v>
      </c>
      <c r="CJ75" s="25">
        <f>IFERROR(VLOOKUP(CONCATENATE($A75,CJ$25),Datos!$B:$AV,44,FALSE),"0")</f>
        <v>0</v>
      </c>
      <c r="CK75" s="25">
        <f>IFERROR(VLOOKUP(CONCATENATE($A75,CK$25),Datos!$B:$AV,44,FALSE),"0")</f>
        <v>0</v>
      </c>
      <c r="CL75" s="25">
        <f>IFERROR(VLOOKUP(CONCATENATE($A75,CL$25),Datos!$B:$AV,44,FALSE),"0")</f>
        <v>6.8965517241379309E-2</v>
      </c>
      <c r="CM75" s="25">
        <f>IFERROR(VLOOKUP(CONCATENATE($A75,CM$25),Datos!$B:$AV,44,FALSE),"0")</f>
        <v>6.9767441860465115E-2</v>
      </c>
      <c r="CN75" s="25">
        <f>IFERROR(VLOOKUP(CONCATENATE($A75,CN$25),Datos!$B:$AV,44,FALSE),"0")</f>
        <v>9.0909090909090912E-2</v>
      </c>
      <c r="CO75" s="25">
        <f>IFERROR(VLOOKUP(CONCATENATE($A75,CO$25),Datos!$B:$AV,44,FALSE),"0")</f>
        <v>0.05</v>
      </c>
      <c r="CP75" s="25">
        <f>IFERROR(VLOOKUP(CONCATENATE($A75,CP$25),Datos!$B:$AV,44,FALSE),"0")</f>
        <v>0.13043478260869565</v>
      </c>
      <c r="CQ75" s="25">
        <f>IFERROR(VLOOKUP(CONCATENATE($A75,CQ$25),Datos!$B:$AV,44,FALSE),"0")</f>
        <v>5.5555555555555552E-2</v>
      </c>
      <c r="CR75" s="25">
        <f>IFERROR(VLOOKUP(CONCATENATE($A75,CR$25),Datos!$B:$AV,44,FALSE),"0")</f>
        <v>1.0294117647058823E-2</v>
      </c>
      <c r="CS75" s="25">
        <f>IFERROR(VLOOKUP(CONCATENATE($A75,CS$25),Datos!$B:$AV,44,FALSE),"0")</f>
        <v>0.1875</v>
      </c>
      <c r="CT75" s="25">
        <f>IFERROR(VLOOKUP(CONCATENATE($A75,CT$25),Datos!$B:$AV,44,FALSE),"0")</f>
        <v>6.6666666666666671E-3</v>
      </c>
      <c r="CU75" s="25">
        <f>IFERROR(VLOOKUP(CONCATENATE($A75,CU$25),Datos!$B:$AV,44,FALSE),"0")</f>
        <v>0</v>
      </c>
      <c r="CV75" s="25">
        <f>IFERROR(VLOOKUP(CONCATENATE($A75,CV$25),Datos!$B:$AV,44,FALSE),"0")</f>
        <v>0</v>
      </c>
      <c r="CW75" s="25">
        <f>IFERROR(VLOOKUP(CONCATENATE($A75,CW$25),Datos!$B:$AV,44,FALSE),"0")</f>
        <v>6.9592112893872024E-3</v>
      </c>
      <c r="CX75" s="25">
        <f>IFERROR(VLOOKUP(CONCATENATE($A75,CX$25),Datos!$B:$AV,44,FALSE),"0")</f>
        <v>6.2176165803108805E-3</v>
      </c>
      <c r="CY75" s="25">
        <f>IFERROR(VLOOKUP(CONCATENATE($A75,CY$25),Datos!$B:$AV,44,FALSE),"0")</f>
        <v>8.1408140814081403E-3</v>
      </c>
      <c r="CZ75" s="25">
        <f>IFERROR(VLOOKUP(CONCATENATE($A75,CZ$25),Datos!$B:$AV,44,FALSE),"0")</f>
        <v>0.2</v>
      </c>
      <c r="DA75" s="25">
        <f>IFERROR(VLOOKUP(CONCATENATE($A75,DA$25),Datos!$B:$AV,44,FALSE),"0")</f>
        <v>1.3176895306859206E-2</v>
      </c>
    </row>
    <row r="76" spans="1:105" x14ac:dyDescent="0.2">
      <c r="A76" s="21" t="s">
        <v>31</v>
      </c>
      <c r="B76" s="23">
        <v>2.2210485884386403E-2</v>
      </c>
      <c r="C76" s="23">
        <v>2.2890284133234011E-2</v>
      </c>
      <c r="D76" s="23">
        <v>2.5552704303197789E-2</v>
      </c>
      <c r="E76" s="23">
        <v>2.5720539948923749E-2</v>
      </c>
      <c r="F76" s="23">
        <v>2.3311273391145595E-2</v>
      </c>
      <c r="G76" s="23">
        <v>3.1295999999999997E-2</v>
      </c>
      <c r="H76" s="23">
        <v>2.4870983852172464E-2</v>
      </c>
      <c r="I76" s="23">
        <v>2.2241280731846769E-2</v>
      </c>
      <c r="J76" s="23">
        <v>3.4609334032511797E-2</v>
      </c>
      <c r="K76" s="23">
        <v>2.5178026449643946E-2</v>
      </c>
      <c r="L76" s="23">
        <v>2.7234742972904534E-2</v>
      </c>
      <c r="M76" s="23">
        <v>1.7077585668809687E-2</v>
      </c>
      <c r="N76" s="23">
        <v>2.5635760543358078E-2</v>
      </c>
      <c r="O76" s="23">
        <v>2.801846590909091E-2</v>
      </c>
      <c r="P76" s="23">
        <v>2.3771880293619423E-2</v>
      </c>
      <c r="Q76" s="23">
        <v>5.7280617164898746E-2</v>
      </c>
      <c r="R76" s="23">
        <v>2.4585531273549361E-2</v>
      </c>
      <c r="S76" s="23">
        <v>3.0026377491207502E-2</v>
      </c>
      <c r="T76" s="23">
        <v>3.3408149171270718E-2</v>
      </c>
      <c r="U76" s="23">
        <v>6.5723370429252775E-2</v>
      </c>
      <c r="V76" s="23">
        <v>4.4390036193314879E-2</v>
      </c>
      <c r="W76" s="23">
        <v>0</v>
      </c>
      <c r="X76" s="23">
        <v>0.7142857142857143</v>
      </c>
      <c r="Y76" s="23">
        <v>2.582116788321168E-2</v>
      </c>
      <c r="Z76" s="23">
        <v>2.4798268057469004E-2</v>
      </c>
      <c r="AA76" s="23">
        <v>2.79854292049414E-2</v>
      </c>
      <c r="AB76" s="23">
        <v>3.330550918196995E-2</v>
      </c>
      <c r="AC76" s="23">
        <v>2.4871148152209671E-2</v>
      </c>
      <c r="AD76" s="23">
        <v>2.9274611398963729E-2</v>
      </c>
      <c r="AE76" s="23">
        <v>3.408843783979703E-2</v>
      </c>
      <c r="AF76" s="23">
        <v>2.3923762564005309E-2</v>
      </c>
      <c r="AG76" s="23">
        <v>2.1312423213124231E-2</v>
      </c>
      <c r="AH76" s="23">
        <v>3.998699609882965E-2</v>
      </c>
      <c r="AI76" s="23">
        <v>4.6992669946781807E-2</v>
      </c>
      <c r="AJ76" s="23">
        <v>3.5950247425438009E-2</v>
      </c>
      <c r="AK76" s="23">
        <v>0.43760129659643437</v>
      </c>
      <c r="AL76" s="23">
        <v>5.0023651844843899E-2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0</v>
      </c>
      <c r="AT76" s="23">
        <v>0</v>
      </c>
      <c r="AU76" s="23">
        <v>0</v>
      </c>
      <c r="AV76" s="23">
        <v>0</v>
      </c>
      <c r="AW76" s="23">
        <v>0</v>
      </c>
      <c r="AX76" s="23">
        <v>0</v>
      </c>
      <c r="AY76" s="23">
        <v>0</v>
      </c>
      <c r="AZ76" s="23">
        <v>0</v>
      </c>
      <c r="BA76" s="23">
        <v>0</v>
      </c>
      <c r="BB76" s="23">
        <v>0</v>
      </c>
      <c r="BC76" s="23">
        <v>0</v>
      </c>
      <c r="BD76" s="23">
        <v>0</v>
      </c>
      <c r="BE76" s="23">
        <v>0</v>
      </c>
      <c r="BF76" s="23">
        <v>0</v>
      </c>
      <c r="BG76" s="25">
        <f>IFERROR(VLOOKUP(CONCATENATE($A76,BG$25),Datos!$B:$AV,44,FALSE),"0")</f>
        <v>0</v>
      </c>
      <c r="BH76" s="25">
        <f>IFERROR(VLOOKUP(CONCATENATE($A76,BH$25),Datos!$B:$AV,44,FALSE),"0")</f>
        <v>0</v>
      </c>
      <c r="BI76" s="25">
        <f>IFERROR(VLOOKUP(CONCATENATE($A76,BI$25),Datos!$B:$AV,44,FALSE),"0")</f>
        <v>0</v>
      </c>
      <c r="BJ76" s="25">
        <f>IFERROR(VLOOKUP(CONCATENATE($A76,BJ$25),Datos!$B:$AV,44,FALSE),"0")</f>
        <v>0</v>
      </c>
      <c r="BK76" s="25">
        <f>IFERROR(VLOOKUP(CONCATENATE($A76,BK$25),Datos!$B:$AV,44,FALSE),"0")</f>
        <v>0</v>
      </c>
      <c r="BL76" s="25">
        <f>IFERROR(VLOOKUP(CONCATENATE($A76,BL$25),Datos!$B:$AV,44,FALSE),"0")</f>
        <v>0</v>
      </c>
      <c r="BM76" s="25">
        <f>IFERROR(VLOOKUP(CONCATENATE($A76,BM$25),Datos!$B:$AV,44,FALSE),"0")</f>
        <v>0</v>
      </c>
      <c r="BN76" s="25">
        <f>IFERROR(VLOOKUP(CONCATENATE($A76,BN$25),Datos!$B:$AV,44,FALSE),"0")</f>
        <v>0</v>
      </c>
      <c r="BO76" s="25">
        <f>IFERROR(VLOOKUP(CONCATENATE($A76,BO$25),Datos!$B:$AV,44,FALSE),"0")</f>
        <v>0</v>
      </c>
      <c r="BP76" s="25">
        <f>IFERROR(VLOOKUP(CONCATENATE($A76,BP$25),Datos!$B:$AV,44,FALSE),"0")</f>
        <v>0</v>
      </c>
      <c r="BQ76" s="25">
        <f>IFERROR(VLOOKUP(CONCATENATE($A76,BQ$25),Datos!$B:$AV,44,FALSE),"0")</f>
        <v>0</v>
      </c>
      <c r="BR76" s="25">
        <f>IFERROR(VLOOKUP(CONCATENATE($A76,BR$25),Datos!$B:$AV,44,FALSE),"0")</f>
        <v>0</v>
      </c>
      <c r="BS76" s="25">
        <f>IFERROR(VLOOKUP(CONCATENATE($A76,BS$25),Datos!$B:$AV,44,FALSE),"0")</f>
        <v>0</v>
      </c>
      <c r="BT76" s="25">
        <f>IFERROR(VLOOKUP(CONCATENATE($A76,BT$25),Datos!$B:$AV,44,FALSE),"0")</f>
        <v>0</v>
      </c>
      <c r="BU76" s="25">
        <f>IFERROR(VLOOKUP(CONCATENATE($A76,BU$25),Datos!$B:$AV,44,FALSE),"0")</f>
        <v>0</v>
      </c>
      <c r="BV76" s="25">
        <f>IFERROR(VLOOKUP(CONCATENATE($A76,BV$25),Datos!$B:$AV,44,FALSE),"0")</f>
        <v>0</v>
      </c>
      <c r="BW76" s="25">
        <f>IFERROR(VLOOKUP(CONCATENATE($A76,BW$25),Datos!$B:$AV,44,FALSE),"0")</f>
        <v>0</v>
      </c>
      <c r="BX76" s="25">
        <f>IFERROR(VLOOKUP(CONCATENATE($A76,BX$25),Datos!$B:$AV,44,FALSE),"0")</f>
        <v>0</v>
      </c>
      <c r="BY76" s="25">
        <f>IFERROR(VLOOKUP(CONCATENATE($A76,BY$25),Datos!$B:$AV,44,FALSE),"0")</f>
        <v>0</v>
      </c>
      <c r="BZ76" s="25">
        <f>IFERROR(VLOOKUP(CONCATENATE($A76,BZ$25),Datos!$B:$AV,44,FALSE),"0")</f>
        <v>0</v>
      </c>
      <c r="CA76" s="25">
        <f>IFERROR(VLOOKUP(CONCATENATE($A76,CA$25),Datos!$B:$AV,44,FALSE),"0")</f>
        <v>0</v>
      </c>
      <c r="CB76" s="25">
        <f>IFERROR(VLOOKUP(CONCATENATE($A76,CB$25),Datos!$B:$AV,44,FALSE),"0")</f>
        <v>0</v>
      </c>
      <c r="CC76" s="25">
        <f>IFERROR(VLOOKUP(CONCATENATE($A76,CC$25),Datos!$B:$AV,44,FALSE),"0")</f>
        <v>0</v>
      </c>
      <c r="CD76" s="25">
        <f>IFERROR(VLOOKUP(CONCATENATE($A76,CD$25),Datos!$B:$AV,44,FALSE),"0")</f>
        <v>0</v>
      </c>
      <c r="CE76" s="25">
        <f>IFERROR(VLOOKUP(CONCATENATE($A76,CE$25),Datos!$B:$AV,44,FALSE),"0")</f>
        <v>0</v>
      </c>
      <c r="CF76" s="25">
        <f>IFERROR(VLOOKUP(CONCATENATE($A76,CF$25),Datos!$B:$AV,44,FALSE),"0")</f>
        <v>0</v>
      </c>
      <c r="CG76" s="25">
        <f>IFERROR(VLOOKUP(CONCATENATE($A76,CG$25),Datos!$B:$AV,44,FALSE),"0")</f>
        <v>0</v>
      </c>
      <c r="CH76" s="25">
        <f>IFERROR(VLOOKUP(CONCATENATE($A76,CH$25),Datos!$B:$AV,44,FALSE),"0")</f>
        <v>0</v>
      </c>
      <c r="CI76" s="25">
        <f>IFERROR(VLOOKUP(CONCATENATE($A76,CI$25),Datos!$B:$AV,44,FALSE),"0")</f>
        <v>0</v>
      </c>
      <c r="CJ76" s="25">
        <f>IFERROR(VLOOKUP(CONCATENATE($A76,CJ$25),Datos!$B:$AV,44,FALSE),"0")</f>
        <v>0</v>
      </c>
      <c r="CK76" s="25">
        <f>IFERROR(VLOOKUP(CONCATENATE($A76,CK$25),Datos!$B:$AV,44,FALSE),"0")</f>
        <v>0</v>
      </c>
      <c r="CL76" s="25">
        <f>IFERROR(VLOOKUP(CONCATENATE($A76,CL$25),Datos!$B:$AV,44,FALSE),"0")</f>
        <v>0</v>
      </c>
      <c r="CM76" s="25">
        <f>IFERROR(VLOOKUP(CONCATENATE($A76,CM$25),Datos!$B:$AV,44,FALSE),"0")</f>
        <v>0</v>
      </c>
      <c r="CN76" s="25">
        <f>IFERROR(VLOOKUP(CONCATENATE($A76,CN$25),Datos!$B:$AV,44,FALSE),"0")</f>
        <v>0</v>
      </c>
      <c r="CO76" s="25">
        <f>IFERROR(VLOOKUP(CONCATENATE($A76,CO$25),Datos!$B:$AV,44,FALSE),"0")</f>
        <v>0</v>
      </c>
      <c r="CP76" s="25">
        <f>IFERROR(VLOOKUP(CONCATENATE($A76,CP$25),Datos!$B:$AV,44,FALSE),"0")</f>
        <v>0</v>
      </c>
      <c r="CQ76" s="25">
        <f>IFERROR(VLOOKUP(CONCATENATE($A76,CQ$25),Datos!$B:$AV,44,FALSE),"0")</f>
        <v>0</v>
      </c>
      <c r="CR76" s="25">
        <f>IFERROR(VLOOKUP(CONCATENATE($A76,CR$25),Datos!$B:$AV,44,FALSE),"0")</f>
        <v>0</v>
      </c>
      <c r="CS76" s="25">
        <f>IFERROR(VLOOKUP(CONCATENATE($A76,CS$25),Datos!$B:$AV,44,FALSE),"0")</f>
        <v>0</v>
      </c>
      <c r="CT76" s="25">
        <f>IFERROR(VLOOKUP(CONCATENATE($A76,CT$25),Datos!$B:$AV,44,FALSE),"0")</f>
        <v>0</v>
      </c>
      <c r="CU76" s="25">
        <f>IFERROR(VLOOKUP(CONCATENATE($A76,CU$25),Datos!$B:$AV,44,FALSE),"0")</f>
        <v>0</v>
      </c>
      <c r="CV76" s="25">
        <f>IFERROR(VLOOKUP(CONCATENATE($A76,CV$25),Datos!$B:$AV,44,FALSE),"0")</f>
        <v>0</v>
      </c>
      <c r="CW76" s="25">
        <f>IFERROR(VLOOKUP(CONCATENATE($A76,CW$25),Datos!$B:$AV,44,FALSE),"0")</f>
        <v>0</v>
      </c>
      <c r="CX76" s="25">
        <f>IFERROR(VLOOKUP(CONCATENATE($A76,CX$25),Datos!$B:$AV,44,FALSE),"0")</f>
        <v>0</v>
      </c>
      <c r="CY76" s="25" t="str">
        <f>IFERROR(VLOOKUP(CONCATENATE($A76,CY$25),Datos!$B:$AV,44,FALSE),"0")</f>
        <v>0</v>
      </c>
      <c r="CZ76" s="25">
        <f>IFERROR(VLOOKUP(CONCATENATE($A76,CZ$25),Datos!$B:$AV,44,FALSE),"0")</f>
        <v>0</v>
      </c>
      <c r="DA76" s="25">
        <f>IFERROR(VLOOKUP(CONCATENATE($A76,DA$25),Datos!$B:$AV,44,FALSE),"0")</f>
        <v>2.3809523809523808E-2</v>
      </c>
    </row>
    <row r="77" spans="1:105" x14ac:dyDescent="0.2">
      <c r="A77" s="21" t="s">
        <v>32</v>
      </c>
      <c r="B77" s="23">
        <v>2.7603974972396025E-2</v>
      </c>
      <c r="C77" s="23">
        <v>2.2288261515601784E-2</v>
      </c>
      <c r="D77" s="23">
        <v>0.14834349761002144</v>
      </c>
      <c r="E77" s="23">
        <v>0</v>
      </c>
      <c r="F77" s="23">
        <v>0</v>
      </c>
      <c r="G77" s="23">
        <v>0</v>
      </c>
      <c r="H77" s="23">
        <v>1.4240506329113924E-2</v>
      </c>
      <c r="I77" s="23">
        <v>1.4418455623197693E-2</v>
      </c>
      <c r="J77" s="23">
        <v>1.5212981744421906E-2</v>
      </c>
      <c r="K77" s="23">
        <v>7.9911209766925645E-3</v>
      </c>
      <c r="L77" s="23">
        <v>7.5349838536060282E-3</v>
      </c>
      <c r="M77" s="23">
        <v>9.7826086956521747E-3</v>
      </c>
      <c r="N77" s="23">
        <v>1.148491879350348E-2</v>
      </c>
      <c r="O77" s="23">
        <v>1.3592007434944238E-2</v>
      </c>
      <c r="P77" s="23">
        <v>1.4055742431523306E-2</v>
      </c>
      <c r="Q77" s="23">
        <v>1.349156777014366E-2</v>
      </c>
      <c r="R77" s="23">
        <v>1.5252083039118769E-2</v>
      </c>
      <c r="S77" s="23">
        <v>1.1961015948021264E-2</v>
      </c>
      <c r="T77" s="23">
        <v>1.0823812387251955E-2</v>
      </c>
      <c r="U77" s="23">
        <v>1.3967925504397309E-2</v>
      </c>
      <c r="V77" s="23">
        <v>1.3547415955845458E-2</v>
      </c>
      <c r="W77" s="23">
        <v>1.8903150525087516E-2</v>
      </c>
      <c r="X77" s="23">
        <v>1.7915541020901465E-2</v>
      </c>
      <c r="Y77" s="23">
        <v>1.2474973047897736E-2</v>
      </c>
      <c r="Z77" s="23">
        <v>1.2176788935658449E-2</v>
      </c>
      <c r="AA77" s="23">
        <v>9.3610698365527486E-3</v>
      </c>
      <c r="AB77" s="23">
        <v>1.5437392795883362E-2</v>
      </c>
      <c r="AC77" s="23">
        <v>1.5687250996015936E-2</v>
      </c>
      <c r="AD77" s="23">
        <v>1.6040738383195415E-2</v>
      </c>
      <c r="AE77" s="23">
        <v>1.4530551415797318E-2</v>
      </c>
      <c r="AF77" s="23">
        <v>1.4550429051113046E-2</v>
      </c>
      <c r="AG77" s="23">
        <v>1.7281105990783412E-2</v>
      </c>
      <c r="AH77" s="23">
        <v>1.5979708306911859E-2</v>
      </c>
      <c r="AI77" s="23">
        <v>1.8505079825834544E-2</v>
      </c>
      <c r="AJ77" s="23">
        <v>1.9027484143763214E-2</v>
      </c>
      <c r="AK77" s="23">
        <v>1.5983762526956741E-2</v>
      </c>
      <c r="AL77" s="23">
        <v>1.6946872898453261E-2</v>
      </c>
      <c r="AM77" s="23">
        <v>1.8796501762172041E-2</v>
      </c>
      <c r="AN77" s="23">
        <v>1.6189130155467045E-2</v>
      </c>
      <c r="AO77" s="23">
        <v>1.7457649036596405E-2</v>
      </c>
      <c r="AP77" s="23">
        <v>1.6243393064328992E-2</v>
      </c>
      <c r="AQ77" s="23">
        <v>1.6285381930980999E-2</v>
      </c>
      <c r="AR77" s="23">
        <v>1.877133105802048E-2</v>
      </c>
      <c r="AS77" s="23">
        <v>0</v>
      </c>
      <c r="AT77" s="23">
        <v>0</v>
      </c>
      <c r="AU77" s="23">
        <v>0</v>
      </c>
      <c r="AV77" s="23">
        <v>0</v>
      </c>
      <c r="AW77" s="23">
        <v>0</v>
      </c>
      <c r="AX77" s="23">
        <v>0</v>
      </c>
      <c r="AY77" s="23">
        <v>0</v>
      </c>
      <c r="AZ77" s="23">
        <v>0</v>
      </c>
      <c r="BA77" s="23">
        <v>0</v>
      </c>
      <c r="BB77" s="23">
        <v>0</v>
      </c>
      <c r="BC77" s="23">
        <v>0</v>
      </c>
      <c r="BD77" s="23">
        <v>0</v>
      </c>
      <c r="BE77" s="23">
        <v>0</v>
      </c>
      <c r="BF77" s="23">
        <v>0</v>
      </c>
      <c r="BG77" s="25">
        <f>IFERROR(VLOOKUP(CONCATENATE($A77,BG$25),Datos!$B:$AV,44,FALSE),"0")</f>
        <v>0</v>
      </c>
      <c r="BH77" s="25">
        <f>IFERROR(VLOOKUP(CONCATENATE($A77,BH$25),Datos!$B:$AV,44,FALSE),"0")</f>
        <v>0</v>
      </c>
      <c r="BI77" s="25">
        <f>IFERROR(VLOOKUP(CONCATENATE($A77,BI$25),Datos!$B:$AV,44,FALSE),"0")</f>
        <v>0</v>
      </c>
      <c r="BJ77" s="25">
        <f>IFERROR(VLOOKUP(CONCATENATE($A77,BJ$25),Datos!$B:$AV,44,FALSE),"0")</f>
        <v>0</v>
      </c>
      <c r="BK77" s="25">
        <f>IFERROR(VLOOKUP(CONCATENATE($A77,BK$25),Datos!$B:$AV,44,FALSE),"0")</f>
        <v>0</v>
      </c>
      <c r="BL77" s="25">
        <f>IFERROR(VLOOKUP(CONCATENATE($A77,BL$25),Datos!$B:$AV,44,FALSE),"0")</f>
        <v>0</v>
      </c>
      <c r="BM77" s="25">
        <f>IFERROR(VLOOKUP(CONCATENATE($A77,BM$25),Datos!$B:$AV,44,FALSE),"0")</f>
        <v>0</v>
      </c>
      <c r="BN77" s="25">
        <f>IFERROR(VLOOKUP(CONCATENATE($A77,BN$25),Datos!$B:$AV,44,FALSE),"0")</f>
        <v>0</v>
      </c>
      <c r="BO77" s="25">
        <f>IFERROR(VLOOKUP(CONCATENATE($A77,BO$25),Datos!$B:$AV,44,FALSE),"0")</f>
        <v>0</v>
      </c>
      <c r="BP77" s="25">
        <f>IFERROR(VLOOKUP(CONCATENATE($A77,BP$25),Datos!$B:$AV,44,FALSE),"0")</f>
        <v>0</v>
      </c>
      <c r="BQ77" s="25">
        <f>IFERROR(VLOOKUP(CONCATENATE($A77,BQ$25),Datos!$B:$AV,44,FALSE),"0")</f>
        <v>0</v>
      </c>
      <c r="BR77" s="25">
        <f>IFERROR(VLOOKUP(CONCATENATE($A77,BR$25),Datos!$B:$AV,44,FALSE),"0")</f>
        <v>0</v>
      </c>
      <c r="BS77" s="25">
        <f>IFERROR(VLOOKUP(CONCATENATE($A77,BS$25),Datos!$B:$AV,44,FALSE),"0")</f>
        <v>0</v>
      </c>
      <c r="BT77" s="25">
        <f>IFERROR(VLOOKUP(CONCATENATE($A77,BT$25),Datos!$B:$AV,44,FALSE),"0")</f>
        <v>1.2455516014234875E-2</v>
      </c>
      <c r="BU77" s="25">
        <f>IFERROR(VLOOKUP(CONCATENATE($A77,BU$25),Datos!$B:$AV,44,FALSE),"0")</f>
        <v>8.030933967876264E-3</v>
      </c>
      <c r="BV77" s="25">
        <f>IFERROR(VLOOKUP(CONCATENATE($A77,BV$25),Datos!$B:$AV,44,FALSE),"0")</f>
        <v>4.9944506104328528E-3</v>
      </c>
      <c r="BW77" s="25">
        <f>IFERROR(VLOOKUP(CONCATENATE($A77,BW$25),Datos!$B:$AV,44,FALSE),"0")</f>
        <v>4.2099792099792102E-3</v>
      </c>
      <c r="BX77" s="25">
        <f>IFERROR(VLOOKUP(CONCATENATE($A77,BX$25),Datos!$B:$AV,44,FALSE),"0")</f>
        <v>5.6532663316582916E-3</v>
      </c>
      <c r="BY77" s="25">
        <f>IFERROR(VLOOKUP(CONCATENATE($A77,BY$25),Datos!$B:$AV,44,FALSE),"0")</f>
        <v>4.1341295360587966E-3</v>
      </c>
      <c r="BZ77" s="25">
        <f>IFERROR(VLOOKUP(CONCATENATE($A77,BZ$25),Datos!$B:$AV,44,FALSE),"0")</f>
        <v>5.5434473609400174E-3</v>
      </c>
      <c r="CA77" s="25">
        <f>IFERROR(VLOOKUP(CONCATENATE($A77,CA$25),Datos!$B:$AV,44,FALSE),"0")</f>
        <v>8.1304747616512615E-3</v>
      </c>
      <c r="CB77" s="25">
        <f>IFERROR(VLOOKUP(CONCATENATE($A77,CB$25),Datos!$B:$AV,44,FALSE),"0")</f>
        <v>7.0549176926269193E-3</v>
      </c>
      <c r="CC77" s="25">
        <f>IFERROR(VLOOKUP(CONCATENATE($A77,CC$25),Datos!$B:$AV,44,FALSE),"0")</f>
        <v>5.5860587252327528E-3</v>
      </c>
      <c r="CD77" s="25">
        <f>IFERROR(VLOOKUP(CONCATENATE($A77,CD$25),Datos!$B:$AV,44,FALSE),"0")</f>
        <v>4.3246360098025084E-3</v>
      </c>
      <c r="CE77" s="25">
        <f>IFERROR(VLOOKUP(CONCATENATE($A77,CE$25),Datos!$B:$AV,44,FALSE),"0")</f>
        <v>3.3813929460386042E-3</v>
      </c>
      <c r="CF77" s="25">
        <f>IFERROR(VLOOKUP(CONCATENATE($A77,CF$25),Datos!$B:$AV,44,FALSE),"0")</f>
        <v>2.536997885835095E-3</v>
      </c>
      <c r="CG77" s="25">
        <f>IFERROR(VLOOKUP(CONCATENATE($A77,CG$25),Datos!$B:$AV,44,FALSE),"0")</f>
        <v>4.7350296537210634E-3</v>
      </c>
      <c r="CH77" s="25">
        <f>IFERROR(VLOOKUP(CONCATENATE($A77,CH$25),Datos!$B:$AV,44,FALSE),"0")</f>
        <v>3.0233227756982436E-3</v>
      </c>
      <c r="CI77" s="25">
        <f>IFERROR(VLOOKUP(CONCATENATE($A77,CI$25),Datos!$B:$AV,44,FALSE),"0")</f>
        <v>4.3725610042785277E-3</v>
      </c>
      <c r="CJ77" s="25">
        <f>IFERROR(VLOOKUP(CONCATENATE($A77,CJ$25),Datos!$B:$AV,44,FALSE),"0")</f>
        <v>4.6389578745138467E-3</v>
      </c>
      <c r="CK77" s="25">
        <f>IFERROR(VLOOKUP(CONCATENATE($A77,CK$25),Datos!$B:$AV,44,FALSE),"0")</f>
        <v>2.9559423825833999E-3</v>
      </c>
      <c r="CL77" s="25">
        <f>IFERROR(VLOOKUP(CONCATENATE($A77,CL$25),Datos!$B:$AV,44,FALSE),"0")</f>
        <v>3.4970129680897567E-3</v>
      </c>
      <c r="CM77" s="25">
        <f>IFERROR(VLOOKUP(CONCATENATE($A77,CM$25),Datos!$B:$AV,44,FALSE),"0")</f>
        <v>3.1953743152769326E-3</v>
      </c>
      <c r="CN77" s="25">
        <f>IFERROR(VLOOKUP(CONCATENATE($A77,CN$25),Datos!$B:$AV,44,FALSE),"0")</f>
        <v>3.4429992348890587E-3</v>
      </c>
      <c r="CO77" s="25">
        <f>IFERROR(VLOOKUP(CONCATENATE($A77,CO$25),Datos!$B:$AV,44,FALSE),"0")</f>
        <v>2.9840848806366046E-3</v>
      </c>
      <c r="CP77" s="25">
        <f>IFERROR(VLOOKUP(CONCATENATE($A77,CP$25),Datos!$B:$AV,44,FALSE),"0")</f>
        <v>2.9603871998496313E-3</v>
      </c>
      <c r="CQ77" s="25">
        <f>IFERROR(VLOOKUP(CONCATENATE($A77,CQ$25),Datos!$B:$AV,44,FALSE),"0")</f>
        <v>2.9790051068658975E-3</v>
      </c>
      <c r="CR77" s="25">
        <f>IFERROR(VLOOKUP(CONCATENATE($A77,CR$25),Datos!$B:$AV,44,FALSE),"0")</f>
        <v>3.0027167437205091E-3</v>
      </c>
      <c r="CS77" s="25">
        <f>IFERROR(VLOOKUP(CONCATENATE($A77,CS$25),Datos!$B:$AV,44,FALSE),"0")</f>
        <v>3.4820096169789422E-3</v>
      </c>
      <c r="CT77" s="25">
        <f>IFERROR(VLOOKUP(CONCATENATE($A77,CT$25),Datos!$B:$AV,44,FALSE),"0")</f>
        <v>3.0175304147906888E-3</v>
      </c>
      <c r="CU77" s="25">
        <f>IFERROR(VLOOKUP(CONCATENATE($A77,CU$25),Datos!$B:$AV,44,FALSE),"0")</f>
        <v>3.4115138592750532E-3</v>
      </c>
      <c r="CV77" s="25">
        <f>IFERROR(VLOOKUP(CONCATENATE($A77,CV$25),Datos!$B:$AV,44,FALSE),"0")</f>
        <v>2.9670795459897331E-3</v>
      </c>
      <c r="CW77" s="25">
        <f>IFERROR(VLOOKUP(CONCATENATE($A77,CW$25),Datos!$B:$AV,44,FALSE),"0")</f>
        <v>3.0012862655423751E-3</v>
      </c>
      <c r="CX77" s="25">
        <f>IFERROR(VLOOKUP(CONCATENATE($A77,CX$25),Datos!$B:$AV,44,FALSE),"0")</f>
        <v>3.0078777751253285E-3</v>
      </c>
      <c r="CY77" s="25">
        <f>IFERROR(VLOOKUP(CONCATENATE($A77,CY$25),Datos!$B:$AV,44,FALSE),"0")</f>
        <v>3.4405313709561808E-3</v>
      </c>
      <c r="CZ77" s="25">
        <f>IFERROR(VLOOKUP(CONCATENATE($A77,CZ$25),Datos!$B:$AV,44,FALSE),"0")</f>
        <v>3.9601056028160751E-3</v>
      </c>
      <c r="DA77" s="25">
        <f>IFERROR(VLOOKUP(CONCATENATE($A77,DA$25),Datos!$B:$AV,44,FALSE),"0")</f>
        <v>3.0548416816176113E-3</v>
      </c>
    </row>
    <row r="78" spans="1:105" x14ac:dyDescent="0.2">
      <c r="A78" s="21" t="s">
        <v>33</v>
      </c>
      <c r="B78" s="23">
        <v>2.5018710574147333E-2</v>
      </c>
      <c r="C78" s="23">
        <v>2.671158705330285E-2</v>
      </c>
      <c r="D78" s="23">
        <v>2.2468251383914034E-2</v>
      </c>
      <c r="E78" s="23">
        <v>2.509760178471835E-2</v>
      </c>
      <c r="F78" s="23">
        <v>2.5317880049510522E-2</v>
      </c>
      <c r="G78" s="23">
        <v>2.3087218380548738E-2</v>
      </c>
      <c r="H78" s="23">
        <v>1.8942937324602432E-2</v>
      </c>
      <c r="I78" s="23">
        <v>1.3813459268004723E-2</v>
      </c>
      <c r="J78" s="23">
        <v>1.690020323029201E-2</v>
      </c>
      <c r="K78" s="23">
        <v>2.9561347743165926E-2</v>
      </c>
      <c r="L78" s="23">
        <v>3.134328358208955E-2</v>
      </c>
      <c r="M78" s="23">
        <v>2.6882389545737399E-2</v>
      </c>
      <c r="N78" s="23">
        <v>2.5465291750503018E-2</v>
      </c>
      <c r="O78" s="23">
        <v>2.3776575669895585E-2</v>
      </c>
      <c r="P78" s="23">
        <v>3.4793814432989692E-2</v>
      </c>
      <c r="Q78" s="23">
        <v>2.7634333565945569E-2</v>
      </c>
      <c r="R78" s="23">
        <v>2.9081202584995785E-2</v>
      </c>
      <c r="S78" s="23">
        <v>3.1231925968768073E-2</v>
      </c>
      <c r="T78" s="23">
        <v>2.6042553191489362E-2</v>
      </c>
      <c r="U78" s="23">
        <v>4.2998897464167588E-2</v>
      </c>
      <c r="V78" s="23">
        <v>5.9318468657972231E-2</v>
      </c>
      <c r="W78" s="23">
        <v>4.9927007299270076E-2</v>
      </c>
      <c r="X78" s="23">
        <v>4.9892208192177392E-2</v>
      </c>
      <c r="Y78" s="23">
        <v>0.10953346855983773</v>
      </c>
      <c r="Z78" s="23">
        <v>0</v>
      </c>
      <c r="AA78" s="23">
        <v>0</v>
      </c>
      <c r="AB78" s="23">
        <v>0</v>
      </c>
      <c r="AC78" s="23">
        <v>3.0674846625766871E-2</v>
      </c>
      <c r="AD78" s="23">
        <v>2.6877133105802049E-2</v>
      </c>
      <c r="AE78" s="23">
        <v>3.0010530010530011E-2</v>
      </c>
      <c r="AF78" s="23">
        <v>2.944675788221297E-2</v>
      </c>
      <c r="AG78" s="23">
        <v>3.1694790902421131E-2</v>
      </c>
      <c r="AH78" s="23">
        <v>2.8946663093004556E-2</v>
      </c>
      <c r="AI78" s="23">
        <v>2.865051903114187E-2</v>
      </c>
      <c r="AJ78" s="23">
        <v>2.7355623100303952E-2</v>
      </c>
      <c r="AK78" s="23">
        <v>3.3074724377296853E-2</v>
      </c>
      <c r="AL78" s="23">
        <v>3.1699442324625772E-2</v>
      </c>
      <c r="AM78" s="23">
        <v>3.456276824034335E-2</v>
      </c>
      <c r="AN78" s="23">
        <v>3.5554385040821701E-2</v>
      </c>
      <c r="AO78" s="23">
        <v>3.9112842799340623E-2</v>
      </c>
      <c r="AP78" s="23">
        <v>4.0864255519023014E-2</v>
      </c>
      <c r="AQ78" s="23">
        <v>4.6771653543307083E-2</v>
      </c>
      <c r="AR78" s="23">
        <v>3.8580931263858094E-2</v>
      </c>
      <c r="AS78" s="23">
        <v>4.2821985233798196E-2</v>
      </c>
      <c r="AT78" s="23">
        <v>4.1037735849056602E-2</v>
      </c>
      <c r="AU78" s="23">
        <v>4.3506284241057042E-2</v>
      </c>
      <c r="AV78" s="23">
        <v>4.9343744808107659E-2</v>
      </c>
      <c r="AW78" s="23">
        <v>3.6622583926754833E-2</v>
      </c>
      <c r="AX78" s="23">
        <v>3.1685492151973006E-2</v>
      </c>
      <c r="AY78" s="23">
        <v>0.24657534246575341</v>
      </c>
      <c r="AZ78" s="23">
        <v>0</v>
      </c>
      <c r="BA78" s="23">
        <v>0</v>
      </c>
      <c r="BB78" s="23">
        <v>0</v>
      </c>
      <c r="BC78" s="23">
        <v>0</v>
      </c>
      <c r="BD78" s="23">
        <v>0</v>
      </c>
      <c r="BE78" s="23">
        <v>0</v>
      </c>
      <c r="BF78" s="23">
        <v>0</v>
      </c>
      <c r="BG78" s="25">
        <f>IFERROR(VLOOKUP(CONCATENATE($A78,BG$25),Datos!$B:$AV,44,FALSE),"0")</f>
        <v>2.4731451411441421E-2</v>
      </c>
      <c r="BH78" s="25">
        <f>IFERROR(VLOOKUP(CONCATENATE($A78,BH$25),Datos!$B:$AV,44,FALSE),"0")</f>
        <v>2.5957378625220316E-2</v>
      </c>
      <c r="BI78" s="25">
        <f>IFERROR(VLOOKUP(CONCATENATE($A78,BI$25),Datos!$B:$AV,44,FALSE),"0")</f>
        <v>2.8710124826629681E-2</v>
      </c>
      <c r="BJ78" s="25">
        <f>IFERROR(VLOOKUP(CONCATENATE($A78,BJ$25),Datos!$B:$AV,44,FALSE),"0")</f>
        <v>3.512298959318827E-2</v>
      </c>
      <c r="BK78" s="25">
        <f>IFERROR(VLOOKUP(CONCATENATE($A78,BK$25),Datos!$B:$AV,44,FALSE),"0")</f>
        <v>3.0269058295964126E-2</v>
      </c>
      <c r="BL78" s="25">
        <f>IFERROR(VLOOKUP(CONCATENATE($A78,BL$25),Datos!$B:$AV,44,FALSE),"0")</f>
        <v>2.9593094944512947E-2</v>
      </c>
      <c r="BM78" s="25">
        <f>IFERROR(VLOOKUP(CONCATENATE($A78,BM$25),Datos!$B:$AV,44,FALSE),"0")</f>
        <v>3.9956948742096057E-2</v>
      </c>
      <c r="BN78" s="25">
        <f>IFERROR(VLOOKUP(CONCATENATE($A78,BN$25),Datos!$B:$AV,44,FALSE),"0")</f>
        <v>4.0746330086431609E-2</v>
      </c>
      <c r="BO78" s="25">
        <f>IFERROR(VLOOKUP(CONCATENATE($A78,BO$25),Datos!$B:$AV,44,FALSE),"0")</f>
        <v>5.226676657924316E-2</v>
      </c>
      <c r="BP78" s="25">
        <f>IFERROR(VLOOKUP(CONCATENATE($A78,BP$25),Datos!$B:$AV,44,FALSE),"0")</f>
        <v>4.2350449973530969E-2</v>
      </c>
      <c r="BQ78" s="25">
        <f>IFERROR(VLOOKUP(CONCATENATE($A78,BQ$25),Datos!$B:$AV,44,FALSE),"0")</f>
        <v>4.5569620253164557E-2</v>
      </c>
      <c r="BR78" s="25">
        <f>IFERROR(VLOOKUP(CONCATENATE($A78,BR$25),Datos!$B:$AV,44,FALSE),"0")</f>
        <v>5.2347850758972907E-2</v>
      </c>
      <c r="BS78" s="25">
        <f>IFERROR(VLOOKUP(CONCATENATE($A78,BS$25),Datos!$B:$AV,44,FALSE),"0")</f>
        <v>5.8406002839180696E-2</v>
      </c>
      <c r="BT78" s="25">
        <f>IFERROR(VLOOKUP(CONCATENATE($A78,BT$25),Datos!$B:$AV,44,FALSE),"0")</f>
        <v>5.3619203329369799E-2</v>
      </c>
      <c r="BU78" s="25">
        <f>IFERROR(VLOOKUP(CONCATENATE($A78,BU$25),Datos!$B:$AV,44,FALSE),"0")</f>
        <v>5.6920135314016768E-2</v>
      </c>
      <c r="BV78" s="25">
        <f>IFERROR(VLOOKUP(CONCATENATE($A78,BV$25),Datos!$B:$AV,44,FALSE),"0")</f>
        <v>0.156855151045701</v>
      </c>
      <c r="BW78" s="25">
        <f>IFERROR(VLOOKUP(CONCATENATE($A78,BW$25),Datos!$B:$AV,44,FALSE),"0")</f>
        <v>0</v>
      </c>
      <c r="BX78" s="25">
        <f>IFERROR(VLOOKUP(CONCATENATE($A78,BX$25),Datos!$B:$AV,44,FALSE),"0")</f>
        <v>0</v>
      </c>
      <c r="BY78" s="25">
        <f>IFERROR(VLOOKUP(CONCATENATE($A78,BY$25),Datos!$B:$AV,44,FALSE),"0")</f>
        <v>0</v>
      </c>
      <c r="BZ78" s="25">
        <f>IFERROR(VLOOKUP(CONCATENATE($A78,BZ$25),Datos!$B:$AV,44,FALSE),"0")</f>
        <v>0</v>
      </c>
      <c r="CA78" s="25">
        <f>IFERROR(VLOOKUP(CONCATENATE($A78,CA$25),Datos!$B:$AV,44,FALSE),"0")</f>
        <v>0</v>
      </c>
      <c r="CB78" s="25">
        <f>IFERROR(VLOOKUP(CONCATENATE($A78,CB$25),Datos!$B:$AV,44,FALSE),"0")</f>
        <v>0</v>
      </c>
      <c r="CC78" s="25">
        <f>IFERROR(VLOOKUP(CONCATENATE($A78,CC$25),Datos!$B:$AV,44,FALSE),"0")</f>
        <v>3.125E-2</v>
      </c>
      <c r="CD78" s="25">
        <f>IFERROR(VLOOKUP(CONCATENATE($A78,CD$25),Datos!$B:$AV,44,FALSE),"0")</f>
        <v>2.47320692497939E-2</v>
      </c>
      <c r="CE78" s="25">
        <f>IFERROR(VLOOKUP(CONCATENATE($A78,CE$25),Datos!$B:$AV,44,FALSE),"0")</f>
        <v>2.5099601593625499E-2</v>
      </c>
      <c r="CF78" s="25">
        <f>IFERROR(VLOOKUP(CONCATENATE($A78,CF$25),Datos!$B:$AV,44,FALSE),"0")</f>
        <v>2.2907488986784141E-2</v>
      </c>
      <c r="CG78" s="25">
        <f>IFERROR(VLOOKUP(CONCATENATE($A78,CG$25),Datos!$B:$AV,44,FALSE),"0")</f>
        <v>1.4766201804757998E-2</v>
      </c>
      <c r="CH78" s="25">
        <f>IFERROR(VLOOKUP(CONCATENATE($A78,CH$25),Datos!$B:$AV,44,FALSE),"0")</f>
        <v>1.5461873926258755E-2</v>
      </c>
      <c r="CI78" s="25">
        <f>IFERROR(VLOOKUP(CONCATENATE($A78,CI$25),Datos!$B:$AV,44,FALSE),"0")</f>
        <v>1.4993184915947297E-2</v>
      </c>
      <c r="CJ78" s="25">
        <f>IFERROR(VLOOKUP(CONCATENATE($A78,CJ$25),Datos!$B:$AV,44,FALSE),"0")</f>
        <v>1.1689631804833973E-2</v>
      </c>
      <c r="CK78" s="25">
        <f>IFERROR(VLOOKUP(CONCATENATE($A78,CK$25),Datos!$B:$AV,44,FALSE),"0")</f>
        <v>1.2598625604479512E-2</v>
      </c>
      <c r="CL78" s="25">
        <f>IFERROR(VLOOKUP(CONCATENATE($A78,CL$25),Datos!$B:$AV,44,FALSE),"0")</f>
        <v>9.7521332791548152E-3</v>
      </c>
      <c r="CM78" s="25">
        <f>IFERROR(VLOOKUP(CONCATENATE($A78,CM$25),Datos!$B:$AV,44,FALSE),"0")</f>
        <v>7.0699135899450118E-3</v>
      </c>
      <c r="CN78" s="25">
        <f>IFERROR(VLOOKUP(CONCATENATE($A78,CN$25),Datos!$B:$AV,44,FALSE),"0")</f>
        <v>1.4756690285178896E-2</v>
      </c>
      <c r="CO78" s="25">
        <f>IFERROR(VLOOKUP(CONCATENATE($A78,CO$25),Datos!$B:$AV,44,FALSE),"0")</f>
        <v>1.0061486864169928E-2</v>
      </c>
      <c r="CP78" s="25">
        <f>IFERROR(VLOOKUP(CONCATENATE($A78,CP$25),Datos!$B:$AV,44,FALSE),"0")</f>
        <v>1.5815085158150853E-2</v>
      </c>
      <c r="CQ78" s="25">
        <f>IFERROR(VLOOKUP(CONCATENATE($A78,CQ$25),Datos!$B:$AV,44,FALSE),"0")</f>
        <v>1.5312131919905771E-2</v>
      </c>
      <c r="CR78" s="25">
        <f>IFERROR(VLOOKUP(CONCATENATE($A78,CR$25),Datos!$B:$AV,44,FALSE),"0")</f>
        <v>1.3048635824436536E-2</v>
      </c>
      <c r="CS78" s="25">
        <f>IFERROR(VLOOKUP(CONCATENATE($A78,CS$25),Datos!$B:$AV,44,FALSE),"0")</f>
        <v>1.440384102427314E-2</v>
      </c>
      <c r="CT78" s="25">
        <f>IFERROR(VLOOKUP(CONCATENATE($A78,CT$25),Datos!$B:$AV,44,FALSE),"0")</f>
        <v>1.5533722782793415E-2</v>
      </c>
      <c r="CU78" s="25">
        <f>IFERROR(VLOOKUP(CONCATENATE($A78,CU$25),Datos!$B:$AV,44,FALSE),"0")</f>
        <v>1.8297641637300081E-2</v>
      </c>
      <c r="CV78" s="25">
        <f>IFERROR(VLOOKUP(CONCATENATE($A78,CV$25),Datos!$B:$AV,44,FALSE),"0")</f>
        <v>1.5588096362777516E-2</v>
      </c>
      <c r="CW78" s="25">
        <f>IFERROR(VLOOKUP(CONCATENATE($A78,CW$25),Datos!$B:$AV,44,FALSE),"0")</f>
        <v>1.4410641704643429E-2</v>
      </c>
      <c r="CX78" s="25">
        <f>IFERROR(VLOOKUP(CONCATENATE($A78,CX$25),Datos!$B:$AV,44,FALSE),"0")</f>
        <v>1.4890390183372397E-2</v>
      </c>
      <c r="CY78" s="25">
        <f>IFERROR(VLOOKUP(CONCATENATE($A78,CY$25),Datos!$B:$AV,44,FALSE),"0")</f>
        <v>1.7509727626459144E-2</v>
      </c>
      <c r="CZ78" s="25">
        <f>IFERROR(VLOOKUP(CONCATENATE($A78,CZ$25),Datos!$B:$AV,44,FALSE),"0")</f>
        <v>1.6444132115249473E-2</v>
      </c>
      <c r="DA78" s="25">
        <f>IFERROR(VLOOKUP(CONCATENATE($A78,DA$25),Datos!$B:$AV,44,FALSE),"0")</f>
        <v>1.8005540166204988E-2</v>
      </c>
    </row>
    <row r="79" spans="1:105" x14ac:dyDescent="0.2">
      <c r="A79" s="21" t="s">
        <v>34</v>
      </c>
      <c r="B79" s="23">
        <v>5.8778127411981242E-3</v>
      </c>
      <c r="C79" s="23">
        <v>5.8607624911200572E-3</v>
      </c>
      <c r="D79" s="23">
        <v>6.9696789182105198E-3</v>
      </c>
      <c r="E79" s="23">
        <v>5.7982897973527002E-3</v>
      </c>
      <c r="F79" s="23">
        <v>8.0722315235589575E-3</v>
      </c>
      <c r="G79" s="23">
        <v>7.2729533163423885E-3</v>
      </c>
      <c r="H79" s="23">
        <v>1.0326710550153995E-2</v>
      </c>
      <c r="I79" s="23">
        <v>7.5839653304442039E-3</v>
      </c>
      <c r="J79" s="23">
        <v>6.595419847328244E-3</v>
      </c>
      <c r="K79" s="23">
        <v>6.0728744939271256E-3</v>
      </c>
      <c r="L79" s="23">
        <v>7.7399380804953561E-3</v>
      </c>
      <c r="M79" s="23">
        <v>5.4026472971756157E-3</v>
      </c>
      <c r="N79" s="23">
        <v>4.3946653645435957E-3</v>
      </c>
      <c r="O79" s="23">
        <v>8.7251575375666499E-3</v>
      </c>
      <c r="P79" s="23">
        <v>9.3105336822247916E-3</v>
      </c>
      <c r="Q79" s="23">
        <v>8.8441223436924211E-3</v>
      </c>
      <c r="R79" s="23">
        <v>1.108715737603942E-2</v>
      </c>
      <c r="S79" s="23">
        <v>1.3509287635249233E-2</v>
      </c>
      <c r="T79" s="23">
        <v>1.5377800278445767E-2</v>
      </c>
      <c r="U79" s="23">
        <v>2.0118796704349493E-2</v>
      </c>
      <c r="V79" s="23">
        <v>1.5399356649099994E-2</v>
      </c>
      <c r="W79" s="23">
        <v>1.0006949270326616E-2</v>
      </c>
      <c r="X79" s="23">
        <v>1.2567199609020457E-2</v>
      </c>
      <c r="Y79" s="23">
        <v>1.4885097493036212E-2</v>
      </c>
      <c r="Z79" s="23">
        <v>1.6174444377882943E-2</v>
      </c>
      <c r="AA79" s="23">
        <v>1.8201002374043786E-2</v>
      </c>
      <c r="AB79" s="23">
        <v>1.4627151051625239E-2</v>
      </c>
      <c r="AC79" s="23">
        <v>1.3628620102214651E-2</v>
      </c>
      <c r="AD79" s="23">
        <v>9.5583679971678916E-3</v>
      </c>
      <c r="AE79" s="23">
        <v>1.1420353607985788E-2</v>
      </c>
      <c r="AF79" s="23">
        <v>1.0067980380345926E-2</v>
      </c>
      <c r="AG79" s="23">
        <v>8.9633318243549122E-3</v>
      </c>
      <c r="AH79" s="23">
        <v>1.18960199735644E-2</v>
      </c>
      <c r="AI79" s="23">
        <v>1.1539283424745353E-2</v>
      </c>
      <c r="AJ79" s="23">
        <v>1.2540334408917572E-2</v>
      </c>
      <c r="AK79" s="23">
        <v>9.1251448435689456E-3</v>
      </c>
      <c r="AL79" s="23">
        <v>1.163709503627613E-2</v>
      </c>
      <c r="AM79" s="23">
        <v>0.11944045911047346</v>
      </c>
      <c r="AN79" s="23">
        <v>8.9478044739022364E-2</v>
      </c>
      <c r="AO79" s="23">
        <v>0</v>
      </c>
      <c r="AP79" s="23">
        <v>0</v>
      </c>
      <c r="AQ79" s="23">
        <v>1.9329896907216496E-2</v>
      </c>
      <c r="AR79" s="23">
        <v>2.9972752043596729E-2</v>
      </c>
      <c r="AS79" s="23">
        <v>1.7731711495631318E-2</v>
      </c>
      <c r="AT79" s="23">
        <v>1.3549682167949146E-2</v>
      </c>
      <c r="AU79" s="23">
        <v>1.4458992690175919E-2</v>
      </c>
      <c r="AV79" s="23">
        <v>1.8593295145084045E-2</v>
      </c>
      <c r="AW79" s="23">
        <v>1.693958215697346E-2</v>
      </c>
      <c r="AX79" s="23">
        <v>1.7537914089638229E-2</v>
      </c>
      <c r="AY79" s="23">
        <v>1.6321820130244826E-2</v>
      </c>
      <c r="AZ79" s="23">
        <v>1.5070568535204529E-2</v>
      </c>
      <c r="BA79" s="23">
        <v>1.5290025078877114E-2</v>
      </c>
      <c r="BB79" s="23">
        <v>1.5891701000588582E-2</v>
      </c>
      <c r="BC79" s="23">
        <v>2.0528850215426206E-2</v>
      </c>
      <c r="BD79" s="23">
        <v>2.3889577066006015E-2</v>
      </c>
      <c r="BE79" s="23">
        <v>1.8919659994516041E-2</v>
      </c>
      <c r="BF79" s="23">
        <v>1.4397440455030218E-2</v>
      </c>
      <c r="BG79" s="25">
        <f>IFERROR(VLOOKUP(CONCATENATE($A79,BG$25),Datos!$B:$AV,44,FALSE),"0")</f>
        <v>1.5570934256055362E-2</v>
      </c>
      <c r="BH79" s="25">
        <f>IFERROR(VLOOKUP(CONCATENATE($A79,BH$25),Datos!$B:$AV,44,FALSE),"0")</f>
        <v>1.6338386130525552E-2</v>
      </c>
      <c r="BI79" s="25">
        <f>IFERROR(VLOOKUP(CONCATENATE($A79,BI$25),Datos!$B:$AV,44,FALSE),"0")</f>
        <v>2.3318219672434533E-2</v>
      </c>
      <c r="BJ79" s="25">
        <f>IFERROR(VLOOKUP(CONCATENATE($A79,BJ$25),Datos!$B:$AV,44,FALSE),"0")</f>
        <v>2.2532498796340877E-2</v>
      </c>
      <c r="BK79" s="25">
        <f>IFERROR(VLOOKUP(CONCATENATE($A79,BK$25),Datos!$B:$AV,44,FALSE),"0")</f>
        <v>2.2121384004537718E-2</v>
      </c>
      <c r="BL79" s="25">
        <f>IFERROR(VLOOKUP(CONCATENATE($A79,BL$25),Datos!$B:$AV,44,FALSE),"0")</f>
        <v>2.3986293546544833E-2</v>
      </c>
      <c r="BM79" s="25">
        <f>IFERROR(VLOOKUP(CONCATENATE($A79,BM$25),Datos!$B:$AV,44,FALSE),"0")</f>
        <v>2.6821765045183618E-2</v>
      </c>
      <c r="BN79" s="25">
        <f>IFERROR(VLOOKUP(CONCATENATE($A79,BN$25),Datos!$B:$AV,44,FALSE),"0")</f>
        <v>3.3395176252319109E-2</v>
      </c>
      <c r="BO79" s="25">
        <f>IFERROR(VLOOKUP(CONCATENATE($A79,BO$25),Datos!$B:$AV,44,FALSE),"0")</f>
        <v>2.9713477184294304E-2</v>
      </c>
      <c r="BP79" s="25">
        <f>IFERROR(VLOOKUP(CONCATENATE($A79,BP$25),Datos!$B:$AV,44,FALSE),"0")</f>
        <v>2.2625160462130936E-2</v>
      </c>
      <c r="BQ79" s="25">
        <f>IFERROR(VLOOKUP(CONCATENATE($A79,BQ$25),Datos!$B:$AV,44,FALSE),"0")</f>
        <v>2.1719801854439221E-2</v>
      </c>
      <c r="BR79" s="25">
        <f>IFERROR(VLOOKUP(CONCATENATE($A79,BR$25),Datos!$B:$AV,44,FALSE),"0")</f>
        <v>2.1058234189104571E-2</v>
      </c>
      <c r="BS79" s="25">
        <f>IFERROR(VLOOKUP(CONCATENATE($A79,BS$25),Datos!$B:$AV,44,FALSE),"0")</f>
        <v>2.0822056833558863E-2</v>
      </c>
      <c r="BT79" s="25">
        <f>IFERROR(VLOOKUP(CONCATENATE($A79,BT$25),Datos!$B:$AV,44,FALSE),"0")</f>
        <v>2.761967924755818E-2</v>
      </c>
      <c r="BU79" s="25">
        <f>IFERROR(VLOOKUP(CONCATENATE($A79,BU$25),Datos!$B:$AV,44,FALSE),"0")</f>
        <v>2.179980750721848E-2</v>
      </c>
      <c r="BV79" s="25">
        <f>IFERROR(VLOOKUP(CONCATENATE($A79,BV$25),Datos!$B:$AV,44,FALSE),"0")</f>
        <v>2.1795400639373002E-2</v>
      </c>
      <c r="BW79" s="25">
        <f>IFERROR(VLOOKUP(CONCATENATE($A79,BW$25),Datos!$B:$AV,44,FALSE),"0")</f>
        <v>2.5230870712401054E-2</v>
      </c>
      <c r="BX79" s="25">
        <f>IFERROR(VLOOKUP(CONCATENATE($A79,BX$25),Datos!$B:$AV,44,FALSE),"0")</f>
        <v>2.119309262166405E-2</v>
      </c>
      <c r="BY79" s="25">
        <f>IFERROR(VLOOKUP(CONCATENATE($A79,BY$25),Datos!$B:$AV,44,FALSE),"0")</f>
        <v>2.7739726027397261E-2</v>
      </c>
      <c r="BZ79" s="25">
        <f>IFERROR(VLOOKUP(CONCATENATE($A79,BZ$25),Datos!$B:$AV,44,FALSE),"0")</f>
        <v>2.1646623496762257E-2</v>
      </c>
      <c r="CA79" s="25">
        <f>IFERROR(VLOOKUP(CONCATENATE($A79,CA$25),Datos!$B:$AV,44,FALSE),"0")</f>
        <v>2.4081115335868188E-2</v>
      </c>
      <c r="CB79" s="25">
        <f>IFERROR(VLOOKUP(CONCATENATE($A79,CB$25),Datos!$B:$AV,44,FALSE),"0")</f>
        <v>2.5843503230437905E-2</v>
      </c>
      <c r="CC79" s="25">
        <f>IFERROR(VLOOKUP(CONCATENATE($A79,CC$25),Datos!$B:$AV,44,FALSE),"0")</f>
        <v>3.2363977485928702E-2</v>
      </c>
      <c r="CD79" s="25">
        <f>IFERROR(VLOOKUP(CONCATENATE($A79,CD$25),Datos!$B:$AV,44,FALSE),"0")</f>
        <v>3.1697581591922985E-2</v>
      </c>
      <c r="CE79" s="25">
        <f>IFERROR(VLOOKUP(CONCATENATE($A79,CE$25),Datos!$B:$AV,44,FALSE),"0")</f>
        <v>2.7300303336703743E-2</v>
      </c>
      <c r="CF79" s="25">
        <f>IFERROR(VLOOKUP(CONCATENATE($A79,CF$25),Datos!$B:$AV,44,FALSE),"0")</f>
        <v>3.1967213114754096E-2</v>
      </c>
      <c r="CG79" s="25">
        <f>IFERROR(VLOOKUP(CONCATENATE($A79,CG$25),Datos!$B:$AV,44,FALSE),"0")</f>
        <v>5.3353093738421641E-2</v>
      </c>
      <c r="CH79" s="25">
        <f>IFERROR(VLOOKUP(CONCATENATE($A79,CH$25),Datos!$B:$AV,44,FALSE),"0")</f>
        <v>0.19217081850533807</v>
      </c>
      <c r="CI79" s="25">
        <f>IFERROR(VLOOKUP(CONCATENATE($A79,CI$25),Datos!$B:$AV,44,FALSE),"0")</f>
        <v>0</v>
      </c>
      <c r="CJ79" s="25">
        <f>IFERROR(VLOOKUP(CONCATENATE($A79,CJ$25),Datos!$B:$AV,44,FALSE),"0")</f>
        <v>0</v>
      </c>
      <c r="CK79" s="25">
        <f>IFERROR(VLOOKUP(CONCATENATE($A79,CK$25),Datos!$B:$AV,44,FALSE),"0")</f>
        <v>0</v>
      </c>
      <c r="CL79" s="25">
        <f>IFERROR(VLOOKUP(CONCATENATE($A79,CL$25),Datos!$B:$AV,44,FALSE),"0")</f>
        <v>0</v>
      </c>
      <c r="CM79" s="25">
        <f>IFERROR(VLOOKUP(CONCATENATE($A79,CM$25),Datos!$B:$AV,44,FALSE),"0")</f>
        <v>0</v>
      </c>
      <c r="CN79" s="25">
        <f>IFERROR(VLOOKUP(CONCATENATE($A79,CN$25),Datos!$B:$AV,44,FALSE),"0")</f>
        <v>0</v>
      </c>
      <c r="CO79" s="25">
        <f>IFERROR(VLOOKUP(CONCATENATE($A79,CO$25),Datos!$B:$AV,44,FALSE),"0")</f>
        <v>1.9856591285162713E-2</v>
      </c>
      <c r="CP79" s="25">
        <f>IFERROR(VLOOKUP(CONCATENATE($A79,CP$25),Datos!$B:$AV,44,FALSE),"0")</f>
        <v>7.0881363213288464E-3</v>
      </c>
      <c r="CQ79" s="25">
        <f>IFERROR(VLOOKUP(CONCATENATE($A79,CQ$25),Datos!$B:$AV,44,FALSE),"0")</f>
        <v>7.0577164366373906E-3</v>
      </c>
      <c r="CR79" s="25">
        <f>IFERROR(VLOOKUP(CONCATENATE($A79,CR$25),Datos!$B:$AV,44,FALSE),"0")</f>
        <v>4.3038269163661741E-3</v>
      </c>
      <c r="CS79" s="25">
        <f>IFERROR(VLOOKUP(CONCATENATE($A79,CS$25),Datos!$B:$AV,44,FALSE),"0")</f>
        <v>4.1944895921044905E-3</v>
      </c>
      <c r="CT79" s="25">
        <f>IFERROR(VLOOKUP(CONCATENATE($A79,CT$25),Datos!$B:$AV,44,FALSE),"0")</f>
        <v>4.8747968834631887E-3</v>
      </c>
      <c r="CU79" s="25">
        <f>IFERROR(VLOOKUP(CONCATENATE($A79,CU$25),Datos!$B:$AV,44,FALSE),"0")</f>
        <v>4.2622166137243813E-3</v>
      </c>
      <c r="CV79" s="25">
        <f>IFERROR(VLOOKUP(CONCATENATE($A79,CV$25),Datos!$B:$AV,44,FALSE),"0")</f>
        <v>2.6685012208829116E-3</v>
      </c>
      <c r="CW79" s="25">
        <f>IFERROR(VLOOKUP(CONCATENATE($A79,CW$25),Datos!$B:$AV,44,FALSE),"0")</f>
        <v>3.3047735618115053E-3</v>
      </c>
      <c r="CX79" s="25">
        <f>IFERROR(VLOOKUP(CONCATENATE($A79,CX$25),Datos!$B:$AV,44,FALSE),"0")</f>
        <v>3.2119914346895075E-3</v>
      </c>
      <c r="CY79" s="25">
        <f>IFERROR(VLOOKUP(CONCATENATE($A79,CY$25),Datos!$B:$AV,44,FALSE),"0")</f>
        <v>5.4457442517144008E-3</v>
      </c>
      <c r="CZ79" s="25">
        <f>IFERROR(VLOOKUP(CONCATENATE($A79,CZ$25),Datos!$B:$AV,44,FALSE),"0")</f>
        <v>4.9906919634015922E-3</v>
      </c>
      <c r="DA79" s="25">
        <f>IFERROR(VLOOKUP(CONCATENATE($A79,DA$25),Datos!$B:$AV,44,FALSE),"0")</f>
        <v>6.3849913290241209E-3</v>
      </c>
    </row>
    <row r="80" spans="1:105" x14ac:dyDescent="0.2">
      <c r="A80" s="21" t="s">
        <v>53</v>
      </c>
      <c r="B80" s="23">
        <v>8.5459264417294418E-3</v>
      </c>
      <c r="C80" s="23">
        <v>8.6544009231360984E-3</v>
      </c>
      <c r="D80" s="23">
        <v>1.2062803165688026E-2</v>
      </c>
      <c r="E80" s="23">
        <v>9.907401411642815E-3</v>
      </c>
      <c r="F80" s="23">
        <v>1.2666325486182191E-2</v>
      </c>
      <c r="G80" s="23">
        <v>9.6627510420613863E-3</v>
      </c>
      <c r="H80" s="23">
        <v>7.9736742184533596E-3</v>
      </c>
      <c r="I80" s="23">
        <v>7.3608052846807171E-3</v>
      </c>
      <c r="J80" s="23">
        <v>8.5905186127903273E-3</v>
      </c>
      <c r="K80" s="23">
        <v>7.5221807895075226E-3</v>
      </c>
      <c r="L80" s="23">
        <v>6.3449336666025766E-3</v>
      </c>
      <c r="M80" s="23">
        <v>6.3449336666025766E-3</v>
      </c>
      <c r="N80" s="23">
        <v>5.837711617046118E-3</v>
      </c>
      <c r="O80" s="23">
        <v>8.9832313015704018E-3</v>
      </c>
      <c r="P80" s="23">
        <v>6.1266167460857727E-3</v>
      </c>
      <c r="Q80" s="23">
        <v>6.7587864223490534E-3</v>
      </c>
      <c r="R80" s="23">
        <v>6.8217994390964909E-3</v>
      </c>
      <c r="S80" s="23">
        <v>7.0488721804511274E-3</v>
      </c>
      <c r="T80" s="23">
        <v>8.2758620689655175E-3</v>
      </c>
      <c r="U80" s="23">
        <v>9.0474993717014323E-3</v>
      </c>
      <c r="V80" s="23">
        <v>7.9735824742268036E-3</v>
      </c>
      <c r="W80" s="23">
        <v>8.5903083700440523E-3</v>
      </c>
      <c r="X80" s="23">
        <v>6.5378468690977772E-3</v>
      </c>
      <c r="Y80" s="23">
        <v>7.9178885630498529E-3</v>
      </c>
      <c r="Z80" s="23">
        <v>6.629345904537419E-3</v>
      </c>
      <c r="AA80" s="23">
        <v>9.872751206669592E-3</v>
      </c>
      <c r="AB80" s="23">
        <v>9.6926891577128263E-3</v>
      </c>
      <c r="AC80" s="23">
        <v>7.395786642761094E-3</v>
      </c>
      <c r="AD80" s="23">
        <v>8.501928678264976E-3</v>
      </c>
      <c r="AE80" s="23">
        <v>8.1509433962264153E-3</v>
      </c>
      <c r="AF80" s="23">
        <v>0.27365408692541587</v>
      </c>
      <c r="AG80" s="23">
        <v>0</v>
      </c>
      <c r="AH80" s="23">
        <v>0</v>
      </c>
      <c r="AI80" s="23">
        <v>1.4319809069212411E-2</v>
      </c>
      <c r="AJ80" s="23">
        <v>1.5318146111547526E-2</v>
      </c>
      <c r="AK80" s="23">
        <v>7.2438771990341495E-3</v>
      </c>
      <c r="AL80" s="23">
        <v>7.1029266688589282E-3</v>
      </c>
      <c r="AM80" s="23">
        <v>7.7367927477336668E-3</v>
      </c>
      <c r="AN80" s="23">
        <v>6.0529068898520404E-3</v>
      </c>
      <c r="AO80" s="23">
        <v>7.4480890761360217E-3</v>
      </c>
      <c r="AP80" s="23">
        <v>7.5543685616177034E-3</v>
      </c>
      <c r="AQ80" s="23">
        <v>8.5470085470085479E-3</v>
      </c>
      <c r="AR80" s="23">
        <v>8.372742073028917E-3</v>
      </c>
      <c r="AS80" s="23">
        <v>7.7413646920042765E-3</v>
      </c>
      <c r="AT80" s="23">
        <v>8.9882461396635169E-3</v>
      </c>
      <c r="AU80" s="23">
        <v>7.1607183450784267E-3</v>
      </c>
      <c r="AV80" s="23">
        <v>5.9810599767403227E-3</v>
      </c>
      <c r="AW80" s="23">
        <v>2.3343435170775657E-2</v>
      </c>
      <c r="AX80" s="23">
        <v>1.5338085979693238E-2</v>
      </c>
      <c r="AY80" s="23">
        <v>1.1562178828365879E-2</v>
      </c>
      <c r="AZ80" s="23">
        <v>1.2248819149787846E-2</v>
      </c>
      <c r="BA80" s="23">
        <v>1.4241831890533371E-2</v>
      </c>
      <c r="BB80" s="23">
        <v>1.4052044609665427E-2</v>
      </c>
      <c r="BC80" s="23">
        <v>1.9101227276921658E-2</v>
      </c>
      <c r="BD80" s="23">
        <v>1.6562384983437616E-2</v>
      </c>
      <c r="BE80" s="23">
        <v>1.9634578674665941E-2</v>
      </c>
      <c r="BF80" s="23">
        <v>1.2464358452138493E-2</v>
      </c>
      <c r="BG80" s="25">
        <f>IFERROR(VLOOKUP(CONCATENATE($A80,BG$25),Datos!$B:$AV,44,FALSE),"0")</f>
        <v>1.6933900523560211E-2</v>
      </c>
      <c r="BH80" s="25">
        <f>IFERROR(VLOOKUP(CONCATENATE($A80,BH$25),Datos!$B:$AV,44,FALSE),"0")</f>
        <v>1.7209843698037911E-2</v>
      </c>
      <c r="BI80" s="25">
        <f>IFERROR(VLOOKUP(CONCATENATE($A80,BI$25),Datos!$B:$AV,44,FALSE),"0")</f>
        <v>1.965395598857719E-2</v>
      </c>
      <c r="BJ80" s="25">
        <f>IFERROR(VLOOKUP(CONCATENATE($A80,BJ$25),Datos!$B:$AV,44,FALSE),"0")</f>
        <v>1.7960812772133527E-2</v>
      </c>
      <c r="BK80" s="25">
        <f>IFERROR(VLOOKUP(CONCATENATE($A80,BK$25),Datos!$B:$AV,44,FALSE),"0")</f>
        <v>1.7552413456850317E-2</v>
      </c>
      <c r="BL80" s="25">
        <f>IFERROR(VLOOKUP(CONCATENATE($A80,BL$25),Datos!$B:$AV,44,FALSE),"0")</f>
        <v>1.6508712931825129E-2</v>
      </c>
      <c r="BM80" s="25">
        <f>IFERROR(VLOOKUP(CONCATENATE($A80,BM$25),Datos!$B:$AV,44,FALSE),"0")</f>
        <v>1.7129509473137815E-2</v>
      </c>
      <c r="BN80" s="25">
        <f>IFERROR(VLOOKUP(CONCATENATE($A80,BN$25),Datos!$B:$AV,44,FALSE),"0")</f>
        <v>1.4704617765930003E-2</v>
      </c>
      <c r="BO80" s="25">
        <f>IFERROR(VLOOKUP(CONCATENATE($A80,BO$25),Datos!$B:$AV,44,FALSE),"0")</f>
        <v>2.2275258552108195E-2</v>
      </c>
      <c r="BP80" s="25">
        <f>IFERROR(VLOOKUP(CONCATENATE($A80,BP$25),Datos!$B:$AV,44,FALSE),"0")</f>
        <v>1.7568766637089617E-2</v>
      </c>
      <c r="BQ80" s="25">
        <f>IFERROR(VLOOKUP(CONCATENATE($A80,BQ$25),Datos!$B:$AV,44,FALSE),"0")</f>
        <v>1.6191648518132751E-2</v>
      </c>
      <c r="BR80" s="25">
        <f>IFERROR(VLOOKUP(CONCATENATE($A80,BR$25),Datos!$B:$AV,44,FALSE),"0")</f>
        <v>1.5587789564840875E-2</v>
      </c>
      <c r="BS80" s="25">
        <f>IFERROR(VLOOKUP(CONCATENATE($A80,BS$25),Datos!$B:$AV,44,FALSE),"0")</f>
        <v>1.8315018315018316E-2</v>
      </c>
      <c r="BT80" s="25">
        <f>IFERROR(VLOOKUP(CONCATENATE($A80,BT$25),Datos!$B:$AV,44,FALSE),"0")</f>
        <v>1.945754716981132E-2</v>
      </c>
      <c r="BU80" s="25">
        <f>IFERROR(VLOOKUP(CONCATENATE($A80,BU$25),Datos!$B:$AV,44,FALSE),"0")</f>
        <v>1.5971606033717833E-2</v>
      </c>
      <c r="BV80" s="25">
        <f>IFERROR(VLOOKUP(CONCATENATE($A80,BV$25),Datos!$B:$AV,44,FALSE),"0")</f>
        <v>1.9894387817757583E-2</v>
      </c>
      <c r="BW80" s="25">
        <f>IFERROR(VLOOKUP(CONCATENATE($A80,BW$25),Datos!$B:$AV,44,FALSE),"0")</f>
        <v>6.6364152013613162E-2</v>
      </c>
      <c r="BX80" s="25">
        <f>IFERROR(VLOOKUP(CONCATENATE($A80,BX$25),Datos!$B:$AV,44,FALSE),"0")</f>
        <v>0</v>
      </c>
      <c r="BY80" s="25">
        <f>IFERROR(VLOOKUP(CONCATENATE($A80,BY$25),Datos!$B:$AV,44,FALSE),"0")</f>
        <v>0</v>
      </c>
      <c r="BZ80" s="25">
        <f>IFERROR(VLOOKUP(CONCATENATE($A80,BZ$25),Datos!$B:$AV,44,FALSE),"0")</f>
        <v>0</v>
      </c>
      <c r="CA80" s="25">
        <f>IFERROR(VLOOKUP(CONCATENATE($A80,CA$25),Datos!$B:$AV,44,FALSE),"0")</f>
        <v>0</v>
      </c>
      <c r="CB80" s="25">
        <f>IFERROR(VLOOKUP(CONCATENATE($A80,CB$25),Datos!$B:$AV,44,FALSE),"0")</f>
        <v>0</v>
      </c>
      <c r="CC80" s="25">
        <f>IFERROR(VLOOKUP(CONCATENATE($A80,CC$25),Datos!$B:$AV,44,FALSE),"0")</f>
        <v>3.5971223021582736E-3</v>
      </c>
      <c r="CD80" s="25">
        <f>IFERROR(VLOOKUP(CONCATENATE($A80,CD$25),Datos!$B:$AV,44,FALSE),"0")</f>
        <v>7.0175438596491229E-3</v>
      </c>
      <c r="CE80" s="25">
        <f>IFERROR(VLOOKUP(CONCATENATE($A80,CE$25),Datos!$B:$AV,44,FALSE),"0")</f>
        <v>3.719930561296189E-3</v>
      </c>
      <c r="CF80" s="25">
        <f>IFERROR(VLOOKUP(CONCATENATE($A80,CF$25),Datos!$B:$AV,44,FALSE),"0")</f>
        <v>4.9692870453447446E-3</v>
      </c>
      <c r="CG80" s="25">
        <f>IFERROR(VLOOKUP(CONCATENATE($A80,CG$25),Datos!$B:$AV,44,FALSE),"0")</f>
        <v>4.812190883571715E-3</v>
      </c>
      <c r="CH80" s="25">
        <f>IFERROR(VLOOKUP(CONCATENATE($A80,CH$25),Datos!$B:$AV,44,FALSE),"0")</f>
        <v>4.717908393945351E-3</v>
      </c>
      <c r="CI80" s="25">
        <f>IFERROR(VLOOKUP(CONCATENATE($A80,CI$25),Datos!$B:$AV,44,FALSE),"0")</f>
        <v>6.320628232139437E-3</v>
      </c>
      <c r="CJ80" s="25">
        <f>IFERROR(VLOOKUP(CONCATENATE($A80,CJ$25),Datos!$B:$AV,44,FALSE),"0")</f>
        <v>4.6487603305785125E-3</v>
      </c>
      <c r="CK80" s="25">
        <f>IFERROR(VLOOKUP(CONCATENATE($A80,CK$25),Datos!$B:$AV,44,FALSE),"0")</f>
        <v>4.9638436082853291E-3</v>
      </c>
      <c r="CL80" s="25">
        <f>IFERROR(VLOOKUP(CONCATENATE($A80,CL$25),Datos!$B:$AV,44,FALSE),"0")</f>
        <v>4.6103605045783444E-3</v>
      </c>
      <c r="CM80" s="25">
        <f>IFERROR(VLOOKUP(CONCATENATE($A80,CM$25),Datos!$B:$AV,44,FALSE),"0")</f>
        <v>4.5291564446121911E-3</v>
      </c>
      <c r="CN80" s="25">
        <f>IFERROR(VLOOKUP(CONCATENATE($A80,CN$25),Datos!$B:$AV,44,FALSE),"0")</f>
        <v>6.202618883528601E-3</v>
      </c>
      <c r="CO80" s="25">
        <f>IFERROR(VLOOKUP(CONCATENATE($A80,CO$25),Datos!$B:$AV,44,FALSE),"0")</f>
        <v>4.4198895027624313E-3</v>
      </c>
      <c r="CP80" s="25">
        <f>IFERROR(VLOOKUP(CONCATENATE($A80,CP$25),Datos!$B:$AV,44,FALSE),"0")</f>
        <v>5.0366869792314393E-3</v>
      </c>
      <c r="CQ80" s="25">
        <f>IFERROR(VLOOKUP(CONCATENATE($A80,CQ$25),Datos!$B:$AV,44,FALSE),"0")</f>
        <v>3.9213245362878131E-3</v>
      </c>
      <c r="CR80" s="25">
        <f>IFERROR(VLOOKUP(CONCATENATE($A80,CR$25),Datos!$B:$AV,44,FALSE),"0")</f>
        <v>3.9476569924702101E-3</v>
      </c>
      <c r="CS80" s="25">
        <f>IFERROR(VLOOKUP(CONCATENATE($A80,CS$25),Datos!$B:$AV,44,FALSE),"0")</f>
        <v>4.5546558704453437E-3</v>
      </c>
      <c r="CT80" s="25">
        <f>IFERROR(VLOOKUP(CONCATENATE($A80,CT$25),Datos!$B:$AV,44,FALSE),"0")</f>
        <v>4.5743329097839899E-3</v>
      </c>
      <c r="CU80" s="25">
        <f>IFERROR(VLOOKUP(CONCATENATE($A80,CU$25),Datos!$B:$AV,44,FALSE),"0")</f>
        <v>6.2283737024221453E-3</v>
      </c>
      <c r="CV80" s="25">
        <f>IFERROR(VLOOKUP(CONCATENATE($A80,CV$25),Datos!$B:$AV,44,FALSE),"0")</f>
        <v>4.0296789049507481E-3</v>
      </c>
      <c r="CW80" s="25">
        <f>IFERROR(VLOOKUP(CONCATENATE($A80,CW$25),Datos!$B:$AV,44,FALSE),"0")</f>
        <v>3.9691289966923924E-3</v>
      </c>
      <c r="CX80" s="25">
        <f>IFERROR(VLOOKUP(CONCATENATE($A80,CX$25),Datos!$B:$AV,44,FALSE),"0")</f>
        <v>4.5368620037807179E-3</v>
      </c>
      <c r="CY80" s="25">
        <f>IFERROR(VLOOKUP(CONCATENATE($A80,CY$25),Datos!$B:$AV,44,FALSE),"0")</f>
        <v>3.964009312275845E-3</v>
      </c>
      <c r="CZ80" s="25">
        <f>IFERROR(VLOOKUP(CONCATENATE($A80,CZ$25),Datos!$B:$AV,44,FALSE),"0")</f>
        <v>6.2362859452592678E-3</v>
      </c>
      <c r="DA80" s="25">
        <f>IFERROR(VLOOKUP(CONCATENATE($A80,DA$25),Datos!$B:$AV,44,FALSE),"0")</f>
        <v>4.053793192201274E-3</v>
      </c>
    </row>
    <row r="81" spans="1:105" x14ac:dyDescent="0.2">
      <c r="A81" s="21" t="s">
        <v>35</v>
      </c>
      <c r="B81" s="23">
        <v>1.3702801461632157E-2</v>
      </c>
      <c r="C81" s="23">
        <v>1.4091398375574909E-2</v>
      </c>
      <c r="D81" s="23">
        <v>1.5172550575168585E-2</v>
      </c>
      <c r="E81" s="23">
        <v>1.4824144947195039E-2</v>
      </c>
      <c r="F81" s="23">
        <v>1.6295025728987993E-2</v>
      </c>
      <c r="G81" s="23">
        <v>1.6371469602680707E-2</v>
      </c>
      <c r="H81" s="23">
        <v>1.6934046345811051E-2</v>
      </c>
      <c r="I81" s="23">
        <v>1.5852823172521773E-2</v>
      </c>
      <c r="J81" s="23">
        <v>1.8662519440124418E-2</v>
      </c>
      <c r="K81" s="23">
        <v>4.1772151898734178E-2</v>
      </c>
      <c r="L81" s="23">
        <v>0</v>
      </c>
      <c r="M81" s="23">
        <v>0</v>
      </c>
      <c r="N81" s="23">
        <v>0</v>
      </c>
      <c r="O81" s="23">
        <v>0</v>
      </c>
      <c r="P81" s="23">
        <v>8.6858613479170021E-3</v>
      </c>
      <c r="Q81" s="23">
        <v>9.8213067794298194E-3</v>
      </c>
      <c r="R81" s="23">
        <v>7.3917634635691657E-3</v>
      </c>
      <c r="S81" s="23">
        <v>9.9184483138637872E-3</v>
      </c>
      <c r="T81" s="23">
        <v>8.5768742058449816E-3</v>
      </c>
      <c r="U81" s="23">
        <v>1.1749347258485639E-2</v>
      </c>
      <c r="V81" s="23">
        <v>1.4822439526505403E-2</v>
      </c>
      <c r="W81" s="23">
        <v>1.3816925734024179E-2</v>
      </c>
      <c r="X81" s="23">
        <v>1.5801794771751854E-2</v>
      </c>
      <c r="Y81" s="23">
        <v>1.2416239653133623E-2</v>
      </c>
      <c r="Z81" s="23">
        <v>1.3785180930499713E-2</v>
      </c>
      <c r="AA81" s="23">
        <v>1.6281792061296159E-2</v>
      </c>
      <c r="AB81" s="23">
        <v>9.7884121020367799E-3</v>
      </c>
      <c r="AC81" s="23">
        <v>1.1806256306760847E-2</v>
      </c>
      <c r="AD81" s="23">
        <v>1.1066707654472794E-2</v>
      </c>
      <c r="AE81" s="23">
        <v>1.4933112102042933E-2</v>
      </c>
      <c r="AF81" s="23">
        <v>1.1760862463247305E-2</v>
      </c>
      <c r="AG81" s="23">
        <v>1.4094156797494373E-2</v>
      </c>
      <c r="AH81" s="23">
        <v>2.7633048008931894E-2</v>
      </c>
      <c r="AI81" s="23">
        <v>1.8413275744487385E-2</v>
      </c>
      <c r="AJ81" s="23">
        <v>1.9509412435824301E-2</v>
      </c>
      <c r="AK81" s="23">
        <v>2.5992084714942774E-2</v>
      </c>
      <c r="AL81" s="23">
        <v>3.247794707297514E-2</v>
      </c>
      <c r="AM81" s="23">
        <v>2.371657232090572E-2</v>
      </c>
      <c r="AN81" s="23">
        <v>1.7244525547445256E-2</v>
      </c>
      <c r="AO81" s="23">
        <v>2.4633586438283596E-2</v>
      </c>
      <c r="AP81" s="23">
        <v>2.9103303618248557E-2</v>
      </c>
      <c r="AQ81" s="23">
        <v>1.8329938900203666E-2</v>
      </c>
      <c r="AR81" s="23">
        <v>3.2228445505463228E-2</v>
      </c>
      <c r="AS81" s="23">
        <v>2.4177860120426123E-2</v>
      </c>
      <c r="AT81" s="23">
        <v>2.9025800711743772E-2</v>
      </c>
      <c r="AU81" s="23">
        <v>2.4739970282317978E-2</v>
      </c>
      <c r="AV81" s="23">
        <v>2.426101505856107E-2</v>
      </c>
      <c r="AW81" s="23">
        <v>2.0815986677768527E-2</v>
      </c>
      <c r="AX81" s="23">
        <v>2.7410372432996866E-2</v>
      </c>
      <c r="AY81" s="23">
        <v>3.4615384615384617E-2</v>
      </c>
      <c r="AZ81" s="23">
        <v>0</v>
      </c>
      <c r="BA81" s="23">
        <v>0</v>
      </c>
      <c r="BB81" s="23">
        <v>0</v>
      </c>
      <c r="BC81" s="23">
        <v>0</v>
      </c>
      <c r="BD81" s="23">
        <v>0</v>
      </c>
      <c r="BE81" s="23">
        <v>0</v>
      </c>
      <c r="BF81" s="23">
        <v>0</v>
      </c>
      <c r="BG81" s="25">
        <f>IFERROR(VLOOKUP(CONCATENATE($A81,BG$25),Datos!$B:$AV,44,FALSE),"0")</f>
        <v>0</v>
      </c>
      <c r="BH81" s="25">
        <f>IFERROR(VLOOKUP(CONCATENATE($A81,BH$25),Datos!$B:$AV,44,FALSE),"0")</f>
        <v>0.25</v>
      </c>
      <c r="BI81" s="25">
        <f>IFERROR(VLOOKUP(CONCATENATE($A81,BI$25),Datos!$B:$AV,44,FALSE),"0")</f>
        <v>0.2</v>
      </c>
      <c r="BJ81" s="25">
        <f>IFERROR(VLOOKUP(CONCATENATE($A81,BJ$25),Datos!$B:$AV,44,FALSE),"0")</f>
        <v>1.7454545454545455E-2</v>
      </c>
      <c r="BK81" s="25">
        <f>IFERROR(VLOOKUP(CONCATENATE($A81,BK$25),Datos!$B:$AV,44,FALSE),"0")</f>
        <v>6.6334991708126038E-3</v>
      </c>
      <c r="BL81" s="25">
        <f>IFERROR(VLOOKUP(CONCATENATE($A81,BL$25),Datos!$B:$AV,44,FALSE),"0")</f>
        <v>7.1851506885769406E-3</v>
      </c>
      <c r="BM81" s="25">
        <f>IFERROR(VLOOKUP(CONCATENATE($A81,BM$25),Datos!$B:$AV,44,FALSE),"0")</f>
        <v>7.3759499329459095E-3</v>
      </c>
      <c r="BN81" s="25">
        <f>IFERROR(VLOOKUP(CONCATENATE($A81,BN$25),Datos!$B:$AV,44,FALSE),"0")</f>
        <v>6.7954696868754161E-3</v>
      </c>
      <c r="BO81" s="25">
        <f>IFERROR(VLOOKUP(CONCATENATE($A81,BO$25),Datos!$B:$AV,44,FALSE),"0")</f>
        <v>6.4019658561821E-3</v>
      </c>
      <c r="BP81" s="25">
        <f>IFERROR(VLOOKUP(CONCATENATE($A81,BP$25),Datos!$B:$AV,44,FALSE),"0")</f>
        <v>5.7161003493172435E-3</v>
      </c>
      <c r="BQ81" s="25">
        <f>IFERROR(VLOOKUP(CONCATENATE($A81,BQ$25),Datos!$B:$AV,44,FALSE),"0")</f>
        <v>6.1884236453201968E-3</v>
      </c>
      <c r="BR81" s="25">
        <f>IFERROR(VLOOKUP(CONCATENATE($A81,BR$25),Datos!$B:$AV,44,FALSE),"0")</f>
        <v>5.064715813168261E-3</v>
      </c>
      <c r="BS81" s="25">
        <f>IFERROR(VLOOKUP(CONCATENATE($A81,BS$25),Datos!$B:$AV,44,FALSE),"0")</f>
        <v>5.6387765563592866E-3</v>
      </c>
      <c r="BT81" s="25">
        <f>IFERROR(VLOOKUP(CONCATENATE($A81,BT$25),Datos!$B:$AV,44,FALSE),"0")</f>
        <v>7.306563417223506E-3</v>
      </c>
      <c r="BU81" s="25">
        <f>IFERROR(VLOOKUP(CONCATENATE($A81,BU$25),Datos!$B:$AV,44,FALSE),"0")</f>
        <v>5.6694699045639237E-3</v>
      </c>
      <c r="BV81" s="25">
        <f>IFERROR(VLOOKUP(CONCATENATE($A81,BV$25),Datos!$B:$AV,44,FALSE),"0")</f>
        <v>5.9637755853335301E-3</v>
      </c>
      <c r="BW81" s="25">
        <f>IFERROR(VLOOKUP(CONCATENATE($A81,BW$25),Datos!$B:$AV,44,FALSE),"0")</f>
        <v>8.2573263532840415E-3</v>
      </c>
      <c r="BX81" s="25">
        <f>IFERROR(VLOOKUP(CONCATENATE($A81,BX$25),Datos!$B:$AV,44,FALSE),"0")</f>
        <v>6.743256743256743E-3</v>
      </c>
      <c r="BY81" s="25">
        <f>IFERROR(VLOOKUP(CONCATENATE($A81,BY$25),Datos!$B:$AV,44,FALSE),"0")</f>
        <v>6.1689930209371888E-3</v>
      </c>
      <c r="BZ81" s="25">
        <f>IFERROR(VLOOKUP(CONCATENATE($A81,BZ$25),Datos!$B:$AV,44,FALSE),"0")</f>
        <v>6.3669689369091256E-3</v>
      </c>
      <c r="CA81" s="25">
        <f>IFERROR(VLOOKUP(CONCATENATE($A81,CA$25),Datos!$B:$AV,44,FALSE),"0")</f>
        <v>7.0179998700370394E-3</v>
      </c>
      <c r="CB81" s="25">
        <f>IFERROR(VLOOKUP(CONCATENATE($A81,CB$25),Datos!$B:$AV,44,FALSE),"0")</f>
        <v>6.3718864645684499E-3</v>
      </c>
      <c r="CC81" s="25">
        <f>IFERROR(VLOOKUP(CONCATENATE($A81,CC$25),Datos!$B:$AV,44,FALSE),"0")</f>
        <v>4.7293746715712038E-3</v>
      </c>
      <c r="CD81" s="25">
        <f>IFERROR(VLOOKUP(CONCATENATE($A81,CD$25),Datos!$B:$AV,44,FALSE),"0")</f>
        <v>6.9346346474894053E-3</v>
      </c>
      <c r="CE81" s="25">
        <f>IFERROR(VLOOKUP(CONCATENATE($A81,CE$25),Datos!$B:$AV,44,FALSE),"0")</f>
        <v>4.7865975269246108E-3</v>
      </c>
      <c r="CF81" s="25">
        <f>IFERROR(VLOOKUP(CONCATENATE($A81,CF$25),Datos!$B:$AV,44,FALSE),"0")</f>
        <v>5.883121976728984E-3</v>
      </c>
      <c r="CG81" s="25">
        <f>IFERROR(VLOOKUP(CONCATENATE($A81,CG$25),Datos!$B:$AV,44,FALSE),"0")</f>
        <v>8.6159737417943107E-3</v>
      </c>
      <c r="CH81" s="25">
        <f>IFERROR(VLOOKUP(CONCATENATE($A81,CH$25),Datos!$B:$AV,44,FALSE),"0")</f>
        <v>6.8611823411185808E-3</v>
      </c>
      <c r="CI81" s="25">
        <f>IFERROR(VLOOKUP(CONCATENATE($A81,CI$25),Datos!$B:$AV,44,FALSE),"0")</f>
        <v>7.4013157894736838E-3</v>
      </c>
      <c r="CJ81" s="25">
        <f>IFERROR(VLOOKUP(CONCATENATE($A81,CJ$25),Datos!$B:$AV,44,FALSE),"0")</f>
        <v>6.9969609159657928E-3</v>
      </c>
      <c r="CK81" s="25">
        <f>IFERROR(VLOOKUP(CONCATENATE($A81,CK$25),Datos!$B:$AV,44,FALSE),"0")</f>
        <v>8.2261126344653022E-3</v>
      </c>
      <c r="CL81" s="25">
        <f>IFERROR(VLOOKUP(CONCATENATE($A81,CL$25),Datos!$B:$AV,44,FALSE),"0")</f>
        <v>6.962025316455696E-3</v>
      </c>
      <c r="CM81" s="25">
        <f>IFERROR(VLOOKUP(CONCATENATE($A81,CM$25),Datos!$B:$AV,44,FALSE),"0")</f>
        <v>9.5207095776710885E-3</v>
      </c>
      <c r="CN81" s="25">
        <f>IFERROR(VLOOKUP(CONCATENATE($A81,CN$25),Datos!$B:$AV,44,FALSE),"0")</f>
        <v>6.0792140006140621E-3</v>
      </c>
      <c r="CO81" s="25">
        <f>IFERROR(VLOOKUP(CONCATENATE($A81,CO$25),Datos!$B:$AV,44,FALSE),"0")</f>
        <v>8.1938511100217108E-3</v>
      </c>
      <c r="CP81" s="25">
        <f>IFERROR(VLOOKUP(CONCATENATE($A81,CP$25),Datos!$B:$AV,44,FALSE),"0")</f>
        <v>6.3226914370462881E-3</v>
      </c>
      <c r="CQ81" s="25">
        <f>IFERROR(VLOOKUP(CONCATENATE($A81,CQ$25),Datos!$B:$AV,44,FALSE),"0")</f>
        <v>5.7952350289761749E-3</v>
      </c>
      <c r="CR81" s="25">
        <f>IFERROR(VLOOKUP(CONCATENATE($A81,CR$25),Datos!$B:$AV,44,FALSE),"0")</f>
        <v>1.2206061382712885E-2</v>
      </c>
      <c r="CS81" s="25">
        <f>IFERROR(VLOOKUP(CONCATENATE($A81,CS$25),Datos!$B:$AV,44,FALSE),"0")</f>
        <v>9.0582314881380299E-3</v>
      </c>
      <c r="CT81" s="25">
        <f>IFERROR(VLOOKUP(CONCATENATE($A81,CT$25),Datos!$B:$AV,44,FALSE),"0")</f>
        <v>8.608638069310573E-3</v>
      </c>
      <c r="CU81" s="25">
        <f>IFERROR(VLOOKUP(CONCATENATE($A81,CU$25),Datos!$B:$AV,44,FALSE),"0")</f>
        <v>1.2683578104138851E-2</v>
      </c>
      <c r="CV81" s="25">
        <f>IFERROR(VLOOKUP(CONCATENATE($A81,CV$25),Datos!$B:$AV,44,FALSE),"0")</f>
        <v>9.3328724507431727E-3</v>
      </c>
      <c r="CW81" s="25">
        <f>IFERROR(VLOOKUP(CONCATENATE($A81,CW$25),Datos!$B:$AV,44,FALSE),"0")</f>
        <v>6.5484852493716099E-3</v>
      </c>
      <c r="CX81" s="25">
        <f>IFERROR(VLOOKUP(CONCATENATE($A81,CX$25),Datos!$B:$AV,44,FALSE),"0")</f>
        <v>1.088446343626542E-2</v>
      </c>
      <c r="CY81" s="25">
        <f>IFERROR(VLOOKUP(CONCATENATE($A81,CY$25),Datos!$B:$AV,44,FALSE),"0")</f>
        <v>1.2011304757418746E-2</v>
      </c>
      <c r="CZ81" s="25">
        <f>IFERROR(VLOOKUP(CONCATENATE($A81,CZ$25),Datos!$B:$AV,44,FALSE),"0")</f>
        <v>1.1304165794431652E-2</v>
      </c>
      <c r="DA81" s="25">
        <f>IFERROR(VLOOKUP(CONCATENATE($A81,DA$25),Datos!$B:$AV,44,FALSE),"0")</f>
        <v>1.461901949202599E-2</v>
      </c>
    </row>
    <row r="82" spans="1:105" x14ac:dyDescent="0.2">
      <c r="A82" s="21" t="s">
        <v>36</v>
      </c>
      <c r="B82" s="23">
        <v>1.5054142089972709E-2</v>
      </c>
      <c r="C82" s="23">
        <v>1.2594665788607178E-2</v>
      </c>
      <c r="D82" s="23">
        <v>1.4532166227585621E-2</v>
      </c>
      <c r="E82" s="23">
        <v>1.2225887832330681E-2</v>
      </c>
      <c r="F82" s="23">
        <v>1.2912482065997131E-2</v>
      </c>
      <c r="G82" s="23">
        <v>7.5464819540648931E-2</v>
      </c>
      <c r="H82" s="23">
        <v>1.3747454175152749E-2</v>
      </c>
      <c r="I82" s="23">
        <v>1.478526167566299E-2</v>
      </c>
      <c r="J82" s="23">
        <v>1.2140287769784174E-2</v>
      </c>
      <c r="K82" s="23">
        <v>1.2169952316561098E-2</v>
      </c>
      <c r="L82" s="23">
        <v>1.1147811725846408E-2</v>
      </c>
      <c r="M82" s="23">
        <v>1.5033198312941079E-2</v>
      </c>
      <c r="N82" s="23">
        <v>1.600213361781571E-2</v>
      </c>
      <c r="O82" s="23">
        <v>1.1126679304376493E-2</v>
      </c>
      <c r="P82" s="23">
        <v>1.5222365933737936E-2</v>
      </c>
      <c r="Q82" s="23">
        <v>1.6088916524172239E-2</v>
      </c>
      <c r="R82" s="23">
        <v>1.6959314775160599E-2</v>
      </c>
      <c r="S82" s="23">
        <v>1.292484442316898E-2</v>
      </c>
      <c r="T82" s="23">
        <v>1.8633540372670808E-2</v>
      </c>
      <c r="U82" s="23">
        <v>2.3780487804878049E-2</v>
      </c>
      <c r="V82" s="23">
        <v>2.246195958457451E-2</v>
      </c>
      <c r="W82" s="23">
        <v>1.5456540406449766E-2</v>
      </c>
      <c r="X82" s="23">
        <v>1.9427001569858712E-2</v>
      </c>
      <c r="Y82" s="23">
        <v>1.5494978479196557E-2</v>
      </c>
      <c r="Z82" s="23">
        <v>1.6925246826516221E-2</v>
      </c>
      <c r="AA82" s="23">
        <v>1.7093244098760965E-2</v>
      </c>
      <c r="AB82" s="23">
        <v>1.7582807921143771E-2</v>
      </c>
      <c r="AC82" s="23">
        <v>1.6360803324099723E-2</v>
      </c>
      <c r="AD82" s="23">
        <v>1.7926501344487599E-2</v>
      </c>
      <c r="AE82" s="23">
        <v>2.5311370028123746E-2</v>
      </c>
      <c r="AF82" s="23">
        <v>2.1443462722128461E-2</v>
      </c>
      <c r="AG82" s="23">
        <v>4.0415704387990761E-2</v>
      </c>
      <c r="AH82" s="23">
        <v>6.5008025682182988E-2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1.3901147396293027E-2</v>
      </c>
      <c r="AP82" s="23">
        <v>1.1276021588280647E-2</v>
      </c>
      <c r="AQ82" s="23">
        <v>7.6099210822998869E-3</v>
      </c>
      <c r="AR82" s="23">
        <v>7.6635881312635094E-3</v>
      </c>
      <c r="AS82" s="23">
        <v>6.710992356925371E-3</v>
      </c>
      <c r="AT82" s="23">
        <v>9.2485549132947983E-3</v>
      </c>
      <c r="AU82" s="23">
        <v>7.6391415060021823E-3</v>
      </c>
      <c r="AV82" s="23">
        <v>6.842372022301064E-3</v>
      </c>
      <c r="AW82" s="23">
        <v>5.8393299516338324E-3</v>
      </c>
      <c r="AX82" s="23">
        <v>6.5994500458295144E-3</v>
      </c>
      <c r="AY82" s="23">
        <v>7.1607809535467288E-3</v>
      </c>
      <c r="AZ82" s="23">
        <v>6.9934249850567842E-3</v>
      </c>
      <c r="BA82" s="23">
        <v>5.6738582235920428E-3</v>
      </c>
      <c r="BB82" s="23">
        <v>8.1590716789556386E-3</v>
      </c>
      <c r="BC82" s="23">
        <v>1.0558423275457531E-2</v>
      </c>
      <c r="BD82" s="23">
        <v>8.8384527251895908E-3</v>
      </c>
      <c r="BE82" s="23">
        <v>8.6626962642122364E-3</v>
      </c>
      <c r="BF82" s="23">
        <v>9.2146470729944589E-3</v>
      </c>
      <c r="BG82" s="25">
        <f>IFERROR(VLOOKUP(CONCATENATE($A82,BG$25),Datos!$B:$AV,44,FALSE),"0")</f>
        <v>9.5480585614258432E-3</v>
      </c>
      <c r="BH82" s="25">
        <f>IFERROR(VLOOKUP(CONCATENATE($A82,BH$25),Datos!$B:$AV,44,FALSE),"0")</f>
        <v>1.0054261091605491E-2</v>
      </c>
      <c r="BI82" s="25">
        <f>IFERROR(VLOOKUP(CONCATENATE($A82,BI$25),Datos!$B:$AV,44,FALSE),"0")</f>
        <v>1.2740813688680987E-2</v>
      </c>
      <c r="BJ82" s="25">
        <f>IFERROR(VLOOKUP(CONCATENATE($A82,BJ$25),Datos!$B:$AV,44,FALSE),"0")</f>
        <v>7.0913388690223653E-3</v>
      </c>
      <c r="BK82" s="25">
        <f>IFERROR(VLOOKUP(CONCATENATE($A82,BK$25),Datos!$B:$AV,44,FALSE),"0")</f>
        <v>5.1780349037908327E-3</v>
      </c>
      <c r="BL82" s="25">
        <f>IFERROR(VLOOKUP(CONCATENATE($A82,BL$25),Datos!$B:$AV,44,FALSE),"0")</f>
        <v>6.6265799484599335E-3</v>
      </c>
      <c r="BM82" s="25">
        <f>IFERROR(VLOOKUP(CONCATENATE($A82,BM$25),Datos!$B:$AV,44,FALSE),"0")</f>
        <v>6.4953810623556586E-3</v>
      </c>
      <c r="BN82" s="25">
        <f>IFERROR(VLOOKUP(CONCATENATE($A82,BN$25),Datos!$B:$AV,44,FALSE),"0")</f>
        <v>8.2577720207253884E-3</v>
      </c>
      <c r="BO82" s="25">
        <f>IFERROR(VLOOKUP(CONCATENATE($A82,BO$25),Datos!$B:$AV,44,FALSE),"0")</f>
        <v>9.5548163351971121E-3</v>
      </c>
      <c r="BP82" s="25">
        <f>IFERROR(VLOOKUP(CONCATENATE($A82,BP$25),Datos!$B:$AV,44,FALSE),"0")</f>
        <v>9.1805232085793199E-3</v>
      </c>
      <c r="BQ82" s="25">
        <f>IFERROR(VLOOKUP(CONCATENATE($A82,BQ$25),Datos!$B:$AV,44,FALSE),"0")</f>
        <v>7.2933549432739062E-3</v>
      </c>
      <c r="BR82" s="25">
        <f>IFERROR(VLOOKUP(CONCATENATE($A82,BR$25),Datos!$B:$AV,44,FALSE),"0")</f>
        <v>7.8917700112739568E-3</v>
      </c>
      <c r="BS82" s="25">
        <f>IFERROR(VLOOKUP(CONCATENATE($A82,BS$25),Datos!$B:$AV,44,FALSE),"0")</f>
        <v>9.1543156059285084E-3</v>
      </c>
      <c r="BT82" s="25">
        <f>IFERROR(VLOOKUP(CONCATENATE($A82,BT$25),Datos!$B:$AV,44,FALSE),"0")</f>
        <v>9.8971793038983881E-3</v>
      </c>
      <c r="BU82" s="25">
        <f>IFERROR(VLOOKUP(CONCATENATE($A82,BU$25),Datos!$B:$AV,44,FALSE),"0")</f>
        <v>1.0760808004530867E-2</v>
      </c>
      <c r="BV82" s="25">
        <f>IFERROR(VLOOKUP(CONCATENATE($A82,BV$25),Datos!$B:$AV,44,FALSE),"0")</f>
        <v>1.333432106081932E-2</v>
      </c>
      <c r="BW82" s="25">
        <f>IFERROR(VLOOKUP(CONCATENATE($A82,BW$25),Datos!$B:$AV,44,FALSE),"0")</f>
        <v>8.7764920036406194E-3</v>
      </c>
      <c r="BX82" s="25">
        <f>IFERROR(VLOOKUP(CONCATENATE($A82,BX$25),Datos!$B:$AV,44,FALSE),"0")</f>
        <v>7.3226012669262508E-3</v>
      </c>
      <c r="BY82" s="25">
        <f>IFERROR(VLOOKUP(CONCATENATE($A82,BY$25),Datos!$B:$AV,44,FALSE),"0")</f>
        <v>7.3442136498516322E-3</v>
      </c>
      <c r="BZ82" s="25">
        <f>IFERROR(VLOOKUP(CONCATENATE($A82,BZ$25),Datos!$B:$AV,44,FALSE),"0")</f>
        <v>8.7605451005840357E-3</v>
      </c>
      <c r="CA82" s="25">
        <f>IFERROR(VLOOKUP(CONCATENATE($A82,CA$25),Datos!$B:$AV,44,FALSE),"0")</f>
        <v>7.5876798561151076E-3</v>
      </c>
      <c r="CB82" s="25">
        <f>IFERROR(VLOOKUP(CONCATENATE($A82,CB$25),Datos!$B:$AV,44,FALSE),"0")</f>
        <v>9.3945720250521916E-3</v>
      </c>
      <c r="CC82" s="25">
        <f>IFERROR(VLOOKUP(CONCATENATE($A82,CC$25),Datos!$B:$AV,44,FALSE),"0")</f>
        <v>8.2455336692624833E-3</v>
      </c>
      <c r="CD82" s="25">
        <f>IFERROR(VLOOKUP(CONCATENATE($A82,CD$25),Datos!$B:$AV,44,FALSE),"0")</f>
        <v>8.8378003696857679E-3</v>
      </c>
      <c r="CE82" s="25">
        <f>IFERROR(VLOOKUP(CONCATENATE($A82,CE$25),Datos!$B:$AV,44,FALSE),"0")</f>
        <v>8.2369091978819371E-3</v>
      </c>
      <c r="CF82" s="25">
        <f>IFERROR(VLOOKUP(CONCATENATE($A82,CF$25),Datos!$B:$AV,44,FALSE),"0")</f>
        <v>8.9475079533404035E-3</v>
      </c>
      <c r="CG82" s="25">
        <f>IFERROR(VLOOKUP(CONCATENATE($A82,CG$25),Datos!$B:$AV,44,FALSE),"0")</f>
        <v>1.3374763577411511E-2</v>
      </c>
      <c r="CH82" s="25">
        <f>IFERROR(VLOOKUP(CONCATENATE($A82,CH$25),Datos!$B:$AV,44,FALSE),"0")</f>
        <v>9.3084189478039019E-3</v>
      </c>
      <c r="CI82" s="25">
        <f>IFERROR(VLOOKUP(CONCATENATE($A82,CI$25),Datos!$B:$AV,44,FALSE),"0")</f>
        <v>1.2950675513630187E-2</v>
      </c>
      <c r="CJ82" s="25">
        <f>IFERROR(VLOOKUP(CONCATENATE($A82,CJ$25),Datos!$B:$AV,44,FALSE),"0")</f>
        <v>9.9972229936128847E-3</v>
      </c>
      <c r="CK82" s="25">
        <f>IFERROR(VLOOKUP(CONCATENATE($A82,CK$25),Datos!$B:$AV,44,FALSE),"0")</f>
        <v>1.0889292196007259E-2</v>
      </c>
      <c r="CL82" s="25">
        <f>IFERROR(VLOOKUP(CONCATENATE($A82,CL$25),Datos!$B:$AV,44,FALSE),"0")</f>
        <v>1.1495068473710353E-2</v>
      </c>
      <c r="CM82" s="25">
        <f>IFERROR(VLOOKUP(CONCATENATE($A82,CM$25),Datos!$B:$AV,44,FALSE),"0")</f>
        <v>1.0650887573964497E-2</v>
      </c>
      <c r="CN82" s="25">
        <f>IFERROR(VLOOKUP(CONCATENATE($A82,CN$25),Datos!$B:$AV,44,FALSE),"0")</f>
        <v>1.2763241863433313E-2</v>
      </c>
      <c r="CO82" s="25">
        <f>IFERROR(VLOOKUP(CONCATENATE($A82,CO$25),Datos!$B:$AV,44,FALSE),"0")</f>
        <v>9.6725657376226983E-3</v>
      </c>
      <c r="CP82" s="25">
        <f>IFERROR(VLOOKUP(CONCATENATE($A82,CP$25),Datos!$B:$AV,44,FALSE),"0")</f>
        <v>9.9812318716942499E-3</v>
      </c>
      <c r="CQ82" s="25">
        <f>IFERROR(VLOOKUP(CONCATENATE($A82,CQ$25),Datos!$B:$AV,44,FALSE),"0")</f>
        <v>1.4999999999999999E-2</v>
      </c>
      <c r="CR82" s="25">
        <f>IFERROR(VLOOKUP(CONCATENATE($A82,CR$25),Datos!$B:$AV,44,FALSE),"0")</f>
        <v>1.6032727670753064E-2</v>
      </c>
      <c r="CS82" s="25">
        <f>IFERROR(VLOOKUP(CONCATENATE($A82,CS$25),Datos!$B:$AV,44,FALSE),"0")</f>
        <v>1.1659807956104253E-2</v>
      </c>
      <c r="CT82" s="25">
        <f>IFERROR(VLOOKUP(CONCATENATE($A82,CT$25),Datos!$B:$AV,44,FALSE),"0")</f>
        <v>1.6680257987990214E-2</v>
      </c>
      <c r="CU82" s="25">
        <f>IFERROR(VLOOKUP(CONCATENATE($A82,CU$25),Datos!$B:$AV,44,FALSE),"0")</f>
        <v>1.5250865689235983E-2</v>
      </c>
      <c r="CV82" s="25">
        <f>IFERROR(VLOOKUP(CONCATENATE($A82,CV$25),Datos!$B:$AV,44,FALSE),"0")</f>
        <v>1.2292982755676968E-2</v>
      </c>
      <c r="CW82" s="25">
        <f>IFERROR(VLOOKUP(CONCATENATE($A82,CW$25),Datos!$B:$AV,44,FALSE),"0")</f>
        <v>1.1112826053403304E-2</v>
      </c>
      <c r="CX82" s="25">
        <f>IFERROR(VLOOKUP(CONCATENATE($A82,CX$25),Datos!$B:$AV,44,FALSE),"0")</f>
        <v>2.5224959433544771E-2</v>
      </c>
      <c r="CY82" s="25">
        <f>IFERROR(VLOOKUP(CONCATENATE($A82,CY$25),Datos!$B:$AV,44,FALSE),"0")</f>
        <v>0</v>
      </c>
      <c r="CZ82" s="25" t="str">
        <f>IFERROR(VLOOKUP(CONCATENATE($A82,CZ$25),Datos!$B:$AV,44,FALSE),"0")</f>
        <v>0</v>
      </c>
      <c r="DA82" s="25">
        <f>IFERROR(VLOOKUP(CONCATENATE($A82,DA$25),Datos!$B:$AV,44,FALSE),"0")</f>
        <v>1.8099547511312219E-2</v>
      </c>
    </row>
    <row r="83" spans="1:105" x14ac:dyDescent="0.2">
      <c r="A83" s="21" t="s">
        <v>37</v>
      </c>
      <c r="B83" s="23">
        <v>0.33136094674556216</v>
      </c>
      <c r="C83" s="23">
        <v>0.37423312883435583</v>
      </c>
      <c r="D83" s="23">
        <v>0.35294117647058826</v>
      </c>
      <c r="E83" s="23">
        <v>0.42857142857142855</v>
      </c>
      <c r="F83" s="23" t="e">
        <v>#DIV/0!</v>
      </c>
      <c r="G83" s="23" t="e">
        <v>#DIV/0!</v>
      </c>
      <c r="H83" s="23" t="e">
        <v>#DIV/0!</v>
      </c>
      <c r="I83" s="23">
        <v>2.9534250607019349E-2</v>
      </c>
      <c r="J83" s="23">
        <v>0.5</v>
      </c>
      <c r="K83" s="23">
        <v>4.1591784338896022E-2</v>
      </c>
      <c r="L83" s="23">
        <v>5.7667934093789605E-2</v>
      </c>
      <c r="M83" s="23">
        <v>2.0818661971830986E-2</v>
      </c>
      <c r="N83" s="23">
        <v>4.4852941176470588E-2</v>
      </c>
      <c r="O83" s="23">
        <v>2.56877990430622E-2</v>
      </c>
      <c r="P83" s="23">
        <v>2.3152553124008879E-2</v>
      </c>
      <c r="Q83" s="23">
        <v>2.4810844892812108E-2</v>
      </c>
      <c r="R83" s="23">
        <v>2.0570866141732282E-2</v>
      </c>
      <c r="S83" s="23">
        <v>1.8763700131521264E-2</v>
      </c>
      <c r="T83" s="23">
        <v>1.9724770642201836E-2</v>
      </c>
      <c r="U83" s="23">
        <v>2.4956851915774941E-2</v>
      </c>
      <c r="V83" s="23">
        <v>2.19256434699714E-2</v>
      </c>
      <c r="W83" s="23">
        <v>2.19256434699714E-2</v>
      </c>
      <c r="X83" s="23">
        <v>2.19256434699714E-2</v>
      </c>
      <c r="Y83" s="23">
        <v>2.19256434699714E-2</v>
      </c>
      <c r="Z83" s="23">
        <v>2.19256434699714E-2</v>
      </c>
      <c r="AA83" s="23">
        <v>2.19256434699714E-2</v>
      </c>
      <c r="AB83" s="23">
        <v>2.19256434699714E-2</v>
      </c>
      <c r="AC83" s="23">
        <v>2.19256434699714E-2</v>
      </c>
      <c r="AD83" s="23">
        <v>2.19256434699714E-2</v>
      </c>
      <c r="AE83" s="23">
        <v>2.19256434699714E-2</v>
      </c>
      <c r="AF83" s="23">
        <v>2.19256434699714E-2</v>
      </c>
      <c r="AG83" s="23">
        <v>2.19256434699714E-2</v>
      </c>
      <c r="AH83" s="23">
        <v>2.19256434699714E-2</v>
      </c>
      <c r="AI83" s="23">
        <v>2.19256434699714E-2</v>
      </c>
      <c r="AJ83" s="23">
        <v>2.19256434699714E-2</v>
      </c>
      <c r="AK83" s="23">
        <v>2.19256434699714E-2</v>
      </c>
      <c r="AL83" s="23">
        <v>2.19256434699714E-2</v>
      </c>
      <c r="AM83" s="23">
        <v>2.19256434699714E-2</v>
      </c>
      <c r="AN83" s="23">
        <v>2.19256434699714E-2</v>
      </c>
      <c r="AO83" s="23">
        <v>2.19256434699714E-2</v>
      </c>
      <c r="AP83" s="23">
        <v>2.19256434699714E-2</v>
      </c>
      <c r="AQ83" s="23">
        <v>2.1604014437890659E-2</v>
      </c>
      <c r="AR83" s="23">
        <v>2.4782608695652172E-2</v>
      </c>
      <c r="AS83" s="23">
        <v>3.1061991025427955E-2</v>
      </c>
      <c r="AT83" s="23">
        <v>4.1624284806102987E-2</v>
      </c>
      <c r="AU83" s="23">
        <v>2.7808988764044945E-2</v>
      </c>
      <c r="AV83" s="23">
        <v>2.5623663578047042E-2</v>
      </c>
      <c r="AW83" s="23">
        <v>2.8158275272775077E-2</v>
      </c>
      <c r="AX83" s="23">
        <v>2.420450868298997E-2</v>
      </c>
      <c r="AY83" s="23">
        <v>2.1303446976831796E-2</v>
      </c>
      <c r="AZ83" s="23">
        <v>2.2202407489968792E-2</v>
      </c>
      <c r="BA83" s="23">
        <v>1.6154098719492176E-2</v>
      </c>
      <c r="BB83" s="23">
        <v>2.1285604311008469E-2</v>
      </c>
      <c r="BC83" s="23">
        <v>2.9472595656670115E-2</v>
      </c>
      <c r="BD83" s="23">
        <v>2.0314253647586981E-2</v>
      </c>
      <c r="BE83" s="23" t="e">
        <v>#DIV/0!</v>
      </c>
      <c r="BF83" s="23" t="e">
        <v>#DIV/0!</v>
      </c>
      <c r="BG83" s="25">
        <f>IFERROR(VLOOKUP(CONCATENATE($A83,BG$25),Datos!$B:$AV,44,FALSE),"0")</f>
        <v>0.66666666666666663</v>
      </c>
      <c r="BH83" s="25">
        <f>IFERROR(VLOOKUP(CONCATENATE($A83,BH$25),Datos!$B:$AV,44,FALSE),"0")</f>
        <v>3.5290443472829482E-2</v>
      </c>
      <c r="BI83" s="25">
        <f>IFERROR(VLOOKUP(CONCATENATE($A83,BI$25),Datos!$B:$AV,44,FALSE),"0")</f>
        <v>2.7047332832456798E-2</v>
      </c>
      <c r="BJ83" s="25">
        <f>IFERROR(VLOOKUP(CONCATENATE($A83,BJ$25),Datos!$B:$AV,44,FALSE),"0")</f>
        <v>1.8813131313131313E-2</v>
      </c>
      <c r="BK83" s="25">
        <f>IFERROR(VLOOKUP(CONCATENATE($A83,BK$25),Datos!$B:$AV,44,FALSE),"0")</f>
        <v>2.280148954454311E-2</v>
      </c>
      <c r="BL83" s="25">
        <f>IFERROR(VLOOKUP(CONCATENATE($A83,BL$25),Datos!$B:$AV,44,FALSE),"0")</f>
        <v>3.7247474747474744E-2</v>
      </c>
      <c r="BM83" s="25">
        <f>IFERROR(VLOOKUP(CONCATENATE($A83,BM$25),Datos!$B:$AV,44,FALSE),"0")</f>
        <v>2.0521739130434782E-2</v>
      </c>
      <c r="BN83" s="25">
        <f>IFERROR(VLOOKUP(CONCATENATE($A83,BN$25),Datos!$B:$AV,44,FALSE),"0")</f>
        <v>2.5336927223719677E-2</v>
      </c>
      <c r="BO83" s="25">
        <f>IFERROR(VLOOKUP(CONCATENATE($A83,BO$25),Datos!$B:$AV,44,FALSE),"0")</f>
        <v>1.718146718146718E-2</v>
      </c>
      <c r="BP83" s="25">
        <f>IFERROR(VLOOKUP(CONCATENATE($A83,BP$25),Datos!$B:$AV,44,FALSE),"0")</f>
        <v>2.106124807395994E-2</v>
      </c>
      <c r="BQ83" s="25">
        <f>IFERROR(VLOOKUP(CONCATENATE($A83,BQ$25),Datos!$B:$AV,44,FALSE),"0")</f>
        <v>1.5140296180826188E-2</v>
      </c>
      <c r="BR83" s="25">
        <f>IFERROR(VLOOKUP(CONCATENATE($A83,BR$25),Datos!$B:$AV,44,FALSE),"0")</f>
        <v>1.944382893862176E-2</v>
      </c>
      <c r="BS83" s="25">
        <f>IFERROR(VLOOKUP(CONCATENATE($A83,BS$25),Datos!$B:$AV,44,FALSE),"0")</f>
        <v>6.0926076360682375E-2</v>
      </c>
      <c r="BT83" s="25">
        <f>IFERROR(VLOOKUP(CONCATENATE($A83,BT$25),Datos!$B:$AV,44,FALSE),"0")</f>
        <v>1.7141292442497263E-2</v>
      </c>
      <c r="BU83" s="25">
        <f>IFERROR(VLOOKUP(CONCATENATE($A83,BU$25),Datos!$B:$AV,44,FALSE),"0")</f>
        <v>2.0817679558011049E-2</v>
      </c>
      <c r="BV83" s="25">
        <f>IFERROR(VLOOKUP(CONCATENATE($A83,BV$25),Datos!$B:$AV,44,FALSE),"0")</f>
        <v>3.4253092293054233E-2</v>
      </c>
      <c r="BW83" s="25">
        <f>IFERROR(VLOOKUP(CONCATENATE($A83,BW$25),Datos!$B:$AV,44,FALSE),"0")</f>
        <v>2.0386174525282696E-2</v>
      </c>
      <c r="BX83" s="25">
        <f>IFERROR(VLOOKUP(CONCATENATE($A83,BX$25),Datos!$B:$AV,44,FALSE),"0")</f>
        <v>2.8930581613508442E-2</v>
      </c>
      <c r="BY83" s="25">
        <f>IFERROR(VLOOKUP(CONCATENATE($A83,BY$25),Datos!$B:$AV,44,FALSE),"0")</f>
        <v>2.0776271908039452E-2</v>
      </c>
      <c r="BZ83" s="25">
        <f>IFERROR(VLOOKUP(CONCATENATE($A83,BZ$25),Datos!$B:$AV,44,FALSE),"0")</f>
        <v>2.5469820915321691E-2</v>
      </c>
      <c r="CA83" s="25">
        <f>IFERROR(VLOOKUP(CONCATENATE($A83,CA$25),Datos!$B:$AV,44,FALSE),"0")</f>
        <v>3.1537277325709261E-2</v>
      </c>
      <c r="CB83" s="25">
        <f>IFERROR(VLOOKUP(CONCATENATE($A83,CB$25),Datos!$B:$AV,44,FALSE),"0")</f>
        <v>4.8431372549019608E-2</v>
      </c>
      <c r="CC83" s="25">
        <f>IFERROR(VLOOKUP(CONCATENATE($A83,CC$25),Datos!$B:$AV,44,FALSE),"0")</f>
        <v>2.7543613905513815E-2</v>
      </c>
      <c r="CD83" s="25">
        <f>IFERROR(VLOOKUP(CONCATENATE($A83,CD$25),Datos!$B:$AV,44,FALSE),"0")</f>
        <v>2.4717194570135746E-2</v>
      </c>
      <c r="CE83" s="25">
        <f>IFERROR(VLOOKUP(CONCATENATE($A83,CE$25),Datos!$B:$AV,44,FALSE),"0")</f>
        <v>2.5533526960474808E-2</v>
      </c>
      <c r="CF83" s="25">
        <f>IFERROR(VLOOKUP(CONCATENATE($A83,CF$25),Datos!$B:$AV,44,FALSE),"0")</f>
        <v>2.7413411938098747E-2</v>
      </c>
      <c r="CG83" s="25">
        <f>IFERROR(VLOOKUP(CONCATENATE($A83,CG$25),Datos!$B:$AV,44,FALSE),"0")</f>
        <v>3.5478387566779991E-2</v>
      </c>
      <c r="CH83" s="25">
        <f>IFERROR(VLOOKUP(CONCATENATE($A83,CH$25),Datos!$B:$AV,44,FALSE),"0")</f>
        <v>1.8243089738735327E-2</v>
      </c>
      <c r="CI83" s="25">
        <f>IFERROR(VLOOKUP(CONCATENATE($A83,CI$25),Datos!$B:$AV,44,FALSE),"0")</f>
        <v>4.4982564897326618E-2</v>
      </c>
      <c r="CJ83" s="25">
        <f>IFERROR(VLOOKUP(CONCATENATE($A83,CJ$25),Datos!$B:$AV,44,FALSE),"0")</f>
        <v>2.0851063829787235E-2</v>
      </c>
      <c r="CK83" s="25">
        <f>IFERROR(VLOOKUP(CONCATENATE($A83,CK$25),Datos!$B:$AV,44,FALSE),"0")</f>
        <v>2.1694581280788178E-2</v>
      </c>
      <c r="CL83" s="25">
        <f>IFERROR(VLOOKUP(CONCATENATE($A83,CL$25),Datos!$B:$AV,44,FALSE),"0")</f>
        <v>1.2740899357601714E-2</v>
      </c>
      <c r="CM83" s="25">
        <f>IFERROR(VLOOKUP(CONCATENATE($A83,CM$25),Datos!$B:$AV,44,FALSE),"0")</f>
        <v>0</v>
      </c>
      <c r="CN83" s="25">
        <f>IFERROR(VLOOKUP(CONCATENATE($A83,CN$25),Datos!$B:$AV,44,FALSE),"0")</f>
        <v>0</v>
      </c>
      <c r="CO83" s="25">
        <f>IFERROR(VLOOKUP(CONCATENATE($A83,CO$25),Datos!$B:$AV,44,FALSE),"0")</f>
        <v>0.5</v>
      </c>
      <c r="CP83" s="25">
        <f>IFERROR(VLOOKUP(CONCATENATE($A83,CP$25),Datos!$B:$AV,44,FALSE),"0")</f>
        <v>5.2083333333333336E-2</v>
      </c>
      <c r="CQ83" s="25">
        <f>IFERROR(VLOOKUP(CONCATENATE($A83,CQ$25),Datos!$B:$AV,44,FALSE),"0")</f>
        <v>6.186440677966102E-2</v>
      </c>
      <c r="CR83" s="25">
        <f>IFERROR(VLOOKUP(CONCATENATE($A83,CR$25),Datos!$B:$AV,44,FALSE),"0")</f>
        <v>0.63636363636363635</v>
      </c>
      <c r="CS83" s="25">
        <f>IFERROR(VLOOKUP(CONCATENATE($A83,CS$25),Datos!$B:$AV,44,FALSE),"0")</f>
        <v>3.8716981132075473E-2</v>
      </c>
      <c r="CT83" s="25">
        <f>IFERROR(VLOOKUP(CONCATENATE($A83,CT$25),Datos!$B:$AV,44,FALSE),"0")</f>
        <v>1.4473400818436356E-2</v>
      </c>
      <c r="CU83" s="25">
        <f>IFERROR(VLOOKUP(CONCATENATE($A83,CU$25),Datos!$B:$AV,44,FALSE),"0")</f>
        <v>1.1920103092783504E-2</v>
      </c>
      <c r="CV83" s="25">
        <f>IFERROR(VLOOKUP(CONCATENATE($A83,CV$25),Datos!$B:$AV,44,FALSE),"0")</f>
        <v>2.0234113712374581E-2</v>
      </c>
      <c r="CW83" s="25">
        <f>IFERROR(VLOOKUP(CONCATENATE($A83,CW$25),Datos!$B:$AV,44,FALSE),"0")</f>
        <v>1.7437629937629939E-2</v>
      </c>
      <c r="CX83" s="25">
        <f>IFERROR(VLOOKUP(CONCATENATE($A83,CX$25),Datos!$B:$AV,44,FALSE),"0")</f>
        <v>2.1649172385950748E-2</v>
      </c>
      <c r="CY83" s="25">
        <f>IFERROR(VLOOKUP(CONCATENATE($A83,CY$25),Datos!$B:$AV,44,FALSE),"0")</f>
        <v>2.0006099420555049E-2</v>
      </c>
      <c r="CZ83" s="25">
        <f>IFERROR(VLOOKUP(CONCATENATE($A83,CZ$25),Datos!$B:$AV,44,FALSE),"0")</f>
        <v>2.2257168216725194E-2</v>
      </c>
      <c r="DA83" s="25">
        <f>IFERROR(VLOOKUP(CONCATENATE($A83,DA$25),Datos!$B:$AV,44,FALSE),"0")</f>
        <v>1.5165876777251185E-2</v>
      </c>
    </row>
    <row r="84" spans="1:105" x14ac:dyDescent="0.2">
      <c r="A84" s="21" t="s">
        <v>38</v>
      </c>
      <c r="B84" s="23">
        <v>0.33136094674556216</v>
      </c>
      <c r="C84" s="23">
        <v>0.37423312883435583</v>
      </c>
      <c r="D84" s="23">
        <v>0.35294117647058826</v>
      </c>
      <c r="E84" s="23">
        <v>0.42857142857142855</v>
      </c>
      <c r="F84" s="23">
        <v>0</v>
      </c>
      <c r="G84" s="23">
        <v>0</v>
      </c>
      <c r="H84" s="23">
        <v>0</v>
      </c>
      <c r="I84" s="23">
        <v>2.9534250607019349E-2</v>
      </c>
      <c r="J84" s="23">
        <v>0.5</v>
      </c>
      <c r="K84" s="23">
        <v>4.1591784338896022E-2</v>
      </c>
      <c r="L84" s="23">
        <v>5.7667934093789605E-2</v>
      </c>
      <c r="M84" s="23">
        <v>2.0818661971830986E-2</v>
      </c>
      <c r="N84" s="23">
        <v>4.4852941176470588E-2</v>
      </c>
      <c r="O84" s="23">
        <v>2.56877990430622E-2</v>
      </c>
      <c r="P84" s="23">
        <v>2.3152553124008879E-2</v>
      </c>
      <c r="Q84" s="23">
        <v>2.4810844892812108E-2</v>
      </c>
      <c r="R84" s="23">
        <v>2.0570866141732282E-2</v>
      </c>
      <c r="S84" s="23">
        <v>1.8763700131521264E-2</v>
      </c>
      <c r="T84" s="23">
        <v>1.9724770642201836E-2</v>
      </c>
      <c r="U84" s="23">
        <v>2.4956851915774941E-2</v>
      </c>
      <c r="V84" s="23">
        <v>2.19256434699714E-2</v>
      </c>
      <c r="W84" s="23">
        <v>2.456265619421635E-2</v>
      </c>
      <c r="X84" s="23">
        <v>3.1348191450493237E-2</v>
      </c>
      <c r="Y84" s="23">
        <v>2.372996931469485E-2</v>
      </c>
      <c r="Z84" s="23">
        <v>2.4427168576104746E-2</v>
      </c>
      <c r="AA84" s="23">
        <v>1.7549561260968474E-2</v>
      </c>
      <c r="AB84" s="23">
        <v>2.1915081822202566E-2</v>
      </c>
      <c r="AC84" s="23">
        <v>2.517355870811953E-2</v>
      </c>
      <c r="AD84" s="23">
        <v>2.2525787566211319E-2</v>
      </c>
      <c r="AE84" s="23">
        <v>2.823321554770318E-2</v>
      </c>
      <c r="AF84" s="23">
        <v>2.4958895100295954E-2</v>
      </c>
      <c r="AG84" s="23">
        <v>2.4111762676785099E-2</v>
      </c>
      <c r="AH84" s="23">
        <v>2.5964765100671142E-2</v>
      </c>
      <c r="AI84" s="23">
        <v>2.7091412742382272E-2</v>
      </c>
      <c r="AJ84" s="23">
        <v>2.7424293977543382E-2</v>
      </c>
      <c r="AK84" s="23">
        <v>1.9832353957829243E-2</v>
      </c>
      <c r="AL84" s="23">
        <v>2.7336597828401109E-2</v>
      </c>
      <c r="AM84" s="23">
        <v>2.9760343388577561E-2</v>
      </c>
      <c r="AN84" s="23">
        <v>1.6789947420016042E-2</v>
      </c>
      <c r="AO84" s="23">
        <v>2.7561714019562179E-2</v>
      </c>
      <c r="AP84" s="23">
        <v>2.248265227447957E-2</v>
      </c>
      <c r="AQ84" s="23">
        <v>2.1604014437890659E-2</v>
      </c>
      <c r="AR84" s="23">
        <v>2.4782608695652172E-2</v>
      </c>
      <c r="AS84" s="23">
        <v>3.1061991025427955E-2</v>
      </c>
      <c r="AT84" s="23">
        <v>4.1624284806102987E-2</v>
      </c>
      <c r="AU84" s="23">
        <v>2.7808988764044945E-2</v>
      </c>
      <c r="AV84" s="23">
        <v>2.5623663578047042E-2</v>
      </c>
      <c r="AW84" s="23">
        <v>2.8158275272775077E-2</v>
      </c>
      <c r="AX84" s="23">
        <v>2.420450868298997E-2</v>
      </c>
      <c r="AY84" s="23">
        <v>2.1303446976831796E-2</v>
      </c>
      <c r="AZ84" s="23">
        <v>2.2202407489968792E-2</v>
      </c>
      <c r="BA84" s="23">
        <v>1.6154098719492176E-2</v>
      </c>
      <c r="BB84" s="23">
        <v>2.1285604311008469E-2</v>
      </c>
      <c r="BC84" s="23">
        <v>2.9472595656670115E-2</v>
      </c>
      <c r="BD84" s="23">
        <v>2.0314253647586981E-2</v>
      </c>
      <c r="BE84" s="23">
        <v>0</v>
      </c>
      <c r="BF84" s="23">
        <v>0</v>
      </c>
      <c r="BG84" s="25">
        <f>IFERROR(VLOOKUP(CONCATENATE($A84,BG$25),Datos!$B:$AV,44,FALSE),"0")</f>
        <v>3.1537277325709261E-2</v>
      </c>
      <c r="BH84" s="25">
        <f>IFERROR(VLOOKUP(CONCATENATE($A84,BH$25),Datos!$B:$AV,44,FALSE),"0")</f>
        <v>4.8431372549019608E-2</v>
      </c>
      <c r="BI84" s="25">
        <f>IFERROR(VLOOKUP(CONCATENATE($A84,BI$25),Datos!$B:$AV,44,FALSE),"0")</f>
        <v>2.7543613905513815E-2</v>
      </c>
      <c r="BJ84" s="25">
        <f>IFERROR(VLOOKUP(CONCATENATE($A84,BJ$25),Datos!$B:$AV,44,FALSE),"0")</f>
        <v>2.4717194570135746E-2</v>
      </c>
      <c r="BK84" s="25">
        <f>IFERROR(VLOOKUP(CONCATENATE($A84,BK$25),Datos!$B:$AV,44,FALSE),"0")</f>
        <v>8.2176771365960549E-2</v>
      </c>
      <c r="BL84" s="25">
        <f>IFERROR(VLOOKUP(CONCATENATE($A84,BL$25),Datos!$B:$AV,44,FALSE),"0")</f>
        <v>2.3343892025891752E-2</v>
      </c>
      <c r="BM84" s="25">
        <f>IFERROR(VLOOKUP(CONCATENATE($A84,BM$25),Datos!$B:$AV,44,FALSE),"0")</f>
        <v>0.37924528301886795</v>
      </c>
      <c r="BN84" s="25">
        <f>IFERROR(VLOOKUP(CONCATENATE($A84,BN$25),Datos!$B:$AV,44,FALSE),"0")</f>
        <v>0.23515439429928742</v>
      </c>
      <c r="BO84" s="25">
        <f>IFERROR(VLOOKUP(CONCATENATE($A84,BO$25),Datos!$B:$AV,44,FALSE),"0")</f>
        <v>0.41576086956521741</v>
      </c>
      <c r="BP84" s="25">
        <f>IFERROR(VLOOKUP(CONCATENATE($A84,BP$25),Datos!$B:$AV,44,FALSE),"0")</f>
        <v>0.42857142857142855</v>
      </c>
      <c r="BQ84" s="25">
        <f>IFERROR(VLOOKUP(CONCATENATE($A84,BQ$25),Datos!$B:$AV,44,FALSE),"0")</f>
        <v>0</v>
      </c>
      <c r="BR84" s="25">
        <f>IFERROR(VLOOKUP(CONCATENATE($A84,BR$25),Datos!$B:$AV,44,FALSE),"0")</f>
        <v>0</v>
      </c>
      <c r="BS84" s="25">
        <f>IFERROR(VLOOKUP(CONCATENATE($A84,BS$25),Datos!$B:$AV,44,FALSE),"0")</f>
        <v>0</v>
      </c>
      <c r="BT84" s="25">
        <f>IFERROR(VLOOKUP(CONCATENATE($A84,BT$25),Datos!$B:$AV,44,FALSE),"0")</f>
        <v>0</v>
      </c>
      <c r="BU84" s="25">
        <f>IFERROR(VLOOKUP(CONCATENATE($A84,BU$25),Datos!$B:$AV,44,FALSE),"0")</f>
        <v>0</v>
      </c>
      <c r="BV84" s="25">
        <f>IFERROR(VLOOKUP(CONCATENATE($A84,BV$25),Datos!$B:$AV,44,FALSE),"0")</f>
        <v>0.14285714285714285</v>
      </c>
      <c r="BW84" s="25">
        <f>IFERROR(VLOOKUP(CONCATENATE($A84,BW$25),Datos!$B:$AV,44,FALSE),"0")</f>
        <v>2.7844311377245509E-2</v>
      </c>
      <c r="BX84" s="25">
        <f>IFERROR(VLOOKUP(CONCATENATE($A84,BX$25),Datos!$B:$AV,44,FALSE),"0")</f>
        <v>2.7281279397930385E-2</v>
      </c>
      <c r="BY84" s="25">
        <f>IFERROR(VLOOKUP(CONCATENATE($A84,BY$25),Datos!$B:$AV,44,FALSE),"0")</f>
        <v>1.4749803510610428E-2</v>
      </c>
      <c r="BZ84" s="25">
        <f>IFERROR(VLOOKUP(CONCATENATE($A84,BZ$25),Datos!$B:$AV,44,FALSE),"0")</f>
        <v>3.1553973902728349E-2</v>
      </c>
      <c r="CA84" s="25">
        <f>IFERROR(VLOOKUP(CONCATENATE($A84,CA$25),Datos!$B:$AV,44,FALSE),"0")</f>
        <v>1.0459987397605544E-2</v>
      </c>
      <c r="CB84" s="25">
        <f>IFERROR(VLOOKUP(CONCATENATE($A84,CB$25),Datos!$B:$AV,44,FALSE),"0")</f>
        <v>1.3773050730736858E-2</v>
      </c>
      <c r="CC84" s="25">
        <f>IFERROR(VLOOKUP(CONCATENATE($A84,CC$25),Datos!$B:$AV,44,FALSE),"0")</f>
        <v>1.2348905586409669E-2</v>
      </c>
      <c r="CD84" s="25">
        <f>IFERROR(VLOOKUP(CONCATENATE($A84,CD$25),Datos!$B:$AV,44,FALSE),"0")</f>
        <v>1.342882721575649E-2</v>
      </c>
      <c r="CE84" s="25">
        <f>IFERROR(VLOOKUP(CONCATENATE($A84,CE$25),Datos!$B:$AV,44,FALSE),"0")</f>
        <v>1.4905085540192172E-2</v>
      </c>
      <c r="CF84" s="25">
        <f>IFERROR(VLOOKUP(CONCATENATE($A84,CF$25),Datos!$B:$AV,44,FALSE),"0")</f>
        <v>1.9906687402799376E-2</v>
      </c>
      <c r="CG84" s="25">
        <f>IFERROR(VLOOKUP(CONCATENATE($A84,CG$25),Datos!$B:$AV,44,FALSE),"0")</f>
        <v>1.3127333056822895E-2</v>
      </c>
      <c r="CH84" s="25">
        <f>IFERROR(VLOOKUP(CONCATENATE($A84,CH$25),Datos!$B:$AV,44,FALSE),"0")</f>
        <v>1.2774294670846394E-2</v>
      </c>
      <c r="CI84" s="25">
        <f>IFERROR(VLOOKUP(CONCATENATE($A84,CI$25),Datos!$B:$AV,44,FALSE),"0")</f>
        <v>2.1315640880858272E-2</v>
      </c>
      <c r="CJ84" s="25">
        <f>IFERROR(VLOOKUP(CONCATENATE($A84,CJ$25),Datos!$B:$AV,44,FALSE),"0")</f>
        <v>1.8083305113443957E-2</v>
      </c>
      <c r="CK84" s="25">
        <f>IFERROR(VLOOKUP(CONCATENATE($A84,CK$25),Datos!$B:$AV,44,FALSE),"0")</f>
        <v>1.3205168610148125E-2</v>
      </c>
      <c r="CL84" s="25">
        <f>IFERROR(VLOOKUP(CONCATENATE($A84,CL$25),Datos!$B:$AV,44,FALSE),"0")</f>
        <v>1.6120100372068877E-2</v>
      </c>
      <c r="CM84" s="25">
        <f>IFERROR(VLOOKUP(CONCATENATE($A84,CM$25),Datos!$B:$AV,44,FALSE),"0")</f>
        <v>1.6126084970306077E-2</v>
      </c>
      <c r="CN84" s="25">
        <f>IFERROR(VLOOKUP(CONCATENATE($A84,CN$25),Datos!$B:$AV,44,FALSE),"0")</f>
        <v>1.6432010173494414E-2</v>
      </c>
      <c r="CO84" s="25">
        <f>IFERROR(VLOOKUP(CONCATENATE($A84,CO$25),Datos!$B:$AV,44,FALSE),"0")</f>
        <v>1.5742654326534281E-2</v>
      </c>
      <c r="CP84" s="25">
        <f>IFERROR(VLOOKUP(CONCATENATE($A84,CP$25),Datos!$B:$AV,44,FALSE),"0")</f>
        <v>2.4333998760927927E-2</v>
      </c>
      <c r="CQ84" s="25">
        <f>IFERROR(VLOOKUP(CONCATENATE($A84,CQ$25),Datos!$B:$AV,44,FALSE),"0")</f>
        <v>2.4201022965226048E-2</v>
      </c>
      <c r="CR84" s="25">
        <f>IFERROR(VLOOKUP(CONCATENATE($A84,CR$25),Datos!$B:$AV,44,FALSE),"0")</f>
        <v>2.3666534966416436E-2</v>
      </c>
      <c r="CS84" s="25">
        <f>IFERROR(VLOOKUP(CONCATENATE($A84,CS$25),Datos!$B:$AV,44,FALSE),"0")</f>
        <v>1.8612943483686931E-2</v>
      </c>
      <c r="CT84" s="25">
        <f>IFERROR(VLOOKUP(CONCATENATE($A84,CT$25),Datos!$B:$AV,44,FALSE),"0")</f>
        <v>2.1394251032622439E-2</v>
      </c>
      <c r="CU84" s="25">
        <f>IFERROR(VLOOKUP(CONCATENATE($A84,CU$25),Datos!$B:$AV,44,FALSE),"0")</f>
        <v>1.2486075949367089E-2</v>
      </c>
      <c r="CV84" s="25">
        <f>IFERROR(VLOOKUP(CONCATENATE($A84,CV$25),Datos!$B:$AV,44,FALSE),"0")</f>
        <v>5.0088632838466651E-2</v>
      </c>
      <c r="CW84" s="25">
        <f>IFERROR(VLOOKUP(CONCATENATE($A84,CW$25),Datos!$B:$AV,44,FALSE),"0")</f>
        <v>1.8142910308894679E-2</v>
      </c>
      <c r="CX84" s="25">
        <f>IFERROR(VLOOKUP(CONCATENATE($A84,CX$25),Datos!$B:$AV,44,FALSE),"0")</f>
        <v>2.5089114340553879E-2</v>
      </c>
      <c r="CY84" s="25">
        <f>IFERROR(VLOOKUP(CONCATENATE($A84,CY$25),Datos!$B:$AV,44,FALSE),"0")</f>
        <v>2.6465827338129497E-2</v>
      </c>
      <c r="CZ84" s="25">
        <f>IFERROR(VLOOKUP(CONCATENATE($A84,CZ$25),Datos!$B:$AV,44,FALSE),"0")</f>
        <v>1.7905610161005558E-2</v>
      </c>
      <c r="DA84" s="25">
        <f>IFERROR(VLOOKUP(CONCATENATE($A84,DA$25),Datos!$B:$AV,44,FALSE),"0")</f>
        <v>1.5637340072658348E-2</v>
      </c>
    </row>
    <row r="85" spans="1:105" x14ac:dyDescent="0.2">
      <c r="A85" s="21" t="s">
        <v>39</v>
      </c>
      <c r="B85" s="23">
        <v>3.5934291581108828E-2</v>
      </c>
      <c r="C85" s="23">
        <v>4.1650033266799731E-2</v>
      </c>
      <c r="D85" s="23">
        <v>4.2590742590742588E-2</v>
      </c>
      <c r="E85" s="23">
        <v>4.1862045531770302E-2</v>
      </c>
      <c r="F85" s="23">
        <v>4.4574013283456754E-2</v>
      </c>
      <c r="G85" s="23">
        <v>1.6092636579572446E-2</v>
      </c>
      <c r="H85" s="23">
        <v>2.216095217296353E-2</v>
      </c>
      <c r="I85" s="23">
        <v>0</v>
      </c>
      <c r="J85" s="23">
        <v>3.4275793650793654E-2</v>
      </c>
      <c r="K85" s="23">
        <v>5.1899827288428325E-2</v>
      </c>
      <c r="L85" s="23">
        <v>3.4207002104457623E-2</v>
      </c>
      <c r="M85" s="23">
        <v>3.1195579370395177E-2</v>
      </c>
      <c r="N85" s="23">
        <v>3.9248176085074811E-2</v>
      </c>
      <c r="O85" s="23">
        <v>3.8303969433241353E-2</v>
      </c>
      <c r="P85" s="23">
        <v>4.4283604135893648E-2</v>
      </c>
      <c r="Q85" s="23">
        <v>3.7518434765509784E-2</v>
      </c>
      <c r="R85" s="23">
        <v>3.6220472440944881E-2</v>
      </c>
      <c r="S85" s="23">
        <v>3.2282385195339276E-2</v>
      </c>
      <c r="T85" s="23">
        <v>2.5384370692397414E-2</v>
      </c>
      <c r="U85" s="23">
        <v>3.3469502746865755E-2</v>
      </c>
      <c r="V85" s="23">
        <v>3.3500043114598602E-2</v>
      </c>
      <c r="W85" s="23">
        <v>4.4091536792266718E-2</v>
      </c>
      <c r="X85" s="23">
        <v>3.8696921193861221E-2</v>
      </c>
      <c r="Y85" s="23">
        <v>7.044728434504792E-2</v>
      </c>
      <c r="Z85" s="23">
        <v>2.8094655829677049E-2</v>
      </c>
      <c r="AA85" s="23">
        <v>3.1315240083507306E-2</v>
      </c>
      <c r="AB85" s="23">
        <v>4.251057200089027E-2</v>
      </c>
      <c r="AC85" s="23">
        <v>3.5100164576357756E-2</v>
      </c>
      <c r="AD85" s="23">
        <v>4.0720379146919429E-2</v>
      </c>
      <c r="AE85" s="23">
        <v>4.0965688987271723E-2</v>
      </c>
      <c r="AF85" s="23">
        <v>5.4114326040931547E-2</v>
      </c>
      <c r="AG85" s="23">
        <v>4.3679631525076763E-2</v>
      </c>
      <c r="AH85" s="23">
        <v>3.6331444759206799E-2</v>
      </c>
      <c r="AI85" s="23">
        <v>4.8566308243727596E-2</v>
      </c>
      <c r="AJ85" s="23">
        <v>3.6374770361298221E-2</v>
      </c>
      <c r="AK85" s="23">
        <v>3.6369012418687167E-2</v>
      </c>
      <c r="AL85" s="23">
        <v>0.25</v>
      </c>
      <c r="AM85" s="23">
        <v>4.9527085124677558E-2</v>
      </c>
      <c r="AN85" s="23">
        <v>3.9399293286219078E-2</v>
      </c>
      <c r="AO85" s="23">
        <v>3.1860828772478499E-2</v>
      </c>
      <c r="AP85" s="23">
        <v>5.731225296442688E-2</v>
      </c>
      <c r="AQ85" s="23">
        <v>2.9057187017001544E-2</v>
      </c>
      <c r="AR85" s="23">
        <v>5.4126055880441844E-2</v>
      </c>
      <c r="AS85" s="23">
        <v>4.6211251435132029E-2</v>
      </c>
      <c r="AT85" s="23">
        <v>3.439232409381663E-2</v>
      </c>
      <c r="AU85" s="23">
        <v>3.1550897139811691E-2</v>
      </c>
      <c r="AV85" s="23">
        <v>4.7376140808344201E-2</v>
      </c>
      <c r="AW85" s="23">
        <v>3.0123022847100174E-2</v>
      </c>
      <c r="AX85" s="23">
        <v>3.9593365436062067E-2</v>
      </c>
      <c r="AY85" s="23">
        <v>3.6442669172932332E-2</v>
      </c>
      <c r="AZ85" s="23">
        <v>0.10366795366795367</v>
      </c>
      <c r="BA85" s="23">
        <v>2.3659209316579836E-2</v>
      </c>
      <c r="BB85" s="23">
        <v>3.4253092293054233E-2</v>
      </c>
      <c r="BC85" s="23">
        <v>2.0386174525282696E-2</v>
      </c>
      <c r="BD85" s="23">
        <v>2.8930581613508442E-2</v>
      </c>
      <c r="BE85" s="23">
        <v>2.0776271908039452E-2</v>
      </c>
      <c r="BF85" s="23">
        <v>2.5469820915321691E-2</v>
      </c>
      <c r="BG85" s="25">
        <f>IFERROR(VLOOKUP(CONCATENATE($A85,BG$25),Datos!$B:$AV,44,FALSE),"0")</f>
        <v>9.6024464831804286E-3</v>
      </c>
      <c r="BH85" s="25">
        <f>IFERROR(VLOOKUP(CONCATENATE($A85,BH$25),Datos!$B:$AV,44,FALSE),"0")</f>
        <v>9.8743267504488325E-3</v>
      </c>
      <c r="BI85" s="25">
        <f>IFERROR(VLOOKUP(CONCATENATE($A85,BI$25),Datos!$B:$AV,44,FALSE),"0")</f>
        <v>4.5390570021111897E-3</v>
      </c>
      <c r="BJ85" s="25">
        <f>IFERROR(VLOOKUP(CONCATENATE($A85,BJ$25),Datos!$B:$AV,44,FALSE),"0")</f>
        <v>4.6689303904923598E-3</v>
      </c>
      <c r="BK85" s="25">
        <f>IFERROR(VLOOKUP(CONCATENATE($A85,BK$25),Datos!$B:$AV,44,FALSE),"0")</f>
        <v>4.6987285793255945E-3</v>
      </c>
      <c r="BL85" s="25">
        <f>IFERROR(VLOOKUP(CONCATENATE($A85,BL$25),Datos!$B:$AV,44,FALSE),"0")</f>
        <v>8.8039128501556253E-3</v>
      </c>
      <c r="BM85" s="25">
        <f>IFERROR(VLOOKUP(CONCATENATE($A85,BM$25),Datos!$B:$AV,44,FALSE),"0")</f>
        <v>5.1282051282051282E-3</v>
      </c>
      <c r="BN85" s="25">
        <f>IFERROR(VLOOKUP(CONCATENATE($A85,BN$25),Datos!$B:$AV,44,FALSE),"0")</f>
        <v>7.0859167404782996E-3</v>
      </c>
      <c r="BO85" s="25">
        <f>IFERROR(VLOOKUP(CONCATENATE($A85,BO$25),Datos!$B:$AV,44,FALSE),"0")</f>
        <v>3.667481662591687E-3</v>
      </c>
      <c r="BP85" s="25">
        <f>IFERROR(VLOOKUP(CONCATENATE($A85,BP$25),Datos!$B:$AV,44,FALSE),"0")</f>
        <v>3.5610766045548656E-3</v>
      </c>
      <c r="BQ85" s="25">
        <f>IFERROR(VLOOKUP(CONCATENATE($A85,BQ$25),Datos!$B:$AV,44,FALSE),"0")</f>
        <v>5.2115266707541382E-3</v>
      </c>
      <c r="BR85" s="25">
        <f>IFERROR(VLOOKUP(CONCATENATE($A85,BR$25),Datos!$B:$AV,44,FALSE),"0")</f>
        <v>3.4990791896869246E-3</v>
      </c>
      <c r="BS85" s="25">
        <f>IFERROR(VLOOKUP(CONCATENATE($A85,BS$25),Datos!$B:$AV,44,FALSE),"0")</f>
        <v>7.1020408163265302E-3</v>
      </c>
      <c r="BT85" s="25">
        <f>IFERROR(VLOOKUP(CONCATENATE($A85,BT$25),Datos!$B:$AV,44,FALSE),"0")</f>
        <v>5.7488653555219362E-3</v>
      </c>
      <c r="BU85" s="25">
        <f>IFERROR(VLOOKUP(CONCATENATE($A85,BU$25),Datos!$B:$AV,44,FALSE),"0")</f>
        <v>2.4878640776699028E-3</v>
      </c>
      <c r="BV85" s="25">
        <f>IFERROR(VLOOKUP(CONCATENATE($A85,BV$25),Datos!$B:$AV,44,FALSE),"0")</f>
        <v>1.7456359102244389E-3</v>
      </c>
      <c r="BW85" s="25">
        <f>IFERROR(VLOOKUP(CONCATENATE($A85,BW$25),Datos!$B:$AV,44,FALSE),"0")</f>
        <v>4.3502202643171803E-3</v>
      </c>
      <c r="BX85" s="25">
        <f>IFERROR(VLOOKUP(CONCATENATE($A85,BX$25),Datos!$B:$AV,44,FALSE),"0")</f>
        <v>3.8203407330924108E-3</v>
      </c>
      <c r="BY85" s="25">
        <f>IFERROR(VLOOKUP(CONCATENATE($A85,BY$25),Datos!$B:$AV,44,FALSE),"0")</f>
        <v>2.6377036462373934E-3</v>
      </c>
      <c r="BZ85" s="25">
        <f>IFERROR(VLOOKUP(CONCATENATE($A85,BZ$25),Datos!$B:$AV,44,FALSE),"0")</f>
        <v>4.0532365396249246E-3</v>
      </c>
      <c r="CA85" s="25">
        <f>IFERROR(VLOOKUP(CONCATENATE($A85,CA$25),Datos!$B:$AV,44,FALSE),"0")</f>
        <v>4.8461538461538464E-3</v>
      </c>
      <c r="CB85" s="25">
        <f>IFERROR(VLOOKUP(CONCATENATE($A85,CB$25),Datos!$B:$AV,44,FALSE),"0")</f>
        <v>3.3624397237065032E-3</v>
      </c>
      <c r="CC85" s="25">
        <f>IFERROR(VLOOKUP(CONCATENATE($A85,CC$25),Datos!$B:$AV,44,FALSE),"0")</f>
        <v>2.2515527950310557E-3</v>
      </c>
      <c r="CD85" s="25">
        <f>IFERROR(VLOOKUP(CONCATENATE($A85,CD$25),Datos!$B:$AV,44,FALSE),"0")</f>
        <v>2.5493945188017845E-3</v>
      </c>
      <c r="CE85" s="25">
        <f>IFERROR(VLOOKUP(CONCATENATE($A85,CE$25),Datos!$B:$AV,44,FALSE),"0")</f>
        <v>8.2794307891332474E-3</v>
      </c>
      <c r="CF85" s="25">
        <f>IFERROR(VLOOKUP(CONCATENATE($A85,CF$25),Datos!$B:$AV,44,FALSE),"0")</f>
        <v>5.2050473186119875E-3</v>
      </c>
      <c r="CG85" s="25">
        <f>IFERROR(VLOOKUP(CONCATENATE($A85,CG$25),Datos!$B:$AV,44,FALSE),"0")</f>
        <v>2.6690391459074734E-3</v>
      </c>
      <c r="CH85" s="25">
        <f>IFERROR(VLOOKUP(CONCATENATE($A85,CH$25),Datos!$B:$AV,44,FALSE),"0")</f>
        <v>3.5547785547785549E-3</v>
      </c>
      <c r="CI85" s="25">
        <f>IFERROR(VLOOKUP(CONCATENATE($A85,CI$25),Datos!$B:$AV,44,FALSE),"0")</f>
        <v>5.5642633228840128E-3</v>
      </c>
      <c r="CJ85" s="25">
        <f>IFERROR(VLOOKUP(CONCATENATE($A85,CJ$25),Datos!$B:$AV,44,FALSE),"0")</f>
        <v>3.4608378870673953E-3</v>
      </c>
      <c r="CK85" s="25">
        <f>IFERROR(VLOOKUP(CONCATENATE($A85,CK$25),Datos!$B:$AV,44,FALSE),"0")</f>
        <v>3.470824949698189E-3</v>
      </c>
      <c r="CL85" s="25">
        <f>IFERROR(VLOOKUP(CONCATENATE($A85,CL$25),Datos!$B:$AV,44,FALSE),"0")</f>
        <v>6.4142538975501115E-3</v>
      </c>
      <c r="CM85" s="25">
        <f>IFERROR(VLOOKUP(CONCATENATE($A85,CM$25),Datos!$B:$AV,44,FALSE),"0")</f>
        <v>3.4226190476190476E-3</v>
      </c>
      <c r="CN85" s="25">
        <f>IFERROR(VLOOKUP(CONCATENATE($A85,CN$25),Datos!$B:$AV,44,FALSE),"0")</f>
        <v>5.0088391278727169E-3</v>
      </c>
      <c r="CO85" s="25">
        <f>IFERROR(VLOOKUP(CONCATENATE($A85,CO$25),Datos!$B:$AV,44,FALSE),"0")</f>
        <v>5.0778995960761688E-3</v>
      </c>
      <c r="CP85" s="25">
        <f>IFERROR(VLOOKUP(CONCATENATE($A85,CP$25),Datos!$B:$AV,44,FALSE),"0")</f>
        <v>6.1059190031152646E-3</v>
      </c>
      <c r="CQ85" s="25">
        <f>IFERROR(VLOOKUP(CONCATENATE($A85,CQ$25),Datos!$B:$AV,44,FALSE),"0")</f>
        <v>1.2390087929656275E-2</v>
      </c>
      <c r="CR85" s="25">
        <f>IFERROR(VLOOKUP(CONCATENATE($A85,CR$25),Datos!$B:$AV,44,FALSE),"0")</f>
        <v>3.7991858887381274E-3</v>
      </c>
      <c r="CS85" s="25">
        <f>IFERROR(VLOOKUP(CONCATENATE($A85,CS$25),Datos!$B:$AV,44,FALSE),"0")</f>
        <v>0</v>
      </c>
      <c r="CT85" s="25">
        <f>IFERROR(VLOOKUP(CONCATENATE($A85,CT$25),Datos!$B:$AV,44,FALSE),"0")</f>
        <v>4.6296296296296294E-3</v>
      </c>
      <c r="CU85" s="25">
        <f>IFERROR(VLOOKUP(CONCATENATE($A85,CU$25),Datos!$B:$AV,44,FALSE),"0")</f>
        <v>0</v>
      </c>
      <c r="CV85" s="25">
        <f>IFERROR(VLOOKUP(CONCATENATE($A85,CV$25),Datos!$B:$AV,44,FALSE),"0")</f>
        <v>0</v>
      </c>
      <c r="CW85" s="25">
        <f>IFERROR(VLOOKUP(CONCATENATE($A85,CW$25),Datos!$B:$AV,44,FALSE),"0")</f>
        <v>0</v>
      </c>
      <c r="CX85" s="25">
        <f>IFERROR(VLOOKUP(CONCATENATE($A85,CX$25),Datos!$B:$AV,44,FALSE),"0")</f>
        <v>1.0534846029173419E-2</v>
      </c>
      <c r="CY85" s="25">
        <f>IFERROR(VLOOKUP(CONCATENATE($A85,CY$25),Datos!$B:$AV,44,FALSE),"0")</f>
        <v>6.1497326203208552E-3</v>
      </c>
      <c r="CZ85" s="25">
        <f>IFERROR(VLOOKUP(CONCATENATE($A85,CZ$25),Datos!$B:$AV,44,FALSE),"0")</f>
        <v>7.6628352490421452E-3</v>
      </c>
      <c r="DA85" s="25">
        <f>IFERROR(VLOOKUP(CONCATENATE($A85,DA$25),Datos!$B:$AV,44,FALSE),"0")</f>
        <v>3.0303030303030304E-2</v>
      </c>
    </row>
    <row r="86" spans="1:105" x14ac:dyDescent="0.2">
      <c r="A86" s="21" t="s">
        <v>41</v>
      </c>
      <c r="B86" s="23">
        <v>8.8977955911823652E-3</v>
      </c>
      <c r="C86" s="23">
        <v>1.4160839160839161E-2</v>
      </c>
      <c r="D86" s="23">
        <v>6.7772890843662533E-3</v>
      </c>
      <c r="E86" s="23">
        <v>1.0725552050473186E-2</v>
      </c>
      <c r="F86" s="23">
        <v>5.7915057915057912E-3</v>
      </c>
      <c r="G86" s="23">
        <v>8.1146408839779006E-3</v>
      </c>
      <c r="H86" s="23">
        <v>6.609914872308463E-3</v>
      </c>
      <c r="I86" s="23">
        <v>4.5811712379540404E-2</v>
      </c>
      <c r="J86" s="23">
        <v>1.1557788944723618E-2</v>
      </c>
      <c r="K86" s="23">
        <v>1.4954909819639279E-2</v>
      </c>
      <c r="L86" s="23">
        <v>1.1896008403361344E-2</v>
      </c>
      <c r="M86" s="23">
        <v>7.0657954718127943E-3</v>
      </c>
      <c r="N86" s="23">
        <v>1.2845907369647538E-2</v>
      </c>
      <c r="O86" s="23">
        <v>8.361805430677936E-3</v>
      </c>
      <c r="P86" s="23">
        <v>6.5355329949238579E-3</v>
      </c>
      <c r="Q86" s="23">
        <v>0.17837837837837839</v>
      </c>
      <c r="R86" s="23">
        <v>5.8252427184466021E-3</v>
      </c>
      <c r="S86" s="23">
        <v>0</v>
      </c>
      <c r="T86" s="23">
        <v>2.3809523809523808E-2</v>
      </c>
      <c r="U86" s="23">
        <v>5.2631578947368418E-2</v>
      </c>
      <c r="V86" s="23">
        <v>6.462035541195477E-3</v>
      </c>
      <c r="W86" s="23">
        <v>6.9167643610785461E-3</v>
      </c>
      <c r="X86" s="23">
        <v>8.2938388625592423E-3</v>
      </c>
      <c r="Y86" s="23">
        <v>6.5366972477064224E-3</v>
      </c>
      <c r="Z86" s="23">
        <v>1.2251420454545454E-2</v>
      </c>
      <c r="AA86" s="23">
        <v>6.861381548446917E-3</v>
      </c>
      <c r="AB86" s="23">
        <v>5.2495697074010327E-3</v>
      </c>
      <c r="AC86" s="23">
        <v>6.9247952345495162E-3</v>
      </c>
      <c r="AD86" s="23">
        <v>1.1229235880398671E-2</v>
      </c>
      <c r="AE86" s="23">
        <v>9.1374893253629384E-3</v>
      </c>
      <c r="AF86" s="23">
        <v>8.0034423407917381E-3</v>
      </c>
      <c r="AG86" s="23">
        <v>4.7789725209080045E-3</v>
      </c>
      <c r="AH86" s="23">
        <v>6.6471163245356794E-3</v>
      </c>
      <c r="AI86" s="23">
        <v>7.159487776484284E-3</v>
      </c>
      <c r="AJ86" s="23">
        <v>1.2668743509865006E-2</v>
      </c>
      <c r="AK86" s="23">
        <v>1.12488928255093E-2</v>
      </c>
      <c r="AL86" s="23">
        <v>8.7890625E-3</v>
      </c>
      <c r="AM86" s="23">
        <v>3.5294117647058823E-2</v>
      </c>
      <c r="AN86" s="23">
        <v>7.2647220693450743E-3</v>
      </c>
      <c r="AO86" s="23">
        <v>1.3449367088607595E-2</v>
      </c>
      <c r="AP86" s="23">
        <v>9.6804511278195497E-3</v>
      </c>
      <c r="AQ86" s="23">
        <v>0</v>
      </c>
      <c r="AR86" s="23">
        <v>0</v>
      </c>
      <c r="AS86" s="23">
        <v>0</v>
      </c>
      <c r="AT86" s="23">
        <v>0</v>
      </c>
      <c r="AU86" s="23">
        <v>0</v>
      </c>
      <c r="AV86" s="23">
        <v>0</v>
      </c>
      <c r="AW86" s="23">
        <v>0.05</v>
      </c>
      <c r="AX86" s="23">
        <v>2.0864381520119227E-2</v>
      </c>
      <c r="AY86" s="23">
        <v>1.3768115942028985E-2</v>
      </c>
      <c r="AZ86" s="23">
        <v>1.1868200510124409E-2</v>
      </c>
      <c r="BA86" s="23">
        <v>1.7791483809749733E-2</v>
      </c>
      <c r="BB86" s="23">
        <v>1.0926118626430802E-2</v>
      </c>
      <c r="BC86" s="23">
        <v>8.4656084656084662E-3</v>
      </c>
      <c r="BD86" s="23">
        <v>4.9435028248587575E-3</v>
      </c>
      <c r="BE86" s="23">
        <v>7.7725686488772953E-3</v>
      </c>
      <c r="BF86" s="23">
        <v>5.5207740466704609E-3</v>
      </c>
      <c r="BG86" s="25">
        <f>IFERROR(VLOOKUP(CONCATENATE($A86,BG$25),Datos!$B:$AV,44,FALSE),"0")</f>
        <v>4.2305334150827711E-2</v>
      </c>
      <c r="BH86" s="25">
        <f>IFERROR(VLOOKUP(CONCATENATE($A86,BH$25),Datos!$B:$AV,44,FALSE),"0")</f>
        <v>4.1800643086816719E-2</v>
      </c>
      <c r="BI86" s="25">
        <f>IFERROR(VLOOKUP(CONCATENATE($A86,BI$25),Datos!$B:$AV,44,FALSE),"0")</f>
        <v>4.0952047602380116E-2</v>
      </c>
      <c r="BJ86" s="25">
        <f>IFERROR(VLOOKUP(CONCATENATE($A86,BJ$25),Datos!$B:$AV,44,FALSE),"0")</f>
        <v>2.5872689938398356E-2</v>
      </c>
      <c r="BK86" s="25">
        <f>IFERROR(VLOOKUP(CONCATENATE($A86,BK$25),Datos!$B:$AV,44,FALSE),"0")</f>
        <v>4.4040545263893741E-2</v>
      </c>
      <c r="BL86" s="25">
        <f>IFERROR(VLOOKUP(CONCATENATE($A86,BL$25),Datos!$B:$AV,44,FALSE),"0")</f>
        <v>5.3703053703053706E-2</v>
      </c>
      <c r="BM86" s="25">
        <f>IFERROR(VLOOKUP(CONCATENATE($A86,BM$25),Datos!$B:$AV,44,FALSE),"0")</f>
        <v>5.7993249463025469E-2</v>
      </c>
      <c r="BN86" s="25">
        <f>IFERROR(VLOOKUP(CONCATENATE($A86,BN$25),Datos!$B:$AV,44,FALSE),"0")</f>
        <v>5.8043711931207449E-2</v>
      </c>
      <c r="BO86" s="25">
        <f>IFERROR(VLOOKUP(CONCATENATE($A86,BO$25),Datos!$B:$AV,44,FALSE),"0")</f>
        <v>5.3030303030303032E-2</v>
      </c>
      <c r="BP86" s="25">
        <f>IFERROR(VLOOKUP(CONCATENATE($A86,BP$25),Datos!$B:$AV,44,FALSE),"0")</f>
        <v>5.6152512998266894E-2</v>
      </c>
      <c r="BQ86" s="25">
        <f>IFERROR(VLOOKUP(CONCATENATE($A86,BQ$25),Datos!$B:$AV,44,FALSE),"0")</f>
        <v>5.8631921824104233E-2</v>
      </c>
      <c r="BR86" s="25">
        <f>IFERROR(VLOOKUP(CONCATENATE($A86,BR$25),Datos!$B:$AV,44,FALSE),"0")</f>
        <v>6.709589969501864E-2</v>
      </c>
      <c r="BS86" s="25">
        <f>IFERROR(VLOOKUP(CONCATENATE($A86,BS$25),Datos!$B:$AV,44,FALSE),"0")</f>
        <v>8.729792147806005E-2</v>
      </c>
      <c r="BT86" s="25">
        <f>IFERROR(VLOOKUP(CONCATENATE($A86,BT$25),Datos!$B:$AV,44,FALSE),"0")</f>
        <v>6.2821454812637761E-2</v>
      </c>
      <c r="BU86" s="25">
        <f>IFERROR(VLOOKUP(CONCATENATE($A86,BU$25),Datos!$B:$AV,44,FALSE),"0")</f>
        <v>5.1502145922746781E-2</v>
      </c>
      <c r="BV86" s="25">
        <f>IFERROR(VLOOKUP(CONCATENATE($A86,BV$25),Datos!$B:$AV,44,FALSE),"0")</f>
        <v>0.10893854748603352</v>
      </c>
      <c r="BW86" s="25">
        <f>IFERROR(VLOOKUP(CONCATENATE($A86,BW$25),Datos!$B:$AV,44,FALSE),"0")</f>
        <v>0</v>
      </c>
      <c r="BX86" s="25">
        <f>IFERROR(VLOOKUP(CONCATENATE($A86,BX$25),Datos!$B:$AV,44,FALSE),"0")</f>
        <v>0</v>
      </c>
      <c r="BY86" s="25">
        <f>IFERROR(VLOOKUP(CONCATENATE($A86,BY$25),Datos!$B:$AV,44,FALSE),"0")</f>
        <v>0</v>
      </c>
      <c r="BZ86" s="25">
        <f>IFERROR(VLOOKUP(CONCATENATE($A86,BZ$25),Datos!$B:$AV,44,FALSE),"0")</f>
        <v>0</v>
      </c>
      <c r="CA86" s="25">
        <f>IFERROR(VLOOKUP(CONCATENATE($A86,CA$25),Datos!$B:$AV,44,FALSE),"0")</f>
        <v>0</v>
      </c>
      <c r="CB86" s="25">
        <f>IFERROR(VLOOKUP(CONCATENATE($A86,CB$25),Datos!$B:$AV,44,FALSE),"0")</f>
        <v>0</v>
      </c>
      <c r="CC86" s="25">
        <f>IFERROR(VLOOKUP(CONCATENATE($A86,CC$25),Datos!$B:$AV,44,FALSE),"0")</f>
        <v>3.7604456824512536E-2</v>
      </c>
      <c r="CD86" s="25">
        <f>IFERROR(VLOOKUP(CONCATENATE($A86,CD$25),Datos!$B:$AV,44,FALSE),"0")</f>
        <v>2.7915632754342432E-2</v>
      </c>
      <c r="CE86" s="25">
        <f>IFERROR(VLOOKUP(CONCATENATE($A86,CE$25),Datos!$B:$AV,44,FALSE),"0")</f>
        <v>2.3508924684370918E-2</v>
      </c>
      <c r="CF86" s="25">
        <f>IFERROR(VLOOKUP(CONCATENATE($A86,CF$25),Datos!$B:$AV,44,FALSE),"0")</f>
        <v>2.7896164277411855E-2</v>
      </c>
      <c r="CG86" s="25">
        <f>IFERROR(VLOOKUP(CONCATENATE($A86,CG$25),Datos!$B:$AV,44,FALSE),"0")</f>
        <v>1.8711018711018712E-2</v>
      </c>
      <c r="CH86" s="25">
        <f>IFERROR(VLOOKUP(CONCATENATE($A86,CH$25),Datos!$B:$AV,44,FALSE),"0")</f>
        <v>2.8458498023715414E-2</v>
      </c>
      <c r="CI86" s="25">
        <f>IFERROR(VLOOKUP(CONCATENATE($A86,CI$25),Datos!$B:$AV,44,FALSE),"0")</f>
        <v>4.1002277904328019E-2</v>
      </c>
      <c r="CJ86" s="25">
        <f>IFERROR(VLOOKUP(CONCATENATE($A86,CJ$25),Datos!$B:$AV,44,FALSE),"0")</f>
        <v>4.4058744993324434E-2</v>
      </c>
      <c r="CK86" s="25">
        <f>IFERROR(VLOOKUP(CONCATENATE($A86,CK$25),Datos!$B:$AV,44,FALSE),"0")</f>
        <v>3.8216560509554139E-2</v>
      </c>
      <c r="CL86" s="25">
        <f>IFERROR(VLOOKUP(CONCATENATE($A86,CL$25),Datos!$B:$AV,44,FALSE),"0")</f>
        <v>3.3707865168539325E-2</v>
      </c>
      <c r="CM86" s="25">
        <f>IFERROR(VLOOKUP(CONCATENATE($A86,CM$25),Datos!$B:$AV,44,FALSE),"0")</f>
        <v>1.897133220910624E-2</v>
      </c>
      <c r="CN86" s="25">
        <f>IFERROR(VLOOKUP(CONCATENATE($A86,CN$25),Datos!$B:$AV,44,FALSE),"0")</f>
        <v>2.3535564853556484E-2</v>
      </c>
      <c r="CO86" s="25">
        <f>IFERROR(VLOOKUP(CONCATENATE($A86,CO$25),Datos!$B:$AV,44,FALSE),"0")</f>
        <v>3.2335329341317366E-2</v>
      </c>
      <c r="CP86" s="25">
        <f>IFERROR(VLOOKUP(CONCATENATE($A86,CP$25),Datos!$B:$AV,44,FALSE),"0")</f>
        <v>2.7900797165633304E-2</v>
      </c>
      <c r="CQ86" s="25">
        <f>IFERROR(VLOOKUP(CONCATENATE($A86,CQ$25),Datos!$B:$AV,44,FALSE),"0")</f>
        <v>3.1563126252505007E-2</v>
      </c>
      <c r="CR86" s="25">
        <f>IFERROR(VLOOKUP(CONCATENATE($A86,CR$25),Datos!$B:$AV,44,FALSE),"0")</f>
        <v>4.1731066460587329E-2</v>
      </c>
      <c r="CS86" s="25">
        <f>IFERROR(VLOOKUP(CONCATENATE($A86,CS$25),Datos!$B:$AV,44,FALSE),"0")</f>
        <v>3.5734543391945546E-2</v>
      </c>
      <c r="CT86" s="25">
        <f>IFERROR(VLOOKUP(CONCATENATE($A86,CT$25),Datos!$B:$AV,44,FALSE),"0")</f>
        <v>4.9090909090909088E-2</v>
      </c>
      <c r="CU86" s="25">
        <f>IFERROR(VLOOKUP(CONCATENATE($A86,CU$25),Datos!$B:$AV,44,FALSE),"0")</f>
        <v>4.2755344418052253E-2</v>
      </c>
      <c r="CV86" s="25">
        <f>IFERROR(VLOOKUP(CONCATENATE($A86,CV$25),Datos!$B:$AV,44,FALSE),"0")</f>
        <v>3.6061820263308529E-2</v>
      </c>
      <c r="CW86" s="25">
        <f>IFERROR(VLOOKUP(CONCATENATE($A86,CW$25),Datos!$B:$AV,44,FALSE),"0")</f>
        <v>0</v>
      </c>
      <c r="CX86" s="25">
        <f>IFERROR(VLOOKUP(CONCATENATE($A86,CX$25),Datos!$B:$AV,44,FALSE),"0")</f>
        <v>4.5403587443946188E-2</v>
      </c>
      <c r="CY86" s="25">
        <f>IFERROR(VLOOKUP(CONCATENATE($A86,CY$25),Datos!$B:$AV,44,FALSE),"0")</f>
        <v>5.3964023984010658E-2</v>
      </c>
      <c r="CZ86" s="25">
        <f>IFERROR(VLOOKUP(CONCATENATE($A86,CZ$25),Datos!$B:$AV,44,FALSE),"0")</f>
        <v>4.1752577319587626E-2</v>
      </c>
      <c r="DA86" s="25">
        <f>IFERROR(VLOOKUP(CONCATENATE($A86,DA$25),Datos!$B:$AV,44,FALSE),"0")</f>
        <v>3.9130434782608699E-2</v>
      </c>
    </row>
    <row r="87" spans="1:105" x14ac:dyDescent="0.2">
      <c r="A87" s="21" t="s">
        <v>129</v>
      </c>
      <c r="B87" s="23">
        <v>2.2577610536218252E-2</v>
      </c>
      <c r="C87" s="23">
        <v>3.2357473035439135E-2</v>
      </c>
      <c r="D87" s="23">
        <v>2.3063781321184511E-2</v>
      </c>
      <c r="E87" s="23">
        <v>3.0901287553648068E-2</v>
      </c>
      <c r="F87" s="23">
        <v>2.0654044750430294E-2</v>
      </c>
      <c r="G87" s="23">
        <v>2.0984455958549222E-2</v>
      </c>
      <c r="H87" s="23">
        <v>1.7217819076250342E-2</v>
      </c>
      <c r="I87" s="23">
        <v>1.7036235803136832E-2</v>
      </c>
      <c r="J87" s="23">
        <v>1.4904775048302512E-2</v>
      </c>
      <c r="K87" s="23">
        <v>2.473886750962067E-2</v>
      </c>
      <c r="L87" s="23">
        <v>2.7123287671232878E-2</v>
      </c>
      <c r="M87" s="23">
        <v>2.25752508361204E-2</v>
      </c>
      <c r="N87" s="23">
        <v>1.7470074409576188E-2</v>
      </c>
      <c r="O87" s="23">
        <v>1.7751479289940829E-2</v>
      </c>
      <c r="P87" s="23">
        <v>2.4543223343332424E-2</v>
      </c>
      <c r="Q87" s="23">
        <v>2.0563594821020565E-2</v>
      </c>
      <c r="R87" s="23">
        <v>2.8421052631578948E-2</v>
      </c>
      <c r="S87" s="23">
        <v>2.1447721179624665E-2</v>
      </c>
      <c r="T87" s="23">
        <v>2.3417172593235037E-2</v>
      </c>
      <c r="U87" s="23">
        <v>3.8330494037478707E-2</v>
      </c>
      <c r="V87" s="23">
        <v>2.3635833090166328E-2</v>
      </c>
      <c r="W87" s="23">
        <v>2.934202726733847E-2</v>
      </c>
      <c r="X87" s="23">
        <v>2.2457891453524642E-2</v>
      </c>
      <c r="Y87" s="23">
        <v>9.9914602903501279E-2</v>
      </c>
      <c r="Z87" s="23">
        <v>0</v>
      </c>
      <c r="AA87" s="23">
        <v>0</v>
      </c>
      <c r="AB87" s="23">
        <v>1.9251336898395723E-2</v>
      </c>
      <c r="AC87" s="23">
        <v>2.4423337856173677E-2</v>
      </c>
      <c r="AD87" s="23">
        <v>2.9263966893289979E-2</v>
      </c>
      <c r="AE87" s="23">
        <v>2.3225806451612905E-2</v>
      </c>
      <c r="AF87" s="23">
        <v>1.9131491041603402E-2</v>
      </c>
      <c r="AG87" s="23">
        <v>2.2995847971893964E-2</v>
      </c>
      <c r="AH87" s="23">
        <v>3.5573122529644272E-2</v>
      </c>
      <c r="AI87" s="23">
        <v>3.5649981994958585E-2</v>
      </c>
      <c r="AJ87" s="23">
        <v>3.1628270206950408E-2</v>
      </c>
      <c r="AK87" s="23">
        <v>3.2171581769436998E-2</v>
      </c>
      <c r="AL87" s="23">
        <v>5.9381443298969071E-2</v>
      </c>
      <c r="AM87" s="23">
        <v>7.1550255536626917E-2</v>
      </c>
      <c r="AN87" s="23">
        <v>5.9903713892709765E-2</v>
      </c>
      <c r="AO87" s="23">
        <v>6.1363636363636363E-2</v>
      </c>
      <c r="AP87" s="23">
        <v>4.6232876712328765E-2</v>
      </c>
      <c r="AQ87" s="23">
        <v>4.9259497746297488E-2</v>
      </c>
      <c r="AR87" s="23">
        <v>5.717151454363089E-2</v>
      </c>
      <c r="AS87" s="23">
        <v>0.10207939508506617</v>
      </c>
      <c r="AT87" s="23">
        <v>0.14333612740989102</v>
      </c>
      <c r="AU87" s="23">
        <v>0.14973730297723292</v>
      </c>
      <c r="AV87" s="23">
        <v>0.13388429752066117</v>
      </c>
      <c r="AW87" s="23">
        <v>0.13815789473684212</v>
      </c>
      <c r="AX87" s="23">
        <v>5.2427184466019419E-2</v>
      </c>
      <c r="AY87" s="23">
        <v>0.27820710973724883</v>
      </c>
      <c r="AZ87" s="23">
        <v>0</v>
      </c>
      <c r="BA87" s="23">
        <v>0</v>
      </c>
      <c r="BB87" s="23">
        <v>0</v>
      </c>
      <c r="BC87" s="23">
        <v>1.6572717023675309E-2</v>
      </c>
      <c r="BD87" s="23">
        <v>3.2816622691292874E-2</v>
      </c>
      <c r="BE87" s="23">
        <v>1.5877862595419848E-2</v>
      </c>
      <c r="BF87" s="23">
        <v>3.9362087712939468E-2</v>
      </c>
      <c r="BG87" s="25">
        <f>IFERROR(VLOOKUP(CONCATENATE($A87,BG$25),Datos!$B:$AV,44,FALSE),"0")</f>
        <v>2.6157247478236837E-2</v>
      </c>
      <c r="BH87" s="25">
        <f>IFERROR(VLOOKUP(CONCATENATE($A87,BH$25),Datos!$B:$AV,44,FALSE),"0")</f>
        <v>2.546895213454075E-2</v>
      </c>
      <c r="BI87" s="25">
        <f>IFERROR(VLOOKUP(CONCATENATE($A87,BI$25),Datos!$B:$AV,44,FALSE),"0")</f>
        <v>2.7208061647895673E-2</v>
      </c>
      <c r="BJ87" s="25">
        <f>IFERROR(VLOOKUP(CONCATENATE($A87,BJ$25),Datos!$B:$AV,44,FALSE),"0")</f>
        <v>2.6238207547169812E-2</v>
      </c>
      <c r="BK87" s="25">
        <f>IFERROR(VLOOKUP(CONCATENATE($A87,BK$25),Datos!$B:$AV,44,FALSE),"0")</f>
        <v>2.7237912876974628E-2</v>
      </c>
      <c r="BL87" s="25">
        <f>IFERROR(VLOOKUP(CONCATENATE($A87,BL$25),Datos!$B:$AV,44,FALSE),"0")</f>
        <v>3.1884057971014491E-2</v>
      </c>
      <c r="BM87" s="25">
        <f>IFERROR(VLOOKUP(CONCATENATE($A87,BM$25),Datos!$B:$AV,44,FALSE),"0")</f>
        <v>2.244139874471628E-2</v>
      </c>
      <c r="BN87" s="25">
        <f>IFERROR(VLOOKUP(CONCATENATE($A87,BN$25),Datos!$B:$AV,44,FALSE),"0")</f>
        <v>0.37168141592920356</v>
      </c>
      <c r="BO87" s="25">
        <f>IFERROR(VLOOKUP(CONCATENATE($A87,BO$25),Datos!$B:$AV,44,FALSE),"0")</f>
        <v>0.33750000000000002</v>
      </c>
      <c r="BP87" s="25">
        <f>IFERROR(VLOOKUP(CONCATENATE($A87,BP$25),Datos!$B:$AV,44,FALSE),"0")</f>
        <v>0</v>
      </c>
      <c r="BQ87" s="25">
        <f>IFERROR(VLOOKUP(CONCATENATE($A87,BQ$25),Datos!$B:$AV,44,FALSE),"0")</f>
        <v>0</v>
      </c>
      <c r="BR87" s="25">
        <f>IFERROR(VLOOKUP(CONCATENATE($A87,BR$25),Datos!$B:$AV,44,FALSE),"0")</f>
        <v>0</v>
      </c>
      <c r="BS87" s="25">
        <f>IFERROR(VLOOKUP(CONCATENATE($A87,BS$25),Datos!$B:$AV,44,FALSE),"0")</f>
        <v>0</v>
      </c>
      <c r="BT87" s="25">
        <f>IFERROR(VLOOKUP(CONCATENATE($A87,BT$25),Datos!$B:$AV,44,FALSE),"0")</f>
        <v>0</v>
      </c>
      <c r="BU87" s="25">
        <f>IFERROR(VLOOKUP(CONCATENATE($A87,BU$25),Datos!$B:$AV,44,FALSE),"0")</f>
        <v>0</v>
      </c>
      <c r="BV87" s="25">
        <f>IFERROR(VLOOKUP(CONCATENATE($A87,BV$25),Datos!$B:$AV,44,FALSE),"0")</f>
        <v>0</v>
      </c>
      <c r="BW87" s="25">
        <f>IFERROR(VLOOKUP(CONCATENATE($A87,BW$25),Datos!$B:$AV,44,FALSE),"0")</f>
        <v>0</v>
      </c>
      <c r="BX87" s="25">
        <f>IFERROR(VLOOKUP(CONCATENATE($A87,BX$25),Datos!$B:$AV,44,FALSE),"0")</f>
        <v>0</v>
      </c>
      <c r="BY87" s="25">
        <f>IFERROR(VLOOKUP(CONCATENATE($A87,BY$25),Datos!$B:$AV,44,FALSE),"0")</f>
        <v>0</v>
      </c>
      <c r="BZ87" s="25">
        <f>IFERROR(VLOOKUP(CONCATENATE($A87,BZ$25),Datos!$B:$AV,44,FALSE),"0")</f>
        <v>0</v>
      </c>
      <c r="CA87" s="25">
        <f>IFERROR(VLOOKUP(CONCATENATE($A87,CA$25),Datos!$B:$AV,44,FALSE),"0")</f>
        <v>0</v>
      </c>
      <c r="CB87" s="25">
        <f>IFERROR(VLOOKUP(CONCATENATE($A87,CB$25),Datos!$B:$AV,44,FALSE),"0")</f>
        <v>0</v>
      </c>
      <c r="CC87" s="25">
        <f>IFERROR(VLOOKUP(CONCATENATE($A87,CC$25),Datos!$B:$AV,44,FALSE),"0")</f>
        <v>0</v>
      </c>
      <c r="CD87" s="25">
        <f>IFERROR(VLOOKUP(CONCATENATE($A87,CD$25),Datos!$B:$AV,44,FALSE),"0")</f>
        <v>0</v>
      </c>
      <c r="CE87" s="25">
        <f>IFERROR(VLOOKUP(CONCATENATE($A87,CE$25),Datos!$B:$AV,44,FALSE),"0")</f>
        <v>0</v>
      </c>
      <c r="CF87" s="25">
        <f>IFERROR(VLOOKUP(CONCATENATE($A87,CF$25),Datos!$B:$AV,44,FALSE),"0")</f>
        <v>0</v>
      </c>
      <c r="CG87" s="25">
        <f>IFERROR(VLOOKUP(CONCATENATE($A87,CG$25),Datos!$B:$AV,44,FALSE),"0")</f>
        <v>0</v>
      </c>
      <c r="CH87" s="25">
        <f>IFERROR(VLOOKUP(CONCATENATE($A87,CH$25),Datos!$B:$AV,44,FALSE),"0")</f>
        <v>0</v>
      </c>
      <c r="CI87" s="25">
        <f>IFERROR(VLOOKUP(CONCATENATE($A87,CI$25),Datos!$B:$AV,44,FALSE),"0")</f>
        <v>0</v>
      </c>
      <c r="CJ87" s="25">
        <f>IFERROR(VLOOKUP(CONCATENATE($A87,CJ$25),Datos!$B:$AV,44,FALSE),"0")</f>
        <v>0</v>
      </c>
      <c r="CK87" s="25">
        <f>IFERROR(VLOOKUP(CONCATENATE($A87,CK$25),Datos!$B:$AV,44,FALSE),"0")</f>
        <v>0</v>
      </c>
      <c r="CL87" s="25">
        <f>IFERROR(VLOOKUP(CONCATENATE($A87,CL$25),Datos!$B:$AV,44,FALSE),"0")</f>
        <v>0</v>
      </c>
      <c r="CM87" s="25">
        <f>IFERROR(VLOOKUP(CONCATENATE($A87,CM$25),Datos!$B:$AV,44,FALSE),"0")</f>
        <v>0</v>
      </c>
      <c r="CN87" s="25">
        <f>IFERROR(VLOOKUP(CONCATENATE($A87,CN$25),Datos!$B:$AV,44,FALSE),"0")</f>
        <v>0</v>
      </c>
      <c r="CO87" s="25">
        <f>IFERROR(VLOOKUP(CONCATENATE($A87,CO$25),Datos!$B:$AV,44,FALSE),"0")</f>
        <v>0</v>
      </c>
      <c r="CP87" s="25">
        <f>IFERROR(VLOOKUP(CONCATENATE($A87,CP$25),Datos!$B:$AV,44,FALSE),"0")</f>
        <v>0</v>
      </c>
      <c r="CQ87" s="25">
        <f>IFERROR(VLOOKUP(CONCATENATE($A87,CQ$25),Datos!$B:$AV,44,FALSE),"0")</f>
        <v>0</v>
      </c>
      <c r="CR87" s="25">
        <f>IFERROR(VLOOKUP(CONCATENATE($A87,CR$25),Datos!$B:$AV,44,FALSE),"0")</f>
        <v>0</v>
      </c>
      <c r="CS87" s="25">
        <f>IFERROR(VLOOKUP(CONCATENATE($A87,CS$25),Datos!$B:$AV,44,FALSE),"0")</f>
        <v>0</v>
      </c>
      <c r="CT87" s="25">
        <f>IFERROR(VLOOKUP(CONCATENATE($A87,CT$25),Datos!$B:$AV,44,FALSE),"0")</f>
        <v>0</v>
      </c>
      <c r="CU87" s="25">
        <f>IFERROR(VLOOKUP(CONCATENATE($A87,CU$25),Datos!$B:$AV,44,FALSE),"0")</f>
        <v>0</v>
      </c>
      <c r="CV87" s="25">
        <f>IFERROR(VLOOKUP(CONCATENATE($A87,CV$25),Datos!$B:$AV,44,FALSE),"0")</f>
        <v>0</v>
      </c>
      <c r="CW87" s="25">
        <f>IFERROR(VLOOKUP(CONCATENATE($A87,CW$25),Datos!$B:$AV,44,FALSE),"0")</f>
        <v>3.388918773534158E-2</v>
      </c>
      <c r="CX87" s="25">
        <f>IFERROR(VLOOKUP(CONCATENATE($A87,CX$25),Datos!$B:$AV,44,FALSE),"0")</f>
        <v>0</v>
      </c>
      <c r="CY87" s="25" t="str">
        <f>IFERROR(VLOOKUP(CONCATENATE($A87,CY$25),Datos!$B:$AV,44,FALSE),"0")</f>
        <v>0</v>
      </c>
      <c r="CZ87" s="25">
        <f>IFERROR(VLOOKUP(CONCATENATE($A87,CZ$25),Datos!$B:$AV,44,FALSE),"0")</f>
        <v>7.3299850685489346E-3</v>
      </c>
      <c r="DA87" s="25">
        <f>IFERROR(VLOOKUP(CONCATENATE($A87,DA$25),Datos!$B:$AV,44,FALSE),"0")</f>
        <v>1.7386264850767892E-2</v>
      </c>
    </row>
    <row r="88" spans="1:105" x14ac:dyDescent="0.2">
      <c r="A88" s="21" t="s">
        <v>43</v>
      </c>
      <c r="B88" s="23">
        <v>0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  <c r="AG88" s="23">
        <v>0</v>
      </c>
      <c r="AH88" s="23">
        <v>0</v>
      </c>
      <c r="AI88" s="23">
        <v>0</v>
      </c>
      <c r="AJ88" s="23">
        <v>0</v>
      </c>
      <c r="AK88" s="23">
        <v>0</v>
      </c>
      <c r="AL88" s="23">
        <v>0</v>
      </c>
      <c r="AM88" s="23">
        <v>0</v>
      </c>
      <c r="AN88" s="23">
        <v>0</v>
      </c>
      <c r="AO88" s="23">
        <v>0</v>
      </c>
      <c r="AP88" s="23">
        <v>0.93548387096774188</v>
      </c>
      <c r="AQ88" s="23">
        <v>0.5714285714285714</v>
      </c>
      <c r="AR88" s="23">
        <v>2.9491101223581756E-2</v>
      </c>
      <c r="AS88" s="23">
        <v>3.9381003201707579E-2</v>
      </c>
      <c r="AT88" s="23">
        <v>0</v>
      </c>
      <c r="AU88" s="23">
        <v>0</v>
      </c>
      <c r="AV88" s="23">
        <v>0</v>
      </c>
      <c r="AW88" s="23">
        <v>3.7380894209626189E-2</v>
      </c>
      <c r="AX88" s="23">
        <v>1.9518927444794953E-2</v>
      </c>
      <c r="AY88" s="23">
        <v>1.1533532678342588E-2</v>
      </c>
      <c r="AZ88" s="23">
        <v>9.1339648173207038E-3</v>
      </c>
      <c r="BA88" s="23">
        <v>1.0861366721979182E-2</v>
      </c>
      <c r="BB88" s="23">
        <v>1.5458384026336506E-2</v>
      </c>
      <c r="BC88" s="23">
        <v>1.4437800787516407E-2</v>
      </c>
      <c r="BD88" s="23">
        <v>1.4812001519179644E-2</v>
      </c>
      <c r="BE88" s="23">
        <v>1.1793826441467677E-2</v>
      </c>
      <c r="BF88" s="23">
        <v>1.3713509843856076E-2</v>
      </c>
      <c r="BG88" s="25">
        <f>IFERROR(VLOOKUP(CONCATENATE($A88,BG$25),Datos!$B:$AV,44,FALSE),"0")</f>
        <v>3.4984126984126986E-2</v>
      </c>
      <c r="BH88" s="25">
        <f>IFERROR(VLOOKUP(CONCATENATE($A88,BH$25),Datos!$B:$AV,44,FALSE),"0")</f>
        <v>7.1748878923766815E-2</v>
      </c>
      <c r="BI88" s="25">
        <f>IFERROR(VLOOKUP(CONCATENATE($A88,BI$25),Datos!$B:$AV,44,FALSE),"0")</f>
        <v>2.7881885292447475E-2</v>
      </c>
      <c r="BJ88" s="25">
        <f>IFERROR(VLOOKUP(CONCATENATE($A88,BJ$25),Datos!$B:$AV,44,FALSE),"0")</f>
        <v>4.5647193585337913E-2</v>
      </c>
      <c r="BK88" s="25">
        <f>IFERROR(VLOOKUP(CONCATENATE($A88,BK$25),Datos!$B:$AV,44,FALSE),"0")</f>
        <v>2.3717948717948717E-2</v>
      </c>
      <c r="BL88" s="25">
        <f>IFERROR(VLOOKUP(CONCATENATE($A88,BL$25),Datos!$B:$AV,44,FALSE),"0")</f>
        <v>2.5795880149812735E-2</v>
      </c>
      <c r="BM88" s="25">
        <f>IFERROR(VLOOKUP(CONCATENATE($A88,BM$25),Datos!$B:$AV,44,FALSE),"0")</f>
        <v>3.6753371868978806E-2</v>
      </c>
      <c r="BN88" s="25">
        <f>IFERROR(VLOOKUP(CONCATENATE($A88,BN$25),Datos!$B:$AV,44,FALSE),"0")</f>
        <v>2.8849557522123894E-2</v>
      </c>
      <c r="BO88" s="25">
        <f>IFERROR(VLOOKUP(CONCATENATE($A88,BO$25),Datos!$B:$AV,44,FALSE),"0")</f>
        <v>2.9808234630569655E-2</v>
      </c>
      <c r="BP88" s="25">
        <f>IFERROR(VLOOKUP(CONCATENATE($A88,BP$25),Datos!$B:$AV,44,FALSE),"0")</f>
        <v>3.054448871181939E-2</v>
      </c>
      <c r="BQ88" s="25">
        <f>IFERROR(VLOOKUP(CONCATENATE($A88,BQ$25),Datos!$B:$AV,44,FALSE),"0")</f>
        <v>2.7410714285714285E-2</v>
      </c>
      <c r="BR88" s="25">
        <f>IFERROR(VLOOKUP(CONCATENATE($A88,BR$25),Datos!$B:$AV,44,FALSE),"0")</f>
        <v>5.019305019305019E-2</v>
      </c>
      <c r="BS88" s="25">
        <f>IFERROR(VLOOKUP(CONCATENATE($A88,BS$25),Datos!$B:$AV,44,FALSE),"0")</f>
        <v>3.4713375796178343E-2</v>
      </c>
      <c r="BT88" s="25">
        <f>IFERROR(VLOOKUP(CONCATENATE($A88,BT$25),Datos!$B:$AV,44,FALSE),"0")</f>
        <v>2.3050458715596332E-2</v>
      </c>
      <c r="BU88" s="25">
        <f>IFERROR(VLOOKUP(CONCATENATE($A88,BU$25),Datos!$B:$AV,44,FALSE),"0")</f>
        <v>2.0416024653312787E-2</v>
      </c>
      <c r="BV88" s="25">
        <f>IFERROR(VLOOKUP(CONCATENATE($A88,BV$25),Datos!$B:$AV,44,FALSE),"0")</f>
        <v>2.6566666666666666E-2</v>
      </c>
      <c r="BW88" s="25">
        <f>IFERROR(VLOOKUP(CONCATENATE($A88,BW$25),Datos!$B:$AV,44,FALSE),"0")</f>
        <v>2.6227051330086175E-2</v>
      </c>
      <c r="BX88" s="25">
        <f>IFERROR(VLOOKUP(CONCATENATE($A88,BX$25),Datos!$B:$AV,44,FALSE),"0")</f>
        <v>7.7430555555555558E-2</v>
      </c>
      <c r="BY88" s="25">
        <f>IFERROR(VLOOKUP(CONCATENATE($A88,BY$25),Datos!$B:$AV,44,FALSE),"0")</f>
        <v>4.1237113402061855E-2</v>
      </c>
      <c r="BZ88" s="25">
        <f>IFERROR(VLOOKUP(CONCATENATE($A88,BZ$25),Datos!$B:$AV,44,FALSE),"0")</f>
        <v>2.628366247755835E-2</v>
      </c>
      <c r="CA88" s="25">
        <f>IFERROR(VLOOKUP(CONCATENATE($A88,CA$25),Datos!$B:$AV,44,FALSE),"0")</f>
        <v>3.0369401765282772E-2</v>
      </c>
      <c r="CB88" s="25">
        <f>IFERROR(VLOOKUP(CONCATENATE($A88,CB$25),Datos!$B:$AV,44,FALSE),"0")</f>
        <v>2.8437967115097159E-2</v>
      </c>
      <c r="CC88" s="25">
        <f>IFERROR(VLOOKUP(CONCATENATE($A88,CC$25),Datos!$B:$AV,44,FALSE),"0")</f>
        <v>4.0669515669515668E-2</v>
      </c>
      <c r="CD88" s="25">
        <f>IFERROR(VLOOKUP(CONCATENATE($A88,CD$25),Datos!$B:$AV,44,FALSE),"0")</f>
        <v>2.3385518590998043E-2</v>
      </c>
      <c r="CE88" s="25">
        <f>IFERROR(VLOOKUP(CONCATENATE($A88,CE$25),Datos!$B:$AV,44,FALSE),"0")</f>
        <v>8.271144278606965E-2</v>
      </c>
      <c r="CF88" s="25">
        <f>IFERROR(VLOOKUP(CONCATENATE($A88,CF$25),Datos!$B:$AV,44,FALSE),"0")</f>
        <v>2.576419213973799E-2</v>
      </c>
      <c r="CG88" s="25">
        <f>IFERROR(VLOOKUP(CONCATENATE($A88,CG$25),Datos!$B:$AV,44,FALSE),"0")</f>
        <v>4.6885521885521884E-2</v>
      </c>
      <c r="CH88" s="25">
        <f>IFERROR(VLOOKUP(CONCATENATE($A88,CH$25),Datos!$B:$AV,44,FALSE),"0")</f>
        <v>2.4581005586592177E-2</v>
      </c>
      <c r="CI88" s="25">
        <f>IFERROR(VLOOKUP(CONCATENATE($A88,CI$25),Datos!$B:$AV,44,FALSE),"0")</f>
        <v>2.6388888888888889E-2</v>
      </c>
      <c r="CJ88" s="25">
        <f>IFERROR(VLOOKUP(CONCATENATE($A88,CJ$25),Datos!$B:$AV,44,FALSE),"0")</f>
        <v>0</v>
      </c>
      <c r="CK88" s="25">
        <f>IFERROR(VLOOKUP(CONCATENATE($A88,CK$25),Datos!$B:$AV,44,FALSE),"0")</f>
        <v>0</v>
      </c>
      <c r="CL88" s="25">
        <f>IFERROR(VLOOKUP(CONCATENATE($A88,CL$25),Datos!$B:$AV,44,FALSE),"0")</f>
        <v>0</v>
      </c>
      <c r="CM88" s="25">
        <f>IFERROR(VLOOKUP(CONCATENATE($A88,CM$25),Datos!$B:$AV,44,FALSE),"0")</f>
        <v>0</v>
      </c>
      <c r="CN88" s="25">
        <f>IFERROR(VLOOKUP(CONCATENATE($A88,CN$25),Datos!$B:$AV,44,FALSE),"0")</f>
        <v>0</v>
      </c>
      <c r="CO88" s="25">
        <f>IFERROR(VLOOKUP(CONCATENATE($A88,CO$25),Datos!$B:$AV,44,FALSE),"0")</f>
        <v>1.1587272392863711E-2</v>
      </c>
      <c r="CP88" s="25">
        <f>IFERROR(VLOOKUP(CONCATENATE($A88,CP$25),Datos!$B:$AV,44,FALSE),"0")</f>
        <v>0</v>
      </c>
      <c r="CQ88" s="25">
        <f>IFERROR(VLOOKUP(CONCATENATE($A88,CQ$25),Datos!$B:$AV,44,FALSE),"0")</f>
        <v>0</v>
      </c>
      <c r="CR88" s="25">
        <f>IFERROR(VLOOKUP(CONCATENATE($A88,CR$25),Datos!$B:$AV,44,FALSE),"0")</f>
        <v>0</v>
      </c>
      <c r="CS88" s="25">
        <f>IFERROR(VLOOKUP(CONCATENATE($A88,CS$25),Datos!$B:$AV,44,FALSE),"0")</f>
        <v>0</v>
      </c>
      <c r="CT88" s="25">
        <f>IFERROR(VLOOKUP(CONCATENATE($A88,CT$25),Datos!$B:$AV,44,FALSE),"0")</f>
        <v>0</v>
      </c>
      <c r="CU88" s="25">
        <f>IFERROR(VLOOKUP(CONCATENATE($A88,CU$25),Datos!$B:$AV,44,FALSE),"0")</f>
        <v>0</v>
      </c>
      <c r="CV88" s="25">
        <f>IFERROR(VLOOKUP(CONCATENATE($A88,CV$25),Datos!$B:$AV,44,FALSE),"0")</f>
        <v>0</v>
      </c>
      <c r="CW88" s="25">
        <f>IFERROR(VLOOKUP(CONCATENATE($A88,CW$25),Datos!$B:$AV,44,FALSE),"0")</f>
        <v>0</v>
      </c>
      <c r="CX88" s="25">
        <f>IFERROR(VLOOKUP(CONCATENATE($A88,CX$25),Datos!$B:$AV,44,FALSE),"0")</f>
        <v>0</v>
      </c>
      <c r="CY88" s="25" t="str">
        <f>IFERROR(VLOOKUP(CONCATENATE($A88,CY$25),Datos!$B:$AV,44,FALSE),"0")</f>
        <v>0</v>
      </c>
      <c r="CZ88" s="25" t="str">
        <f>IFERROR(VLOOKUP(CONCATENATE($A88,CZ$25),Datos!$B:$AV,44,FALSE),"0")</f>
        <v>0</v>
      </c>
      <c r="DA88" s="25" t="str">
        <f>IFERROR(VLOOKUP(CONCATENATE($A88,DA$25),Datos!$B:$AV,44,FALSE),"0")</f>
        <v>0</v>
      </c>
    </row>
    <row r="89" spans="1:105" x14ac:dyDescent="0.2">
      <c r="A89" s="21" t="s">
        <v>44</v>
      </c>
      <c r="B89" s="23">
        <v>2.394678492239468E-2</v>
      </c>
      <c r="C89" s="23">
        <v>2.5135969425253566E-2</v>
      </c>
      <c r="D89" s="23">
        <v>1.5957446808510637E-2</v>
      </c>
      <c r="E89" s="23">
        <v>1.7190714075815457E-2</v>
      </c>
      <c r="F89" s="23">
        <v>2.2290209790209792E-2</v>
      </c>
      <c r="G89" s="23">
        <v>1.8263516451659662E-2</v>
      </c>
      <c r="H89" s="23">
        <v>1.7741481272880878E-2</v>
      </c>
      <c r="I89" s="23">
        <v>1.962005605730302E-2</v>
      </c>
      <c r="J89" s="23">
        <v>1.7064846416382253E-2</v>
      </c>
      <c r="K89" s="23">
        <v>1.3447432762836185E-2</v>
      </c>
      <c r="L89" s="23">
        <v>1.4535310527088533E-2</v>
      </c>
      <c r="M89" s="23">
        <v>1.7269372693726939E-2</v>
      </c>
      <c r="N89" s="23">
        <v>2.3462659101364823E-2</v>
      </c>
      <c r="O89" s="23">
        <v>2.0279405137449302E-2</v>
      </c>
      <c r="P89" s="23">
        <v>1.7410930195066902E-2</v>
      </c>
      <c r="Q89" s="23">
        <v>1.7229591139067413E-2</v>
      </c>
      <c r="R89" s="23">
        <v>1.7091311916442475E-2</v>
      </c>
      <c r="S89" s="23">
        <v>1.8637399047421826E-2</v>
      </c>
      <c r="T89" s="23">
        <v>1.6016427104722793E-2</v>
      </c>
      <c r="U89" s="23">
        <v>1.6819286114744907E-2</v>
      </c>
      <c r="V89" s="23">
        <v>1.7216009417304296E-2</v>
      </c>
      <c r="W89" s="23">
        <v>1.399930867611476E-2</v>
      </c>
      <c r="X89" s="23">
        <v>1.6050583657587547E-2</v>
      </c>
      <c r="Y89" s="23">
        <v>1.5128593040847202E-2</v>
      </c>
      <c r="Z89" s="23">
        <v>1.2296761852712119E-2</v>
      </c>
      <c r="AA89" s="23">
        <v>1.8292682926829267E-2</v>
      </c>
      <c r="AB89" s="23">
        <v>1.3470173187940988E-2</v>
      </c>
      <c r="AC89" s="23">
        <v>1.332675222112537E-2</v>
      </c>
      <c r="AD89" s="23">
        <v>1.5611448395490026E-2</v>
      </c>
      <c r="AE89" s="23">
        <v>1.6323165704863973E-2</v>
      </c>
      <c r="AF89" s="23">
        <v>1.7802197802197803E-2</v>
      </c>
      <c r="AG89" s="23">
        <v>1.6923076923076923E-2</v>
      </c>
      <c r="AH89" s="23">
        <v>1.2425218591808559E-2</v>
      </c>
      <c r="AI89" s="23">
        <v>1.3034033309196235E-2</v>
      </c>
      <c r="AJ89" s="23">
        <v>2.4105186267348429E-2</v>
      </c>
      <c r="AK89" s="23">
        <v>2.1052631578947368E-2</v>
      </c>
      <c r="AL89" s="23">
        <v>2.1241444418220439E-2</v>
      </c>
      <c r="AM89" s="23">
        <v>9.6217105263157895E-2</v>
      </c>
      <c r="AN89" s="23">
        <v>0.12022900763358779</v>
      </c>
      <c r="AO89" s="23">
        <v>0</v>
      </c>
      <c r="AP89" s="23">
        <v>7.746478873239436E-2</v>
      </c>
      <c r="AQ89" s="23">
        <v>6.3194850789935642E-2</v>
      </c>
      <c r="AR89" s="23">
        <v>6.0232476224022544E-2</v>
      </c>
      <c r="AS89" s="23">
        <v>3.111111111111111E-2</v>
      </c>
      <c r="AT89" s="23">
        <v>3.6707452725250278E-2</v>
      </c>
      <c r="AU89" s="23">
        <v>3.7735849056603772E-2</v>
      </c>
      <c r="AV89" s="23">
        <v>2.8452874925903971E-2</v>
      </c>
      <c r="AW89" s="23">
        <v>2.8979673978667742E-2</v>
      </c>
      <c r="AX89" s="23">
        <v>3.8869257950530034E-2</v>
      </c>
      <c r="AY89" s="23">
        <v>2.5797821517294095E-2</v>
      </c>
      <c r="AZ89" s="23">
        <v>2.232696601339618E-2</v>
      </c>
      <c r="BA89" s="23">
        <v>2.3657529102515961E-2</v>
      </c>
      <c r="BB89" s="23">
        <v>1.8482390389156996E-2</v>
      </c>
      <c r="BC89" s="23">
        <v>1.8277822908204712E-2</v>
      </c>
      <c r="BD89" s="23">
        <v>2.820796460176991E-2</v>
      </c>
      <c r="BE89" s="23">
        <v>2.0842105263157894E-2</v>
      </c>
      <c r="BF89" s="23">
        <v>2.9062870699881376E-2</v>
      </c>
      <c r="BG89" s="25">
        <f>IFERROR(VLOOKUP(CONCATENATE($A89,BG$25),Datos!$B:$AV,44,FALSE),"0")</f>
        <v>1</v>
      </c>
      <c r="BH89" s="25">
        <f>IFERROR(VLOOKUP(CONCATENATE($A89,BH$25),Datos!$B:$AV,44,FALSE),"0")</f>
        <v>0.875</v>
      </c>
      <c r="BI89" s="25">
        <f>IFERROR(VLOOKUP(CONCATENATE($A89,BI$25),Datos!$B:$AV,44,FALSE),"0")</f>
        <v>0.26587301587301587</v>
      </c>
      <c r="BJ89" s="25">
        <f>IFERROR(VLOOKUP(CONCATENATE($A89,BJ$25),Datos!$B:$AV,44,FALSE),"0")</f>
        <v>4.6494992846924176E-2</v>
      </c>
      <c r="BK89" s="25">
        <f>IFERROR(VLOOKUP(CONCATENATE($A89,BK$25),Datos!$B:$AV,44,FALSE),"0")</f>
        <v>1.8969072164948454E-2</v>
      </c>
      <c r="BL89" s="25">
        <f>IFERROR(VLOOKUP(CONCATENATE($A89,BL$25),Datos!$B:$AV,44,FALSE),"0")</f>
        <v>1.4561933534743202E-2</v>
      </c>
      <c r="BM89" s="25">
        <f>IFERROR(VLOOKUP(CONCATENATE($A89,BM$25),Datos!$B:$AV,44,FALSE),"0")</f>
        <v>1.2897196261682243E-2</v>
      </c>
      <c r="BN89" s="25">
        <f>IFERROR(VLOOKUP(CONCATENATE($A89,BN$25),Datos!$B:$AV,44,FALSE),"0")</f>
        <v>1.9969040247678017E-2</v>
      </c>
      <c r="BO89" s="25">
        <f>IFERROR(VLOOKUP(CONCATENATE($A89,BO$25),Datos!$B:$AV,44,FALSE),"0")</f>
        <v>1.5155615696887685E-2</v>
      </c>
      <c r="BP89" s="25">
        <f>IFERROR(VLOOKUP(CONCATENATE($A89,BP$25),Datos!$B:$AV,44,FALSE),"0")</f>
        <v>1.5303738317757009E-2</v>
      </c>
      <c r="BQ89" s="25">
        <f>IFERROR(VLOOKUP(CONCATENATE($A89,BQ$25),Datos!$B:$AV,44,FALSE),"0")</f>
        <v>1.4994954591321897E-2</v>
      </c>
      <c r="BR89" s="25">
        <f>IFERROR(VLOOKUP(CONCATENATE($A89,BR$25),Datos!$B:$AV,44,FALSE),"0")</f>
        <v>1.6210826210826212E-2</v>
      </c>
      <c r="BS89" s="25">
        <f>IFERROR(VLOOKUP(CONCATENATE($A89,BS$25),Datos!$B:$AV,44,FALSE),"0")</f>
        <v>1.7527087316762269E-2</v>
      </c>
      <c r="BT89" s="25">
        <f>IFERROR(VLOOKUP(CONCATENATE($A89,BT$25),Datos!$B:$AV,44,FALSE),"0")</f>
        <v>1.3805808409189423E-2</v>
      </c>
      <c r="BU89" s="25">
        <f>IFERROR(VLOOKUP(CONCATENATE($A89,BU$25),Datos!$B:$AV,44,FALSE),"0")</f>
        <v>1.2559354226020893E-2</v>
      </c>
      <c r="BV89" s="25">
        <f>IFERROR(VLOOKUP(CONCATENATE($A89,BV$25),Datos!$B:$AV,44,FALSE),"0")</f>
        <v>2.0606099150952396E-2</v>
      </c>
      <c r="BW89" s="25">
        <f>IFERROR(VLOOKUP(CONCATENATE($A89,BW$25),Datos!$B:$AV,44,FALSE),"0")</f>
        <v>4.6286003031834257E-2</v>
      </c>
      <c r="BX89" s="25">
        <f>IFERROR(VLOOKUP(CONCATENATE($A89,BX$25),Datos!$B:$AV,44,FALSE),"0")</f>
        <v>6.3932702418506834E-2</v>
      </c>
      <c r="BY89" s="25">
        <f>IFERROR(VLOOKUP(CONCATENATE($A89,BY$25),Datos!$B:$AV,44,FALSE),"0")</f>
        <v>4.1218637992831542E-2</v>
      </c>
      <c r="BZ89" s="25">
        <f>IFERROR(VLOOKUP(CONCATENATE($A89,BZ$25),Datos!$B:$AV,44,FALSE),"0")</f>
        <v>5.0056882821387941E-2</v>
      </c>
      <c r="CA89" s="25">
        <f>IFERROR(VLOOKUP(CONCATENATE($A89,CA$25),Datos!$B:$AV,44,FALSE),"0")</f>
        <v>5.1470588235294115E-2</v>
      </c>
      <c r="CB89" s="25">
        <f>IFERROR(VLOOKUP(CONCATENATE($A89,CB$25),Datos!$B:$AV,44,FALSE),"0")</f>
        <v>6.8535825545171333E-2</v>
      </c>
      <c r="CC89" s="25">
        <f>IFERROR(VLOOKUP(CONCATENATE($A89,CC$25),Datos!$B:$AV,44,FALSE),"0")</f>
        <v>3.2095046854083001E-2</v>
      </c>
      <c r="CD89" s="25">
        <f>IFERROR(VLOOKUP(CONCATENATE($A89,CD$25),Datos!$B:$AV,44,FALSE),"0")</f>
        <v>1.9867060561299853E-2</v>
      </c>
      <c r="CE89" s="25">
        <f>IFERROR(VLOOKUP(CONCATENATE($A89,CE$25),Datos!$B:$AV,44,FALSE),"0")</f>
        <v>2.0347222222222221E-2</v>
      </c>
      <c r="CF89" s="25">
        <f>IFERROR(VLOOKUP(CONCATENATE($A89,CF$25),Datos!$B:$AV,44,FALSE),"0")</f>
        <v>1.6862055490425947E-2</v>
      </c>
      <c r="CG89" s="25">
        <f>IFERROR(VLOOKUP(CONCATENATE($A89,CG$25),Datos!$B:$AV,44,FALSE),"0")</f>
        <v>1.6991504247876061E-2</v>
      </c>
      <c r="CH89" s="25">
        <f>IFERROR(VLOOKUP(CONCATENATE($A89,CH$25),Datos!$B:$AV,44,FALSE),"0")</f>
        <v>1.4579191517561299E-2</v>
      </c>
      <c r="CI89" s="25">
        <f>IFERROR(VLOOKUP(CONCATENATE($A89,CI$25),Datos!$B:$AV,44,FALSE),"0")</f>
        <v>1.4402560455192033E-2</v>
      </c>
      <c r="CJ89" s="25">
        <f>IFERROR(VLOOKUP(CONCATENATE($A89,CJ$25),Datos!$B:$AV,44,FALSE),"0")</f>
        <v>1.0564155234392194E-2</v>
      </c>
      <c r="CK89" s="25">
        <f>IFERROR(VLOOKUP(CONCATENATE($A89,CK$25),Datos!$B:$AV,44,FALSE),"0")</f>
        <v>1.6304347826086956E-2</v>
      </c>
      <c r="CL89" s="25">
        <f>IFERROR(VLOOKUP(CONCATENATE($A89,CL$25),Datos!$B:$AV,44,FALSE),"0")</f>
        <v>1.4418455623197693E-2</v>
      </c>
      <c r="CM89" s="25">
        <f>IFERROR(VLOOKUP(CONCATENATE($A89,CM$25),Datos!$B:$AV,44,FALSE),"0")</f>
        <v>1.3636363636363636E-2</v>
      </c>
      <c r="CN89" s="25">
        <f>IFERROR(VLOOKUP(CONCATENATE($A89,CN$25),Datos!$B:$AV,44,FALSE),"0")</f>
        <v>1.5434985968194575E-2</v>
      </c>
      <c r="CO89" s="25">
        <f>IFERROR(VLOOKUP(CONCATENATE($A89,CO$25),Datos!$B:$AV,44,FALSE),"0")</f>
        <v>0</v>
      </c>
      <c r="CP89" s="25">
        <f>IFERROR(VLOOKUP(CONCATENATE($A89,CP$25),Datos!$B:$AV,44,FALSE),"0")</f>
        <v>1.3410596026490066E-2</v>
      </c>
      <c r="CQ89" s="25">
        <f>IFERROR(VLOOKUP(CONCATENATE($A89,CQ$25),Datos!$B:$AV,44,FALSE),"0")</f>
        <v>1.7200191113234592E-2</v>
      </c>
      <c r="CR89" s="25">
        <f>IFERROR(VLOOKUP(CONCATENATE($A89,CR$25),Datos!$B:$AV,44,FALSE),"0")</f>
        <v>2.1636865474618985E-2</v>
      </c>
      <c r="CS89" s="25">
        <f>IFERROR(VLOOKUP(CONCATENATE($A89,CS$25),Datos!$B:$AV,44,FALSE),"0")</f>
        <v>2.1526808849910303E-2</v>
      </c>
      <c r="CT89" s="25">
        <f>IFERROR(VLOOKUP(CONCATENATE($A89,CT$25),Datos!$B:$AV,44,FALSE),"0")</f>
        <v>1.8861334264757248E-2</v>
      </c>
      <c r="CU89" s="25">
        <f>IFERROR(VLOOKUP(CONCATENATE($A89,CU$25),Datos!$B:$AV,44,FALSE),"0")</f>
        <v>1.2914798206278028E-2</v>
      </c>
      <c r="CV89" s="25">
        <f>IFERROR(VLOOKUP(CONCATENATE($A89,CV$25),Datos!$B:$AV,44,FALSE),"0")</f>
        <v>1.3048205871692642E-2</v>
      </c>
      <c r="CW89" s="25">
        <f>IFERROR(VLOOKUP(CONCATENATE($A89,CW$25),Datos!$B:$AV,44,FALSE),"0")</f>
        <v>1.6166696604993713E-2</v>
      </c>
      <c r="CX89" s="25">
        <f>IFERROR(VLOOKUP(CONCATENATE($A89,CX$25),Datos!$B:$AV,44,FALSE),"0")</f>
        <v>1.6669753658084832E-2</v>
      </c>
      <c r="CY89" s="25">
        <f>IFERROR(VLOOKUP(CONCATENATE($A89,CY$25),Datos!$B:$AV,44,FALSE),"0")</f>
        <v>1.7441860465116279E-2</v>
      </c>
      <c r="CZ89" s="25">
        <f>IFERROR(VLOOKUP(CONCATENATE($A89,CZ$25),Datos!$B:$AV,44,FALSE),"0")</f>
        <v>1.7905588714053174E-2</v>
      </c>
      <c r="DA89" s="25">
        <f>IFERROR(VLOOKUP(CONCATENATE($A89,DA$25),Datos!$B:$AV,44,FALSE),"0")</f>
        <v>1.4560750687591004E-2</v>
      </c>
    </row>
    <row r="90" spans="1:105" x14ac:dyDescent="0.2">
      <c r="A90" s="21" t="s">
        <v>130</v>
      </c>
      <c r="B90" s="23">
        <v>2.5122956267446497E-2</v>
      </c>
      <c r="C90" s="23">
        <v>2.6792963464140732E-2</v>
      </c>
      <c r="D90" s="23">
        <v>2.4469820554649267E-2</v>
      </c>
      <c r="E90" s="23">
        <v>2.2673198040587823E-2</v>
      </c>
      <c r="F90" s="23">
        <v>2.236333517393705E-2</v>
      </c>
      <c r="G90" s="23">
        <v>2.6444662095984329E-2</v>
      </c>
      <c r="H90" s="23">
        <v>2.2900763358778626E-2</v>
      </c>
      <c r="I90" s="23">
        <v>2.2260009275003864E-2</v>
      </c>
      <c r="J90" s="23">
        <v>3.4853528628495341E-2</v>
      </c>
      <c r="K90" s="23">
        <v>0.14779614325068871</v>
      </c>
      <c r="L90" s="23">
        <v>1.8675213675213676E-2</v>
      </c>
      <c r="M90" s="23">
        <v>0</v>
      </c>
      <c r="N90" s="23">
        <v>0</v>
      </c>
      <c r="O90" s="23">
        <v>3.7396121883656507E-2</v>
      </c>
      <c r="P90" s="23">
        <v>1.4596172559195588E-2</v>
      </c>
      <c r="Q90" s="23">
        <v>1.6121809225257501E-2</v>
      </c>
      <c r="R90" s="23">
        <v>1.4173228346456693E-2</v>
      </c>
      <c r="S90" s="23">
        <v>1.602136181575434E-2</v>
      </c>
      <c r="T90" s="23">
        <v>1.0472727272727272E-2</v>
      </c>
      <c r="U90" s="23">
        <v>1.1563876651982379E-2</v>
      </c>
      <c r="V90" s="23">
        <v>1.1394207944294984E-2</v>
      </c>
      <c r="W90" s="23">
        <v>1.2230338032953966E-2</v>
      </c>
      <c r="X90" s="23">
        <v>1.3659128851115495E-2</v>
      </c>
      <c r="Y90" s="23">
        <v>1.1916583912611719E-2</v>
      </c>
      <c r="Z90" s="23">
        <v>1.3147410358565738E-2</v>
      </c>
      <c r="AA90" s="23">
        <v>2.0680147058823529E-2</v>
      </c>
      <c r="AB90" s="23">
        <v>1.2164216928535226E-2</v>
      </c>
      <c r="AC90" s="23">
        <v>1.0759829968119023E-2</v>
      </c>
      <c r="AD90" s="23">
        <v>1.2432847275518036E-2</v>
      </c>
      <c r="AE90" s="23">
        <v>1.4029618082618862E-2</v>
      </c>
      <c r="AF90" s="23">
        <v>1.3074269112039223E-2</v>
      </c>
      <c r="AG90" s="23">
        <v>1.866703539823009E-2</v>
      </c>
      <c r="AH90" s="23">
        <v>1.593689632968448E-2</v>
      </c>
      <c r="AI90" s="23">
        <v>1.846325997762029E-2</v>
      </c>
      <c r="AJ90" s="23">
        <v>1.9952889012054869E-2</v>
      </c>
      <c r="AK90" s="23">
        <v>1.5885750962772786E-2</v>
      </c>
      <c r="AL90" s="23">
        <v>1.8789144050104383E-2</v>
      </c>
      <c r="AM90" s="23">
        <v>2.6243567753001715E-2</v>
      </c>
      <c r="AN90" s="23">
        <v>2.4136299100804542E-2</v>
      </c>
      <c r="AO90" s="23">
        <v>2.3817399933840556E-2</v>
      </c>
      <c r="AP90" s="23">
        <v>0</v>
      </c>
      <c r="AQ90" s="23">
        <v>3.3160274660860828E-2</v>
      </c>
      <c r="AR90" s="23">
        <v>3.9631705364291434E-2</v>
      </c>
      <c r="AS90" s="23">
        <v>3.4419458467186782E-2</v>
      </c>
      <c r="AT90" s="23">
        <v>4.8658042093068163E-2</v>
      </c>
      <c r="AU90" s="23">
        <v>4.2371403661726245E-2</v>
      </c>
      <c r="AV90" s="23">
        <v>3.3345095271700778E-2</v>
      </c>
      <c r="AW90" s="23">
        <v>3.5237217871948411E-2</v>
      </c>
      <c r="AX90" s="23">
        <v>4.5248134933506323E-2</v>
      </c>
      <c r="AY90" s="23">
        <v>6.8972659486329746E-2</v>
      </c>
      <c r="AZ90" s="23">
        <v>0</v>
      </c>
      <c r="BA90" s="23">
        <v>0</v>
      </c>
      <c r="BB90" s="23">
        <v>0</v>
      </c>
      <c r="BC90" s="23">
        <v>0</v>
      </c>
      <c r="BD90" s="23">
        <v>0</v>
      </c>
      <c r="BE90" s="23">
        <v>0</v>
      </c>
      <c r="BF90" s="23">
        <v>0</v>
      </c>
      <c r="BG90" s="25" t="str">
        <f>IFERROR(VLOOKUP(CONCATENATE($A90,BG$25),Datos!$B:$AV,44,FALSE),"0")</f>
        <v>0</v>
      </c>
      <c r="BH90" s="25" t="str">
        <f>IFERROR(VLOOKUP(CONCATENATE($A90,BH$25),Datos!$B:$AV,44,FALSE),"0")</f>
        <v>0</v>
      </c>
      <c r="BI90" s="25" t="str">
        <f>IFERROR(VLOOKUP(CONCATENATE($A90,BI$25),Datos!$B:$AV,44,FALSE),"0")</f>
        <v>0</v>
      </c>
      <c r="BJ90" s="25" t="str">
        <f>IFERROR(VLOOKUP(CONCATENATE($A90,BJ$25),Datos!$B:$AV,44,FALSE),"0")</f>
        <v>0</v>
      </c>
      <c r="BK90" s="25" t="str">
        <f>IFERROR(VLOOKUP(CONCATENATE($A90,BK$25),Datos!$B:$AV,44,FALSE),"0")</f>
        <v>0</v>
      </c>
      <c r="BL90" s="25" t="str">
        <f>IFERROR(VLOOKUP(CONCATENATE($A90,BL$25),Datos!$B:$AV,44,FALSE),"0")</f>
        <v>0</v>
      </c>
      <c r="BM90" s="25" t="str">
        <f>IFERROR(VLOOKUP(CONCATENATE($A90,BM$25),Datos!$B:$AV,44,FALSE),"0")</f>
        <v>0</v>
      </c>
      <c r="BN90" s="25" t="str">
        <f>IFERROR(VLOOKUP(CONCATENATE($A90,BN$25),Datos!$B:$AV,44,FALSE),"0")</f>
        <v>0</v>
      </c>
      <c r="BO90" s="25" t="str">
        <f>IFERROR(VLOOKUP(CONCATENATE($A90,BO$25),Datos!$B:$AV,44,FALSE),"0")</f>
        <v>0</v>
      </c>
      <c r="BP90" s="25" t="str">
        <f>IFERROR(VLOOKUP(CONCATENATE($A90,BP$25),Datos!$B:$AV,44,FALSE),"0")</f>
        <v>0</v>
      </c>
      <c r="BQ90" s="25" t="str">
        <f>IFERROR(VLOOKUP(CONCATENATE($A90,BQ$25),Datos!$B:$AV,44,FALSE),"0")</f>
        <v>0</v>
      </c>
      <c r="BR90" s="25" t="str">
        <f>IFERROR(VLOOKUP(CONCATENATE($A90,BR$25),Datos!$B:$AV,44,FALSE),"0")</f>
        <v>0</v>
      </c>
      <c r="BS90" s="25" t="str">
        <f>IFERROR(VLOOKUP(CONCATENATE($A90,BS$25),Datos!$B:$AV,44,FALSE),"0")</f>
        <v>0</v>
      </c>
      <c r="BT90" s="25" t="str">
        <f>IFERROR(VLOOKUP(CONCATENATE($A90,BT$25),Datos!$B:$AV,44,FALSE),"0")</f>
        <v>0</v>
      </c>
      <c r="BU90" s="25" t="str">
        <f>IFERROR(VLOOKUP(CONCATENATE($A90,BU$25),Datos!$B:$AV,44,FALSE),"0")</f>
        <v>0</v>
      </c>
      <c r="BV90" s="25" t="str">
        <f>IFERROR(VLOOKUP(CONCATENATE($A90,BV$25),Datos!$B:$AV,44,FALSE),"0")</f>
        <v>0</v>
      </c>
      <c r="BW90" s="25" t="str">
        <f>IFERROR(VLOOKUP(CONCATENATE($A90,BW$25),Datos!$B:$AV,44,FALSE),"0")</f>
        <v>0</v>
      </c>
      <c r="BX90" s="25" t="str">
        <f>IFERROR(VLOOKUP(CONCATENATE($A90,BX$25),Datos!$B:$AV,44,FALSE),"0")</f>
        <v>0</v>
      </c>
      <c r="BY90" s="25" t="str">
        <f>IFERROR(VLOOKUP(CONCATENATE($A90,BY$25),Datos!$B:$AV,44,FALSE),"0")</f>
        <v>0</v>
      </c>
      <c r="BZ90" s="25" t="str">
        <f>IFERROR(VLOOKUP(CONCATENATE($A90,BZ$25),Datos!$B:$AV,44,FALSE),"0")</f>
        <v>0</v>
      </c>
      <c r="CA90" s="25" t="str">
        <f>IFERROR(VLOOKUP(CONCATENATE($A90,CA$25),Datos!$B:$AV,44,FALSE),"0")</f>
        <v>0</v>
      </c>
      <c r="CB90" s="25" t="str">
        <f>IFERROR(VLOOKUP(CONCATENATE($A90,CB$25),Datos!$B:$AV,44,FALSE),"0")</f>
        <v>0</v>
      </c>
      <c r="CC90" s="25" t="str">
        <f>IFERROR(VLOOKUP(CONCATENATE($A90,CC$25),Datos!$B:$AV,44,FALSE),"0")</f>
        <v>0</v>
      </c>
      <c r="CD90" s="25" t="str">
        <f>IFERROR(VLOOKUP(CONCATENATE($A90,CD$25),Datos!$B:$AV,44,FALSE),"0")</f>
        <v>0</v>
      </c>
      <c r="CE90" s="25" t="str">
        <f>IFERROR(VLOOKUP(CONCATENATE($A90,CE$25),Datos!$B:$AV,44,FALSE),"0")</f>
        <v>0</v>
      </c>
      <c r="CF90" s="25" t="str">
        <f>IFERROR(VLOOKUP(CONCATENATE($A90,CF$25),Datos!$B:$AV,44,FALSE),"0")</f>
        <v>0</v>
      </c>
      <c r="CG90" s="25" t="str">
        <f>IFERROR(VLOOKUP(CONCATENATE($A90,CG$25),Datos!$B:$AV,44,FALSE),"0")</f>
        <v>0</v>
      </c>
      <c r="CH90" s="25" t="str">
        <f>IFERROR(VLOOKUP(CONCATENATE($A90,CH$25),Datos!$B:$AV,44,FALSE),"0")</f>
        <v>0</v>
      </c>
      <c r="CI90" s="25" t="str">
        <f>IFERROR(VLOOKUP(CONCATENATE($A90,CI$25),Datos!$B:$AV,44,FALSE),"0")</f>
        <v>0</v>
      </c>
      <c r="CJ90" s="25" t="str">
        <f>IFERROR(VLOOKUP(CONCATENATE($A90,CJ$25),Datos!$B:$AV,44,FALSE),"0")</f>
        <v>0</v>
      </c>
      <c r="CK90" s="25" t="str">
        <f>IFERROR(VLOOKUP(CONCATENATE($A90,CK$25),Datos!$B:$AV,44,FALSE),"0")</f>
        <v>0</v>
      </c>
      <c r="CL90" s="25" t="str">
        <f>IFERROR(VLOOKUP(CONCATENATE($A90,CL$25),Datos!$B:$AV,44,FALSE),"0")</f>
        <v>0</v>
      </c>
      <c r="CM90" s="25" t="str">
        <f>IFERROR(VLOOKUP(CONCATENATE($A90,CM$25),Datos!$B:$AV,44,FALSE),"0")</f>
        <v>0</v>
      </c>
      <c r="CN90" s="25" t="str">
        <f>IFERROR(VLOOKUP(CONCATENATE($A90,CN$25),Datos!$B:$AV,44,FALSE),"0")</f>
        <v>0</v>
      </c>
      <c r="CO90" s="25" t="str">
        <f>IFERROR(VLOOKUP(CONCATENATE($A90,CO$25),Datos!$B:$AV,44,FALSE),"0")</f>
        <v>0</v>
      </c>
      <c r="CP90" s="25" t="str">
        <f>IFERROR(VLOOKUP(CONCATENATE($A90,CP$25),Datos!$B:$AV,44,FALSE),"0")</f>
        <v>0</v>
      </c>
      <c r="CQ90" s="25" t="str">
        <f>IFERROR(VLOOKUP(CONCATENATE($A90,CQ$25),Datos!$B:$AV,44,FALSE),"0")</f>
        <v>0</v>
      </c>
      <c r="CR90" s="25" t="str">
        <f>IFERROR(VLOOKUP(CONCATENATE($A90,CR$25),Datos!$B:$AV,44,FALSE),"0")</f>
        <v>0</v>
      </c>
      <c r="CS90" s="25" t="str">
        <f>IFERROR(VLOOKUP(CONCATENATE($A90,CS$25),Datos!$B:$AV,44,FALSE),"0")</f>
        <v>0</v>
      </c>
      <c r="CT90" s="25" t="str">
        <f>IFERROR(VLOOKUP(CONCATENATE($A90,CT$25),Datos!$B:$AV,44,FALSE),"0")</f>
        <v>0</v>
      </c>
      <c r="CU90" s="25" t="str">
        <f>IFERROR(VLOOKUP(CONCATENATE($A90,CU$25),Datos!$B:$AV,44,FALSE),"0")</f>
        <v>0</v>
      </c>
      <c r="CV90" s="25" t="str">
        <f>IFERROR(VLOOKUP(CONCATENATE($A90,CV$25),Datos!$B:$AV,44,FALSE),"0")</f>
        <v>0</v>
      </c>
      <c r="CW90" s="25" t="str">
        <f>IFERROR(VLOOKUP(CONCATENATE($A90,CW$25),Datos!$B:$AV,44,FALSE),"0")</f>
        <v>0</v>
      </c>
      <c r="CX90" s="25" t="str">
        <f>IFERROR(VLOOKUP(CONCATENATE($A90,CX$25),Datos!$B:$AV,44,FALSE),"0")</f>
        <v>0</v>
      </c>
      <c r="CY90" s="25" t="str">
        <f>IFERROR(VLOOKUP(CONCATENATE($A90,CY$25),Datos!$B:$AV,44,FALSE),"0")</f>
        <v>0</v>
      </c>
      <c r="CZ90" s="25" t="str">
        <f>IFERROR(VLOOKUP(CONCATENATE($A90,CZ$25),Datos!$B:$AV,44,FALSE),"0")</f>
        <v>0</v>
      </c>
      <c r="DA90" s="25" t="str">
        <f>IFERROR(VLOOKUP(CONCATENATE($A90,DA$25),Datos!$B:$AV,44,FALSE),"0")</f>
        <v>0</v>
      </c>
    </row>
    <row r="91" spans="1:105" x14ac:dyDescent="0.2">
      <c r="A91" s="21" t="s">
        <v>42</v>
      </c>
      <c r="B91" s="23">
        <v>0.16540256709451576</v>
      </c>
      <c r="C91" s="23">
        <v>0</v>
      </c>
      <c r="D91" s="23">
        <v>0</v>
      </c>
      <c r="E91" s="23">
        <v>0</v>
      </c>
      <c r="F91" s="23">
        <v>6.1293984108967081E-2</v>
      </c>
      <c r="G91" s="23">
        <v>3.1952662721893489E-2</v>
      </c>
      <c r="H91" s="23">
        <v>3.0534351145038167E-2</v>
      </c>
      <c r="I91" s="23">
        <v>1.9433781190019195E-2</v>
      </c>
      <c r="J91" s="23">
        <v>3.4116755117513269E-2</v>
      </c>
      <c r="K91" s="23">
        <v>1.889763779527559E-2</v>
      </c>
      <c r="L91" s="23">
        <v>2.2900763358778626E-2</v>
      </c>
      <c r="M91" s="23">
        <v>2.0195838433292534E-2</v>
      </c>
      <c r="N91" s="23">
        <v>3.5879143936214858E-2</v>
      </c>
      <c r="O91" s="23">
        <v>1.8427518427518427E-2</v>
      </c>
      <c r="P91" s="23">
        <v>1.4384656366542355E-2</v>
      </c>
      <c r="Q91" s="23">
        <v>1.8711018711018712E-2</v>
      </c>
      <c r="R91" s="23">
        <v>1.4623955431754874E-2</v>
      </c>
      <c r="S91" s="23">
        <v>1.7098445595854921E-2</v>
      </c>
      <c r="T91" s="23">
        <v>1.746894409937888E-2</v>
      </c>
      <c r="U91" s="23">
        <v>1.7168291649003815E-2</v>
      </c>
      <c r="V91" s="23">
        <v>2.2801302931596091E-2</v>
      </c>
      <c r="W91" s="23">
        <v>2.1201413427561839E-2</v>
      </c>
      <c r="X91" s="23">
        <v>2.8224963412084466E-2</v>
      </c>
      <c r="Y91" s="23">
        <v>1.9973368841544607E-2</v>
      </c>
      <c r="Z91" s="23">
        <v>2.0093770931011386E-2</v>
      </c>
      <c r="AA91" s="23">
        <v>1.4814814814814815E-2</v>
      </c>
      <c r="AB91" s="23">
        <v>1.7916390179163903E-2</v>
      </c>
      <c r="AC91" s="23">
        <v>2.5044270174550975E-2</v>
      </c>
      <c r="AD91" s="23">
        <v>1.9071469851666346E-2</v>
      </c>
      <c r="AE91" s="23">
        <v>3.5801104972375687E-2</v>
      </c>
      <c r="AF91" s="23">
        <v>2.8490028490028491E-2</v>
      </c>
      <c r="AG91" s="23">
        <v>4.0783034257748776E-2</v>
      </c>
      <c r="AH91" s="23">
        <v>4.4854223772738601E-2</v>
      </c>
      <c r="AI91" s="23">
        <v>4.2642140468227424E-2</v>
      </c>
      <c r="AJ91" s="23">
        <v>4.5126919460984016E-2</v>
      </c>
      <c r="AK91" s="23">
        <v>4.188210961737332E-2</v>
      </c>
      <c r="AL91" s="23">
        <v>5.1148999258710158E-2</v>
      </c>
      <c r="AM91" s="23">
        <v>8.3898305084745758E-2</v>
      </c>
      <c r="AN91" s="23">
        <v>7.8322784810126583E-2</v>
      </c>
      <c r="AO91" s="23">
        <v>6.9567706842255939E-2</v>
      </c>
      <c r="AP91" s="23">
        <v>4.6232876712328765E-2</v>
      </c>
      <c r="AQ91" s="23">
        <v>0</v>
      </c>
      <c r="AR91" s="23">
        <v>0</v>
      </c>
      <c r="AS91" s="23">
        <v>0</v>
      </c>
      <c r="AT91" s="23">
        <v>0</v>
      </c>
      <c r="AU91" s="23">
        <v>0</v>
      </c>
      <c r="AV91" s="23">
        <v>0</v>
      </c>
      <c r="AW91" s="23">
        <v>3.7380894209626189E-2</v>
      </c>
      <c r="AX91" s="23">
        <v>1.9518927444794953E-2</v>
      </c>
      <c r="AY91" s="23">
        <v>1.1533532678342588E-2</v>
      </c>
      <c r="AZ91" s="23">
        <v>9.1339648173207038E-3</v>
      </c>
      <c r="BA91" s="23">
        <v>1.0861366721979182E-2</v>
      </c>
      <c r="BB91" s="23">
        <v>1.5458384026336506E-2</v>
      </c>
      <c r="BC91" s="23">
        <v>1.4437800787516407E-2</v>
      </c>
      <c r="BD91" s="23">
        <v>1.4812001519179644E-2</v>
      </c>
      <c r="BE91" s="23">
        <v>1.1793826441467677E-2</v>
      </c>
      <c r="BF91" s="23">
        <v>1.3713509843856076E-2</v>
      </c>
      <c r="BG91" s="25">
        <f>IFERROR(VLOOKUP(CONCATENATE($A91,BG$25),Datos!$B:$AV,44,FALSE),"0")</f>
        <v>1.6101340033500836E-2</v>
      </c>
      <c r="BH91" s="25">
        <f>IFERROR(VLOOKUP(CONCATENATE($A91,BH$25),Datos!$B:$AV,44,FALSE),"0")</f>
        <v>1.7413864674138645E-2</v>
      </c>
      <c r="BI91" s="25">
        <f>IFERROR(VLOOKUP(CONCATENATE($A91,BI$25),Datos!$B:$AV,44,FALSE),"0")</f>
        <v>1.2912735849056604E-2</v>
      </c>
      <c r="BJ91" s="25">
        <f>IFERROR(VLOOKUP(CONCATENATE($A91,BJ$25),Datos!$B:$AV,44,FALSE),"0")</f>
        <v>1.079664570230608E-2</v>
      </c>
      <c r="BK91" s="25">
        <f>IFERROR(VLOOKUP(CONCATENATE($A91,BK$25),Datos!$B:$AV,44,FALSE),"0")</f>
        <v>1.9828259172521467E-2</v>
      </c>
      <c r="BL91" s="25">
        <f>IFERROR(VLOOKUP(CONCATENATE($A91,BL$25),Datos!$B:$AV,44,FALSE),"0")</f>
        <v>2.754698318496538E-2</v>
      </c>
      <c r="BM91" s="25">
        <f>IFERROR(VLOOKUP(CONCATENATE($A91,BM$25),Datos!$B:$AV,44,FALSE),"0")</f>
        <v>1.8690736688548506E-2</v>
      </c>
      <c r="BN91" s="25">
        <f>IFERROR(VLOOKUP(CONCATENATE($A91,BN$25),Datos!$B:$AV,44,FALSE),"0")</f>
        <v>3.1386807152927208E-2</v>
      </c>
      <c r="BO91" s="25">
        <f>IFERROR(VLOOKUP(CONCATENATE($A91,BO$25),Datos!$B:$AV,44,FALSE),"0")</f>
        <v>2.6208333333333333E-2</v>
      </c>
      <c r="BP91" s="25">
        <f>IFERROR(VLOOKUP(CONCATENATE($A91,BP$25),Datos!$B:$AV,44,FALSE),"0")</f>
        <v>2.3392210144927535E-2</v>
      </c>
      <c r="BQ91" s="25">
        <f>IFERROR(VLOOKUP(CONCATENATE($A91,BQ$25),Datos!$B:$AV,44,FALSE),"0")</f>
        <v>1.8752834467120182E-2</v>
      </c>
      <c r="BR91" s="25">
        <f>IFERROR(VLOOKUP(CONCATENATE($A91,BR$25),Datos!$B:$AV,44,FALSE),"0")</f>
        <v>3.2849657396211207E-2</v>
      </c>
      <c r="BS91" s="25">
        <f>IFERROR(VLOOKUP(CONCATENATE($A91,BS$25),Datos!$B:$AV,44,FALSE),"0")</f>
        <v>3.1345565749235471E-2</v>
      </c>
      <c r="BT91" s="25">
        <f>IFERROR(VLOOKUP(CONCATENATE($A91,BT$25),Datos!$B:$AV,44,FALSE),"0")</f>
        <v>2.2354048964218456E-2</v>
      </c>
      <c r="BU91" s="25">
        <f>IFERROR(VLOOKUP(CONCATENATE($A91,BU$25),Datos!$B:$AV,44,FALSE),"0")</f>
        <v>1.9989615784008308E-2</v>
      </c>
      <c r="BV91" s="25">
        <f>IFERROR(VLOOKUP(CONCATENATE($A91,BV$25),Datos!$B:$AV,44,FALSE),"0")</f>
        <v>1.7667536988685815E-2</v>
      </c>
      <c r="BW91" s="25">
        <f>IFERROR(VLOOKUP(CONCATENATE($A91,BW$25),Datos!$B:$AV,44,FALSE),"0")</f>
        <v>2.2742663656884876E-2</v>
      </c>
      <c r="BX91" s="25">
        <f>IFERROR(VLOOKUP(CONCATENATE($A91,BX$25),Datos!$B:$AV,44,FALSE),"0")</f>
        <v>2.4865757951259809E-2</v>
      </c>
      <c r="BY91" s="25">
        <f>IFERROR(VLOOKUP(CONCATENATE($A91,BY$25),Datos!$B:$AV,44,FALSE),"0")</f>
        <v>2.2905759162303665E-2</v>
      </c>
      <c r="BZ91" s="25">
        <f>IFERROR(VLOOKUP(CONCATENATE($A91,BZ$25),Datos!$B:$AV,44,FALSE),"0")</f>
        <v>2.6238455079764904E-2</v>
      </c>
      <c r="CA91" s="25">
        <f>IFERROR(VLOOKUP(CONCATENATE($A91,CA$25),Datos!$B:$AV,44,FALSE),"0")</f>
        <v>4.1237113402061855E-2</v>
      </c>
      <c r="CB91" s="25">
        <f>IFERROR(VLOOKUP(CONCATENATE($A91,CB$25),Datos!$B:$AV,44,FALSE),"0")</f>
        <v>2.3529411764705882E-2</v>
      </c>
      <c r="CC91" s="25">
        <f>IFERROR(VLOOKUP(CONCATENATE($A91,CC$25),Datos!$B:$AV,44,FALSE),"0")</f>
        <v>3.1152647975077882E-2</v>
      </c>
      <c r="CD91" s="25">
        <f>IFERROR(VLOOKUP(CONCATENATE($A91,CD$25),Datos!$B:$AV,44,FALSE),"0")</f>
        <v>3.0280649926144758E-2</v>
      </c>
      <c r="CE91" s="25">
        <f>IFERROR(VLOOKUP(CONCATENATE($A91,CE$25),Datos!$B:$AV,44,FALSE),"0")</f>
        <v>1.8836565096952907E-2</v>
      </c>
      <c r="CF91" s="25">
        <f>IFERROR(VLOOKUP(CONCATENATE($A91,CF$25),Datos!$B:$AV,44,FALSE),"0")</f>
        <v>2.6907630522088354E-2</v>
      </c>
      <c r="CG91" s="25">
        <f>IFERROR(VLOOKUP(CONCATENATE($A91,CG$25),Datos!$B:$AV,44,FALSE),"0")</f>
        <v>2.1595655806182123E-2</v>
      </c>
      <c r="CH91" s="25">
        <f>IFERROR(VLOOKUP(CONCATENATE($A91,CH$25),Datos!$B:$AV,44,FALSE),"0")</f>
        <v>1.9125290279774412E-2</v>
      </c>
      <c r="CI91" s="25">
        <f>IFERROR(VLOOKUP(CONCATENATE($A91,CI$25),Datos!$B:$AV,44,FALSE),"0")</f>
        <v>1.7600000000000001E-2</v>
      </c>
      <c r="CJ91" s="25">
        <f>IFERROR(VLOOKUP(CONCATENATE($A91,CJ$25),Datos!$B:$AV,44,FALSE),"0")</f>
        <v>1.8299835770704622E-2</v>
      </c>
      <c r="CK91" s="25">
        <f>IFERROR(VLOOKUP(CONCATENATE($A91,CK$25),Datos!$B:$AV,44,FALSE),"0")</f>
        <v>1.8302828618968387E-2</v>
      </c>
      <c r="CL91" s="25">
        <f>IFERROR(VLOOKUP(CONCATENATE($A91,CL$25),Datos!$B:$AV,44,FALSE),"0")</f>
        <v>1.3624930128563443E-2</v>
      </c>
      <c r="CM91" s="25">
        <f>IFERROR(VLOOKUP(CONCATENATE($A91,CM$25),Datos!$B:$AV,44,FALSE),"0")</f>
        <v>2.0249221183800622E-2</v>
      </c>
      <c r="CN91" s="25">
        <f>IFERROR(VLOOKUP(CONCATENATE($A91,CN$25),Datos!$B:$AV,44,FALSE),"0")</f>
        <v>1.813110181311018E-2</v>
      </c>
      <c r="CO91" s="25">
        <f>IFERROR(VLOOKUP(CONCATENATE($A91,CO$25),Datos!$B:$AV,44,FALSE),"0")</f>
        <v>2.1106116865350792E-2</v>
      </c>
      <c r="CP91" s="25">
        <f>IFERROR(VLOOKUP(CONCATENATE($A91,CP$25),Datos!$B:$AV,44,FALSE),"0")</f>
        <v>1.6995708154506437E-2</v>
      </c>
      <c r="CQ91" s="25">
        <f>IFERROR(VLOOKUP(CONCATENATE($A91,CQ$25),Datos!$B:$AV,44,FALSE),"0")</f>
        <v>3.8626609442060089E-2</v>
      </c>
      <c r="CR91" s="25">
        <f>IFERROR(VLOOKUP(CONCATENATE($A91,CR$25),Datos!$B:$AV,44,FALSE),"0")</f>
        <v>0</v>
      </c>
      <c r="CS91" s="25">
        <f>IFERROR(VLOOKUP(CONCATENATE($A91,CS$25),Datos!$B:$AV,44,FALSE),"0")</f>
        <v>0</v>
      </c>
      <c r="CT91" s="25">
        <f>IFERROR(VLOOKUP(CONCATENATE($A91,CT$25),Datos!$B:$AV,44,FALSE),"0")</f>
        <v>0</v>
      </c>
      <c r="CU91" s="25">
        <f>IFERROR(VLOOKUP(CONCATENATE($A91,CU$25),Datos!$B:$AV,44,FALSE),"0")</f>
        <v>5.8252427184466021E-2</v>
      </c>
      <c r="CV91" s="25">
        <f>IFERROR(VLOOKUP(CONCATENATE($A91,CV$25),Datos!$B:$AV,44,FALSE),"0")</f>
        <v>5.2508751458576426E-2</v>
      </c>
      <c r="CW91" s="25">
        <f>IFERROR(VLOOKUP(CONCATENATE($A91,CW$25),Datos!$B:$AV,44,FALSE),"0")</f>
        <v>2.4275118004045852E-2</v>
      </c>
      <c r="CX91" s="25">
        <f>IFERROR(VLOOKUP(CONCATENATE($A91,CX$25),Datos!$B:$AV,44,FALSE),"0")</f>
        <v>2.3529411764705882E-2</v>
      </c>
      <c r="CY91" s="25">
        <f>IFERROR(VLOOKUP(CONCATENATE($A91,CY$25),Datos!$B:$AV,44,FALSE),"0")</f>
        <v>2.225362062875309E-2</v>
      </c>
      <c r="CZ91" s="25">
        <f>IFERROR(VLOOKUP(CONCATENATE($A91,CZ$25),Datos!$B:$AV,44,FALSE),"0")</f>
        <v>2.0466173962478681E-2</v>
      </c>
      <c r="DA91" s="25">
        <f>IFERROR(VLOOKUP(CONCATENATE($A91,DA$25),Datos!$B:$AV,44,FALSE),"0")</f>
        <v>1.8280297901150981E-2</v>
      </c>
    </row>
    <row r="92" spans="1:105" x14ac:dyDescent="0.2">
      <c r="A92" s="28" t="s">
        <v>45</v>
      </c>
      <c r="B92" s="27">
        <v>2.5073799900086288E-2</v>
      </c>
      <c r="C92" s="27">
        <v>1.9502812203257773E-2</v>
      </c>
      <c r="D92" s="27">
        <v>2.4086097097014307E-2</v>
      </c>
      <c r="E92" s="27">
        <v>1.7136642784032752E-2</v>
      </c>
      <c r="F92" s="27">
        <v>1.7900334419718007E-2</v>
      </c>
      <c r="G92" s="27">
        <v>1.6635780605661954E-2</v>
      </c>
      <c r="H92" s="27">
        <v>1.5176493130464404E-2</v>
      </c>
      <c r="I92" s="27">
        <v>1.4451229831885366E-2</v>
      </c>
      <c r="J92" s="27">
        <v>1.5282815009490436E-2</v>
      </c>
      <c r="K92" s="27">
        <v>1.6322274668968843E-2</v>
      </c>
      <c r="L92" s="27">
        <v>1.4375198984269215E-2</v>
      </c>
      <c r="M92" s="27">
        <v>1.3704996326230713E-2</v>
      </c>
      <c r="N92" s="27">
        <v>1.5092607525214305E-2</v>
      </c>
      <c r="O92" s="27">
        <v>1.5579711538091814E-2</v>
      </c>
      <c r="P92" s="27">
        <v>1.5719680142159041E-2</v>
      </c>
      <c r="Q92" s="27">
        <v>1.5855409550156362E-2</v>
      </c>
      <c r="R92" s="27">
        <v>1.5827776461429105E-2</v>
      </c>
      <c r="S92" s="27">
        <v>1.5737168735323718E-2</v>
      </c>
      <c r="T92" s="27">
        <v>1.5880663217612129E-2</v>
      </c>
      <c r="U92" s="27">
        <v>1.9908241264512964E-2</v>
      </c>
      <c r="V92" s="27">
        <v>2.0234187639618633E-2</v>
      </c>
      <c r="W92" s="27">
        <v>1.6574625751824345E-2</v>
      </c>
      <c r="X92" s="27">
        <v>1.7714577957909226E-2</v>
      </c>
      <c r="Y92" s="27">
        <v>1.8107869629956433E-2</v>
      </c>
      <c r="Z92" s="27">
        <v>1.4424688561721404E-2</v>
      </c>
      <c r="AA92" s="27">
        <v>1.4718575333362341E-2</v>
      </c>
      <c r="AB92" s="27">
        <v>1.3887630523907676E-2</v>
      </c>
      <c r="AC92" s="27">
        <v>1.5148830414471088E-2</v>
      </c>
      <c r="AD92" s="27">
        <v>1.540166285838184E-2</v>
      </c>
      <c r="AE92" s="27">
        <v>1.5788883070247624E-2</v>
      </c>
      <c r="AF92" s="27">
        <v>2.73360881644612E-2</v>
      </c>
      <c r="AG92" s="27">
        <v>1.7968206903400626E-2</v>
      </c>
      <c r="AH92" s="27">
        <v>1.9032846365015069E-2</v>
      </c>
      <c r="AI92" s="27">
        <v>1.9789227653265351E-2</v>
      </c>
      <c r="AJ92" s="27">
        <v>1.8248617617844656E-2</v>
      </c>
      <c r="AK92" s="27">
        <v>2.1044185085477458E-2</v>
      </c>
      <c r="AL92" s="27">
        <v>1.8479666061961709E-2</v>
      </c>
      <c r="AM92" s="27">
        <v>2.4821222826345708E-2</v>
      </c>
      <c r="AN92" s="27">
        <v>1.9310171474457651E-2</v>
      </c>
      <c r="AO92" s="27">
        <v>1.9784305392619661E-2</v>
      </c>
      <c r="AP92" s="27">
        <v>1.8164344720412225E-2</v>
      </c>
      <c r="AQ92" s="27">
        <v>1.7223750988663328E-2</v>
      </c>
      <c r="AR92" s="27">
        <v>2.0931791588116751E-2</v>
      </c>
      <c r="AS92" s="27">
        <v>1.8015213937930232E-2</v>
      </c>
      <c r="AT92" s="27">
        <v>1.9283900215992973E-2</v>
      </c>
      <c r="AU92" s="27">
        <v>2.0489636536443701E-2</v>
      </c>
      <c r="AV92" s="27">
        <v>1.9127663476024244E-2</v>
      </c>
      <c r="AW92" s="27">
        <v>2.1596351747517766E-2</v>
      </c>
      <c r="AX92" s="27">
        <v>2.0415371988040099E-2</v>
      </c>
      <c r="AY92" s="27">
        <v>2.7410739690898023E-2</v>
      </c>
      <c r="AZ92" s="27">
        <v>1.5277926888703348E-2</v>
      </c>
      <c r="BA92" s="27">
        <v>1.3772113197469358E-2</v>
      </c>
      <c r="BB92" s="27">
        <v>1.3817308393347537E-2</v>
      </c>
      <c r="BC92" s="27">
        <v>2.9002803541548928E-2</v>
      </c>
      <c r="BD92" s="27">
        <v>1.5731688928907198E-2</v>
      </c>
      <c r="BE92" s="27">
        <v>1.3894517385299714E-2</v>
      </c>
      <c r="BF92" s="27">
        <v>1.367091479786711E-2</v>
      </c>
      <c r="BG92" s="27">
        <v>1.5508995390791496E-2</v>
      </c>
      <c r="BH92" s="27">
        <v>1.6180843571484468E-2</v>
      </c>
      <c r="BI92" s="27">
        <v>1.6825979833006342E-2</v>
      </c>
      <c r="BJ92" s="27">
        <v>1.5021679745979174E-2</v>
      </c>
      <c r="BK92" s="27">
        <v>1.4011171609074247E-2</v>
      </c>
      <c r="BL92" s="27">
        <v>1.5068041791159366E-2</v>
      </c>
      <c r="BM92" s="27">
        <v>1.6182128388482559E-2</v>
      </c>
      <c r="BN92" s="27">
        <v>1.6927628329488922E-2</v>
      </c>
      <c r="BO92" s="27">
        <v>1.6822158479741844E-2</v>
      </c>
      <c r="BP92" s="27">
        <v>1.4959337249357083E-2</v>
      </c>
      <c r="BQ92" s="27">
        <v>1.3682290055160199E-2</v>
      </c>
      <c r="BR92" s="27">
        <v>1.642369884253958E-2</v>
      </c>
      <c r="BS92" s="27">
        <v>1.5223317257286643E-2</v>
      </c>
      <c r="BT92" s="27">
        <v>1.5510504159365118E-2</v>
      </c>
      <c r="BU92" s="27">
        <v>1.4036189742862352E-2</v>
      </c>
      <c r="BV92" s="27">
        <v>1.5584677835233422E-2</v>
      </c>
      <c r="BW92" s="27">
        <v>1.4689834748719346E-2</v>
      </c>
      <c r="BX92" s="27">
        <v>1.2538636337060871E-2</v>
      </c>
      <c r="BY92" s="27">
        <v>1.1300224157157823E-2</v>
      </c>
      <c r="BZ92" s="27">
        <v>1.2864771683936368E-2</v>
      </c>
      <c r="CA92" s="27">
        <v>1.3844548415210312E-2</v>
      </c>
      <c r="CB92" s="27">
        <v>1.4407313789779053E-2</v>
      </c>
      <c r="CC92" s="27">
        <v>1.3600395105086979E-2</v>
      </c>
      <c r="CD92" s="27">
        <v>1.3578692624707617E-2</v>
      </c>
      <c r="CE92" s="27">
        <v>2.2870718351629744E-2</v>
      </c>
      <c r="CF92" s="27">
        <v>1.3177683954040372E-2</v>
      </c>
      <c r="CG92" s="27">
        <v>1.4989764837468432E-2</v>
      </c>
      <c r="CH92" s="27">
        <v>1.3096275559473619E-2</v>
      </c>
      <c r="CI92" s="27">
        <v>1.3672042758516155E-2</v>
      </c>
      <c r="CJ92" s="27">
        <v>1.2049993799374575E-2</v>
      </c>
      <c r="CK92" s="27">
        <v>1.2680242723439268E-2</v>
      </c>
      <c r="CL92" s="27">
        <v>1.3665117408728099E-2</v>
      </c>
      <c r="CM92" s="27">
        <v>1.0182005494505495E-2</v>
      </c>
      <c r="CN92" s="27">
        <v>1.0038596291337909E-2</v>
      </c>
      <c r="CO92" s="27">
        <v>9.6015920708627626E-3</v>
      </c>
      <c r="CP92" s="27">
        <v>1.0600613266464415E-2</v>
      </c>
      <c r="CQ92" s="27">
        <v>1.3365233509986921E-2</v>
      </c>
      <c r="CR92" s="27">
        <v>1.0732861336556727E-2</v>
      </c>
      <c r="CS92" s="27">
        <v>9.4203215574756652E-3</v>
      </c>
      <c r="CT92" s="27">
        <v>9.7930113509904302E-3</v>
      </c>
      <c r="CU92" s="27">
        <v>1.0444011380380386E-2</v>
      </c>
      <c r="CV92" s="27">
        <v>1.0592319435633971E-2</v>
      </c>
      <c r="CW92" s="27">
        <v>8.945582097793078E-3</v>
      </c>
      <c r="CX92" s="27">
        <v>1.1363517077587225E-2</v>
      </c>
      <c r="CY92" s="27">
        <v>1.1245550093236141E-2</v>
      </c>
      <c r="CZ92" s="27">
        <v>1.1654532095384409E-2</v>
      </c>
      <c r="DA92" s="27">
        <v>1.1421421912565625E-2</v>
      </c>
    </row>
    <row r="94" spans="1:105" x14ac:dyDescent="0.2">
      <c r="A94" s="28" t="s">
        <v>131</v>
      </c>
      <c r="B94" s="27">
        <v>2.3190096227765553E-2</v>
      </c>
      <c r="C94" s="27">
        <v>1.8603610845116691E-2</v>
      </c>
      <c r="D94" s="27">
        <v>2.2620666150500669E-2</v>
      </c>
      <c r="E94" s="27">
        <v>1.5902712815715623E-2</v>
      </c>
      <c r="F94" s="27">
        <v>1.6342623110501005E-2</v>
      </c>
      <c r="G94" s="27">
        <v>1.5291990999165976E-2</v>
      </c>
      <c r="H94" s="27">
        <v>1.4074881269923883E-2</v>
      </c>
      <c r="I94" s="27">
        <v>1.3576285606875037E-2</v>
      </c>
      <c r="J94" s="27">
        <v>1.4363010847861249E-2</v>
      </c>
      <c r="K94" s="27">
        <v>1.5730070463947837E-2</v>
      </c>
      <c r="L94" s="27">
        <v>1.3368565212832879E-2</v>
      </c>
      <c r="M94" s="27">
        <v>1.3559108184210121E-2</v>
      </c>
      <c r="N94" s="27">
        <v>1.4260927308363768E-2</v>
      </c>
      <c r="O94" s="27">
        <v>1.431467240948733E-2</v>
      </c>
      <c r="P94" s="27">
        <v>1.4197806699063472E-2</v>
      </c>
      <c r="Q94" s="27">
        <v>1.4632153393298396E-2</v>
      </c>
      <c r="R94" s="27">
        <v>1.3844326147874743E-2</v>
      </c>
      <c r="S94" s="27">
        <v>1.3821829469189483E-2</v>
      </c>
      <c r="T94" s="27">
        <v>1.4375718468368338E-2</v>
      </c>
      <c r="U94" s="27">
        <v>1.8212750716332379E-2</v>
      </c>
      <c r="V94" s="27">
        <v>1.8355386642882814E-2</v>
      </c>
      <c r="W94" s="27">
        <v>1.4997474322276478E-2</v>
      </c>
      <c r="X94" s="27">
        <v>1.6523313565107965E-2</v>
      </c>
      <c r="Y94" s="27">
        <v>1.6268367565828282E-2</v>
      </c>
      <c r="Z94" s="27">
        <v>1.3200121102028459E-2</v>
      </c>
      <c r="AA94" s="27">
        <v>1.3385373302311192E-2</v>
      </c>
      <c r="AB94" s="27">
        <v>1.2826499915404729E-2</v>
      </c>
      <c r="AC94" s="27">
        <v>1.3796247820456216E-2</v>
      </c>
      <c r="AD94" s="27">
        <v>1.4136319576803745E-2</v>
      </c>
      <c r="AE94" s="27">
        <v>1.4429964790157433E-2</v>
      </c>
      <c r="AF94" s="27">
        <v>2.4172881580985683E-2</v>
      </c>
      <c r="AG94" s="27">
        <v>1.6227604492146025E-2</v>
      </c>
      <c r="AH94" s="27">
        <v>1.7021741683740717E-2</v>
      </c>
      <c r="AI94" s="27">
        <v>1.6823119612705158E-2</v>
      </c>
      <c r="AJ94" s="27">
        <v>1.6636730575176589E-2</v>
      </c>
      <c r="AK94" s="27">
        <v>1.8868127292022085E-2</v>
      </c>
      <c r="AL94" s="27">
        <v>1.7045496362989587E-2</v>
      </c>
      <c r="AM94" s="27">
        <v>2.1532900389339981E-2</v>
      </c>
      <c r="AN94" s="27">
        <v>1.8057193180588023E-2</v>
      </c>
      <c r="AO94" s="27">
        <v>1.7685366611498977E-2</v>
      </c>
      <c r="AP94" s="27">
        <v>1.6661249883926085E-2</v>
      </c>
      <c r="AQ94" s="27">
        <v>1.5914716289763441E-2</v>
      </c>
      <c r="AR94" s="27">
        <v>1.9309535897480787E-2</v>
      </c>
      <c r="AS94" s="27">
        <v>1.6858370288248336E-2</v>
      </c>
      <c r="AT94" s="27">
        <v>1.7367853982017109E-2</v>
      </c>
      <c r="AU94" s="27">
        <v>1.8912395254469125E-2</v>
      </c>
      <c r="AV94" s="27">
        <v>1.7553674039497143E-2</v>
      </c>
      <c r="AW94" s="27">
        <v>2.0344667566655417E-2</v>
      </c>
      <c r="AX94" s="27">
        <v>1.9568378083884924E-2</v>
      </c>
      <c r="AY94" s="27">
        <v>2.4918966489622132E-2</v>
      </c>
      <c r="AZ94" s="27">
        <v>1.5425722918626513E-2</v>
      </c>
      <c r="BA94" s="27">
        <v>1.3418723350202517E-2</v>
      </c>
      <c r="BB94" s="27">
        <v>1.3651393818330986E-2</v>
      </c>
      <c r="BC94" s="27">
        <v>2.6316461710595557E-2</v>
      </c>
      <c r="BD94" s="27">
        <v>1.4899978770070443E-2</v>
      </c>
      <c r="BE94" s="27">
        <v>1.3175198029276846E-2</v>
      </c>
      <c r="BF94" s="27">
        <v>1.315968488731869E-2</v>
      </c>
      <c r="BG94" s="27">
        <v>1.5203823324022347E-2</v>
      </c>
      <c r="BH94" s="27">
        <v>1.6028317044250645E-2</v>
      </c>
      <c r="BI94" s="27">
        <v>1.615328124681259E-2</v>
      </c>
      <c r="BJ94" s="27">
        <v>1.4896039755403656E-2</v>
      </c>
      <c r="BK94" s="27">
        <v>1.3164377858401705E-2</v>
      </c>
      <c r="BL94" s="27">
        <v>1.4275812813968135E-2</v>
      </c>
      <c r="BM94" s="27">
        <v>1.4990637872924728E-2</v>
      </c>
      <c r="BN94" s="27">
        <v>1.6141096953175619E-2</v>
      </c>
      <c r="BO94" s="27">
        <v>1.5828856670522987E-2</v>
      </c>
      <c r="BP94" s="27">
        <v>1.4098366748430605E-2</v>
      </c>
      <c r="BQ94" s="27">
        <v>1.2967375194641953E-2</v>
      </c>
      <c r="BR94" s="27">
        <v>1.5375672189368937E-2</v>
      </c>
      <c r="BS94" s="27">
        <v>1.4370481586984913E-2</v>
      </c>
      <c r="BT94" s="27">
        <v>1.441811387118048E-2</v>
      </c>
      <c r="BU94" s="27">
        <v>1.3402605910612899E-2</v>
      </c>
      <c r="BV94" s="27">
        <v>1.4248735629106396E-2</v>
      </c>
      <c r="BW94" s="27">
        <v>1.4054293339656743E-2</v>
      </c>
      <c r="BX94" s="27">
        <v>1.1844864464358111E-2</v>
      </c>
      <c r="BY94" s="27">
        <v>1.1080586678861921E-2</v>
      </c>
      <c r="BZ94" s="27">
        <v>1.2410069632962609E-2</v>
      </c>
      <c r="CA94" s="27">
        <v>1.2781969738869355E-2</v>
      </c>
      <c r="CB94" s="27">
        <v>1.3519048789363084E-2</v>
      </c>
      <c r="CC94" s="27">
        <v>1.2844089641242666E-2</v>
      </c>
      <c r="CD94" s="27">
        <v>1.2641422096112921E-2</v>
      </c>
      <c r="CE94" s="27">
        <v>2.0987211701187072E-2</v>
      </c>
      <c r="CF94" s="27">
        <v>1.25933318548089E-2</v>
      </c>
      <c r="CG94" s="27">
        <v>1.4312034225350096E-2</v>
      </c>
      <c r="CH94" s="27">
        <v>1.2479482789159828E-2</v>
      </c>
      <c r="CI94" s="27">
        <v>1.3140048289196495E-2</v>
      </c>
      <c r="CJ94" s="27">
        <v>1.2040608892092667E-2</v>
      </c>
      <c r="CK94" s="27">
        <v>1.2661450338811725E-2</v>
      </c>
      <c r="CL94" s="27">
        <v>1.3539920847286536E-2</v>
      </c>
      <c r="CM94" s="27">
        <v>1.0116827402354469E-2</v>
      </c>
      <c r="CN94" s="27">
        <v>1.0317569741256492E-2</v>
      </c>
      <c r="CO94" s="27">
        <v>9.9761096614732151E-3</v>
      </c>
      <c r="CP94" s="27">
        <v>1.0982705258124909E-2</v>
      </c>
      <c r="CQ94" s="27">
        <v>1.4220300380376697E-2</v>
      </c>
      <c r="CR94" s="27">
        <v>1.1831314101191969E-2</v>
      </c>
      <c r="CS94" s="27">
        <v>1.0026451315552172E-2</v>
      </c>
      <c r="CT94" s="27">
        <v>9.7953481621248957E-3</v>
      </c>
      <c r="CU94" s="27">
        <v>1.0457896242169263E-2</v>
      </c>
      <c r="CV94" s="27">
        <v>1.0693825588796944E-2</v>
      </c>
      <c r="CW94" s="27">
        <v>9.5189444801214319E-3</v>
      </c>
      <c r="CX94" s="27">
        <v>1.1877858328030497E-2</v>
      </c>
      <c r="CY94" s="27">
        <v>1.1392153242437088E-2</v>
      </c>
      <c r="CZ94" s="27">
        <v>1.2285571362338646E-2</v>
      </c>
      <c r="DA94" s="27">
        <v>1.1352531258276935E-2</v>
      </c>
    </row>
    <row r="97" spans="1:105" x14ac:dyDescent="0.2">
      <c r="A97" s="20" t="s">
        <v>134</v>
      </c>
      <c r="B97" s="30" t="s">
        <v>74</v>
      </c>
      <c r="C97" s="30" t="s">
        <v>75</v>
      </c>
      <c r="D97" s="30" t="s">
        <v>76</v>
      </c>
      <c r="E97" s="30" t="s">
        <v>77</v>
      </c>
      <c r="F97" s="30" t="s">
        <v>78</v>
      </c>
      <c r="G97" s="30" t="s">
        <v>79</v>
      </c>
      <c r="H97" s="30" t="s">
        <v>80</v>
      </c>
      <c r="I97" s="30" t="s">
        <v>81</v>
      </c>
      <c r="J97" s="30" t="s">
        <v>82</v>
      </c>
      <c r="K97" s="30" t="s">
        <v>83</v>
      </c>
      <c r="L97" s="30" t="s">
        <v>84</v>
      </c>
      <c r="M97" s="30" t="s">
        <v>85</v>
      </c>
      <c r="N97" s="30" t="s">
        <v>86</v>
      </c>
      <c r="O97" s="30" t="s">
        <v>87</v>
      </c>
      <c r="P97" s="30" t="s">
        <v>88</v>
      </c>
      <c r="Q97" s="30" t="s">
        <v>89</v>
      </c>
      <c r="R97" s="30" t="s">
        <v>90</v>
      </c>
      <c r="S97" s="30" t="s">
        <v>91</v>
      </c>
      <c r="T97" s="30" t="s">
        <v>92</v>
      </c>
      <c r="U97" s="30" t="s">
        <v>93</v>
      </c>
      <c r="V97" s="30" t="s">
        <v>94</v>
      </c>
      <c r="W97" s="30" t="s">
        <v>95</v>
      </c>
      <c r="X97" s="30" t="s">
        <v>96</v>
      </c>
      <c r="Y97" s="30" t="s">
        <v>97</v>
      </c>
      <c r="Z97" s="30" t="s">
        <v>98</v>
      </c>
      <c r="AA97" s="30" t="s">
        <v>99</v>
      </c>
      <c r="AB97" s="30" t="s">
        <v>100</v>
      </c>
      <c r="AC97" s="30" t="s">
        <v>101</v>
      </c>
      <c r="AD97" s="30" t="s">
        <v>102</v>
      </c>
      <c r="AE97" s="30" t="s">
        <v>103</v>
      </c>
      <c r="AF97" s="30" t="s">
        <v>104</v>
      </c>
      <c r="AG97" s="30" t="s">
        <v>105</v>
      </c>
      <c r="AH97" s="30" t="s">
        <v>106</v>
      </c>
      <c r="AI97" s="30" t="s">
        <v>107</v>
      </c>
      <c r="AJ97" s="30" t="s">
        <v>108</v>
      </c>
      <c r="AK97" s="30" t="s">
        <v>109</v>
      </c>
      <c r="AL97" s="30" t="s">
        <v>110</v>
      </c>
      <c r="AM97" s="30" t="s">
        <v>111</v>
      </c>
      <c r="AN97" s="30" t="s">
        <v>112</v>
      </c>
      <c r="AO97" s="30" t="s">
        <v>113</v>
      </c>
      <c r="AP97" s="30" t="s">
        <v>114</v>
      </c>
      <c r="AQ97" s="30" t="s">
        <v>115</v>
      </c>
      <c r="AR97" s="30" t="s">
        <v>116</v>
      </c>
      <c r="AS97" s="30" t="s">
        <v>117</v>
      </c>
      <c r="AT97" s="30" t="s">
        <v>118</v>
      </c>
      <c r="AU97" s="30" t="s">
        <v>119</v>
      </c>
      <c r="AV97" s="30" t="s">
        <v>120</v>
      </c>
      <c r="AW97" s="30" t="s">
        <v>121</v>
      </c>
      <c r="AX97" s="30" t="s">
        <v>122</v>
      </c>
      <c r="AY97" s="30" t="s">
        <v>123</v>
      </c>
      <c r="AZ97" s="30" t="s">
        <v>124</v>
      </c>
      <c r="BA97" s="30" t="s">
        <v>125</v>
      </c>
      <c r="BB97" s="30">
        <v>1</v>
      </c>
      <c r="BC97" s="30">
        <v>2</v>
      </c>
      <c r="BD97" s="30">
        <v>3</v>
      </c>
      <c r="BE97" s="30">
        <v>4</v>
      </c>
      <c r="BF97" s="30">
        <v>5</v>
      </c>
      <c r="BG97" s="30">
        <v>6</v>
      </c>
      <c r="BH97" s="30">
        <v>7</v>
      </c>
      <c r="BI97" s="30">
        <v>8</v>
      </c>
      <c r="BJ97" s="30">
        <v>9</v>
      </c>
      <c r="BK97" s="30">
        <v>10</v>
      </c>
      <c r="BL97" s="30">
        <v>11</v>
      </c>
      <c r="BM97" s="30">
        <v>12</v>
      </c>
      <c r="BN97" s="30">
        <v>13</v>
      </c>
      <c r="BO97" s="30">
        <v>14</v>
      </c>
      <c r="BP97" s="30">
        <v>15</v>
      </c>
      <c r="BQ97" s="30">
        <v>16</v>
      </c>
      <c r="BR97" s="30">
        <v>17</v>
      </c>
      <c r="BS97" s="30">
        <v>18</v>
      </c>
      <c r="BT97" s="30">
        <v>19</v>
      </c>
      <c r="BU97" s="30">
        <v>20</v>
      </c>
      <c r="BV97" s="30">
        <v>21</v>
      </c>
      <c r="BW97" s="30">
        <v>22</v>
      </c>
      <c r="BX97" s="30">
        <v>23</v>
      </c>
      <c r="BY97" s="30">
        <v>24</v>
      </c>
      <c r="BZ97" s="30">
        <v>25</v>
      </c>
      <c r="CA97" s="30">
        <v>26</v>
      </c>
      <c r="CB97" s="30">
        <v>27</v>
      </c>
      <c r="CC97" s="30">
        <v>28</v>
      </c>
      <c r="CD97" s="30">
        <v>29</v>
      </c>
      <c r="CE97" s="30">
        <v>30</v>
      </c>
      <c r="CF97" s="30">
        <v>31</v>
      </c>
      <c r="CG97" s="30">
        <v>32</v>
      </c>
      <c r="CH97" s="30">
        <v>33</v>
      </c>
      <c r="CI97" s="30">
        <v>34</v>
      </c>
      <c r="CJ97" s="30">
        <v>35</v>
      </c>
      <c r="CK97" s="30">
        <v>36</v>
      </c>
      <c r="CL97" s="30">
        <v>37</v>
      </c>
      <c r="CM97" s="30">
        <v>38</v>
      </c>
      <c r="CN97" s="30">
        <v>39</v>
      </c>
      <c r="CO97" s="30">
        <v>40</v>
      </c>
      <c r="CP97" s="30">
        <v>41</v>
      </c>
      <c r="CQ97" s="17">
        <v>42</v>
      </c>
      <c r="CR97" s="17">
        <v>43</v>
      </c>
      <c r="CS97" s="17">
        <v>44</v>
      </c>
      <c r="CT97" s="17">
        <v>45</v>
      </c>
      <c r="CU97" s="17">
        <v>46</v>
      </c>
      <c r="CV97" s="17">
        <v>47</v>
      </c>
      <c r="CW97" s="17">
        <v>48</v>
      </c>
      <c r="CX97" s="17">
        <v>49</v>
      </c>
      <c r="CY97" s="17">
        <v>50</v>
      </c>
      <c r="CZ97" s="17">
        <v>51</v>
      </c>
      <c r="DA97" s="17">
        <v>52</v>
      </c>
    </row>
    <row r="98" spans="1:105" x14ac:dyDescent="0.2">
      <c r="A98" s="21" t="s">
        <v>20</v>
      </c>
      <c r="B98" s="23">
        <v>1.4302523205647797E-2</v>
      </c>
      <c r="C98" s="23">
        <v>1.0179910044977512E-2</v>
      </c>
      <c r="D98" s="23">
        <v>2.3352435530085959E-2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4.3478260869565218E-3</v>
      </c>
      <c r="K98" s="23">
        <v>0</v>
      </c>
      <c r="L98" s="23">
        <v>9.5115681233933162E-3</v>
      </c>
      <c r="M98" s="23">
        <v>9.2470004137360368E-3</v>
      </c>
      <c r="N98" s="23">
        <v>6.3690085357846352E-3</v>
      </c>
      <c r="O98" s="23">
        <v>1.1929615269907546E-3</v>
      </c>
      <c r="P98" s="23">
        <v>2.6516853932584271E-3</v>
      </c>
      <c r="Q98" s="23">
        <v>2.6653974297953355E-3</v>
      </c>
      <c r="R98" s="23">
        <v>1.1464055409601147E-3</v>
      </c>
      <c r="S98" s="23">
        <v>3.3545790003354579E-4</v>
      </c>
      <c r="T98" s="23">
        <v>5.3242117787031529E-3</v>
      </c>
      <c r="U98" s="23">
        <v>4.7153923880094307E-3</v>
      </c>
      <c r="V98" s="23">
        <v>1.5903728173666823E-2</v>
      </c>
      <c r="W98" s="23">
        <v>2.7697118606209515E-3</v>
      </c>
      <c r="X98" s="23">
        <v>5.6037884767166533E-3</v>
      </c>
      <c r="Y98" s="23">
        <v>2.9931972789115648E-3</v>
      </c>
      <c r="Z98" s="23">
        <v>2.7861652484216307E-3</v>
      </c>
      <c r="AA98" s="23">
        <v>4.0691759918616479E-3</v>
      </c>
      <c r="AB98" s="23">
        <v>8.5342639593908622E-3</v>
      </c>
      <c r="AC98" s="23">
        <v>1.0674157303370787E-2</v>
      </c>
      <c r="AD98" s="23">
        <v>3.9865072063784111E-3</v>
      </c>
      <c r="AE98" s="23">
        <v>6.301693580149665E-3</v>
      </c>
      <c r="AF98" s="23">
        <v>7.337883959044369E-3</v>
      </c>
      <c r="AG98" s="23">
        <v>3.3496732026143789E-3</v>
      </c>
      <c r="AH98" s="23">
        <v>3.4328358208955225E-3</v>
      </c>
      <c r="AI98" s="23">
        <v>4.0738986262434862E-3</v>
      </c>
      <c r="AJ98" s="23">
        <v>4.4547872340425535E-3</v>
      </c>
      <c r="AK98" s="23">
        <v>7.9721607086365078E-3</v>
      </c>
      <c r="AL98" s="23">
        <v>2.4702939337085681E-3</v>
      </c>
      <c r="AM98" s="23">
        <v>1.4798372179060304E-3</v>
      </c>
      <c r="AN98" s="23">
        <v>8.5090909090909089E-3</v>
      </c>
      <c r="AO98" s="23">
        <v>7.4990899162722972E-3</v>
      </c>
      <c r="AP98" s="23">
        <v>4.3494286767416148E-3</v>
      </c>
      <c r="AQ98" s="23">
        <v>6.2702003878474469E-3</v>
      </c>
      <c r="AR98" s="23">
        <v>1.0688836104513063E-2</v>
      </c>
      <c r="AS98" s="23">
        <v>2.5706940874035988E-3</v>
      </c>
      <c r="AT98" s="23">
        <v>5.6523787093735282E-3</v>
      </c>
      <c r="AU98" s="23">
        <v>6.1653116531165311E-3</v>
      </c>
      <c r="AV98" s="23">
        <v>3.0484485574305935E-3</v>
      </c>
      <c r="AW98" s="23">
        <v>2.948207171314741E-3</v>
      </c>
      <c r="AX98" s="23">
        <v>5.3691275167785232E-3</v>
      </c>
      <c r="AY98" s="23">
        <v>5.9990084283589491E-3</v>
      </c>
      <c r="AZ98" s="23">
        <v>8.3984374999999997E-3</v>
      </c>
      <c r="BA98" s="23">
        <v>8.4843128590366777E-3</v>
      </c>
      <c r="BB98" s="23">
        <v>5.6755612028801354E-3</v>
      </c>
      <c r="BC98" s="23">
        <v>1.5615850087839158E-3</v>
      </c>
      <c r="BD98" s="23">
        <v>1.2083862002295934E-3</v>
      </c>
      <c r="BE98" s="23">
        <v>5.969667634720878E-3</v>
      </c>
      <c r="BF98" s="23">
        <v>1.050761421319797E-2</v>
      </c>
      <c r="BG98" s="23">
        <v>1.4115646258503402E-2</v>
      </c>
      <c r="BH98" s="23">
        <v>1.2908704883227175E-2</v>
      </c>
      <c r="BI98" s="23">
        <v>1.5535339398180546E-2</v>
      </c>
      <c r="BJ98" s="23">
        <v>1.0339840925524223E-2</v>
      </c>
      <c r="BK98" s="23">
        <v>0</v>
      </c>
      <c r="BL98" s="23">
        <v>0</v>
      </c>
      <c r="BM98" s="23">
        <v>1.1967361740707162E-2</v>
      </c>
      <c r="BN98" s="23">
        <v>1.1967361740707162E-2</v>
      </c>
      <c r="BO98" s="23">
        <v>1.4399421128798842E-2</v>
      </c>
      <c r="BP98" s="23">
        <v>3.3274956217162872E-3</v>
      </c>
      <c r="BQ98" s="23">
        <v>1.0795124782356355E-2</v>
      </c>
      <c r="BR98" s="23">
        <v>1.5321154979375369E-2</v>
      </c>
      <c r="BS98" s="23">
        <v>1.5321154979375369E-2</v>
      </c>
      <c r="BT98" s="23">
        <v>1.083827265029636E-2</v>
      </c>
      <c r="BU98" s="23">
        <v>9.7943192948090111E-4</v>
      </c>
      <c r="BV98" s="23">
        <f>+VLOOKUP(CONCATENATE($A98,BV$25),Datos!$B:$AV,28,FALSE)</f>
        <v>0</v>
      </c>
      <c r="BW98" s="23">
        <f>+VLOOKUP(CONCATENATE($A98,BW$25),Datos!$B:$AV,28,FALSE)</f>
        <v>0</v>
      </c>
      <c r="BX98" s="23">
        <f>+VLOOKUP(CONCATENATE($A98,BX$25),Datos!$B:$AV,28,FALSE)</f>
        <v>0</v>
      </c>
      <c r="BY98" s="23">
        <f>+VLOOKUP(CONCATENATE($A98,BY$25),Datos!$B:$AV,28,FALSE)</f>
        <v>0</v>
      </c>
      <c r="BZ98" s="23">
        <f>+VLOOKUP(CONCATENATE($A98,BZ$25),Datos!$B:$AV,28,FALSE)</f>
        <v>0</v>
      </c>
      <c r="CA98" s="23">
        <f>+VLOOKUP(CONCATENATE($A98,CA$25),Datos!$B:$AV,28,FALSE)</f>
        <v>0</v>
      </c>
      <c r="CB98" s="23">
        <f>+VLOOKUP(CONCATENATE($A98,CB$25),Datos!$B:$AV,28,FALSE)</f>
        <v>0</v>
      </c>
      <c r="CC98" s="23">
        <f>+VLOOKUP(CONCATENATE($A98,CC$25),Datos!$B:$AV,28,FALSE)</f>
        <v>0</v>
      </c>
      <c r="CD98" s="23">
        <f>+VLOOKUP(CONCATENATE($A98,CD$25),Datos!$B:$AV,28,FALSE)</f>
        <v>0</v>
      </c>
      <c r="CE98" s="25">
        <f>IFERROR(VLOOKUP(CONCATENATE($A98,CE$25),Datos!$B:$AV,46,FALSE),"0")</f>
        <v>2.3583768581759743E-2</v>
      </c>
      <c r="CF98" s="25">
        <f>IFERROR(VLOOKUP(CONCATENATE($A98,CF$25),Datos!$B:$AV,46,FALSE),"0")</f>
        <v>4.386801449551783E-3</v>
      </c>
      <c r="CG98" s="25">
        <f>IFERROR(VLOOKUP(CONCATENATE($A98,CG$25),Datos!$B:$AV,46,FALSE),"0")</f>
        <v>1.1371293800539084E-2</v>
      </c>
      <c r="CH98" s="25">
        <f>IFERROR(VLOOKUP(CONCATENATE($A98,CH$25),Datos!$B:$AV,46,FALSE),"0")</f>
        <v>8.7225661226786721E-3</v>
      </c>
      <c r="CI98" s="25">
        <f>IFERROR(VLOOKUP(CONCATENATE($A98,CI$25),Datos!$B:$AV,46,FALSE),"0")</f>
        <v>1.1863354037267081E-2</v>
      </c>
      <c r="CJ98" s="25">
        <f>IFERROR(VLOOKUP(CONCATENATE($A98,CJ$25),Datos!$B:$AV,46,FALSE),"0")</f>
        <v>2.7800089245872378E-2</v>
      </c>
      <c r="CK98" s="25">
        <f>IFERROR(VLOOKUP(CONCATENATE($A98,CK$25),Datos!$B:$AV,46,FALSE),"0")</f>
        <v>6.7513368983957217E-3</v>
      </c>
      <c r="CL98" s="25">
        <f>IFERROR(VLOOKUP(CONCATENATE($A98,CL$25),Datos!$B:$AV,46,FALSE),"0")</f>
        <v>1.9330224671470962E-2</v>
      </c>
      <c r="CM98" s="25">
        <f>IFERROR(VLOOKUP(CONCATENATE($A98,CM$25),Datos!$B:$AV,46,FALSE),"0")</f>
        <v>5.8741258741258741E-3</v>
      </c>
      <c r="CN98" s="25">
        <f>IFERROR(VLOOKUP(CONCATENATE($A98,CN$25),Datos!$B:$AV,46,FALSE),"0")</f>
        <v>1.8919691340382967E-2</v>
      </c>
      <c r="CO98" s="25">
        <f>IFERROR(VLOOKUP(CONCATENATE($A98,CO$25),Datos!$B:$AV,46,FALSE),"0")</f>
        <v>1.9204604918890634E-2</v>
      </c>
      <c r="CP98" s="25">
        <f>IFERROR(VLOOKUP(CONCATENATE($A98,CP$25),Datos!$B:$AV,46,FALSE),"0")</f>
        <v>1.5269461077844311E-2</v>
      </c>
      <c r="CQ98" s="25">
        <f>IFERROR(VLOOKUP(CONCATENATE($A98,CQ$25),Datos!$B:$AV,46,FALSE),"0")</f>
        <v>8.7051938551572783E-3</v>
      </c>
      <c r="CR98" s="25">
        <f>IFERROR(VLOOKUP(CONCATENATE($A98,CR$25),Datos!$B:$AV,46,FALSE),"0")</f>
        <v>2.1588486140724946E-2</v>
      </c>
      <c r="CS98" s="25">
        <f>IFERROR(VLOOKUP(CONCATENATE($A98,CS$25),Datos!$B:$AV,46,FALSE),"0")</f>
        <v>1.2752391073326248E-2</v>
      </c>
      <c r="CT98" s="25">
        <f>IFERROR(VLOOKUP(CONCATENATE($A98,CT$25),Datos!$B:$AV,46,FALSE),"0")</f>
        <v>2.0875634517766497E-2</v>
      </c>
      <c r="CU98" s="25">
        <f>IFERROR(VLOOKUP(CONCATENATE($A98,CU$25),Datos!$B:$AV,46,FALSE),"0")</f>
        <v>2.1052631578947368E-2</v>
      </c>
      <c r="CV98" s="25">
        <f>IFERROR(VLOOKUP(CONCATENATE($A98,CV$25),Datos!$B:$AV,46,FALSE),"0")</f>
        <v>1.4341692789968653E-2</v>
      </c>
      <c r="CW98" s="25">
        <f>IFERROR(VLOOKUP(CONCATENATE($A98,CW$25),Datos!$B:$AV,46,FALSE),"0")</f>
        <v>2.2763900080580178E-2</v>
      </c>
      <c r="CX98" s="25">
        <f>IFERROR(VLOOKUP(CONCATENATE($A98,CX$25),Datos!$B:$AV,46,FALSE),"0")</f>
        <v>2.1464226289517472E-2</v>
      </c>
      <c r="CY98" s="25">
        <f>IFERROR(VLOOKUP(CONCATENATE($A98,CY$25),Datos!$B:$AV,46,FALSE),"0")</f>
        <v>3.0021141649048625E-2</v>
      </c>
      <c r="CZ98" s="25">
        <f>IFERROR(VLOOKUP(CONCATENATE($A98,CZ$25),Datos!$B:$AV,46,FALSE),"0")</f>
        <v>1.9301848049281315E-2</v>
      </c>
      <c r="DA98" s="25">
        <f>IFERROR(VLOOKUP(CONCATENATE($A98,DA$25),Datos!$B:$AV,46,FALSE),"0")</f>
        <v>2.5495049504950493E-2</v>
      </c>
    </row>
    <row r="99" spans="1:105" x14ac:dyDescent="0.2">
      <c r="A99" s="21" t="s">
        <v>21</v>
      </c>
      <c r="B99" s="23">
        <v>0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3">
        <v>0</v>
      </c>
      <c r="O99" s="23">
        <v>0</v>
      </c>
      <c r="P99" s="23">
        <v>0</v>
      </c>
      <c r="Q99" s="23">
        <v>0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23">
        <v>0</v>
      </c>
      <c r="Y99" s="23">
        <v>0</v>
      </c>
      <c r="Z99" s="23">
        <v>0</v>
      </c>
      <c r="AA99" s="23">
        <v>0</v>
      </c>
      <c r="AB99" s="23">
        <v>0</v>
      </c>
      <c r="AC99" s="23">
        <v>0</v>
      </c>
      <c r="AD99" s="23">
        <v>0</v>
      </c>
      <c r="AE99" s="23">
        <v>0</v>
      </c>
      <c r="AF99" s="23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3">
        <v>0</v>
      </c>
      <c r="AS99" s="23">
        <v>0</v>
      </c>
      <c r="AT99" s="23">
        <v>0</v>
      </c>
      <c r="AU99" s="23">
        <v>0</v>
      </c>
      <c r="AV99" s="23">
        <v>0</v>
      </c>
      <c r="AW99" s="23">
        <v>0</v>
      </c>
      <c r="AX99" s="23">
        <v>0</v>
      </c>
      <c r="AY99" s="23">
        <v>0</v>
      </c>
      <c r="AZ99" s="23">
        <v>0</v>
      </c>
      <c r="BA99" s="23">
        <v>1.7600852083610705E-2</v>
      </c>
      <c r="BB99" s="23">
        <v>5.9273182957393479E-3</v>
      </c>
      <c r="BC99" s="23">
        <v>1.408763172490294E-2</v>
      </c>
      <c r="BD99" s="23">
        <v>1.0929432013769363E-2</v>
      </c>
      <c r="BE99" s="23">
        <v>1.0273972602739725E-2</v>
      </c>
      <c r="BF99" s="23">
        <v>3.446997776130467E-3</v>
      </c>
      <c r="BG99" s="23">
        <v>1.8987341772151899E-2</v>
      </c>
      <c r="BH99" s="23">
        <v>3.6496350364963501E-2</v>
      </c>
      <c r="BI99" s="23">
        <v>6.4935064935064939E-3</v>
      </c>
      <c r="BJ99" s="23">
        <v>8.7565674255691772E-5</v>
      </c>
      <c r="BK99" s="23">
        <v>0</v>
      </c>
      <c r="BL99" s="23">
        <v>0</v>
      </c>
      <c r="BM99" s="23">
        <v>0</v>
      </c>
      <c r="BN99" s="23">
        <v>1.2093048535246481E-2</v>
      </c>
      <c r="BO99" s="23">
        <v>6.1728395061728392E-3</v>
      </c>
      <c r="BP99" s="23">
        <v>1.7241379310344827E-2</v>
      </c>
      <c r="BQ99" s="23">
        <v>1.7868675995694295E-2</v>
      </c>
      <c r="BR99" s="23">
        <v>1.1457378551787351E-2</v>
      </c>
      <c r="BS99" s="23">
        <v>1.1457378551787351E-2</v>
      </c>
      <c r="BT99" s="23">
        <v>5.9706765589118528E-3</v>
      </c>
      <c r="BU99" s="23">
        <v>7.7504725897920602E-3</v>
      </c>
      <c r="BV99" s="23">
        <f>+VLOOKUP(CONCATENATE($A99,BV$25),Datos!$B:$AV,28,FALSE)</f>
        <v>0</v>
      </c>
      <c r="BW99" s="23">
        <f>+VLOOKUP(CONCATENATE($A99,BW$25),Datos!$B:$AV,28,FALSE)</f>
        <v>0</v>
      </c>
      <c r="BX99" s="23">
        <f>+VLOOKUP(CONCATENATE($A99,BX$25),Datos!$B:$AV,28,FALSE)</f>
        <v>0</v>
      </c>
      <c r="BY99" s="23">
        <f>+VLOOKUP(CONCATENATE($A99,BY$25),Datos!$B:$AV,28,FALSE)</f>
        <v>0</v>
      </c>
      <c r="BZ99" s="23">
        <f>+VLOOKUP(CONCATENATE($A99,BZ$25),Datos!$B:$AV,28,FALSE)</f>
        <v>0</v>
      </c>
      <c r="CA99" s="23">
        <f>+VLOOKUP(CONCATENATE($A99,CA$25),Datos!$B:$AV,28,FALSE)</f>
        <v>0</v>
      </c>
      <c r="CB99" s="23">
        <f>+VLOOKUP(CONCATENATE($A99,CB$25),Datos!$B:$AV,28,FALSE)</f>
        <v>0</v>
      </c>
      <c r="CC99" s="23">
        <f>+VLOOKUP(CONCATENATE($A99,CC$25),Datos!$B:$AV,28,FALSE)</f>
        <v>0</v>
      </c>
      <c r="CD99" s="23">
        <f>+VLOOKUP(CONCATENATE($A99,CD$25),Datos!$B:$AV,28,FALSE)</f>
        <v>0</v>
      </c>
      <c r="CE99" s="25">
        <f>IFERROR(VLOOKUP(CONCATENATE($A99,CE$25),Datos!$B:$AV,46,FALSE),"0")</f>
        <v>5.6533827618164964E-3</v>
      </c>
      <c r="CF99" s="25">
        <f>IFERROR(VLOOKUP(CONCATENATE($A99,CF$25),Datos!$B:$AV,46,FALSE),"0")</f>
        <v>1.1603942652329748E-2</v>
      </c>
      <c r="CG99" s="25">
        <f>IFERROR(VLOOKUP(CONCATENATE($A99,CG$25),Datos!$B:$AV,46,FALSE),"0")</f>
        <v>1.0763569457221711E-2</v>
      </c>
      <c r="CH99" s="25">
        <f>IFERROR(VLOOKUP(CONCATENATE($A99,CH$25),Datos!$B:$AV,46,FALSE),"0")</f>
        <v>1.106538637402835E-2</v>
      </c>
      <c r="CI99" s="25">
        <f>IFERROR(VLOOKUP(CONCATENATE($A99,CI$25),Datos!$B:$AV,46,FALSE),"0")</f>
        <v>1.9896973599484866E-2</v>
      </c>
      <c r="CJ99" s="25">
        <f>IFERROR(VLOOKUP(CONCATENATE($A99,CJ$25),Datos!$B:$AV,46,FALSE),"0")</f>
        <v>1.4970501474926253E-2</v>
      </c>
      <c r="CK99" s="25">
        <f>IFERROR(VLOOKUP(CONCATENATE($A99,CK$25),Datos!$B:$AV,46,FALSE),"0")</f>
        <v>4.3036461446503286E-3</v>
      </c>
      <c r="CL99" s="25">
        <f>IFERROR(VLOOKUP(CONCATENATE($A99,CL$25),Datos!$B:$AV,46,FALSE),"0")</f>
        <v>4.6017699115044244E-3</v>
      </c>
      <c r="CM99" s="25">
        <f>IFERROR(VLOOKUP(CONCATENATE($A99,CM$25),Datos!$B:$AV,46,FALSE),"0")</f>
        <v>5.9047619047619048E-3</v>
      </c>
      <c r="CN99" s="25">
        <f>IFERROR(VLOOKUP(CONCATENATE($A99,CN$25),Datos!$B:$AV,46,FALSE),"0")</f>
        <v>1.6621880998080613E-2</v>
      </c>
      <c r="CO99" s="25">
        <f>IFERROR(VLOOKUP(CONCATENATE($A99,CO$25),Datos!$B:$AV,46,FALSE),"0")</f>
        <v>1.8801897983392647E-2</v>
      </c>
      <c r="CP99" s="25">
        <f>IFERROR(VLOOKUP(CONCATENATE($A99,CP$25),Datos!$B:$AV,46,FALSE),"0")</f>
        <v>2.2437673130193906E-2</v>
      </c>
      <c r="CQ99" s="25">
        <f>IFERROR(VLOOKUP(CONCATENATE($A99,CQ$25),Datos!$B:$AV,46,FALSE),"0")</f>
        <v>6.7061143984220905E-3</v>
      </c>
      <c r="CR99" s="25">
        <f>IFERROR(VLOOKUP(CONCATENATE($A99,CR$25),Datos!$B:$AV,46,FALSE),"0")</f>
        <v>2.0845260144805523E-2</v>
      </c>
      <c r="CS99" s="25">
        <f>IFERROR(VLOOKUP(CONCATENATE($A99,CS$25),Datos!$B:$AV,46,FALSE),"0")</f>
        <v>1.1658841940532081E-2</v>
      </c>
      <c r="CT99" s="25">
        <f>IFERROR(VLOOKUP(CONCATENATE($A99,CT$25),Datos!$B:$AV,46,FALSE),"0")</f>
        <v>1.232394366197183E-2</v>
      </c>
      <c r="CU99" s="25">
        <f>IFERROR(VLOOKUP(CONCATENATE($A99,CU$25),Datos!$B:$AV,46,FALSE),"0")</f>
        <v>9.4786729857819908E-4</v>
      </c>
      <c r="CV99" s="25">
        <f>IFERROR(VLOOKUP(CONCATENATE($A99,CV$25),Datos!$B:$AV,46,FALSE),"0")</f>
        <v>1.2674990541051836E-2</v>
      </c>
      <c r="CW99" s="25">
        <f>IFERROR(VLOOKUP(CONCATENATE($A99,CW$25),Datos!$B:$AV,46,FALSE),"0")</f>
        <v>1.855726872246696E-2</v>
      </c>
      <c r="CX99" s="25">
        <f>IFERROR(VLOOKUP(CONCATENATE($A99,CX$25),Datos!$B:$AV,46,FALSE),"0")</f>
        <v>1.8565088757396448E-2</v>
      </c>
      <c r="CY99" s="25">
        <f>IFERROR(VLOOKUP(CONCATENATE($A99,CY$25),Datos!$B:$AV,46,FALSE),"0")</f>
        <v>2.0197044334975371E-2</v>
      </c>
      <c r="CZ99" s="25">
        <f>IFERROR(VLOOKUP(CONCATENATE($A99,CZ$25),Datos!$B:$AV,46,FALSE),"0")</f>
        <v>1.4389140271493213E-2</v>
      </c>
      <c r="DA99" s="25">
        <f>IFERROR(VLOOKUP(CONCATENATE($A99,DA$25),Datos!$B:$AV,46,FALSE),"0")</f>
        <v>2.5387870239774329E-2</v>
      </c>
    </row>
    <row r="100" spans="1:105" x14ac:dyDescent="0.2">
      <c r="A100" s="21" t="s">
        <v>54</v>
      </c>
      <c r="B100" s="23">
        <v>1.3914027149321266E-2</v>
      </c>
      <c r="C100" s="23">
        <v>1.1768050028425242E-2</v>
      </c>
      <c r="D100" s="23">
        <v>1.0114192495921697E-2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2.1660649819494584E-2</v>
      </c>
      <c r="K100" s="23">
        <v>0</v>
      </c>
      <c r="L100" s="23">
        <v>1.077943615257048E-2</v>
      </c>
      <c r="M100" s="23">
        <v>5.5972482801751097E-3</v>
      </c>
      <c r="N100" s="23">
        <v>1.1753053813139651E-2</v>
      </c>
      <c r="O100" s="23">
        <v>8.2328042328042323E-3</v>
      </c>
      <c r="P100" s="23">
        <v>2.4667931688804553E-3</v>
      </c>
      <c r="Q100" s="23">
        <v>4.3939393939393936E-3</v>
      </c>
      <c r="R100" s="23">
        <v>1.5551686976705628E-2</v>
      </c>
      <c r="S100" s="23">
        <v>3.0260180995475114E-3</v>
      </c>
      <c r="T100" s="23">
        <v>7.6724878328084745E-3</v>
      </c>
      <c r="U100" s="23">
        <v>5.0955414012738851E-3</v>
      </c>
      <c r="V100" s="23">
        <v>3.5718174888380704E-3</v>
      </c>
      <c r="W100" s="23">
        <v>3.9161885757046646E-3</v>
      </c>
      <c r="X100" s="23">
        <v>7.8402366863905334E-3</v>
      </c>
      <c r="Y100" s="23">
        <v>6.2986088290064631E-3</v>
      </c>
      <c r="Z100" s="23">
        <v>4.2857142857142859E-3</v>
      </c>
      <c r="AA100" s="23">
        <v>5.4334091483447056E-3</v>
      </c>
      <c r="AB100" s="23">
        <v>6.9907940161104722E-3</v>
      </c>
      <c r="AC100" s="23">
        <v>8.5588072887907238E-3</v>
      </c>
      <c r="AD100" s="23">
        <v>5.9958981783086018E-3</v>
      </c>
      <c r="AE100" s="23">
        <v>7.516410589338527E-3</v>
      </c>
      <c r="AF100" s="23">
        <v>8.6673402941506682E-3</v>
      </c>
      <c r="AG100" s="23">
        <v>9.5419242352195281E-3</v>
      </c>
      <c r="AH100" s="23">
        <v>3.1055196645132042E-3</v>
      </c>
      <c r="AI100" s="23">
        <v>3.1935930393513943E-3</v>
      </c>
      <c r="AJ100" s="23">
        <v>1.4716369529983793E-2</v>
      </c>
      <c r="AK100" s="23">
        <v>4.428312159709619E-3</v>
      </c>
      <c r="AL100" s="23">
        <v>3.9120038259206121E-3</v>
      </c>
      <c r="AM100" s="23">
        <v>2.4143945653171761E-3</v>
      </c>
      <c r="AN100" s="23">
        <v>4.8915784165405951E-3</v>
      </c>
      <c r="AO100" s="23">
        <v>4.2805989583333337E-3</v>
      </c>
      <c r="AP100" s="23">
        <v>1.6736401673640169E-4</v>
      </c>
      <c r="AQ100" s="23">
        <v>1.4389168765743074E-2</v>
      </c>
      <c r="AR100" s="23">
        <v>6.0596446700507617E-3</v>
      </c>
      <c r="AS100" s="23">
        <v>1.1236702127659575E-2</v>
      </c>
      <c r="AT100" s="23">
        <v>2.8524156187954997E-3</v>
      </c>
      <c r="AU100" s="23">
        <v>5.0955414012738851E-3</v>
      </c>
      <c r="AV100" s="23">
        <v>1.7021276595744681E-3</v>
      </c>
      <c r="AW100" s="23">
        <v>2.5340959084909812E-2</v>
      </c>
      <c r="AX100" s="23">
        <v>3.3497536945812804E-2</v>
      </c>
      <c r="AY100" s="23">
        <v>1.5862068965517243E-2</v>
      </c>
      <c r="AZ100" s="23">
        <v>1.262589928057554E-2</v>
      </c>
      <c r="BA100" s="23">
        <v>0</v>
      </c>
      <c r="BB100" s="23">
        <v>1.1811023622047244E-2</v>
      </c>
      <c r="BC100" s="23">
        <v>9.285714285714286E-3</v>
      </c>
      <c r="BD100" s="23">
        <v>6.842105263157895E-3</v>
      </c>
      <c r="BE100" s="23">
        <v>2.2021028037383178E-2</v>
      </c>
      <c r="BF100" s="23">
        <v>3.8095238095238099E-2</v>
      </c>
      <c r="BG100" s="23">
        <v>1.2020316027088036E-2</v>
      </c>
      <c r="BH100" s="23">
        <v>1.1196443007275667E-2</v>
      </c>
      <c r="BI100" s="23">
        <v>1.0066006600660066E-2</v>
      </c>
      <c r="BJ100" s="23">
        <v>1.2658227848101266E-2</v>
      </c>
      <c r="BK100" s="23">
        <v>0</v>
      </c>
      <c r="BL100" s="23">
        <v>0</v>
      </c>
      <c r="BM100" s="23">
        <v>0</v>
      </c>
      <c r="BN100" s="23">
        <v>0</v>
      </c>
      <c r="BO100" s="23">
        <v>8.8062622309197647E-3</v>
      </c>
      <c r="BP100" s="23">
        <v>4.2825566402652426E-3</v>
      </c>
      <c r="BQ100" s="23">
        <v>5.3475935828877002E-3</v>
      </c>
      <c r="BR100" s="23">
        <v>7.575757575757576E-3</v>
      </c>
      <c r="BS100" s="23">
        <v>7.575757575757576E-3</v>
      </c>
      <c r="BT100" s="23">
        <v>5.5837563451776647E-3</v>
      </c>
      <c r="BU100" s="23">
        <v>9.4117647058823528E-2</v>
      </c>
      <c r="BV100" s="23">
        <f>+VLOOKUP(CONCATENATE($A100,BV$25),Datos!$B:$AV,28,FALSE)</f>
        <v>0</v>
      </c>
      <c r="BW100" s="23">
        <f>+VLOOKUP(CONCATENATE($A100,BW$25),Datos!$B:$AV,28,FALSE)</f>
        <v>0</v>
      </c>
      <c r="BX100" s="23">
        <f>+VLOOKUP(CONCATENATE($A100,BX$25),Datos!$B:$AV,28,FALSE)</f>
        <v>0</v>
      </c>
      <c r="BY100" s="23">
        <f>+VLOOKUP(CONCATENATE($A100,BY$25),Datos!$B:$AV,28,FALSE)</f>
        <v>0</v>
      </c>
      <c r="BZ100" s="23">
        <v>0</v>
      </c>
      <c r="CA100" s="23">
        <v>0</v>
      </c>
      <c r="CB100" s="23">
        <v>0</v>
      </c>
      <c r="CC100" s="23">
        <v>0</v>
      </c>
      <c r="CD100" s="23">
        <v>1</v>
      </c>
      <c r="CE100" s="25">
        <f>IFERROR(VLOOKUP(CONCATENATE($A100,CE$25),Datos!$B:$AV,46,FALSE),"0")</f>
        <v>0</v>
      </c>
      <c r="CF100" s="25">
        <f>IFERROR(VLOOKUP(CONCATENATE($A100,CF$25),Datos!$B:$AV,46,FALSE),"0")</f>
        <v>0</v>
      </c>
      <c r="CG100" s="25">
        <f>IFERROR(VLOOKUP(CONCATENATE($A100,CG$25),Datos!$B:$AV,46,FALSE),"0")</f>
        <v>0</v>
      </c>
      <c r="CH100" s="25">
        <f>IFERROR(VLOOKUP(CONCATENATE($A100,CH$25),Datos!$B:$AV,46,FALSE),"0")</f>
        <v>0</v>
      </c>
      <c r="CI100" s="25">
        <f>IFERROR(VLOOKUP(CONCATENATE($A100,CI$25),Datos!$B:$AV,46,FALSE),"0")</f>
        <v>0</v>
      </c>
      <c r="CJ100" s="25">
        <f>IFERROR(VLOOKUP(CONCATENATE($A100,CJ$25),Datos!$B:$AV,46,FALSE),"0")</f>
        <v>9.8461538461538461E-2</v>
      </c>
      <c r="CK100" s="25">
        <f>IFERROR(VLOOKUP(CONCATENATE($A100,CK$25),Datos!$B:$AV,46,FALSE),"0")</f>
        <v>1.0206718346253229E-2</v>
      </c>
      <c r="CL100" s="25">
        <f>IFERROR(VLOOKUP(CONCATENATE($A100,CL$25),Datos!$B:$AV,46,FALSE),"0")</f>
        <v>0</v>
      </c>
      <c r="CM100" s="25">
        <f>IFERROR(VLOOKUP(CONCATENATE($A100,CM$25),Datos!$B:$AV,46,FALSE),"0")</f>
        <v>5.6390977443609019E-3</v>
      </c>
      <c r="CN100" s="25">
        <f>IFERROR(VLOOKUP(CONCATENATE($A100,CN$25),Datos!$B:$AV,46,FALSE),"0")</f>
        <v>1.1348314606741574E-2</v>
      </c>
      <c r="CO100" s="25">
        <f>IFERROR(VLOOKUP(CONCATENATE($A100,CO$25),Datos!$B:$AV,46,FALSE),"0")</f>
        <v>1.2806539509536785E-2</v>
      </c>
      <c r="CP100" s="25">
        <f>IFERROR(VLOOKUP(CONCATENATE($A100,CP$25),Datos!$B:$AV,46,FALSE),"0")</f>
        <v>6.8441064638783272E-3</v>
      </c>
      <c r="CQ100" s="25">
        <f>IFERROR(VLOOKUP(CONCATENATE($A100,CQ$25),Datos!$B:$AV,46,FALSE),"0")</f>
        <v>3.2258064516129032E-3</v>
      </c>
      <c r="CR100" s="25">
        <f>IFERROR(VLOOKUP(CONCATENATE($A100,CR$25),Datos!$B:$AV,46,FALSE),"0")</f>
        <v>7.0811744386873919E-3</v>
      </c>
      <c r="CS100" s="25">
        <f>IFERROR(VLOOKUP(CONCATENATE($A100,CS$25),Datos!$B:$AV,46,FALSE),"0")</f>
        <v>1.5151515151515152E-2</v>
      </c>
      <c r="CT100" s="25">
        <f>IFERROR(VLOOKUP(CONCATENATE($A100,CT$25),Datos!$B:$AV,46,FALSE),"0")</f>
        <v>2.5343511450381679E-2</v>
      </c>
      <c r="CU100" s="25">
        <f>IFERROR(VLOOKUP(CONCATENATE($A100,CU$25),Datos!$B:$AV,46,FALSE),"0")</f>
        <v>1.0021945866861741E-2</v>
      </c>
      <c r="CV100" s="25">
        <f>IFERROR(VLOOKUP(CONCATENATE($A100,CV$25),Datos!$B:$AV,46,FALSE),"0")</f>
        <v>3.756476683937824E-2</v>
      </c>
      <c r="CW100" s="25">
        <f>IFERROR(VLOOKUP(CONCATENATE($A100,CW$25),Datos!$B:$AV,46,FALSE),"0")</f>
        <v>2.6275992438563326E-2</v>
      </c>
      <c r="CX100" s="25">
        <f>IFERROR(VLOOKUP(CONCATENATE($A100,CX$25),Datos!$B:$AV,46,FALSE),"0")</f>
        <v>1.6010498687664042E-2</v>
      </c>
      <c r="CY100" s="25" t="str">
        <f>IFERROR(VLOOKUP(CONCATENATE($A100,CY$25),Datos!$B:$AV,46,FALSE),"0")</f>
        <v>0</v>
      </c>
      <c r="CZ100" s="25">
        <f>IFERROR(VLOOKUP(CONCATENATE($A100,CZ$25),Datos!$B:$AV,46,FALSE),"0")</f>
        <v>5.2127659574468084E-2</v>
      </c>
      <c r="DA100" s="25" t="str">
        <f>IFERROR(VLOOKUP(CONCATENATE($A100,DA$25),Datos!$B:$AV,46,FALSE),"0")</f>
        <v>0</v>
      </c>
    </row>
    <row r="101" spans="1:105" x14ac:dyDescent="0.2">
      <c r="A101" s="21" t="s">
        <v>22</v>
      </c>
      <c r="B101" s="23">
        <v>6.728778467908903E-3</v>
      </c>
      <c r="C101" s="23">
        <v>1.2739112739112738E-2</v>
      </c>
      <c r="D101" s="23">
        <v>2.9673590504451037E-4</v>
      </c>
      <c r="E101" s="23">
        <v>5.4099042863087806E-3</v>
      </c>
      <c r="F101" s="23">
        <v>5.7815845824411138E-3</v>
      </c>
      <c r="G101" s="23">
        <v>7.4822695035460995E-3</v>
      </c>
      <c r="H101" s="23">
        <v>8.4328882642304981E-3</v>
      </c>
      <c r="I101" s="23">
        <v>1.3784461152882205E-2</v>
      </c>
      <c r="J101" s="23">
        <v>6.3636363636363638E-3</v>
      </c>
      <c r="K101" s="23">
        <v>1.3777777777777777E-3</v>
      </c>
      <c r="L101" s="23">
        <v>2.2522522522522521E-2</v>
      </c>
      <c r="M101" s="23">
        <v>8.8417329796640146E-3</v>
      </c>
      <c r="N101" s="23">
        <v>1.2256809338521401E-2</v>
      </c>
      <c r="O101" s="23">
        <v>7.8288942695722355E-3</v>
      </c>
      <c r="P101" s="23">
        <v>1.1511627906976744E-2</v>
      </c>
      <c r="Q101" s="23">
        <v>1.3484486873508353E-2</v>
      </c>
      <c r="R101" s="23">
        <v>1.023102310231023E-2</v>
      </c>
      <c r="S101" s="23">
        <v>1.1220196353436185E-2</v>
      </c>
      <c r="T101" s="23">
        <v>6.8027210884353739E-3</v>
      </c>
      <c r="U101" s="23">
        <v>0</v>
      </c>
      <c r="V101" s="23">
        <v>0</v>
      </c>
      <c r="W101" s="23">
        <v>1.2658227848101266E-2</v>
      </c>
      <c r="X101" s="23">
        <v>7.492795389048991E-3</v>
      </c>
      <c r="Y101" s="23">
        <v>1.3531799729364006E-3</v>
      </c>
      <c r="Z101" s="23">
        <v>3.7804878048780487E-3</v>
      </c>
      <c r="AA101" s="23">
        <v>1.4328808446455505E-2</v>
      </c>
      <c r="AB101" s="23">
        <v>1.9728729963008631E-3</v>
      </c>
      <c r="AC101" s="23">
        <v>6.2500000000000003E-3</v>
      </c>
      <c r="AD101" s="23">
        <v>9.8958333333333329E-3</v>
      </c>
      <c r="AE101" s="23">
        <v>1.7272727272727273E-2</v>
      </c>
      <c r="AF101" s="23">
        <v>4.5454545454545452E-3</v>
      </c>
      <c r="AG101" s="23">
        <v>9.8068350668647844E-3</v>
      </c>
      <c r="AH101" s="23">
        <v>2.9680365296803651E-2</v>
      </c>
      <c r="AI101" s="23">
        <v>3.0911901081916539E-4</v>
      </c>
      <c r="AJ101" s="23">
        <v>2.3746701846965698E-3</v>
      </c>
      <c r="AK101" s="23">
        <v>1.1288180610889775E-2</v>
      </c>
      <c r="AL101" s="23">
        <v>1.0603448275862069E-2</v>
      </c>
      <c r="AM101" s="23">
        <v>5.4479418886198543E-3</v>
      </c>
      <c r="AN101" s="23">
        <v>1.9920318725099601E-3</v>
      </c>
      <c r="AO101" s="23">
        <v>7.4776785714285718E-3</v>
      </c>
      <c r="AP101" s="23">
        <v>9.8275862068965512E-3</v>
      </c>
      <c r="AQ101" s="23">
        <v>4.5833333333333334E-3</v>
      </c>
      <c r="AR101" s="23">
        <v>0</v>
      </c>
      <c r="AS101" s="23">
        <v>0</v>
      </c>
      <c r="AT101" s="23">
        <v>0</v>
      </c>
      <c r="AU101" s="23">
        <v>0</v>
      </c>
      <c r="AV101" s="23">
        <v>0</v>
      </c>
      <c r="AW101" s="23">
        <v>9.5238095238095247E-3</v>
      </c>
      <c r="AX101" s="23">
        <v>6.3291139240506328E-3</v>
      </c>
      <c r="AY101" s="23">
        <v>4.5340050377833752E-3</v>
      </c>
      <c r="AZ101" s="23">
        <v>7.5332348596750367E-3</v>
      </c>
      <c r="BA101" s="23">
        <v>1.36617749825297E-2</v>
      </c>
      <c r="BB101" s="23">
        <v>1.097560975609756E-2</v>
      </c>
      <c r="BC101" s="23">
        <v>2.4927536231884057E-2</v>
      </c>
      <c r="BD101" s="23">
        <v>1.9388083735909823E-2</v>
      </c>
      <c r="BE101" s="23">
        <v>1.7567567567567569E-2</v>
      </c>
      <c r="BF101" s="23">
        <v>6.3692208212091823E-3</v>
      </c>
      <c r="BG101" s="23">
        <v>1.1042524005486968E-2</v>
      </c>
      <c r="BH101" s="23">
        <v>1.0951403148528405E-2</v>
      </c>
      <c r="BI101" s="23">
        <v>4.4817927170868344E-3</v>
      </c>
      <c r="BJ101" s="23">
        <v>2.4377457404980339E-2</v>
      </c>
      <c r="BK101" s="23">
        <v>3.3948339483394832E-3</v>
      </c>
      <c r="BL101" s="23">
        <v>6.7614533965244866E-3</v>
      </c>
      <c r="BM101" s="23">
        <v>1.927346115035318E-2</v>
      </c>
      <c r="BN101" s="23">
        <v>8.6519891850135189E-3</v>
      </c>
      <c r="BO101" s="23">
        <v>2.311111111111111E-2</v>
      </c>
      <c r="BP101" s="23">
        <v>9.7520661157024791E-3</v>
      </c>
      <c r="BQ101" s="23">
        <v>6.3851699279093722E-3</v>
      </c>
      <c r="BR101" s="23">
        <v>1.4949815108293714E-2</v>
      </c>
      <c r="BS101" s="23">
        <v>1.4949815108293714E-2</v>
      </c>
      <c r="BT101" s="23">
        <v>1.2869038607115821E-3</v>
      </c>
      <c r="BU101" s="23">
        <v>1.3577331759149941E-2</v>
      </c>
      <c r="BV101" s="23">
        <f>+VLOOKUP(CONCATENATE($A101,BV$25),Datos!$B:$AV,28,FALSE)</f>
        <v>0</v>
      </c>
      <c r="BW101" s="23">
        <f>+VLOOKUP(CONCATENATE($A101,BW$25),Datos!$B:$AV,28,FALSE)</f>
        <v>0</v>
      </c>
      <c r="BX101" s="23">
        <f>+VLOOKUP(CONCATENATE($A101,BX$25),Datos!$B:$AV,28,FALSE)</f>
        <v>0</v>
      </c>
      <c r="BY101" s="23">
        <f>+VLOOKUP(CONCATENATE($A101,BY$25),Datos!$B:$AV,28,FALSE)</f>
        <v>0</v>
      </c>
      <c r="BZ101" s="23">
        <f>+VLOOKUP(CONCATENATE($A101,BZ$25),Datos!$B:$AV,28,FALSE)</f>
        <v>0</v>
      </c>
      <c r="CA101" s="23">
        <f>+VLOOKUP(CONCATENATE($A101,CA$25),Datos!$B:$AV,28,FALSE)</f>
        <v>0</v>
      </c>
      <c r="CB101" s="23">
        <f>+VLOOKUP(CONCATENATE($A101,CB$25),Datos!$B:$AV,28,FALSE)</f>
        <v>0</v>
      </c>
      <c r="CC101" s="23">
        <f>+VLOOKUP(CONCATENATE($A101,CC$25),Datos!$B:$AV,28,FALSE)</f>
        <v>0</v>
      </c>
      <c r="CD101" s="23">
        <f>+VLOOKUP(CONCATENATE($A101,CD$25),Datos!$B:$AV,28,FALSE)</f>
        <v>0</v>
      </c>
      <c r="CE101" s="25">
        <f>IFERROR(VLOOKUP(CONCATENATE($A101,CE$25),Datos!$B:$AV,46,FALSE),"0")</f>
        <v>1.2794788273615635E-2</v>
      </c>
      <c r="CF101" s="25">
        <f>IFERROR(VLOOKUP(CONCATENATE($A101,CF$25),Datos!$B:$AV,46,FALSE),"0")</f>
        <v>7.6628352490421452E-3</v>
      </c>
      <c r="CG101" s="25">
        <f>IFERROR(VLOOKUP(CONCATENATE($A101,CG$25),Datos!$B:$AV,46,FALSE),"0")</f>
        <v>1.9568690095846646E-2</v>
      </c>
      <c r="CH101" s="25">
        <f>IFERROR(VLOOKUP(CONCATENATE($A101,CH$25),Datos!$B:$AV,46,FALSE),"0")</f>
        <v>1.1985361390667887E-2</v>
      </c>
      <c r="CI101" s="25">
        <f>IFERROR(VLOOKUP(CONCATENATE($A101,CI$25),Datos!$B:$AV,46,FALSE),"0")</f>
        <v>7.8453884424033674E-3</v>
      </c>
      <c r="CJ101" s="25">
        <f>IFERROR(VLOOKUP(CONCATENATE($A101,CJ$25),Datos!$B:$AV,46,FALSE),"0")</f>
        <v>1.375E-2</v>
      </c>
      <c r="CK101" s="25">
        <f>IFERROR(VLOOKUP(CONCATENATE($A101,CK$25),Datos!$B:$AV,46,FALSE),"0")</f>
        <v>1.430379746835443E-2</v>
      </c>
      <c r="CL101" s="25">
        <f>IFERROR(VLOOKUP(CONCATENATE($A101,CL$25),Datos!$B:$AV,46,FALSE),"0")</f>
        <v>1.0105871029836381E-2</v>
      </c>
      <c r="CM101" s="25">
        <f>IFERROR(VLOOKUP(CONCATENATE($A101,CM$25),Datos!$B:$AV,46,FALSE),"0")</f>
        <v>1.0230179028132993E-2</v>
      </c>
      <c r="CN101" s="25">
        <f>IFERROR(VLOOKUP(CONCATENATE($A101,CN$25),Datos!$B:$AV,46,FALSE),"0")</f>
        <v>8.4193373166757193E-3</v>
      </c>
      <c r="CO101" s="25">
        <f>IFERROR(VLOOKUP(CONCATENATE($A101,CO$25),Datos!$B:$AV,46,FALSE),"0")</f>
        <v>1.1757719714964371E-2</v>
      </c>
      <c r="CP101" s="25">
        <f>IFERROR(VLOOKUP(CONCATENATE($A101,CP$25),Datos!$B:$AV,46,FALSE),"0")</f>
        <v>9.9088838268792719E-3</v>
      </c>
      <c r="CQ101" s="25">
        <f>IFERROR(VLOOKUP(CONCATENATE($A101,CQ$25),Datos!$B:$AV,46,FALSE),"0")</f>
        <v>8.4280674245393958E-3</v>
      </c>
      <c r="CR101" s="25">
        <f>IFERROR(VLOOKUP(CONCATENATE($A101,CR$25),Datos!$B:$AV,46,FALSE),"0")</f>
        <v>2.4084249084249085E-2</v>
      </c>
      <c r="CS101" s="25">
        <f>IFERROR(VLOOKUP(CONCATENATE($A101,CS$25),Datos!$B:$AV,46,FALSE),"0")</f>
        <v>2.2522522522522521E-2</v>
      </c>
      <c r="CT101" s="25">
        <f>IFERROR(VLOOKUP(CONCATENATE($A101,CT$25),Datos!$B:$AV,46,FALSE),"0")</f>
        <v>1.4832089552238806E-2</v>
      </c>
      <c r="CU101" s="25">
        <f>IFERROR(VLOOKUP(CONCATENATE($A101,CU$25),Datos!$B:$AV,46,FALSE),"0")</f>
        <v>1.713917525773196E-2</v>
      </c>
      <c r="CV101" s="25">
        <f>IFERROR(VLOOKUP(CONCATENATE($A101,CV$25),Datos!$B:$AV,46,FALSE),"0")</f>
        <v>5.4466230936819175E-3</v>
      </c>
      <c r="CW101" s="25">
        <f>IFERROR(VLOOKUP(CONCATENATE($A101,CW$25),Datos!$B:$AV,46,FALSE),"0")</f>
        <v>1.5324675324675324E-2</v>
      </c>
      <c r="CX101" s="25">
        <f>IFERROR(VLOOKUP(CONCATENATE($A101,CX$25),Datos!$B:$AV,46,FALSE),"0")</f>
        <v>8.5798816568047331E-3</v>
      </c>
      <c r="CY101" s="25">
        <f>IFERROR(VLOOKUP(CONCATENATE($A101,CY$25),Datos!$B:$AV,46,FALSE),"0")</f>
        <v>0</v>
      </c>
      <c r="CZ101" s="25">
        <f>IFERROR(VLOOKUP(CONCATENATE($A101,CZ$25),Datos!$B:$AV,46,FALSE),"0")</f>
        <v>1.6949152542372881E-2</v>
      </c>
      <c r="DA101" s="25" t="str">
        <f>IFERROR(VLOOKUP(CONCATENATE($A101,DA$25),Datos!$B:$AV,46,FALSE),"0")</f>
        <v>0</v>
      </c>
    </row>
    <row r="102" spans="1:105" x14ac:dyDescent="0.2">
      <c r="A102" s="21" t="s">
        <v>23</v>
      </c>
      <c r="B102" s="23">
        <v>1.6138763197586729E-2</v>
      </c>
      <c r="C102" s="23">
        <v>2.1231766612641815E-2</v>
      </c>
      <c r="D102" s="23">
        <v>1.4179104477611941E-2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1.2195121951219513E-2</v>
      </c>
      <c r="K102" s="23">
        <v>0</v>
      </c>
      <c r="L102" s="23">
        <v>1.7667844522968198E-3</v>
      </c>
      <c r="M102" s="23">
        <v>9.6021947873799727E-4</v>
      </c>
      <c r="N102" s="23">
        <v>1.9323671497584541E-4</v>
      </c>
      <c r="O102" s="23">
        <v>6.3206362494767684E-3</v>
      </c>
      <c r="P102" s="23">
        <v>3.7859824780976221E-3</v>
      </c>
      <c r="Q102" s="23">
        <v>1.4925373134328358E-2</v>
      </c>
      <c r="R102" s="23">
        <v>1.4629049111807733E-2</v>
      </c>
      <c r="S102" s="23">
        <v>3.0620155038759691E-3</v>
      </c>
      <c r="T102" s="23">
        <v>7.251631617113851E-3</v>
      </c>
      <c r="U102" s="23">
        <v>3.8925438596491231E-2</v>
      </c>
      <c r="V102" s="23">
        <v>1.7737617135207495E-2</v>
      </c>
      <c r="W102" s="23">
        <v>5.5542480583666747E-3</v>
      </c>
      <c r="X102" s="23">
        <v>5.5445544554455443E-3</v>
      </c>
      <c r="Y102" s="23">
        <v>3.0241935483870967E-3</v>
      </c>
      <c r="Z102" s="23">
        <v>1.791044776119403E-3</v>
      </c>
      <c r="AA102" s="23">
        <v>9.0799031476997572E-3</v>
      </c>
      <c r="AB102" s="23">
        <v>1.5235008103727715E-2</v>
      </c>
      <c r="AC102" s="23">
        <v>9.2015968063872255E-3</v>
      </c>
      <c r="AD102" s="23">
        <v>9.0624999999999994E-3</v>
      </c>
      <c r="AE102" s="23">
        <v>4.6846846846846845E-3</v>
      </c>
      <c r="AF102" s="23">
        <v>1.1568123393316195E-2</v>
      </c>
      <c r="AG102" s="23">
        <v>9.4318181818181818E-3</v>
      </c>
      <c r="AH102" s="23">
        <v>3.3914728682170542E-3</v>
      </c>
      <c r="AI102" s="23">
        <v>8.5962145110410094E-3</v>
      </c>
      <c r="AJ102" s="23">
        <v>4.1902604756511889E-3</v>
      </c>
      <c r="AK102" s="23">
        <v>1.2562814070351759E-2</v>
      </c>
      <c r="AL102" s="23">
        <v>9.3273875882571543E-3</v>
      </c>
      <c r="AM102" s="23">
        <v>4.7662141779788838E-3</v>
      </c>
      <c r="AN102" s="23">
        <v>1.272294887039239E-2</v>
      </c>
      <c r="AO102" s="23">
        <v>9.8643649815043158E-3</v>
      </c>
      <c r="AP102" s="23">
        <v>8.1168831168831174E-4</v>
      </c>
      <c r="AQ102" s="23">
        <v>3.3390903857225102E-3</v>
      </c>
      <c r="AR102" s="23">
        <v>8.6206896551724137E-3</v>
      </c>
      <c r="AS102" s="23">
        <v>1.7513134851138354E-2</v>
      </c>
      <c r="AT102" s="23">
        <v>9.4472361809045217E-3</v>
      </c>
      <c r="AU102" s="23">
        <v>1.3929381276320053E-3</v>
      </c>
      <c r="AV102" s="23">
        <v>6.6570881226053636E-3</v>
      </c>
      <c r="AW102" s="23">
        <v>1.6440608302507192E-3</v>
      </c>
      <c r="AX102" s="23">
        <v>6.2597809076682318E-3</v>
      </c>
      <c r="AY102" s="23">
        <v>1.601233875490746E-2</v>
      </c>
      <c r="AZ102" s="23">
        <v>9.8989898989898985E-3</v>
      </c>
      <c r="BA102" s="23">
        <v>1.4016578749058026E-2</v>
      </c>
      <c r="BB102" s="23">
        <v>1.3207547169811321E-2</v>
      </c>
      <c r="BC102" s="23">
        <v>3.9727891156462582E-3</v>
      </c>
      <c r="BD102" s="23">
        <v>5.4254923820141214E-3</v>
      </c>
      <c r="BE102" s="23">
        <v>1.0709504685408299E-2</v>
      </c>
      <c r="BF102" s="23">
        <v>5.8767772511848339E-3</v>
      </c>
      <c r="BG102" s="23">
        <v>2.8099754127151387E-3</v>
      </c>
      <c r="BH102" s="23">
        <v>2.4509803921568627E-3</v>
      </c>
      <c r="BI102" s="23">
        <v>0</v>
      </c>
      <c r="BJ102" s="23">
        <v>0</v>
      </c>
      <c r="BK102" s="23">
        <v>0</v>
      </c>
      <c r="BL102" s="23">
        <v>0</v>
      </c>
      <c r="BM102" s="23">
        <v>0</v>
      </c>
      <c r="BN102" s="23">
        <v>0</v>
      </c>
      <c r="BO102" s="23">
        <v>0</v>
      </c>
      <c r="BP102" s="23">
        <v>0</v>
      </c>
      <c r="BQ102" s="23">
        <v>0</v>
      </c>
      <c r="BR102" s="23">
        <v>0</v>
      </c>
      <c r="BS102" s="23">
        <v>0</v>
      </c>
      <c r="BT102" s="23">
        <v>1.2852112676056338E-2</v>
      </c>
      <c r="BU102" s="23">
        <v>1.7182130584192441E-2</v>
      </c>
      <c r="BV102" s="23">
        <f>+VLOOKUP(CONCATENATE($A102,BV$25),Datos!$B:$AV,28,FALSE)</f>
        <v>0</v>
      </c>
      <c r="BW102" s="23">
        <f>+VLOOKUP(CONCATENATE($A102,BW$25),Datos!$B:$AV,28,FALSE)</f>
        <v>0</v>
      </c>
      <c r="BX102" s="23">
        <f>+VLOOKUP(CONCATENATE($A102,BX$25),Datos!$B:$AV,28,FALSE)</f>
        <v>0</v>
      </c>
      <c r="BY102" s="23">
        <f>+VLOOKUP(CONCATENATE($A102,BY$25),Datos!$B:$AV,28,FALSE)</f>
        <v>0</v>
      </c>
      <c r="BZ102" s="23">
        <f>+VLOOKUP(CONCATENATE($A102,BZ$25),Datos!$B:$AV,28,FALSE)</f>
        <v>0</v>
      </c>
      <c r="CA102" s="23">
        <f>+VLOOKUP(CONCATENATE($A102,CA$25),Datos!$B:$AV,28,FALSE)</f>
        <v>0</v>
      </c>
      <c r="CB102" s="23">
        <f>+VLOOKUP(CONCATENATE($A102,CB$25),Datos!$B:$AV,28,FALSE)</f>
        <v>0</v>
      </c>
      <c r="CC102" s="23">
        <f>+VLOOKUP(CONCATENATE($A102,CC$25),Datos!$B:$AV,28,FALSE)</f>
        <v>0</v>
      </c>
      <c r="CD102" s="23">
        <f>+VLOOKUP(CONCATENATE($A102,CD$25),Datos!$B:$AV,28,FALSE)</f>
        <v>0</v>
      </c>
      <c r="CE102" s="25">
        <f>IFERROR(VLOOKUP(CONCATENATE($A102,CE$25),Datos!$B:$AV,46,FALSE),"0")</f>
        <v>2.2076023391812867E-2</v>
      </c>
      <c r="CF102" s="25">
        <f>IFERROR(VLOOKUP(CONCATENATE($A102,CF$25),Datos!$B:$AV,46,FALSE),"0")</f>
        <v>1.1330255979857323E-2</v>
      </c>
      <c r="CG102" s="25">
        <f>IFERROR(VLOOKUP(CONCATENATE($A102,CG$25),Datos!$B:$AV,46,FALSE),"0")</f>
        <v>4.9295774647887328E-3</v>
      </c>
      <c r="CH102" s="25">
        <f>IFERROR(VLOOKUP(CONCATENATE($A102,CH$25),Datos!$B:$AV,46,FALSE),"0")</f>
        <v>1.4772727272727272E-2</v>
      </c>
      <c r="CI102" s="25">
        <f>IFERROR(VLOOKUP(CONCATENATE($A102,CI$25),Datos!$B:$AV,46,FALSE),"0")</f>
        <v>4.3572984749455342E-3</v>
      </c>
      <c r="CJ102" s="25">
        <f>IFERROR(VLOOKUP(CONCATENATE($A102,CJ$25),Datos!$B:$AV,46,FALSE),"0")</f>
        <v>0</v>
      </c>
      <c r="CK102" s="25">
        <f>IFERROR(VLOOKUP(CONCATENATE($A102,CK$25),Datos!$B:$AV,46,FALSE),"0")</f>
        <v>0</v>
      </c>
      <c r="CL102" s="25">
        <f>IFERROR(VLOOKUP(CONCATENATE($A102,CL$25),Datos!$B:$AV,46,FALSE),"0")</f>
        <v>0</v>
      </c>
      <c r="CM102" s="25">
        <f>IFERROR(VLOOKUP(CONCATENATE($A102,CM$25),Datos!$B:$AV,46,FALSE),"0")</f>
        <v>0</v>
      </c>
      <c r="CN102" s="25">
        <f>IFERROR(VLOOKUP(CONCATENATE($A102,CN$25),Datos!$B:$AV,46,FALSE),"0")</f>
        <v>0</v>
      </c>
      <c r="CO102" s="25">
        <f>IFERROR(VLOOKUP(CONCATENATE($A102,CO$25),Datos!$B:$AV,46,FALSE),"0")</f>
        <v>0</v>
      </c>
      <c r="CP102" s="25">
        <f>IFERROR(VLOOKUP(CONCATENATE($A102,CP$25),Datos!$B:$AV,46,FALSE),"0")</f>
        <v>0</v>
      </c>
      <c r="CQ102" s="25">
        <f>IFERROR(VLOOKUP(CONCATENATE($A102,CQ$25),Datos!$B:$AV,46,FALSE),"0")</f>
        <v>0</v>
      </c>
      <c r="CR102" s="25">
        <f>IFERROR(VLOOKUP(CONCATENATE($A102,CR$25),Datos!$B:$AV,46,FALSE),"0")</f>
        <v>0</v>
      </c>
      <c r="CS102" s="25">
        <f>IFERROR(VLOOKUP(CONCATENATE($A102,CS$25),Datos!$B:$AV,46,FALSE),"0")</f>
        <v>1.4851485148514851E-2</v>
      </c>
      <c r="CT102" s="25">
        <f>IFERROR(VLOOKUP(CONCATENATE($A102,CT$25),Datos!$B:$AV,46,FALSE),"0")</f>
        <v>8.6673889490790899E-4</v>
      </c>
      <c r="CU102" s="25">
        <f>IFERROR(VLOOKUP(CONCATENATE($A102,CU$25),Datos!$B:$AV,46,FALSE),"0")</f>
        <v>8.4813146037635836E-4</v>
      </c>
      <c r="CV102" s="25">
        <f>IFERROR(VLOOKUP(CONCATENATE($A102,CV$25),Datos!$B:$AV,46,FALSE),"0")</f>
        <v>1.636233440744719E-2</v>
      </c>
      <c r="CW102" s="25">
        <f>IFERROR(VLOOKUP(CONCATENATE($A102,CW$25),Datos!$B:$AV,46,FALSE),"0")</f>
        <v>1.014906438312718E-2</v>
      </c>
      <c r="CX102" s="25">
        <f>IFERROR(VLOOKUP(CONCATENATE($A102,CX$25),Datos!$B:$AV,46,FALSE),"0")</f>
        <v>1.2947368421052631E-2</v>
      </c>
      <c r="CY102" s="25">
        <f>IFERROR(VLOOKUP(CONCATENATE($A102,CY$25),Datos!$B:$AV,46,FALSE),"0")</f>
        <v>5.4473887678358054E-3</v>
      </c>
      <c r="CZ102" s="25">
        <f>IFERROR(VLOOKUP(CONCATENATE($A102,CZ$25),Datos!$B:$AV,46,FALSE),"0")</f>
        <v>9.9857346647646214E-3</v>
      </c>
      <c r="DA102" s="25">
        <f>IFERROR(VLOOKUP(CONCATENATE($A102,DA$25),Datos!$B:$AV,46,FALSE),"0")</f>
        <v>8.491895701198026E-3</v>
      </c>
    </row>
    <row r="103" spans="1:105" x14ac:dyDescent="0.2">
      <c r="A103" s="21" t="s">
        <v>24</v>
      </c>
      <c r="B103" s="23">
        <v>4.9504950495049506E-3</v>
      </c>
      <c r="C103" s="23">
        <v>4.6094750320102434E-3</v>
      </c>
      <c r="D103" s="23">
        <v>1.5445939212755356E-3</v>
      </c>
      <c r="E103" s="23">
        <v>1.3092432573972245E-3</v>
      </c>
      <c r="F103" s="23">
        <v>2.3046532045654083E-3</v>
      </c>
      <c r="G103" s="23">
        <v>5.5991041433370661E-4</v>
      </c>
      <c r="H103" s="23">
        <v>2.2972002871500361E-3</v>
      </c>
      <c r="I103" s="23">
        <v>9.4629156010230184E-3</v>
      </c>
      <c r="J103" s="23">
        <v>1.4519427402862986E-2</v>
      </c>
      <c r="K103" s="23">
        <v>1.1052937754508435E-3</v>
      </c>
      <c r="L103" s="23">
        <v>1.7921146953405017E-2</v>
      </c>
      <c r="M103" s="23">
        <v>1.3764510779436153E-2</v>
      </c>
      <c r="N103" s="23">
        <v>6.1650045330915683E-3</v>
      </c>
      <c r="O103" s="23">
        <v>2.9603831084022638E-3</v>
      </c>
      <c r="P103" s="23">
        <v>1.3980716253443526E-2</v>
      </c>
      <c r="Q103" s="23">
        <v>2.1097046413502108E-3</v>
      </c>
      <c r="R103" s="23">
        <v>2.7548209366391185E-3</v>
      </c>
      <c r="S103" s="23">
        <v>5.3639846743295016E-3</v>
      </c>
      <c r="T103" s="23">
        <v>5.9571088165210487E-3</v>
      </c>
      <c r="U103" s="23">
        <v>3.8720538720538721E-3</v>
      </c>
      <c r="V103" s="23">
        <v>9.4047619047619054E-3</v>
      </c>
      <c r="W103" s="23">
        <v>2.5862068965517241E-3</v>
      </c>
      <c r="X103" s="23">
        <v>0</v>
      </c>
      <c r="Y103" s="23">
        <v>0</v>
      </c>
      <c r="Z103" s="23">
        <v>4.2016806722689074E-3</v>
      </c>
      <c r="AA103" s="23">
        <v>5.0595238095238098E-3</v>
      </c>
      <c r="AB103" s="23">
        <v>4.6128500823723233E-3</v>
      </c>
      <c r="AC103" s="23">
        <v>9.663503019844694E-3</v>
      </c>
      <c r="AD103" s="23">
        <v>1.0742496050552922E-2</v>
      </c>
      <c r="AE103" s="23">
        <v>3.0816640986132513E-3</v>
      </c>
      <c r="AF103" s="23">
        <v>5.5727554179566567E-3</v>
      </c>
      <c r="AG103" s="23">
        <v>1.5102040816326531E-2</v>
      </c>
      <c r="AH103" s="23">
        <v>2.0392749244712991E-2</v>
      </c>
      <c r="AI103" s="23">
        <v>8.2983193277310924E-3</v>
      </c>
      <c r="AJ103" s="23">
        <v>9.3795093795093799E-3</v>
      </c>
      <c r="AK103" s="23">
        <v>2.1768707482993196E-2</v>
      </c>
      <c r="AL103" s="23">
        <v>1.2573839662447257E-2</v>
      </c>
      <c r="AM103" s="23">
        <v>4.5169385194479298E-3</v>
      </c>
      <c r="AN103" s="23">
        <v>5.7210965435041715E-3</v>
      </c>
      <c r="AO103" s="23">
        <v>6.9277108433734936E-3</v>
      </c>
      <c r="AP103" s="23">
        <v>4.5278137128072441E-3</v>
      </c>
      <c r="AQ103" s="23">
        <v>1.4E-2</v>
      </c>
      <c r="AR103" s="23">
        <v>0</v>
      </c>
      <c r="AS103" s="23">
        <v>0</v>
      </c>
      <c r="AT103" s="23">
        <v>0</v>
      </c>
      <c r="AU103" s="23">
        <v>0</v>
      </c>
      <c r="AV103" s="23">
        <v>0</v>
      </c>
      <c r="AW103" s="23">
        <v>5.2287581699346402E-3</v>
      </c>
      <c r="AX103" s="23">
        <v>6.1728395061728392E-3</v>
      </c>
      <c r="AY103" s="23">
        <v>3.5906642728904849E-3</v>
      </c>
      <c r="AZ103" s="23">
        <v>0</v>
      </c>
      <c r="BA103" s="23">
        <v>3.9305874973865774E-3</v>
      </c>
      <c r="BB103" s="23">
        <v>1.8167456556082149E-3</v>
      </c>
      <c r="BC103" s="23">
        <v>0</v>
      </c>
      <c r="BD103" s="23">
        <v>0</v>
      </c>
      <c r="BE103" s="23">
        <v>3.0667468430547202E-3</v>
      </c>
      <c r="BF103" s="23">
        <v>1.2857142857142857E-2</v>
      </c>
      <c r="BG103" s="23">
        <v>6.283891547049442E-3</v>
      </c>
      <c r="BH103" s="23">
        <v>1.441077441077441E-2</v>
      </c>
      <c r="BI103" s="23">
        <v>1.3717421124828531E-3</v>
      </c>
      <c r="BJ103" s="23">
        <v>0</v>
      </c>
      <c r="BK103" s="23">
        <v>4.4342507645259936E-3</v>
      </c>
      <c r="BL103" s="23">
        <v>6.9538288288288289E-3</v>
      </c>
      <c r="BM103" s="23">
        <v>1.2457337883959044E-2</v>
      </c>
      <c r="BN103" s="23">
        <v>5.6081081081081081E-3</v>
      </c>
      <c r="BO103" s="23">
        <v>1.2899106002554278E-2</v>
      </c>
      <c r="BP103" s="23">
        <v>7.7294685990338162E-3</v>
      </c>
      <c r="BQ103" s="23">
        <v>1.5856236786469344E-2</v>
      </c>
      <c r="BR103" s="23">
        <v>1.2782420303311668E-2</v>
      </c>
      <c r="BS103" s="23">
        <v>1.2782420303311668E-2</v>
      </c>
      <c r="BT103" s="23">
        <v>1.6032064128256512E-2</v>
      </c>
      <c r="BU103" s="23">
        <v>4.7434656340755079E-3</v>
      </c>
      <c r="BV103" s="23">
        <f>+VLOOKUP(CONCATENATE($A103,BV$25),Datos!$B:$AV,28,FALSE)</f>
        <v>0</v>
      </c>
      <c r="BW103" s="23">
        <f>+VLOOKUP(CONCATENATE($A103,BW$25),Datos!$B:$AV,28,FALSE)</f>
        <v>0</v>
      </c>
      <c r="BX103" s="23">
        <f>+VLOOKUP(CONCATENATE($A103,BX$25),Datos!$B:$AV,28,FALSE)</f>
        <v>0</v>
      </c>
      <c r="BY103" s="23">
        <f>+VLOOKUP(CONCATENATE($A103,BY$25),Datos!$B:$AV,28,FALSE)</f>
        <v>0</v>
      </c>
      <c r="BZ103" s="23">
        <f>+VLOOKUP(CONCATENATE($A103,BZ$25),Datos!$B:$AV,28,FALSE)</f>
        <v>0</v>
      </c>
      <c r="CA103" s="23">
        <f>+VLOOKUP(CONCATENATE($A103,CA$25),Datos!$B:$AV,28,FALSE)</f>
        <v>0</v>
      </c>
      <c r="CB103" s="23">
        <f>+VLOOKUP(CONCATENATE($A103,CB$25),Datos!$B:$AV,28,FALSE)</f>
        <v>0</v>
      </c>
      <c r="CC103" s="23">
        <f>+VLOOKUP(CONCATENATE($A103,CC$25),Datos!$B:$AV,28,FALSE)</f>
        <v>0</v>
      </c>
      <c r="CD103" s="23">
        <f>+VLOOKUP(CONCATENATE($A103,CD$25),Datos!$B:$AV,28,FALSE)</f>
        <v>0</v>
      </c>
      <c r="CE103" s="25">
        <f>IFERROR(VLOOKUP(CONCATENATE($A103,CE$25),Datos!$B:$AV,46,FALSE),"0")</f>
        <v>1.5492957746478873E-2</v>
      </c>
      <c r="CF103" s="25">
        <f>IFERROR(VLOOKUP(CONCATENATE($A103,CF$25),Datos!$B:$AV,46,FALSE),"0")</f>
        <v>1.181556195965418E-2</v>
      </c>
      <c r="CG103" s="25">
        <f>IFERROR(VLOOKUP(CONCATENATE($A103,CG$25),Datos!$B:$AV,46,FALSE),"0")</f>
        <v>1.669150521609538E-2</v>
      </c>
      <c r="CH103" s="25">
        <f>IFERROR(VLOOKUP(CONCATENATE($A103,CH$25),Datos!$B:$AV,46,FALSE),"0")</f>
        <v>1.7661691542288558E-2</v>
      </c>
      <c r="CI103" s="25">
        <f>IFERROR(VLOOKUP(CONCATENATE($A103,CI$25),Datos!$B:$AV,46,FALSE),"0")</f>
        <v>8.0534351145038173E-3</v>
      </c>
      <c r="CJ103" s="25">
        <f>IFERROR(VLOOKUP(CONCATENATE($A103,CJ$25),Datos!$B:$AV,46,FALSE),"0")</f>
        <v>1.4385150812064965E-2</v>
      </c>
      <c r="CK103" s="25">
        <f>IFERROR(VLOOKUP(CONCATENATE($A103,CK$25),Datos!$B:$AV,46,FALSE),"0")</f>
        <v>8.5350318471337575E-3</v>
      </c>
      <c r="CL103" s="25">
        <f>IFERROR(VLOOKUP(CONCATENATE($A103,CL$25),Datos!$B:$AV,46,FALSE),"0")</f>
        <v>1.6736084816357442E-2</v>
      </c>
      <c r="CM103" s="25">
        <f>IFERROR(VLOOKUP(CONCATENATE($A103,CM$25),Datos!$B:$AV,46,FALSE),"0")</f>
        <v>1.3993915688830943E-2</v>
      </c>
      <c r="CN103" s="25">
        <f>IFERROR(VLOOKUP(CONCATENATE($A103,CN$25),Datos!$B:$AV,46,FALSE),"0")</f>
        <v>2.1739130434782608E-2</v>
      </c>
      <c r="CO103" s="25">
        <f>IFERROR(VLOOKUP(CONCATENATE($A103,CO$25),Datos!$B:$AV,46,FALSE),"0")</f>
        <v>1.3108945969884853E-2</v>
      </c>
      <c r="CP103" s="25">
        <f>IFERROR(VLOOKUP(CONCATENATE($A103,CP$25),Datos!$B:$AV,46,FALSE),"0")</f>
        <v>1.1866359447004609E-2</v>
      </c>
      <c r="CQ103" s="25">
        <f>IFERROR(VLOOKUP(CONCATENATE($A103,CQ$25),Datos!$B:$AV,46,FALSE),"0")</f>
        <v>2.9490616621983914E-3</v>
      </c>
      <c r="CR103" s="25">
        <f>IFERROR(VLOOKUP(CONCATENATE($A103,CR$25),Datos!$B:$AV,46,FALSE),"0")</f>
        <v>1.5347168844478606E-2</v>
      </c>
      <c r="CS103" s="25">
        <f>IFERROR(VLOOKUP(CONCATENATE($A103,CS$25),Datos!$B:$AV,46,FALSE),"0")</f>
        <v>1.4644351464435146E-2</v>
      </c>
      <c r="CT103" s="25">
        <f>IFERROR(VLOOKUP(CONCATENATE($A103,CT$25),Datos!$B:$AV,46,FALSE),"0")</f>
        <v>1.2737127371273712E-2</v>
      </c>
      <c r="CU103" s="25">
        <f>IFERROR(VLOOKUP(CONCATENATE($A103,CU$25),Datos!$B:$AV,46,FALSE),"0")</f>
        <v>7.6996197718631181E-3</v>
      </c>
      <c r="CV103" s="25">
        <f>IFERROR(VLOOKUP(CONCATENATE($A103,CV$25),Datos!$B:$AV,46,FALSE),"0")</f>
        <v>1.7830609212481426E-2</v>
      </c>
      <c r="CW103" s="25">
        <f>IFERROR(VLOOKUP(CONCATENATE($A103,CW$25),Datos!$B:$AV,46,FALSE),"0")</f>
        <v>9.0909090909090905E-3</v>
      </c>
      <c r="CX103" s="25">
        <f>IFERROR(VLOOKUP(CONCATENATE($A103,CX$25),Datos!$B:$AV,46,FALSE),"0")</f>
        <v>1.4015748031496062E-2</v>
      </c>
      <c r="CY103" s="25">
        <f>IFERROR(VLOOKUP(CONCATENATE($A103,CY$25),Datos!$B:$AV,46,FALSE),"0")</f>
        <v>1.4844804318488529E-2</v>
      </c>
      <c r="CZ103" s="25">
        <f>IFERROR(VLOOKUP(CONCATENATE($A103,CZ$25),Datos!$B:$AV,46,FALSE),"0")</f>
        <v>7.8277886497064575E-3</v>
      </c>
      <c r="DA103" s="25">
        <f>IFERROR(VLOOKUP(CONCATENATE($A103,DA$25),Datos!$B:$AV,46,FALSE),"0")</f>
        <v>1.0253317249698432E-2</v>
      </c>
    </row>
    <row r="104" spans="1:105" x14ac:dyDescent="0.2">
      <c r="A104" s="26" t="s">
        <v>128</v>
      </c>
      <c r="B104" s="27">
        <v>1.1937299035369775E-2</v>
      </c>
      <c r="C104" s="27">
        <v>1.1366813635874825E-2</v>
      </c>
      <c r="D104" s="27">
        <v>1.2861869313482217E-2</v>
      </c>
      <c r="E104" s="27">
        <v>3.4083162917518746E-3</v>
      </c>
      <c r="F104" s="27">
        <v>4.0646000433557337E-3</v>
      </c>
      <c r="G104" s="27">
        <v>4.1098381523913437E-3</v>
      </c>
      <c r="H104" s="27">
        <v>5.3977272727272728E-3</v>
      </c>
      <c r="I104" s="27">
        <v>1.1616161616161616E-2</v>
      </c>
      <c r="J104" s="27">
        <v>9.5632315158435625E-3</v>
      </c>
      <c r="K104" s="27">
        <v>1.1420059582919564E-3</v>
      </c>
      <c r="L104" s="27">
        <v>1.1893088723707101E-2</v>
      </c>
      <c r="M104" s="27">
        <v>7.7751310147689372E-3</v>
      </c>
      <c r="N104" s="27">
        <v>8.1343697945585793E-3</v>
      </c>
      <c r="O104" s="27">
        <v>5.0444253367727138E-3</v>
      </c>
      <c r="P104" s="27">
        <v>5.2493162213338943E-3</v>
      </c>
      <c r="Q104" s="27">
        <v>6.0408871536250745E-3</v>
      </c>
      <c r="R104" s="27">
        <v>8.3382458898277334E-3</v>
      </c>
      <c r="S104" s="27">
        <v>2.9428669962064604E-3</v>
      </c>
      <c r="T104" s="27">
        <v>6.5597220803106163E-3</v>
      </c>
      <c r="U104" s="27">
        <v>6.485298158834845E-3</v>
      </c>
      <c r="V104" s="27">
        <v>1.0004275331338179E-2</v>
      </c>
      <c r="W104" s="27">
        <v>3.8504745303118344E-3</v>
      </c>
      <c r="X104" s="27">
        <v>6.5108060350686425E-3</v>
      </c>
      <c r="Y104" s="27">
        <v>4.2572463768115942E-3</v>
      </c>
      <c r="Z104" s="27">
        <v>3.2773780975219823E-3</v>
      </c>
      <c r="AA104" s="27">
        <v>5.7854642783611281E-3</v>
      </c>
      <c r="AB104" s="27">
        <v>7.6824776366233184E-3</v>
      </c>
      <c r="AC104" s="27">
        <v>9.2872751722978646E-3</v>
      </c>
      <c r="AD104" s="27">
        <v>6.5016513897650941E-3</v>
      </c>
      <c r="AE104" s="27">
        <v>7.2883400752253216E-3</v>
      </c>
      <c r="AF104" s="27">
        <v>7.7783469945355193E-3</v>
      </c>
      <c r="AG104" s="27">
        <v>7.668587604893337E-3</v>
      </c>
      <c r="AH104" s="27">
        <v>6.6577632685363803E-3</v>
      </c>
      <c r="AI104" s="27">
        <v>4.4899780121729713E-3</v>
      </c>
      <c r="AJ104" s="27">
        <v>8.3069441302872655E-3</v>
      </c>
      <c r="AK104" s="27">
        <v>8.5309822426424941E-3</v>
      </c>
      <c r="AL104" s="27">
        <v>5.1632913701879215E-3</v>
      </c>
      <c r="AM104" s="27">
        <v>2.8838372691826677E-3</v>
      </c>
      <c r="AN104" s="27">
        <v>7.3012893345847946E-3</v>
      </c>
      <c r="AO104" s="27">
        <v>6.7847039313237729E-3</v>
      </c>
      <c r="AP104" s="27">
        <v>2.9136316337148803E-3</v>
      </c>
      <c r="AQ104" s="27">
        <v>1.1001616351217477E-2</v>
      </c>
      <c r="AR104" s="27">
        <v>8.4809308338720107E-3</v>
      </c>
      <c r="AS104" s="27">
        <v>1.0976616231086658E-2</v>
      </c>
      <c r="AT104" s="27">
        <v>4.8088027717182085E-3</v>
      </c>
      <c r="AU104" s="27">
        <v>4.1369638892135097E-3</v>
      </c>
      <c r="AV104" s="27">
        <v>8.2179719219292666E-3</v>
      </c>
      <c r="AW104" s="27">
        <v>1.2217619442143054E-2</v>
      </c>
      <c r="AX104" s="27">
        <v>6.6859996777831479E-3</v>
      </c>
      <c r="AY104" s="27">
        <v>8.1056341251315844E-3</v>
      </c>
      <c r="AZ104" s="27">
        <v>1.0759157671208636E-2</v>
      </c>
      <c r="BA104" s="27">
        <v>1.1696920645932092E-2</v>
      </c>
      <c r="BB104" s="27">
        <v>6.6541705716963448E-3</v>
      </c>
      <c r="BC104" s="27">
        <v>8.2699590817248633E-3</v>
      </c>
      <c r="BD104" s="27">
        <v>7.1461159171068104E-3</v>
      </c>
      <c r="BE104" s="27">
        <v>1.0870332774296054E-2</v>
      </c>
      <c r="BF104" s="27">
        <v>8.0135106607557519E-3</v>
      </c>
      <c r="BG104" s="27">
        <v>1.0385385385385386E-2</v>
      </c>
      <c r="BH104" s="27">
        <v>1.2133187971290997E-2</v>
      </c>
      <c r="BI104" s="27">
        <v>9.4343517753922371E-3</v>
      </c>
      <c r="BJ104" s="27">
        <v>1.0089020771513354E-2</v>
      </c>
      <c r="BK104" s="27">
        <v>3.9024390243902439E-3</v>
      </c>
      <c r="BL104" s="27">
        <v>6.8509436766235696E-3</v>
      </c>
      <c r="BM104" s="27">
        <v>1.3488759367194006E-2</v>
      </c>
      <c r="BN104" s="27">
        <v>9.1169679114579179E-3</v>
      </c>
      <c r="BO104" s="27">
        <v>1.2531504601137096E-2</v>
      </c>
      <c r="BP104" s="27">
        <v>6.8018935822968304E-3</v>
      </c>
      <c r="BQ104" s="27">
        <v>1.2403802625622453E-2</v>
      </c>
      <c r="BR104" s="27">
        <v>1.3745652502646302E-2</v>
      </c>
      <c r="BS104" s="27">
        <v>1.3745652502646302E-2</v>
      </c>
      <c r="BT104" s="27">
        <v>8.8933890224866044E-3</v>
      </c>
      <c r="BU104" s="27">
        <v>8.2618639222412811E-3</v>
      </c>
      <c r="BV104" s="27">
        <v>1.5967665240133141E-2</v>
      </c>
      <c r="BW104" s="27">
        <v>5.6718720033949619E-3</v>
      </c>
      <c r="BX104" s="27">
        <v>1.0181254632437168E-2</v>
      </c>
      <c r="BY104" s="27">
        <v>7.5747482268113953E-3</v>
      </c>
      <c r="BZ104" s="27">
        <v>1.0216971524921953E-2</v>
      </c>
      <c r="CA104" s="27">
        <v>1.4301630710017218E-2</v>
      </c>
      <c r="CB104" s="27">
        <v>1.2244897959183673E-2</v>
      </c>
      <c r="CC104" s="27">
        <v>1.6480127344177486E-2</v>
      </c>
      <c r="CD104" s="27">
        <v>1.3753440124197304E-2</v>
      </c>
      <c r="CE104" s="27">
        <v>1.3060824525792679E-2</v>
      </c>
      <c r="CF104" s="27">
        <v>9.1430161380077913E-3</v>
      </c>
      <c r="CG104" s="27">
        <v>1.2980781699821043E-2</v>
      </c>
      <c r="CH104" s="27">
        <v>1.2214224274525782E-2</v>
      </c>
      <c r="CI104" s="27">
        <v>1.2230750185689527E-2</v>
      </c>
      <c r="CJ104" s="27">
        <v>2.4721590228715125E-2</v>
      </c>
      <c r="CK104" s="27">
        <v>7.8289235230155855E-3</v>
      </c>
      <c r="CL104" s="27">
        <v>1.1739171023151605E-2</v>
      </c>
      <c r="CM104" s="27">
        <v>8.1427882296189105E-3</v>
      </c>
      <c r="CN104" s="27">
        <v>1.6388228842990314E-2</v>
      </c>
      <c r="CO104" s="27">
        <v>1.6264677880038082E-2</v>
      </c>
      <c r="CP104" s="27">
        <v>1.5827862873814734E-2</v>
      </c>
      <c r="CQ104" s="27">
        <v>6.9306930693069308E-3</v>
      </c>
      <c r="CR104" s="27">
        <v>1.9071421209935071E-2</v>
      </c>
      <c r="CS104" s="27">
        <v>1.4279379157427939E-2</v>
      </c>
      <c r="CT104" s="27">
        <v>1.4487102579484103E-2</v>
      </c>
      <c r="CU104" s="27">
        <v>8.4882091280238867E-3</v>
      </c>
      <c r="CV104" s="27">
        <v>1.6044001660440017E-2</v>
      </c>
      <c r="CW104" s="27">
        <v>1.7216568047337278E-2</v>
      </c>
      <c r="CX104" s="27">
        <v>1.6005274394072587E-2</v>
      </c>
      <c r="CY104" s="27">
        <v>1.6454799878612134E-2</v>
      </c>
      <c r="CZ104" s="27">
        <v>1.5639555714797564E-2</v>
      </c>
      <c r="DA104" s="27">
        <v>1.6747671121911705E-2</v>
      </c>
    </row>
    <row r="106" spans="1:105" x14ac:dyDescent="0.2">
      <c r="A106" s="21" t="s">
        <v>25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>
        <v>0</v>
      </c>
      <c r="AG106" s="23">
        <v>0</v>
      </c>
      <c r="AH106" s="23">
        <v>0</v>
      </c>
      <c r="AI106" s="23">
        <v>0</v>
      </c>
      <c r="AJ106" s="23">
        <v>0</v>
      </c>
      <c r="AK106" s="23">
        <v>0</v>
      </c>
      <c r="AL106" s="23">
        <v>0</v>
      </c>
      <c r="AM106" s="23">
        <v>0</v>
      </c>
      <c r="AN106" s="23">
        <v>0</v>
      </c>
      <c r="AO106" s="23">
        <v>0</v>
      </c>
      <c r="AP106" s="23">
        <v>0</v>
      </c>
      <c r="AQ106" s="23">
        <v>0</v>
      </c>
      <c r="AR106" s="23">
        <v>0</v>
      </c>
      <c r="AS106" s="23">
        <v>0</v>
      </c>
      <c r="AT106" s="23">
        <v>0</v>
      </c>
      <c r="AU106" s="23">
        <v>0</v>
      </c>
      <c r="AV106" s="23">
        <v>0</v>
      </c>
      <c r="AW106" s="23">
        <v>0</v>
      </c>
      <c r="AX106" s="23">
        <v>0</v>
      </c>
      <c r="AY106" s="23">
        <v>0</v>
      </c>
      <c r="AZ106" s="23">
        <v>0</v>
      </c>
      <c r="BA106" s="23">
        <v>0</v>
      </c>
      <c r="BB106" s="25">
        <f>IFERROR(VLOOKUP(CONCATENATE($A106,BB$25),Datos!$B:$AV,46,FALSE),"0")</f>
        <v>0</v>
      </c>
      <c r="BC106" s="25">
        <f>IFERROR(VLOOKUP(CONCATENATE($A106,BC$25),Datos!$B:$AV,46,FALSE),"0")</f>
        <v>0</v>
      </c>
      <c r="BD106" s="25">
        <f>IFERROR(VLOOKUP(CONCATENATE($A106,BD$25),Datos!$B:$AV,46,FALSE),"0")</f>
        <v>0</v>
      </c>
      <c r="BE106" s="25">
        <f>IFERROR(VLOOKUP(CONCATENATE($A106,BE$25),Datos!$B:$AV,46,FALSE),"0")</f>
        <v>0</v>
      </c>
      <c r="BF106" s="25">
        <f>IFERROR(VLOOKUP(CONCATENATE($A106,BF$25),Datos!$B:$AV,46,FALSE),"0")</f>
        <v>0</v>
      </c>
      <c r="BG106" s="25">
        <f>IFERROR(VLOOKUP(CONCATENATE($A106,BG$25),Datos!$B:$AV,46,FALSE),"0")</f>
        <v>0</v>
      </c>
      <c r="BH106" s="25">
        <f>IFERROR(VLOOKUP(CONCATENATE($A106,BH$25),Datos!$B:$AV,46,FALSE),"0")</f>
        <v>0</v>
      </c>
      <c r="BI106" s="25">
        <f>IFERROR(VLOOKUP(CONCATENATE($A106,BI$25),Datos!$B:$AV,46,FALSE),"0")</f>
        <v>0</v>
      </c>
      <c r="BJ106" s="25">
        <f>IFERROR(VLOOKUP(CONCATENATE($A106,BJ$25),Datos!$B:$AV,46,FALSE),"0")</f>
        <v>0</v>
      </c>
      <c r="BK106" s="25">
        <f>IFERROR(VLOOKUP(CONCATENATE($A106,BK$25),Datos!$B:$AV,46,FALSE),"0")</f>
        <v>0</v>
      </c>
      <c r="BL106" s="25">
        <f>IFERROR(VLOOKUP(CONCATENATE($A106,BL$25),Datos!$B:$AV,46,FALSE),"0")</f>
        <v>0</v>
      </c>
      <c r="BM106" s="25">
        <f>IFERROR(VLOOKUP(CONCATENATE($A106,BM$25),Datos!$B:$AV,46,FALSE),"0")</f>
        <v>0</v>
      </c>
      <c r="BN106" s="25">
        <f>IFERROR(VLOOKUP(CONCATENATE($A106,BN$25),Datos!$B:$AV,46,FALSE),"0")</f>
        <v>0</v>
      </c>
      <c r="BO106" s="25">
        <f>IFERROR(VLOOKUP(CONCATENATE($A106,BO$25),Datos!$B:$AV,46,FALSE),"0")</f>
        <v>0</v>
      </c>
      <c r="BP106" s="25">
        <f>IFERROR(VLOOKUP(CONCATENATE($A106,BP$25),Datos!$B:$AV,46,FALSE),"0")</f>
        <v>0</v>
      </c>
      <c r="BQ106" s="25">
        <f>IFERROR(VLOOKUP(CONCATENATE($A106,BQ$25),Datos!$B:$AV,46,FALSE),"0")</f>
        <v>0</v>
      </c>
      <c r="BR106" s="25">
        <f>IFERROR(VLOOKUP(CONCATENATE($A106,BR$25),Datos!$B:$AV,46,FALSE),"0")</f>
        <v>0</v>
      </c>
      <c r="BS106" s="25">
        <f>IFERROR(VLOOKUP(CONCATENATE($A106,BS$25),Datos!$B:$AV,46,FALSE),"0")</f>
        <v>0</v>
      </c>
      <c r="BT106" s="25">
        <f>IFERROR(VLOOKUP(CONCATENATE($A106,BT$25),Datos!$B:$AV,46,FALSE),"0")</f>
        <v>0</v>
      </c>
      <c r="BU106" s="25">
        <f>IFERROR(VLOOKUP(CONCATENATE($A106,BU$25),Datos!$B:$AV,46,FALSE),"0")</f>
        <v>0</v>
      </c>
      <c r="BV106" s="25">
        <f>IFERROR(VLOOKUP(CONCATENATE($A106,BV$25),Datos!$B:$AV,46,FALSE),"0")</f>
        <v>0</v>
      </c>
      <c r="BW106" s="25">
        <f>IFERROR(VLOOKUP(CONCATENATE($A106,BW$25),Datos!$B:$AV,46,FALSE),"0")</f>
        <v>0</v>
      </c>
      <c r="BX106" s="25">
        <f>IFERROR(VLOOKUP(CONCATENATE($A106,BX$25),Datos!$B:$AV,46,FALSE),"0")</f>
        <v>0</v>
      </c>
      <c r="BY106" s="25">
        <f>IFERROR(VLOOKUP(CONCATENATE($A106,BY$25),Datos!$B:$AV,46,FALSE),"0")</f>
        <v>0</v>
      </c>
      <c r="BZ106" s="25">
        <f>IFERROR(VLOOKUP(CONCATENATE($A106,BZ$25),Datos!$B:$AV,46,FALSE),"0")</f>
        <v>0</v>
      </c>
      <c r="CA106" s="25">
        <f>IFERROR(VLOOKUP(CONCATENATE($A106,CA$25),Datos!$B:$AV,46,FALSE),"0")</f>
        <v>0</v>
      </c>
      <c r="CB106" s="25">
        <f>IFERROR(VLOOKUP(CONCATENATE($A106,CB$25),Datos!$B:$AV,46,FALSE),"0")</f>
        <v>0</v>
      </c>
      <c r="CC106" s="25">
        <f>IFERROR(VLOOKUP(CONCATENATE($A106,CC$25),Datos!$B:$AV,46,FALSE),"0")</f>
        <v>0</v>
      </c>
      <c r="CD106" s="25">
        <f>IFERROR(VLOOKUP(CONCATENATE($A106,CD$25),Datos!$B:$AV,46,FALSE),"0")</f>
        <v>0</v>
      </c>
      <c r="CE106" s="25">
        <f>IFERROR(VLOOKUP(CONCATENATE($A106,CE$25),Datos!$B:$AV,46,FALSE),"0")</f>
        <v>0</v>
      </c>
      <c r="CF106" s="25">
        <f>IFERROR(VLOOKUP(CONCATENATE($A106,CF$25),Datos!$B:$AV,46,FALSE),"0")</f>
        <v>0</v>
      </c>
      <c r="CG106" s="25">
        <f>IFERROR(VLOOKUP(CONCATENATE($A106,CG$25),Datos!$B:$AV,46,FALSE),"0")</f>
        <v>0</v>
      </c>
      <c r="CH106" s="25">
        <f>IFERROR(VLOOKUP(CONCATENATE($A106,CH$25),Datos!$B:$AV,46,FALSE),"0")</f>
        <v>0</v>
      </c>
      <c r="CI106" s="25">
        <f>IFERROR(VLOOKUP(CONCATENATE($A106,CI$25),Datos!$B:$AV,46,FALSE),"0")</f>
        <v>0</v>
      </c>
      <c r="CJ106" s="25">
        <f>IFERROR(VLOOKUP(CONCATENATE($A106,CJ$25),Datos!$B:$AV,46,FALSE),"0")</f>
        <v>0</v>
      </c>
      <c r="CK106" s="25">
        <f>IFERROR(VLOOKUP(CONCATENATE($A106,CK$25),Datos!$B:$AV,46,FALSE),"0")</f>
        <v>0</v>
      </c>
      <c r="CL106" s="25">
        <f>IFERROR(VLOOKUP(CONCATENATE($A106,CL$25),Datos!$B:$AV,46,FALSE),"0")</f>
        <v>0</v>
      </c>
      <c r="CM106" s="25">
        <f>IFERROR(VLOOKUP(CONCATENATE($A106,CM$25),Datos!$B:$AV,46,FALSE),"0")</f>
        <v>0</v>
      </c>
      <c r="CN106" s="25">
        <f>IFERROR(VLOOKUP(CONCATENATE($A106,CN$25),Datos!$B:$AV,46,FALSE),"0")</f>
        <v>0</v>
      </c>
      <c r="CO106" s="25">
        <f>IFERROR(VLOOKUP(CONCATENATE($A106,CO$25),Datos!$B:$AV,46,FALSE),"0")</f>
        <v>0</v>
      </c>
      <c r="CP106" s="25">
        <f>IFERROR(VLOOKUP(CONCATENATE($A106,CP$25),Datos!$B:$AV,46,FALSE),"0")</f>
        <v>0</v>
      </c>
      <c r="CQ106" s="25">
        <f>IFERROR(VLOOKUP(CONCATENATE($A106,CQ$25),Datos!$B:$AV,46,FALSE),"0")</f>
        <v>0</v>
      </c>
      <c r="CR106" s="25">
        <f>IFERROR(VLOOKUP(CONCATENATE($A106,CR$25),Datos!$B:$AV,46,FALSE),"0")</f>
        <v>0</v>
      </c>
      <c r="CS106" s="25">
        <f>IFERROR(VLOOKUP(CONCATENATE($A106,CS$25),Datos!$B:$AV,46,FALSE),"0")</f>
        <v>0</v>
      </c>
      <c r="CT106" s="25">
        <f>IFERROR(VLOOKUP(CONCATENATE($A106,CT$25),Datos!$B:$AV,46,FALSE),"0")</f>
        <v>0</v>
      </c>
      <c r="CU106" s="25">
        <f>IFERROR(VLOOKUP(CONCATENATE($A106,CU$25),Datos!$B:$AV,46,FALSE),"0")</f>
        <v>0</v>
      </c>
      <c r="CV106" s="25">
        <f>IFERROR(VLOOKUP(CONCATENATE($A106,CV$25),Datos!$B:$AV,46,FALSE),"0")</f>
        <v>0</v>
      </c>
      <c r="CW106" s="25">
        <f>IFERROR(VLOOKUP(CONCATENATE($A106,CW$25),Datos!$B:$AV,46,FALSE),"0")</f>
        <v>0</v>
      </c>
      <c r="CX106" s="25">
        <f>IFERROR(VLOOKUP(CONCATENATE($A106,CX$25),Datos!$B:$AV,46,FALSE),"0")</f>
        <v>0</v>
      </c>
      <c r="CY106" s="25" t="str">
        <f>IFERROR(VLOOKUP(CONCATENATE($A106,CY$25),Datos!$B:$AV,46,FALSE),"0")</f>
        <v>0</v>
      </c>
      <c r="CZ106" s="25" t="str">
        <f>IFERROR(VLOOKUP(CONCATENATE($A106,CZ$25),Datos!$B:$AV,46,FALSE),"0")</f>
        <v>0</v>
      </c>
      <c r="DA106" s="25" t="str">
        <f>IFERROR(VLOOKUP(CONCATENATE($A106,DA$25),Datos!$B:$AV,46,FALSE),"0")</f>
        <v>0</v>
      </c>
    </row>
    <row r="107" spans="1:105" x14ac:dyDescent="0.2">
      <c r="A107" s="21" t="s">
        <v>26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7.6092544987146531E-3</v>
      </c>
      <c r="X107" s="23">
        <v>7.5282135975777596E-3</v>
      </c>
      <c r="Y107" s="23">
        <v>2.6229887049715457E-3</v>
      </c>
      <c r="Z107" s="23">
        <v>3.08835972440469E-3</v>
      </c>
      <c r="AA107" s="23">
        <v>1.3560366746282455E-3</v>
      </c>
      <c r="AB107" s="23">
        <v>3.3080842859110316E-3</v>
      </c>
      <c r="AC107" s="23">
        <v>3.1661730160351341E-3</v>
      </c>
      <c r="AD107" s="23">
        <v>5.4176687371316852E-3</v>
      </c>
      <c r="AE107" s="23">
        <v>5.2642235270297629E-3</v>
      </c>
      <c r="AF107" s="23">
        <v>6.5078314581954559E-3</v>
      </c>
      <c r="AG107" s="23">
        <v>7.0298886070365059E-3</v>
      </c>
      <c r="AH107" s="23">
        <v>6.6997454148698494E-3</v>
      </c>
      <c r="AI107" s="23">
        <v>5.9997934666620768E-3</v>
      </c>
      <c r="AJ107" s="23">
        <v>5.2846873402111472E-3</v>
      </c>
      <c r="AK107" s="23">
        <v>8.1104490022172945E-3</v>
      </c>
      <c r="AL107" s="23">
        <v>1.1981510015408321E-2</v>
      </c>
      <c r="AM107" s="23">
        <v>3.8994121489222731E-3</v>
      </c>
      <c r="AN107" s="23">
        <v>4.4366252829539697E-3</v>
      </c>
      <c r="AO107" s="23">
        <v>7.5489513722932552E-3</v>
      </c>
      <c r="AP107" s="23">
        <v>5.2646572844852147E-3</v>
      </c>
      <c r="AQ107" s="23">
        <v>6.5943136655457046E-3</v>
      </c>
      <c r="AR107" s="23">
        <v>6.7086936150274733E-3</v>
      </c>
      <c r="AS107" s="23">
        <v>4.3955664514346883E-3</v>
      </c>
      <c r="AT107" s="23">
        <v>5.478896103896104E-3</v>
      </c>
      <c r="AU107" s="23">
        <v>6.428601869244664E-3</v>
      </c>
      <c r="AV107" s="23">
        <v>3.2198030768438202E-3</v>
      </c>
      <c r="AW107" s="23">
        <v>6.8069178248362392E-3</v>
      </c>
      <c r="AX107" s="23">
        <v>8.1568526170798898E-3</v>
      </c>
      <c r="AY107" s="23">
        <v>6.8721168022066867E-3</v>
      </c>
      <c r="AZ107" s="23">
        <v>8.6638692160176198E-3</v>
      </c>
      <c r="BA107" s="23">
        <v>5.5946274654962722E-3</v>
      </c>
      <c r="BB107" s="25">
        <f>IFERROR(VLOOKUP(CONCATENATE($A107,BB$25),Datos!$B:$AV,46,FALSE),"0")</f>
        <v>7.8205188568200006E-3</v>
      </c>
      <c r="BC107" s="25">
        <f>IFERROR(VLOOKUP(CONCATENATE($A107,BC$25),Datos!$B:$AV,46,FALSE),"0")</f>
        <v>2.6181658901764026E-3</v>
      </c>
      <c r="BD107" s="25">
        <f>IFERROR(VLOOKUP(CONCATENATE($A107,BD$25),Datos!$B:$AV,46,FALSE),"0")</f>
        <v>2.1211523283346488E-3</v>
      </c>
      <c r="BE107" s="25">
        <f>IFERROR(VLOOKUP(CONCATENATE($A107,BE$25),Datos!$B:$AV,46,FALSE),"0")</f>
        <v>1.8574413745066172E-3</v>
      </c>
      <c r="BF107" s="25">
        <f>IFERROR(VLOOKUP(CONCATENATE($A107,BF$25),Datos!$B:$AV,46,FALSE),"0")</f>
        <v>1.7609015816097843E-3</v>
      </c>
      <c r="BG107" s="25">
        <f>IFERROR(VLOOKUP(CONCATENATE($A107,BG$25),Datos!$B:$AV,46,FALSE),"0")</f>
        <v>0</v>
      </c>
      <c r="BH107" s="25">
        <f>IFERROR(VLOOKUP(CONCATENATE($A107,BH$25),Datos!$B:$AV,46,FALSE),"0")</f>
        <v>1.195627419722159E-3</v>
      </c>
      <c r="BI107" s="25">
        <f>IFERROR(VLOOKUP(CONCATENATE($A107,BI$25),Datos!$B:$AV,46,FALSE),"0")</f>
        <v>5.7020669992872421E-4</v>
      </c>
      <c r="BJ107" s="25">
        <f>IFERROR(VLOOKUP(CONCATENATE($A107,BJ$25),Datos!$B:$AV,46,FALSE),"0")</f>
        <v>5.7134695043565208E-4</v>
      </c>
      <c r="BK107" s="25">
        <f>IFERROR(VLOOKUP(CONCATENATE($A107,BK$25),Datos!$B:$AV,46,FALSE),"0")</f>
        <v>6.0362173038229375E-4</v>
      </c>
      <c r="BL107" s="25">
        <f>IFERROR(VLOOKUP(CONCATENATE($A107,BL$25),Datos!$B:$AV,46,FALSE),"0")</f>
        <v>3.8365624400537121E-4</v>
      </c>
      <c r="BM107" s="25">
        <f>IFERROR(VLOOKUP(CONCATENATE($A107,BM$25),Datos!$B:$AV,46,FALSE),"0")</f>
        <v>0</v>
      </c>
      <c r="BN107" s="25">
        <f>IFERROR(VLOOKUP(CONCATENATE($A107,BN$25),Datos!$B:$AV,46,FALSE),"0")</f>
        <v>4.3635456925570379E-4</v>
      </c>
      <c r="BO107" s="25">
        <f>IFERROR(VLOOKUP(CONCATENATE($A107,BO$25),Datos!$B:$AV,46,FALSE),"0")</f>
        <v>2.5025025025025025E-4</v>
      </c>
      <c r="BP107" s="25">
        <f>IFERROR(VLOOKUP(CONCATENATE($A107,BP$25),Datos!$B:$AV,46,FALSE),"0")</f>
        <v>7.8021846116912736E-4</v>
      </c>
      <c r="BQ107" s="25">
        <f>IFERROR(VLOOKUP(CONCATENATE($A107,BQ$25),Datos!$B:$AV,46,FALSE),"0")</f>
        <v>0</v>
      </c>
      <c r="BR107" s="25">
        <f>IFERROR(VLOOKUP(CONCATENATE($A107,BR$25),Datos!$B:$AV,46,FALSE),"0")</f>
        <v>0</v>
      </c>
      <c r="BS107" s="25">
        <f>IFERROR(VLOOKUP(CONCATENATE($A107,BS$25),Datos!$B:$AV,46,FALSE),"0")</f>
        <v>3.1451916173806022E-3</v>
      </c>
      <c r="BT107" s="25">
        <f>IFERROR(VLOOKUP(CONCATENATE($A107,BT$25),Datos!$B:$AV,46,FALSE),"0")</f>
        <v>1.8764240718402358E-3</v>
      </c>
      <c r="BU107" s="25">
        <f>IFERROR(VLOOKUP(CONCATENATE($A107,BU$25),Datos!$B:$AV,46,FALSE),"0")</f>
        <v>1.6359918200408998E-3</v>
      </c>
      <c r="BV107" s="25">
        <f>IFERROR(VLOOKUP(CONCATENATE($A107,BV$25),Datos!$B:$AV,46,FALSE),"0")</f>
        <v>1.824551160414538E-3</v>
      </c>
      <c r="BW107" s="25">
        <f>IFERROR(VLOOKUP(CONCATENATE($A107,BW$25),Datos!$B:$AV,46,FALSE),"0")</f>
        <v>6.4432989690721648E-4</v>
      </c>
      <c r="BX107" s="25">
        <f>IFERROR(VLOOKUP(CONCATENATE($A107,BX$25),Datos!$B:$AV,46,FALSE),"0")</f>
        <v>1.9060138021689123E-3</v>
      </c>
      <c r="BY107" s="25">
        <f>IFERROR(VLOOKUP(CONCATENATE($A107,BY$25),Datos!$B:$AV,46,FALSE),"0")</f>
        <v>3.1437944231820667E-3</v>
      </c>
      <c r="BZ107" s="25">
        <f>IFERROR(VLOOKUP(CONCATENATE($A107,BZ$25),Datos!$B:$AV,46,FALSE),"0")</f>
        <v>1.1128886415803019E-3</v>
      </c>
      <c r="CA107" s="25">
        <f>IFERROR(VLOOKUP(CONCATENATE($A107,CA$25),Datos!$B:$AV,46,FALSE),"0")</f>
        <v>4.4736842105263155E-3</v>
      </c>
      <c r="CB107" s="25">
        <f>IFERROR(VLOOKUP(CONCATENATE($A107,CB$25),Datos!$B:$AV,46,FALSE),"0")</f>
        <v>3.1406064974514752E-3</v>
      </c>
      <c r="CC107" s="25">
        <f>IFERROR(VLOOKUP(CONCATENATE($A107,CC$25),Datos!$B:$AV,46,FALSE),"0")</f>
        <v>7.9617834394904463E-4</v>
      </c>
      <c r="CD107" s="25">
        <f>IFERROR(VLOOKUP(CONCATENATE($A107,CD$25),Datos!$B:$AV,46,FALSE),"0")</f>
        <v>1.7509301816590063E-3</v>
      </c>
      <c r="CE107" s="25">
        <f>IFERROR(VLOOKUP(CONCATENATE($A107,CE$25),Datos!$B:$AV,46,FALSE),"0")</f>
        <v>2.7213732468076199E-3</v>
      </c>
      <c r="CF107" s="25">
        <f>IFERROR(VLOOKUP(CONCATENATE($A107,CF$25),Datos!$B:$AV,46,FALSE),"0")</f>
        <v>7.5994258211601793E-4</v>
      </c>
      <c r="CG107" s="25">
        <f>IFERROR(VLOOKUP(CONCATENATE($A107,CG$25),Datos!$B:$AV,46,FALSE),"0")</f>
        <v>1.8566909641039746E-3</v>
      </c>
      <c r="CH107" s="25">
        <f>IFERROR(VLOOKUP(CONCATENATE($A107,CH$25),Datos!$B:$AV,46,FALSE),"0")</f>
        <v>8.6824397655741261E-4</v>
      </c>
      <c r="CI107" s="25">
        <f>IFERROR(VLOOKUP(CONCATENATE($A107,CI$25),Datos!$B:$AV,46,FALSE),"0")</f>
        <v>1.6240357287860333E-3</v>
      </c>
      <c r="CJ107" s="25">
        <f>IFERROR(VLOOKUP(CONCATENATE($A107,CJ$25),Datos!$B:$AV,46,FALSE),"0")</f>
        <v>2.1837349397590363E-3</v>
      </c>
      <c r="CK107" s="25">
        <f>IFERROR(VLOOKUP(CONCATENATE($A107,CK$25),Datos!$B:$AV,46,FALSE),"0")</f>
        <v>2.2493573264781492E-3</v>
      </c>
      <c r="CL107" s="25">
        <f>IFERROR(VLOOKUP(CONCATENATE($A107,CL$25),Datos!$B:$AV,46,FALSE),"0")</f>
        <v>6.4949281179303804E-3</v>
      </c>
      <c r="CM107" s="25">
        <f>IFERROR(VLOOKUP(CONCATENATE($A107,CM$25),Datos!$B:$AV,46,FALSE),"0")</f>
        <v>7.5187969924812026E-2</v>
      </c>
      <c r="CN107" s="25">
        <f>IFERROR(VLOOKUP(CONCATENATE($A107,CN$25),Datos!$B:$AV,46,FALSE),"0")</f>
        <v>0</v>
      </c>
      <c r="CO107" s="25">
        <f>IFERROR(VLOOKUP(CONCATENATE($A107,CO$25),Datos!$B:$AV,46,FALSE),"0")</f>
        <v>0</v>
      </c>
      <c r="CP107" s="25">
        <f>IFERROR(VLOOKUP(CONCATENATE($A107,CP$25),Datos!$B:$AV,46,FALSE),"0")</f>
        <v>5.9153175591531758E-3</v>
      </c>
      <c r="CQ107" s="25">
        <f>IFERROR(VLOOKUP(CONCATENATE($A107,CQ$25),Datos!$B:$AV,46,FALSE),"0")</f>
        <v>7.5146117450598385E-3</v>
      </c>
      <c r="CR107" s="25">
        <f>IFERROR(VLOOKUP(CONCATENATE($A107,CR$25),Datos!$B:$AV,46,FALSE),"0")</f>
        <v>4.0250793405062308E-3</v>
      </c>
      <c r="CS107" s="25">
        <f>IFERROR(VLOOKUP(CONCATENATE($A107,CS$25),Datos!$B:$AV,46,FALSE),"0")</f>
        <v>5.4806070826306915E-3</v>
      </c>
      <c r="CT107" s="25">
        <f>IFERROR(VLOOKUP(CONCATENATE($A107,CT$25),Datos!$B:$AV,46,FALSE),"0")</f>
        <v>4.4035994639096306E-3</v>
      </c>
      <c r="CU107" s="25">
        <f>IFERROR(VLOOKUP(CONCATENATE($A107,CU$25),Datos!$B:$AV,46,FALSE),"0")</f>
        <v>3.4188580375115827E-3</v>
      </c>
      <c r="CV107" s="25">
        <f>IFERROR(VLOOKUP(CONCATENATE($A107,CV$25),Datos!$B:$AV,46,FALSE),"0")</f>
        <v>2.9777035369307867E-3</v>
      </c>
      <c r="CW107" s="25">
        <f>IFERROR(VLOOKUP(CONCATENATE($A107,CW$25),Datos!$B:$AV,46,FALSE),"0")</f>
        <v>3.1070822255677634E-3</v>
      </c>
      <c r="CX107" s="25">
        <f>IFERROR(VLOOKUP(CONCATENATE($A107,CX$25),Datos!$B:$AV,46,FALSE),"0")</f>
        <v>5.6268536740859826E-3</v>
      </c>
      <c r="CY107" s="25">
        <f>IFERROR(VLOOKUP(CONCATENATE($A107,CY$25),Datos!$B:$AV,46,FALSE),"0")</f>
        <v>4.2360060514372161E-3</v>
      </c>
      <c r="CZ107" s="25">
        <f>IFERROR(VLOOKUP(CONCATENATE($A107,CZ$25),Datos!$B:$AV,46,FALSE),"0")</f>
        <v>4.2531327605400621E-3</v>
      </c>
      <c r="DA107" s="25">
        <f>IFERROR(VLOOKUP(CONCATENATE($A107,DA$25),Datos!$B:$AV,46,FALSE),"0")</f>
        <v>4.7459196666280821E-3</v>
      </c>
    </row>
    <row r="108" spans="1:105" x14ac:dyDescent="0.2">
      <c r="A108" s="21" t="s">
        <v>27</v>
      </c>
      <c r="B108" s="23">
        <v>4.2420814479638006E-3</v>
      </c>
      <c r="C108" s="23">
        <v>4.8190401258851297E-3</v>
      </c>
      <c r="D108" s="23">
        <v>4.1481481481481482E-3</v>
      </c>
      <c r="E108" s="23">
        <v>3.9502271380604387E-3</v>
      </c>
      <c r="F108" s="23">
        <v>3.3790307009075112E-3</v>
      </c>
      <c r="G108" s="23">
        <v>3.7355248412401943E-3</v>
      </c>
      <c r="H108" s="23">
        <v>3.8343558282208589E-3</v>
      </c>
      <c r="I108" s="23">
        <v>4.2771599657827203E-3</v>
      </c>
      <c r="J108" s="23">
        <v>3.87382401770891E-3</v>
      </c>
      <c r="K108" s="23">
        <v>4.860578152980302E-3</v>
      </c>
      <c r="L108" s="23">
        <v>5.3884589007543839E-3</v>
      </c>
      <c r="M108" s="23">
        <v>5.4298642533936649E-3</v>
      </c>
      <c r="N108" s="23">
        <v>4.4152377040763942E-3</v>
      </c>
      <c r="O108" s="23">
        <v>5.2334100900146537E-3</v>
      </c>
      <c r="P108" s="23">
        <v>5.6307525717379531E-3</v>
      </c>
      <c r="Q108" s="23">
        <v>5.8782849239280774E-3</v>
      </c>
      <c r="R108" s="23">
        <v>6.4777327935222669E-3</v>
      </c>
      <c r="S108" s="23">
        <v>5.9649122807017545E-3</v>
      </c>
      <c r="T108" s="23">
        <v>5.4249547920433997E-3</v>
      </c>
      <c r="U108" s="23">
        <v>6.3777359037541677E-3</v>
      </c>
      <c r="V108" s="23">
        <v>7.6799428469369532E-3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0</v>
      </c>
      <c r="AC108" s="23">
        <v>0</v>
      </c>
      <c r="AD108" s="23">
        <v>0</v>
      </c>
      <c r="AE108" s="23">
        <v>0</v>
      </c>
      <c r="AF108" s="23">
        <v>0</v>
      </c>
      <c r="AG108" s="23">
        <v>0</v>
      </c>
      <c r="AH108" s="23">
        <v>0</v>
      </c>
      <c r="AI108" s="23">
        <v>0</v>
      </c>
      <c r="AJ108" s="23">
        <v>0</v>
      </c>
      <c r="AK108" s="23">
        <v>0</v>
      </c>
      <c r="AL108" s="23">
        <v>0</v>
      </c>
      <c r="AM108" s="23">
        <v>0</v>
      </c>
      <c r="AN108" s="23">
        <v>0</v>
      </c>
      <c r="AO108" s="23">
        <v>0</v>
      </c>
      <c r="AP108" s="23">
        <v>0</v>
      </c>
      <c r="AQ108" s="23">
        <v>0</v>
      </c>
      <c r="AR108" s="23">
        <v>0</v>
      </c>
      <c r="AS108" s="23">
        <v>2.8834024148495225E-4</v>
      </c>
      <c r="AT108" s="23">
        <v>1.1235290639228905E-3</v>
      </c>
      <c r="AU108" s="23">
        <v>1.0681685764226062E-3</v>
      </c>
      <c r="AV108" s="23">
        <v>3.0385900941962927E-4</v>
      </c>
      <c r="AW108" s="23">
        <v>8.9670014347202295E-4</v>
      </c>
      <c r="AX108" s="23">
        <v>8.1428488338277207E-4</v>
      </c>
      <c r="AY108" s="23">
        <v>3.817522427944264E-4</v>
      </c>
      <c r="AZ108" s="23">
        <v>5.3229240596167494E-4</v>
      </c>
      <c r="BA108" s="23">
        <v>6.552543205831763E-4</v>
      </c>
      <c r="BB108" s="25">
        <f>IFERROR(VLOOKUP(CONCATENATE($A108,BB$25),Datos!$B:$AV,46,FALSE),"0")</f>
        <v>7.4004637623957764E-4</v>
      </c>
      <c r="BC108" s="25">
        <f>IFERROR(VLOOKUP(CONCATENATE($A108,BC$25),Datos!$B:$AV,46,FALSE),"0")</f>
        <v>8.5668828784726467E-4</v>
      </c>
      <c r="BD108" s="25">
        <f>IFERROR(VLOOKUP(CONCATENATE($A108,BD$25),Datos!$B:$AV,46,FALSE),"0")</f>
        <v>9.2695587690025958E-4</v>
      </c>
      <c r="BE108" s="25">
        <f>IFERROR(VLOOKUP(CONCATENATE($A108,BE$25),Datos!$B:$AV,46,FALSE),"0")</f>
        <v>9.1480148807708724E-4</v>
      </c>
      <c r="BF108" s="25">
        <f>IFERROR(VLOOKUP(CONCATENATE($A108,BF$25),Datos!$B:$AV,46,FALSE),"0")</f>
        <v>1.0346926354230068E-3</v>
      </c>
      <c r="BG108" s="25">
        <f>IFERROR(VLOOKUP(CONCATENATE($A108,BG$25),Datos!$B:$AV,46,FALSE),"0")</f>
        <v>9.1911764705882352E-4</v>
      </c>
      <c r="BH108" s="25">
        <f>IFERROR(VLOOKUP(CONCATENATE($A108,BH$25),Datos!$B:$AV,46,FALSE),"0")</f>
        <v>9.7799511002444979E-4</v>
      </c>
      <c r="BI108" s="25">
        <f>IFERROR(VLOOKUP(CONCATENATE($A108,BI$25),Datos!$B:$AV,46,FALSE),"0")</f>
        <v>1.0660312284442215E-3</v>
      </c>
      <c r="BJ108" s="25">
        <f>IFERROR(VLOOKUP(CONCATENATE($A108,BJ$25),Datos!$B:$AV,46,FALSE),"0")</f>
        <v>1.1908492635537449E-3</v>
      </c>
      <c r="BK108" s="25">
        <f>IFERROR(VLOOKUP(CONCATENATE($A108,BK$25),Datos!$B:$AV,46,FALSE),"0")</f>
        <v>1.1808576755748912E-3</v>
      </c>
      <c r="BL108" s="25">
        <f>IFERROR(VLOOKUP(CONCATENATE($A108,BL$25),Datos!$B:$AV,46,FALSE),"0")</f>
        <v>9.9052807528013376E-4</v>
      </c>
      <c r="BM108" s="25">
        <f>IFERROR(VLOOKUP(CONCATENATE($A108,BM$25),Datos!$B:$AV,46,FALSE),"0")</f>
        <v>1.3272658323852863E-3</v>
      </c>
      <c r="BN108" s="25">
        <f>IFERROR(VLOOKUP(CONCATENATE($A108,BN$25),Datos!$B:$AV,46,FALSE),"0")</f>
        <v>1.3333333333333333E-3</v>
      </c>
      <c r="BO108" s="25">
        <f>IFERROR(VLOOKUP(CONCATENATE($A108,BO$25),Datos!$B:$AV,46,FALSE),"0")</f>
        <v>1.2434554973821989E-3</v>
      </c>
      <c r="BP108" s="25">
        <f>IFERROR(VLOOKUP(CONCATENATE($A108,BP$25),Datos!$B:$AV,46,FALSE),"0")</f>
        <v>1.3368983957219251E-3</v>
      </c>
      <c r="BQ108" s="25">
        <f>IFERROR(VLOOKUP(CONCATENATE($A108,BQ$25),Datos!$B:$AV,46,FALSE),"0")</f>
        <v>1.2582781456953642E-3</v>
      </c>
      <c r="BR108" s="25">
        <f>IFERROR(VLOOKUP(CONCATENATE($A108,BR$25),Datos!$B:$AV,46,FALSE),"0")</f>
        <v>1.4437590234938969E-3</v>
      </c>
      <c r="BS108" s="25">
        <f>IFERROR(VLOOKUP(CONCATENATE($A108,BS$25),Datos!$B:$AV,46,FALSE),"0")</f>
        <v>1.284564938138057E-3</v>
      </c>
      <c r="BT108" s="25">
        <f>IFERROR(VLOOKUP(CONCATENATE($A108,BT$25),Datos!$B:$AV,46,FALSE),"0")</f>
        <v>1.5343841539963733E-3</v>
      </c>
      <c r="BU108" s="25">
        <f>IFERROR(VLOOKUP(CONCATENATE($A108,BU$25),Datos!$B:$AV,46,FALSE),"0")</f>
        <v>1.9402127048002299E-3</v>
      </c>
      <c r="BV108" s="25">
        <f>IFERROR(VLOOKUP(CONCATENATE($A108,BV$25),Datos!$B:$AV,46,FALSE),"0")</f>
        <v>1.3394430736693691E-3</v>
      </c>
      <c r="BW108" s="25">
        <f>IFERROR(VLOOKUP(CONCATENATE($A108,BW$25),Datos!$B:$AV,46,FALSE),"0")</f>
        <v>1.7783468487693841E-3</v>
      </c>
      <c r="BX108" s="25">
        <f>IFERROR(VLOOKUP(CONCATENATE($A108,BX$25),Datos!$B:$AV,46,FALSE),"0")</f>
        <v>1.1644154634373545E-3</v>
      </c>
      <c r="BY108" s="25">
        <f>IFERROR(VLOOKUP(CONCATENATE($A108,BY$25),Datos!$B:$AV,46,FALSE),"0")</f>
        <v>1.7302398741643728E-3</v>
      </c>
      <c r="BZ108" s="25">
        <f>IFERROR(VLOOKUP(CONCATENATE($A108,BZ$25),Datos!$B:$AV,46,FALSE),"0")</f>
        <v>1.8140231879485763E-3</v>
      </c>
      <c r="CA108" s="25">
        <f>IFERROR(VLOOKUP(CONCATENATE($A108,CA$25),Datos!$B:$AV,46,FALSE),"0")</f>
        <v>1.5831626001117525E-3</v>
      </c>
      <c r="CB108" s="25">
        <f>IFERROR(VLOOKUP(CONCATENATE($A108,CB$25),Datos!$B:$AV,46,FALSE),"0")</f>
        <v>1.9659799982904521E-3</v>
      </c>
      <c r="CC108" s="25">
        <f>IFERROR(VLOOKUP(CONCATENATE($A108,CC$25),Datos!$B:$AV,46,FALSE),"0")</f>
        <v>1.922755392074904E-3</v>
      </c>
      <c r="CD108" s="25">
        <f>IFERROR(VLOOKUP(CONCATENATE($A108,CD$25),Datos!$B:$AV,46,FALSE),"0")</f>
        <v>2.1793526515457261E-3</v>
      </c>
      <c r="CE108" s="25">
        <f>IFERROR(VLOOKUP(CONCATENATE($A108,CE$25),Datos!$B:$AV,46,FALSE),"0")</f>
        <v>2.7748872702046479E-3</v>
      </c>
      <c r="CF108" s="25">
        <f>IFERROR(VLOOKUP(CONCATENATE($A108,CF$25),Datos!$B:$AV,46,FALSE),"0")</f>
        <v>1</v>
      </c>
      <c r="CG108" s="25">
        <f>IFERROR(VLOOKUP(CONCATENATE($A108,CG$25),Datos!$B:$AV,46,FALSE),"0")</f>
        <v>0</v>
      </c>
      <c r="CH108" s="25">
        <f>IFERROR(VLOOKUP(CONCATENATE($A108,CH$25),Datos!$B:$AV,46,FALSE),"0")</f>
        <v>0</v>
      </c>
      <c r="CI108" s="25">
        <f>IFERROR(VLOOKUP(CONCATENATE($A108,CI$25),Datos!$B:$AV,46,FALSE),"0")</f>
        <v>7.5140889167188483E-4</v>
      </c>
      <c r="CJ108" s="25">
        <f>IFERROR(VLOOKUP(CONCATENATE($A108,CJ$25),Datos!$B:$AV,46,FALSE),"0")</f>
        <v>1.9966456353326411E-3</v>
      </c>
      <c r="CK108" s="25">
        <f>IFERROR(VLOOKUP(CONCATENATE($A108,CK$25),Datos!$B:$AV,46,FALSE),"0")</f>
        <v>4.4042280589365792E-3</v>
      </c>
      <c r="CL108" s="25">
        <f>IFERROR(VLOOKUP(CONCATENATE($A108,CL$25),Datos!$B:$AV,46,FALSE),"0")</f>
        <v>6.0606060606060606E-3</v>
      </c>
      <c r="CM108" s="25">
        <f>IFERROR(VLOOKUP(CONCATENATE($A108,CM$25),Datos!$B:$AV,46,FALSE),"0")</f>
        <v>7.7779741912674559E-3</v>
      </c>
      <c r="CN108" s="25">
        <f>IFERROR(VLOOKUP(CONCATENATE($A108,CN$25),Datos!$B:$AV,46,FALSE),"0")</f>
        <v>6.4793470811787424E-3</v>
      </c>
      <c r="CO108" s="25">
        <f>IFERROR(VLOOKUP(CONCATENATE($A108,CO$25),Datos!$B:$AV,46,FALSE),"0")</f>
        <v>4.8932384341637009E-3</v>
      </c>
      <c r="CP108" s="25">
        <f>IFERROR(VLOOKUP(CONCATENATE($A108,CP$25),Datos!$B:$AV,46,FALSE),"0")</f>
        <v>4.6746308525636273E-3</v>
      </c>
      <c r="CQ108" s="25">
        <f>IFERROR(VLOOKUP(CONCATENATE($A108,CQ$25),Datos!$B:$AV,46,FALSE),"0")</f>
        <v>7.2748867938534634E-3</v>
      </c>
      <c r="CR108" s="25">
        <f>IFERROR(VLOOKUP(CONCATENATE($A108,CR$25),Datos!$B:$AV,46,FALSE),"0")</f>
        <v>4.7666641039440299E-3</v>
      </c>
      <c r="CS108" s="25">
        <f>IFERROR(VLOOKUP(CONCATENATE($A108,CS$25),Datos!$B:$AV,46,FALSE),"0")</f>
        <v>5.9114874580603934E-3</v>
      </c>
      <c r="CT108" s="25">
        <f>IFERROR(VLOOKUP(CONCATENATE($A108,CT$25),Datos!$B:$AV,46,FALSE),"0")</f>
        <v>8.5532746823069397E-3</v>
      </c>
      <c r="CU108" s="25">
        <f>IFERROR(VLOOKUP(CONCATENATE($A108,CU$25),Datos!$B:$AV,46,FALSE),"0")</f>
        <v>5.911563017261764E-3</v>
      </c>
      <c r="CV108" s="25">
        <f>IFERROR(VLOOKUP(CONCATENATE($A108,CV$25),Datos!$B:$AV,46,FALSE),"0")</f>
        <v>7.548669050456893E-3</v>
      </c>
      <c r="CW108" s="25">
        <f>IFERROR(VLOOKUP(CONCATENATE($A108,CW$25),Datos!$B:$AV,46,FALSE),"0")</f>
        <v>8.3313496786479417E-3</v>
      </c>
      <c r="CX108" s="25">
        <f>IFERROR(VLOOKUP(CONCATENATE($A108,CX$25),Datos!$B:$AV,46,FALSE),"0")</f>
        <v>7.3381178937182486E-3</v>
      </c>
      <c r="CY108" s="25">
        <f>IFERROR(VLOOKUP(CONCATENATE($A108,CY$25),Datos!$B:$AV,46,FALSE),"0")</f>
        <v>6.8853786958282702E-3</v>
      </c>
      <c r="CZ108" s="25">
        <f>IFERROR(VLOOKUP(CONCATENATE($A108,CZ$25),Datos!$B:$AV,46,FALSE),"0")</f>
        <v>5.1956758568675104E-3</v>
      </c>
      <c r="DA108" s="25">
        <f>IFERROR(VLOOKUP(CONCATENATE($A108,DA$25),Datos!$B:$AV,46,FALSE),"0")</f>
        <v>7.8179901616303588E-3</v>
      </c>
    </row>
    <row r="109" spans="1:105" x14ac:dyDescent="0.2">
      <c r="A109" s="21" t="s">
        <v>28</v>
      </c>
      <c r="B109" s="23">
        <v>2.0765351527736575E-3</v>
      </c>
      <c r="C109" s="23">
        <v>1.9398642095053346E-3</v>
      </c>
      <c r="D109" s="23">
        <v>1.3319126265316996E-3</v>
      </c>
      <c r="E109" s="23">
        <v>1.4277732944316841E-3</v>
      </c>
      <c r="F109" s="23">
        <v>2.2021042329336922E-3</v>
      </c>
      <c r="G109" s="23">
        <v>1.795461074403907E-3</v>
      </c>
      <c r="H109" s="23">
        <v>1.0425354462051709E-3</v>
      </c>
      <c r="I109" s="23">
        <v>1.6212508573922803E-3</v>
      </c>
      <c r="J109" s="23">
        <v>1.7019207391198638E-3</v>
      </c>
      <c r="K109" s="23">
        <v>1.9557169798142069E-3</v>
      </c>
      <c r="L109" s="23">
        <v>2.1689206430211788E-3</v>
      </c>
      <c r="M109" s="23">
        <v>2.6200254921399237E-3</v>
      </c>
      <c r="N109" s="23">
        <v>2.2901309668646678E-3</v>
      </c>
      <c r="O109" s="23">
        <v>2.3762929829466034E-3</v>
      </c>
      <c r="P109" s="23">
        <v>2.2921441967076474E-3</v>
      </c>
      <c r="Q109" s="23">
        <v>2.4978589780188412E-3</v>
      </c>
      <c r="R109" s="23">
        <v>2.5006251562890722E-3</v>
      </c>
      <c r="S109" s="23">
        <v>1.7608955411609333E-3</v>
      </c>
      <c r="T109" s="23">
        <v>2.5043826696719259E-3</v>
      </c>
      <c r="U109" s="23">
        <v>2.6227051330086175E-3</v>
      </c>
      <c r="V109" s="23">
        <v>2.7117562609666615E-3</v>
      </c>
      <c r="W109" s="23">
        <v>3.0731407498463428E-3</v>
      </c>
      <c r="X109" s="23">
        <v>2.5801695539992629E-3</v>
      </c>
      <c r="Y109" s="23">
        <v>1.7152658662092624E-3</v>
      </c>
      <c r="Z109" s="23">
        <v>1.7413329111920215E-3</v>
      </c>
      <c r="AA109" s="23">
        <v>1.761959298740199E-3</v>
      </c>
      <c r="AB109" s="23">
        <v>1.9842784095245362E-3</v>
      </c>
      <c r="AC109" s="23">
        <v>1.9862490450725744E-3</v>
      </c>
      <c r="AD109" s="23">
        <v>2.7961362480935434E-3</v>
      </c>
      <c r="AE109" s="23">
        <v>2.5856496444731738E-3</v>
      </c>
      <c r="AF109" s="23">
        <v>3.3498165576646994E-3</v>
      </c>
      <c r="AG109" s="23">
        <v>2.6062876690014659E-3</v>
      </c>
      <c r="AH109" s="23">
        <v>3.1956942225212347E-3</v>
      </c>
      <c r="AI109" s="23">
        <v>3.2274503142517411E-3</v>
      </c>
      <c r="AJ109" s="23">
        <v>3.5668789808917197E-3</v>
      </c>
      <c r="AK109" s="23">
        <v>4.959870141581748E-3</v>
      </c>
      <c r="AL109" s="23">
        <v>4.6812907327928787E-3</v>
      </c>
      <c r="AM109" s="23">
        <v>5.2617328519855592E-3</v>
      </c>
      <c r="AN109" s="23">
        <v>6.748099427692833E-3</v>
      </c>
      <c r="AO109" s="23">
        <v>5.2847380410022777E-3</v>
      </c>
      <c r="AP109" s="23">
        <v>5.1580230704304604E-3</v>
      </c>
      <c r="AQ109" s="23">
        <v>4.9841413683733571E-3</v>
      </c>
      <c r="AR109" s="23">
        <v>5.5066079295154188E-3</v>
      </c>
      <c r="AS109" s="23">
        <v>4.6455449224194001E-3</v>
      </c>
      <c r="AT109" s="23">
        <v>4.6491969568892644E-3</v>
      </c>
      <c r="AU109" s="23">
        <v>3.4279592929833957E-3</v>
      </c>
      <c r="AV109" s="23">
        <v>3.9918216337260243E-3</v>
      </c>
      <c r="AW109" s="23">
        <v>6.1692126909518212E-3</v>
      </c>
      <c r="AX109" s="23">
        <v>7.2137060414788094E-3</v>
      </c>
      <c r="AY109" s="23">
        <v>5.9826503140891418E-3</v>
      </c>
      <c r="AZ109" s="23">
        <v>7.2642742989975301E-3</v>
      </c>
      <c r="BA109" s="23">
        <v>5.4977190314656685E-3</v>
      </c>
      <c r="BB109" s="25">
        <f>IFERROR(VLOOKUP(CONCATENATE($A109,BB$25),Datos!$B:$AV,46,FALSE),"0")</f>
        <v>5.0892939761265849E-3</v>
      </c>
      <c r="BC109" s="25">
        <f>IFERROR(VLOOKUP(CONCATENATE($A109,BC$25),Datos!$B:$AV,46,FALSE),"0")</f>
        <v>3.838771593090211E-3</v>
      </c>
      <c r="BD109" s="25">
        <f>IFERROR(VLOOKUP(CONCATENATE($A109,BD$25),Datos!$B:$AV,46,FALSE),"0")</f>
        <v>0</v>
      </c>
      <c r="BE109" s="25">
        <f>IFERROR(VLOOKUP(CONCATENATE($A109,BE$25),Datos!$B:$AV,46,FALSE),"0")</f>
        <v>0</v>
      </c>
      <c r="BF109" s="25">
        <f>IFERROR(VLOOKUP(CONCATENATE($A109,BF$25),Datos!$B:$AV,46,FALSE),"0")</f>
        <v>3.6496350364963502E-3</v>
      </c>
      <c r="BG109" s="25">
        <f>IFERROR(VLOOKUP(CONCATENATE($A109,BG$25),Datos!$B:$AV,46,FALSE),"0")</f>
        <v>2.8344671201814059E-3</v>
      </c>
      <c r="BH109" s="25">
        <f>IFERROR(VLOOKUP(CONCATENATE($A109,BH$25),Datos!$B:$AV,46,FALSE),"0")</f>
        <v>2.7177269919703519E-3</v>
      </c>
      <c r="BI109" s="25">
        <f>IFERROR(VLOOKUP(CONCATENATE($A109,BI$25),Datos!$B:$AV,46,FALSE),"0")</f>
        <v>2.1929824561403508E-3</v>
      </c>
      <c r="BJ109" s="25">
        <f>IFERROR(VLOOKUP(CONCATENATE($A109,BJ$25),Datos!$B:$AV,46,FALSE),"0")</f>
        <v>1.7430534194606787E-3</v>
      </c>
      <c r="BK109" s="25">
        <f>IFERROR(VLOOKUP(CONCATENATE($A109,BK$25),Datos!$B:$AV,46,FALSE),"0")</f>
        <v>4.0629761300152358E-3</v>
      </c>
      <c r="BL109" s="25">
        <f>IFERROR(VLOOKUP(CONCATENATE($A109,BL$25),Datos!$B:$AV,46,FALSE),"0")</f>
        <v>4.9606384125957083E-3</v>
      </c>
      <c r="BM109" s="25">
        <f>IFERROR(VLOOKUP(CONCATENATE($A109,BM$25),Datos!$B:$AV,46,FALSE),"0")</f>
        <v>3.1899961720045938E-3</v>
      </c>
      <c r="BN109" s="25">
        <f>IFERROR(VLOOKUP(CONCATENATE($A109,BN$25),Datos!$B:$AV,46,FALSE),"0")</f>
        <v>4.7051442910915932E-3</v>
      </c>
      <c r="BO109" s="25">
        <f>IFERROR(VLOOKUP(CONCATENATE($A109,BO$25),Datos!$B:$AV,46,FALSE),"0")</f>
        <v>4.1917736442232123E-3</v>
      </c>
      <c r="BP109" s="25">
        <f>IFERROR(VLOOKUP(CONCATENATE($A109,BP$25),Datos!$B:$AV,46,FALSE),"0")</f>
        <v>4.156597390043499E-3</v>
      </c>
      <c r="BQ109" s="25">
        <f>IFERROR(VLOOKUP(CONCATENATE($A109,BQ$25),Datos!$B:$AV,46,FALSE),"0")</f>
        <v>2.6863666890530559E-3</v>
      </c>
      <c r="BR109" s="25">
        <f>IFERROR(VLOOKUP(CONCATENATE($A109,BR$25),Datos!$B:$AV,46,FALSE),"0")</f>
        <v>4.0212891780011823E-3</v>
      </c>
      <c r="BS109" s="25">
        <f>IFERROR(VLOOKUP(CONCATENATE($A109,BS$25),Datos!$B:$AV,46,FALSE),"0")</f>
        <v>5.6412618005986645E-3</v>
      </c>
      <c r="BT109" s="25">
        <f>IFERROR(VLOOKUP(CONCATENATE($A109,BT$25),Datos!$B:$AV,46,FALSE),"0")</f>
        <v>4.491590214067278E-3</v>
      </c>
      <c r="BU109" s="25">
        <f>IFERROR(VLOOKUP(CONCATENATE($A109,BU$25),Datos!$B:$AV,46,FALSE),"0")</f>
        <v>3.208674485505643E-3</v>
      </c>
      <c r="BV109" s="25">
        <f>IFERROR(VLOOKUP(CONCATENATE($A109,BV$25),Datos!$B:$AV,46,FALSE),"0")</f>
        <v>3.5314174378957624E-3</v>
      </c>
      <c r="BW109" s="25">
        <f>IFERROR(VLOOKUP(CONCATENATE($A109,BW$25),Datos!$B:$AV,46,FALSE),"0")</f>
        <v>3.2910202162670429E-3</v>
      </c>
      <c r="BX109" s="25">
        <f>IFERROR(VLOOKUP(CONCATENATE($A109,BX$25),Datos!$B:$AV,46,FALSE),"0")</f>
        <v>3.7697052775873888E-3</v>
      </c>
      <c r="BY109" s="25">
        <f>IFERROR(VLOOKUP(CONCATENATE($A109,BY$25),Datos!$B:$AV,46,FALSE),"0")</f>
        <v>6.2044780145670353E-3</v>
      </c>
      <c r="BZ109" s="25">
        <f>IFERROR(VLOOKUP(CONCATENATE($A109,BZ$25),Datos!$B:$AV,46,FALSE),"0")</f>
        <v>6.1722149144996458E-3</v>
      </c>
      <c r="CA109" s="25">
        <f>IFERROR(VLOOKUP(CONCATENATE($A109,CA$25),Datos!$B:$AV,46,FALSE),"0")</f>
        <v>4.3193878810317164E-3</v>
      </c>
      <c r="CB109" s="25">
        <f>IFERROR(VLOOKUP(CONCATENATE($A109,CB$25),Datos!$B:$AV,46,FALSE),"0")</f>
        <v>1.9436345966958211E-3</v>
      </c>
      <c r="CC109" s="25">
        <f>IFERROR(VLOOKUP(CONCATENATE($A109,CC$25),Datos!$B:$AV,46,FALSE),"0")</f>
        <v>6.5375601332182069E-3</v>
      </c>
      <c r="CD109" s="25">
        <f>IFERROR(VLOOKUP(CONCATENATE($A109,CD$25),Datos!$B:$AV,46,FALSE),"0")</f>
        <v>7.7843448176445149E-3</v>
      </c>
      <c r="CE109" s="25">
        <f>IFERROR(VLOOKUP(CONCATENATE($A109,CE$25),Datos!$B:$AV,46,FALSE),"0")</f>
        <v>5.0016672224074687E-3</v>
      </c>
      <c r="CF109" s="25">
        <f>IFERROR(VLOOKUP(CONCATENATE($A109,CF$25),Datos!$B:$AV,46,FALSE),"0")</f>
        <v>5.4732775273663879E-3</v>
      </c>
      <c r="CG109" s="25">
        <f>IFERROR(VLOOKUP(CONCATENATE($A109,CG$25),Datos!$B:$AV,46,FALSE),"0")</f>
        <v>5.2238805970149255E-3</v>
      </c>
      <c r="CH109" s="25">
        <f>IFERROR(VLOOKUP(CONCATENATE($A109,CH$25),Datos!$B:$AV,46,FALSE),"0")</f>
        <v>6.4808813998703824E-3</v>
      </c>
      <c r="CI109" s="25">
        <f>IFERROR(VLOOKUP(CONCATENATE($A109,CI$25),Datos!$B:$AV,46,FALSE),"0")</f>
        <v>5.7445868316394165E-3</v>
      </c>
      <c r="CJ109" s="25">
        <f>IFERROR(VLOOKUP(CONCATENATE($A109,CJ$25),Datos!$B:$AV,46,FALSE),"0")</f>
        <v>7.0505287896592246E-3</v>
      </c>
      <c r="CK109" s="25">
        <f>IFERROR(VLOOKUP(CONCATENATE($A109,CK$25),Datos!$B:$AV,46,FALSE),"0")</f>
        <v>7.0131496556042582E-3</v>
      </c>
      <c r="CL109" s="25">
        <f>IFERROR(VLOOKUP(CONCATENATE($A109,CL$25),Datos!$B:$AV,46,FALSE),"0")</f>
        <v>1.3147817207046209E-2</v>
      </c>
      <c r="CM109" s="25">
        <f>IFERROR(VLOOKUP(CONCATENATE($A109,CM$25),Datos!$B:$AV,46,FALSE),"0")</f>
        <v>1.1626607043040804E-2</v>
      </c>
      <c r="CN109" s="25">
        <f>IFERROR(VLOOKUP(CONCATENATE($A109,CN$25),Datos!$B:$AV,46,FALSE),"0")</f>
        <v>1.1202389843166542E-2</v>
      </c>
      <c r="CO109" s="25">
        <f>IFERROR(VLOOKUP(CONCATENATE($A109,CO$25),Datos!$B:$AV,46,FALSE),"0")</f>
        <v>8.3832335329341312E-3</v>
      </c>
      <c r="CP109" s="25">
        <f>IFERROR(VLOOKUP(CONCATENATE($A109,CP$25),Datos!$B:$AV,46,FALSE),"0")</f>
        <v>9.1161756531406343E-3</v>
      </c>
      <c r="CQ109" s="25">
        <f>IFERROR(VLOOKUP(CONCATENATE($A109,CQ$25),Datos!$B:$AV,46,FALSE),"0")</f>
        <v>2.8892455858747994E-2</v>
      </c>
      <c r="CR109" s="25">
        <f>IFERROR(VLOOKUP(CONCATENATE($A109,CR$25),Datos!$B:$AV,46,FALSE),"0")</f>
        <v>6.4935064935064929E-2</v>
      </c>
      <c r="CS109" s="25">
        <f>IFERROR(VLOOKUP(CONCATENATE($A109,CS$25),Datos!$B:$AV,46,FALSE),"0")</f>
        <v>0</v>
      </c>
      <c r="CT109" s="25">
        <f>IFERROR(VLOOKUP(CONCATENATE($A109,CT$25),Datos!$B:$AV,46,FALSE),"0")</f>
        <v>0</v>
      </c>
      <c r="CU109" s="25">
        <f>IFERROR(VLOOKUP(CONCATENATE($A109,CU$25),Datos!$B:$AV,46,FALSE),"0")</f>
        <v>0</v>
      </c>
      <c r="CV109" s="25">
        <f>IFERROR(VLOOKUP(CONCATENATE($A109,CV$25),Datos!$B:$AV,46,FALSE),"0")</f>
        <v>0</v>
      </c>
      <c r="CW109" s="25">
        <f>IFERROR(VLOOKUP(CONCATENATE($A109,CW$25),Datos!$B:$AV,46,FALSE),"0")</f>
        <v>0</v>
      </c>
      <c r="CX109" s="25">
        <f>IFERROR(VLOOKUP(CONCATENATE($A109,CX$25),Datos!$B:$AV,46,FALSE),"0")</f>
        <v>0</v>
      </c>
      <c r="CY109" s="25" t="str">
        <f>IFERROR(VLOOKUP(CONCATENATE($A109,CY$25),Datos!$B:$AV,46,FALSE),"0")</f>
        <v>0</v>
      </c>
      <c r="CZ109" s="25" t="str">
        <f>IFERROR(VLOOKUP(CONCATENATE($A109,CZ$25),Datos!$B:$AV,46,FALSE),"0")</f>
        <v>0</v>
      </c>
      <c r="DA109" s="25" t="str">
        <f>IFERROR(VLOOKUP(CONCATENATE($A109,DA$25),Datos!$B:$AV,46,FALSE),"0")</f>
        <v>0</v>
      </c>
    </row>
    <row r="110" spans="1:105" x14ac:dyDescent="0.2">
      <c r="A110" s="21" t="s">
        <v>29</v>
      </c>
      <c r="B110" s="23">
        <v>8.0804749340369388E-3</v>
      </c>
      <c r="C110" s="23">
        <v>0</v>
      </c>
      <c r="D110" s="23">
        <v>0</v>
      </c>
      <c r="E110" s="23">
        <v>0</v>
      </c>
      <c r="F110" s="23">
        <v>3.3355570380253501E-3</v>
      </c>
      <c r="G110" s="23">
        <v>2.7924294135898233E-3</v>
      </c>
      <c r="H110" s="23">
        <v>4.5160023561751422E-3</v>
      </c>
      <c r="I110" s="23">
        <v>3.8950921838483512E-3</v>
      </c>
      <c r="J110" s="23">
        <v>3.7018756169792696E-3</v>
      </c>
      <c r="K110" s="23">
        <v>3.5309574642798489E-3</v>
      </c>
      <c r="L110" s="23">
        <v>3.4280936454849499E-3</v>
      </c>
      <c r="M110" s="23">
        <v>3.4627751669552313E-3</v>
      </c>
      <c r="N110" s="23">
        <v>3.4322137778867372E-3</v>
      </c>
      <c r="O110" s="23">
        <v>3.5769034236075624E-3</v>
      </c>
      <c r="P110" s="23">
        <v>3.7021455616323097E-3</v>
      </c>
      <c r="Q110" s="23">
        <v>3.5380338640384128E-3</v>
      </c>
      <c r="R110" s="23">
        <v>3.865871081603496E-3</v>
      </c>
      <c r="S110" s="23">
        <v>3.7255241725870731E-3</v>
      </c>
      <c r="T110" s="23">
        <v>3.680100529575442E-3</v>
      </c>
      <c r="U110" s="23">
        <v>4.0908695273740095E-3</v>
      </c>
      <c r="V110" s="23">
        <v>3.8237594507690969E-3</v>
      </c>
      <c r="W110" s="23">
        <v>4.4577796828118299E-3</v>
      </c>
      <c r="X110" s="23">
        <v>3.2322227747389356E-3</v>
      </c>
      <c r="Y110" s="23">
        <v>3.3436213991769547E-3</v>
      </c>
      <c r="Z110" s="23">
        <v>2.989273782310533E-3</v>
      </c>
      <c r="AA110" s="23">
        <v>9.7456388266250853E-4</v>
      </c>
      <c r="AB110" s="23">
        <v>4.3383947939262474E-3</v>
      </c>
      <c r="AC110" s="23">
        <v>4.4773011245314454E-3</v>
      </c>
      <c r="AD110" s="23">
        <v>4.2629126598592243E-3</v>
      </c>
      <c r="AE110" s="23">
        <v>4.197808948500051E-3</v>
      </c>
      <c r="AF110" s="23">
        <v>4.3948976310429844E-3</v>
      </c>
      <c r="AG110" s="23">
        <v>4.7516198704103674E-3</v>
      </c>
      <c r="AH110" s="23">
        <v>4.0497826945871196E-3</v>
      </c>
      <c r="AI110" s="23">
        <v>4.4084478162805E-3</v>
      </c>
      <c r="AJ110" s="23">
        <v>4.608294930875576E-3</v>
      </c>
      <c r="AK110" s="23">
        <v>4.418262150220913E-3</v>
      </c>
      <c r="AL110" s="23">
        <v>4.3694141012909629E-3</v>
      </c>
      <c r="AM110" s="23">
        <v>8.7019579405366206E-3</v>
      </c>
      <c r="AN110" s="23">
        <v>8.6756825720847152E-3</v>
      </c>
      <c r="AO110" s="23">
        <v>6.1776061776061776E-3</v>
      </c>
      <c r="AP110" s="23">
        <v>0</v>
      </c>
      <c r="AQ110" s="23">
        <v>0</v>
      </c>
      <c r="AR110" s="23">
        <v>0</v>
      </c>
      <c r="AS110" s="23">
        <v>0</v>
      </c>
      <c r="AT110" s="23">
        <v>0</v>
      </c>
      <c r="AU110" s="23">
        <v>0</v>
      </c>
      <c r="AV110" s="23">
        <v>0</v>
      </c>
      <c r="AW110" s="23">
        <v>0</v>
      </c>
      <c r="AX110" s="23">
        <v>0</v>
      </c>
      <c r="AY110" s="23">
        <v>0</v>
      </c>
      <c r="AZ110" s="23">
        <v>0</v>
      </c>
      <c r="BA110" s="23">
        <v>0</v>
      </c>
      <c r="BB110" s="25">
        <f>IFERROR(VLOOKUP(CONCATENATE($A110,BB$25),Datos!$B:$AV,46,FALSE),"0")</f>
        <v>1.7529581168221375E-3</v>
      </c>
      <c r="BC110" s="25">
        <f>IFERROR(VLOOKUP(CONCATENATE($A110,BC$25),Datos!$B:$AV,46,FALSE),"0")</f>
        <v>1.9259443339960239E-3</v>
      </c>
      <c r="BD110" s="25">
        <f>IFERROR(VLOOKUP(CONCATENATE($A110,BD$25),Datos!$B:$AV,46,FALSE),"0")</f>
        <v>1.9177234766470769E-3</v>
      </c>
      <c r="BE110" s="25">
        <f>IFERROR(VLOOKUP(CONCATENATE($A110,BE$25),Datos!$B:$AV,46,FALSE),"0")</f>
        <v>1.8123867258296356E-3</v>
      </c>
      <c r="BF110" s="25">
        <f>IFERROR(VLOOKUP(CONCATENATE($A110,BF$25),Datos!$B:$AV,46,FALSE),"0")</f>
        <v>2.0894274968658588E-3</v>
      </c>
      <c r="BG110" s="25">
        <f>IFERROR(VLOOKUP(CONCATENATE($A110,BG$25),Datos!$B:$AV,46,FALSE),"0")</f>
        <v>2.0727229657704609E-3</v>
      </c>
      <c r="BH110" s="25">
        <f>IFERROR(VLOOKUP(CONCATENATE($A110,BH$25),Datos!$B:$AV,46,FALSE),"0")</f>
        <v>1.1920371915603767E-3</v>
      </c>
      <c r="BI110" s="25">
        <f>IFERROR(VLOOKUP(CONCATENATE($A110,BI$25),Datos!$B:$AV,46,FALSE),"0")</f>
        <v>6.0164851693640577E-4</v>
      </c>
      <c r="BJ110" s="25">
        <f>IFERROR(VLOOKUP(CONCATENATE($A110,BJ$25),Datos!$B:$AV,46,FALSE),"0")</f>
        <v>7.7695433899115465E-4</v>
      </c>
      <c r="BK110" s="25">
        <f>IFERROR(VLOOKUP(CONCATENATE($A110,BK$25),Datos!$B:$AV,46,FALSE),"0")</f>
        <v>1.7803097739006587E-3</v>
      </c>
      <c r="BL110" s="25">
        <f>IFERROR(VLOOKUP(CONCATENATE($A110,BL$25),Datos!$B:$AV,46,FALSE),"0")</f>
        <v>1.8359490672194255E-3</v>
      </c>
      <c r="BM110" s="25">
        <f>IFERROR(VLOOKUP(CONCATENATE($A110,BM$25),Datos!$B:$AV,46,FALSE),"0")</f>
        <v>1.8352969036765142E-3</v>
      </c>
      <c r="BN110" s="25">
        <f>IFERROR(VLOOKUP(CONCATENATE($A110,BN$25),Datos!$B:$AV,46,FALSE),"0")</f>
        <v>1.9248120300751879E-3</v>
      </c>
      <c r="BO110" s="25">
        <f>IFERROR(VLOOKUP(CONCATENATE($A110,BO$25),Datos!$B:$AV,46,FALSE),"0")</f>
        <v>1.7547280171573405E-3</v>
      </c>
      <c r="BP110" s="25">
        <f>IFERROR(VLOOKUP(CONCATENATE($A110,BP$25),Datos!$B:$AV,46,FALSE),"0")</f>
        <v>1.8556926099770768E-3</v>
      </c>
      <c r="BQ110" s="25">
        <f>IFERROR(VLOOKUP(CONCATENATE($A110,BQ$25),Datos!$B:$AV,46,FALSE),"0")</f>
        <v>2.1214201035752167E-3</v>
      </c>
      <c r="BR110" s="25">
        <f>IFERROR(VLOOKUP(CONCATENATE($A110,BR$25),Datos!$B:$AV,46,FALSE),"0")</f>
        <v>2.1174904712928794E-3</v>
      </c>
      <c r="BS110" s="25">
        <f>IFERROR(VLOOKUP(CONCATENATE($A110,BS$25),Datos!$B:$AV,46,FALSE),"0")</f>
        <v>2.1115143516991092E-3</v>
      </c>
      <c r="BT110" s="25">
        <f>IFERROR(VLOOKUP(CONCATENATE($A110,BT$25),Datos!$B:$AV,46,FALSE),"0")</f>
        <v>2.1561291140845965E-3</v>
      </c>
      <c r="BU110" s="25">
        <f>IFERROR(VLOOKUP(CONCATENATE($A110,BU$25),Datos!$B:$AV,46,FALSE),"0")</f>
        <v>2.18992633884133E-3</v>
      </c>
      <c r="BV110" s="25">
        <f>IFERROR(VLOOKUP(CONCATENATE($A110,BV$25),Datos!$B:$AV,46,FALSE),"0")</f>
        <v>2.1133670465695526E-3</v>
      </c>
      <c r="BW110" s="25">
        <f>IFERROR(VLOOKUP(CONCATENATE($A110,BW$25),Datos!$B:$AV,46,FALSE),"0")</f>
        <v>2.4426907177752723E-3</v>
      </c>
      <c r="BX110" s="25">
        <f>IFERROR(VLOOKUP(CONCATENATE($A110,BX$25),Datos!$B:$AV,46,FALSE),"0")</f>
        <v>2.0383204239706482E-3</v>
      </c>
      <c r="BY110" s="25">
        <f>IFERROR(VLOOKUP(CONCATENATE($A110,BY$25),Datos!$B:$AV,46,FALSE),"0")</f>
        <v>1.8740378823371929E-3</v>
      </c>
      <c r="BZ110" s="25">
        <f>IFERROR(VLOOKUP(CONCATENATE($A110,BZ$25),Datos!$B:$AV,46,FALSE),"0")</f>
        <v>2.1834061135371178E-3</v>
      </c>
      <c r="CA110" s="25">
        <f>IFERROR(VLOOKUP(CONCATENATE($A110,CA$25),Datos!$B:$AV,46,FALSE),"0")</f>
        <v>2.3534026279662681E-3</v>
      </c>
      <c r="CB110" s="25">
        <f>IFERROR(VLOOKUP(CONCATENATE($A110,CB$25),Datos!$B:$AV,46,FALSE),"0")</f>
        <v>1.986491855383393E-3</v>
      </c>
      <c r="CC110" s="25">
        <f>IFERROR(VLOOKUP(CONCATENATE($A110,CC$25),Datos!$B:$AV,46,FALSE),"0")</f>
        <v>2.2258195062727641E-3</v>
      </c>
      <c r="CD110" s="25">
        <f>IFERROR(VLOOKUP(CONCATENATE($A110,CD$25),Datos!$B:$AV,46,FALSE),"0")</f>
        <v>2.2982290117615251E-3</v>
      </c>
      <c r="CE110" s="25">
        <f>IFERROR(VLOOKUP(CONCATENATE($A110,CE$25),Datos!$B:$AV,46,FALSE),"0")</f>
        <v>2.4007133548254339E-3</v>
      </c>
      <c r="CF110" s="25">
        <f>IFERROR(VLOOKUP(CONCATENATE($A110,CF$25),Datos!$B:$AV,46,FALSE),"0")</f>
        <v>2.4266796089579146E-3</v>
      </c>
      <c r="CG110" s="25">
        <f>IFERROR(VLOOKUP(CONCATENATE($A110,CG$25),Datos!$B:$AV,46,FALSE),"0")</f>
        <v>2.508361204013378E-3</v>
      </c>
      <c r="CH110" s="25">
        <f>IFERROR(VLOOKUP(CONCATENATE($A110,CH$25),Datos!$B:$AV,46,FALSE),"0")</f>
        <v>2.5232499459303583E-3</v>
      </c>
      <c r="CI110" s="25">
        <f>IFERROR(VLOOKUP(CONCATENATE($A110,CI$25),Datos!$B:$AV,46,FALSE),"0")</f>
        <v>2.4318718260496388E-3</v>
      </c>
      <c r="CJ110" s="25">
        <f>IFERROR(VLOOKUP(CONCATENATE($A110,CJ$25),Datos!$B:$AV,46,FALSE),"0")</f>
        <v>2.205071664829107E-3</v>
      </c>
      <c r="CK110" s="25">
        <f>IFERROR(VLOOKUP(CONCATENATE($A110,CK$25),Datos!$B:$AV,46,FALSE),"0")</f>
        <v>2.2017338654190177E-3</v>
      </c>
      <c r="CL110" s="25">
        <f>IFERROR(VLOOKUP(CONCATENATE($A110,CL$25),Datos!$B:$AV,46,FALSE),"0")</f>
        <v>5.9171597633136093E-3</v>
      </c>
      <c r="CM110" s="25">
        <f>IFERROR(VLOOKUP(CONCATENATE($A110,CM$25),Datos!$B:$AV,46,FALSE),"0")</f>
        <v>5.0434782608695652E-3</v>
      </c>
      <c r="CN110" s="25">
        <f>IFERROR(VLOOKUP(CONCATENATE($A110,CN$25),Datos!$B:$AV,46,FALSE),"0")</f>
        <v>5.4054054054054057E-3</v>
      </c>
      <c r="CO110" s="25">
        <f>IFERROR(VLOOKUP(CONCATENATE($A110,CO$25),Datos!$B:$AV,46,FALSE),"0")</f>
        <v>5.5775040669300488E-3</v>
      </c>
      <c r="CP110" s="25">
        <f>IFERROR(VLOOKUP(CONCATENATE($A110,CP$25),Datos!$B:$AV,46,FALSE),"0")</f>
        <v>5.3933276831805224E-3</v>
      </c>
      <c r="CQ110" s="25">
        <f>IFERROR(VLOOKUP(CONCATENATE($A110,CQ$25),Datos!$B:$AV,46,FALSE),"0")</f>
        <v>8.9730807577268201E-3</v>
      </c>
      <c r="CR110" s="25">
        <f>IFERROR(VLOOKUP(CONCATENATE($A110,CR$25),Datos!$B:$AV,46,FALSE),"0")</f>
        <v>0</v>
      </c>
      <c r="CS110" s="25">
        <f>IFERROR(VLOOKUP(CONCATENATE($A110,CS$25),Datos!$B:$AV,46,FALSE),"0")</f>
        <v>0</v>
      </c>
      <c r="CT110" s="25">
        <f>IFERROR(VLOOKUP(CONCATENATE($A110,CT$25),Datos!$B:$AV,46,FALSE),"0")</f>
        <v>5.6925996204933585E-3</v>
      </c>
      <c r="CU110" s="25">
        <f>IFERROR(VLOOKUP(CONCATENATE($A110,CU$25),Datos!$B:$AV,46,FALSE),"0")</f>
        <v>4.3965394979435541E-3</v>
      </c>
      <c r="CV110" s="25">
        <f>IFERROR(VLOOKUP(CONCATENATE($A110,CV$25),Datos!$B:$AV,46,FALSE),"0")</f>
        <v>4.3168825107922065E-3</v>
      </c>
      <c r="CW110" s="25">
        <f>IFERROR(VLOOKUP(CONCATENATE($A110,CW$25),Datos!$B:$AV,46,FALSE),"0")</f>
        <v>0</v>
      </c>
      <c r="CX110" s="25">
        <f>IFERROR(VLOOKUP(CONCATENATE($A110,CX$25),Datos!$B:$AV,46,FALSE),"0")</f>
        <v>4.7592159393401627E-3</v>
      </c>
      <c r="CY110" s="25">
        <f>IFERROR(VLOOKUP(CONCATENATE($A110,CY$25),Datos!$B:$AV,46,FALSE),"0")</f>
        <v>4.7306830442360361E-3</v>
      </c>
      <c r="CZ110" s="25">
        <f>IFERROR(VLOOKUP(CONCATENATE($A110,CZ$25),Datos!$B:$AV,46,FALSE),"0")</f>
        <v>4.4562434815587368E-3</v>
      </c>
      <c r="DA110" s="25">
        <f>IFERROR(VLOOKUP(CONCATENATE($A110,DA$25),Datos!$B:$AV,46,FALSE),"0")</f>
        <v>4.2898278192395837E-3</v>
      </c>
    </row>
    <row r="111" spans="1:105" x14ac:dyDescent="0.2">
      <c r="A111" s="21" t="s">
        <v>30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>
        <v>0</v>
      </c>
      <c r="AG111" s="23">
        <v>0</v>
      </c>
      <c r="AH111" s="23">
        <v>0</v>
      </c>
      <c r="AI111" s="23">
        <v>0</v>
      </c>
      <c r="AJ111" s="23">
        <v>0</v>
      </c>
      <c r="AK111" s="23">
        <v>0</v>
      </c>
      <c r="AL111" s="23">
        <v>0</v>
      </c>
      <c r="AM111" s="23">
        <v>0</v>
      </c>
      <c r="AN111" s="23">
        <v>0</v>
      </c>
      <c r="AO111" s="23">
        <v>0</v>
      </c>
      <c r="AP111" s="23">
        <v>0</v>
      </c>
      <c r="AQ111" s="23">
        <v>0</v>
      </c>
      <c r="AR111" s="23">
        <v>0</v>
      </c>
      <c r="AS111" s="23">
        <v>0</v>
      </c>
      <c r="AT111" s="23">
        <v>0</v>
      </c>
      <c r="AU111" s="23">
        <v>0</v>
      </c>
      <c r="AV111" s="23">
        <v>0</v>
      </c>
      <c r="AW111" s="23">
        <v>0</v>
      </c>
      <c r="AX111" s="23">
        <v>0</v>
      </c>
      <c r="AY111" s="23">
        <v>0</v>
      </c>
      <c r="AZ111" s="23">
        <v>0</v>
      </c>
      <c r="BA111" s="23">
        <v>0</v>
      </c>
      <c r="BB111" s="25">
        <f>IFERROR(VLOOKUP(CONCATENATE($A111,BB$25),Datos!$B:$AV,46,FALSE),"0")</f>
        <v>0</v>
      </c>
      <c r="BC111" s="25">
        <f>IFERROR(VLOOKUP(CONCATENATE($A111,BC$25),Datos!$B:$AV,46,FALSE),"0")</f>
        <v>0</v>
      </c>
      <c r="BD111" s="25">
        <f>IFERROR(VLOOKUP(CONCATENATE($A111,BD$25),Datos!$B:$AV,46,FALSE),"0")</f>
        <v>0</v>
      </c>
      <c r="BE111" s="25">
        <f>IFERROR(VLOOKUP(CONCATENATE($A111,BE$25),Datos!$B:$AV,46,FALSE),"0")</f>
        <v>0</v>
      </c>
      <c r="BF111" s="25">
        <f>IFERROR(VLOOKUP(CONCATENATE($A111,BF$25),Datos!$B:$AV,46,FALSE),"0")</f>
        <v>0</v>
      </c>
      <c r="BG111" s="25">
        <f>IFERROR(VLOOKUP(CONCATENATE($A111,BG$25),Datos!$B:$AV,46,FALSE),"0")</f>
        <v>0</v>
      </c>
      <c r="BH111" s="25">
        <f>IFERROR(VLOOKUP(CONCATENATE($A111,BH$25),Datos!$B:$AV,46,FALSE),"0")</f>
        <v>0</v>
      </c>
      <c r="BI111" s="25">
        <f>IFERROR(VLOOKUP(CONCATENATE($A111,BI$25),Datos!$B:$AV,46,FALSE),"0")</f>
        <v>0</v>
      </c>
      <c r="BJ111" s="25">
        <f>IFERROR(VLOOKUP(CONCATENATE($A111,BJ$25),Datos!$B:$AV,46,FALSE),"0")</f>
        <v>0</v>
      </c>
      <c r="BK111" s="25">
        <f>IFERROR(VLOOKUP(CONCATENATE($A111,BK$25),Datos!$B:$AV,46,FALSE),"0")</f>
        <v>0</v>
      </c>
      <c r="BL111" s="25">
        <f>IFERROR(VLOOKUP(CONCATENATE($A111,BL$25),Datos!$B:$AV,46,FALSE),"0")</f>
        <v>0</v>
      </c>
      <c r="BM111" s="25">
        <f>IFERROR(VLOOKUP(CONCATENATE($A111,BM$25),Datos!$B:$AV,46,FALSE),"0")</f>
        <v>0</v>
      </c>
      <c r="BN111" s="25">
        <f>IFERROR(VLOOKUP(CONCATENATE($A111,BN$25),Datos!$B:$AV,46,FALSE),"0")</f>
        <v>0</v>
      </c>
      <c r="BO111" s="25">
        <f>IFERROR(VLOOKUP(CONCATENATE($A111,BO$25),Datos!$B:$AV,46,FALSE),"0")</f>
        <v>0</v>
      </c>
      <c r="BP111" s="25">
        <f>IFERROR(VLOOKUP(CONCATENATE($A111,BP$25),Datos!$B:$AV,46,FALSE),"0")</f>
        <v>0</v>
      </c>
      <c r="BQ111" s="25">
        <f>IFERROR(VLOOKUP(CONCATENATE($A111,BQ$25),Datos!$B:$AV,46,FALSE),"0")</f>
        <v>0</v>
      </c>
      <c r="BR111" s="25">
        <f>IFERROR(VLOOKUP(CONCATENATE($A111,BR$25),Datos!$B:$AV,46,FALSE),"0")</f>
        <v>0</v>
      </c>
      <c r="BS111" s="25">
        <f>IFERROR(VLOOKUP(CONCATENATE($A111,BS$25),Datos!$B:$AV,46,FALSE),"0")</f>
        <v>0</v>
      </c>
      <c r="BT111" s="25">
        <f>IFERROR(VLOOKUP(CONCATENATE($A111,BT$25),Datos!$B:$AV,46,FALSE),"0")</f>
        <v>0</v>
      </c>
      <c r="BU111" s="25">
        <f>IFERROR(VLOOKUP(CONCATENATE($A111,BU$25),Datos!$B:$AV,46,FALSE),"0")</f>
        <v>0</v>
      </c>
      <c r="BV111" s="25">
        <f>IFERROR(VLOOKUP(CONCATENATE($A111,BV$25),Datos!$B:$AV,46,FALSE),"0")</f>
        <v>0</v>
      </c>
      <c r="BW111" s="25">
        <f>IFERROR(VLOOKUP(CONCATENATE($A111,BW$25),Datos!$B:$AV,46,FALSE),"0")</f>
        <v>0</v>
      </c>
      <c r="BX111" s="25">
        <f>IFERROR(VLOOKUP(CONCATENATE($A111,BX$25),Datos!$B:$AV,46,FALSE),"0")</f>
        <v>0</v>
      </c>
      <c r="BY111" s="25">
        <f>IFERROR(VLOOKUP(CONCATENATE($A111,BY$25),Datos!$B:$AV,46,FALSE),"0")</f>
        <v>0</v>
      </c>
      <c r="BZ111" s="25">
        <f>IFERROR(VLOOKUP(CONCATENATE($A111,BZ$25),Datos!$B:$AV,46,FALSE),"0")</f>
        <v>0</v>
      </c>
      <c r="CA111" s="25">
        <f>IFERROR(VLOOKUP(CONCATENATE($A111,CA$25),Datos!$B:$AV,46,FALSE),"0")</f>
        <v>0</v>
      </c>
      <c r="CB111" s="25">
        <f>IFERROR(VLOOKUP(CONCATENATE($A111,CB$25),Datos!$B:$AV,46,FALSE),"0")</f>
        <v>0</v>
      </c>
      <c r="CC111" s="25">
        <f>IFERROR(VLOOKUP(CONCATENATE($A111,CC$25),Datos!$B:$AV,46,FALSE),"0")</f>
        <v>0</v>
      </c>
      <c r="CD111" s="25">
        <f>IFERROR(VLOOKUP(CONCATENATE($A111,CD$25),Datos!$B:$AV,46,FALSE),"0")</f>
        <v>0</v>
      </c>
      <c r="CE111" s="25">
        <f>IFERROR(VLOOKUP(CONCATENATE($A111,CE$25),Datos!$B:$AV,46,FALSE),"0")</f>
        <v>0</v>
      </c>
      <c r="CF111" s="25">
        <f>IFERROR(VLOOKUP(CONCATENATE($A111,CF$25),Datos!$B:$AV,46,FALSE),"0")</f>
        <v>0</v>
      </c>
      <c r="CG111" s="25">
        <f>IFERROR(VLOOKUP(CONCATENATE($A111,CG$25),Datos!$B:$AV,46,FALSE),"0")</f>
        <v>0</v>
      </c>
      <c r="CH111" s="25">
        <f>IFERROR(VLOOKUP(CONCATENATE($A111,CH$25),Datos!$B:$AV,46,FALSE),"0")</f>
        <v>0</v>
      </c>
      <c r="CI111" s="25">
        <f>IFERROR(VLOOKUP(CONCATENATE($A111,CI$25),Datos!$B:$AV,46,FALSE),"0")</f>
        <v>0</v>
      </c>
      <c r="CJ111" s="25">
        <f>IFERROR(VLOOKUP(CONCATENATE($A111,CJ$25),Datos!$B:$AV,46,FALSE),"0")</f>
        <v>0</v>
      </c>
      <c r="CK111" s="25">
        <f>IFERROR(VLOOKUP(CONCATENATE($A111,CK$25),Datos!$B:$AV,46,FALSE),"0")</f>
        <v>0</v>
      </c>
      <c r="CL111" s="25">
        <f>IFERROR(VLOOKUP(CONCATENATE($A111,CL$25),Datos!$B:$AV,46,FALSE),"0")</f>
        <v>0</v>
      </c>
      <c r="CM111" s="25">
        <f>IFERROR(VLOOKUP(CONCATENATE($A111,CM$25),Datos!$B:$AV,46,FALSE),"0")</f>
        <v>0</v>
      </c>
      <c r="CN111" s="25">
        <f>IFERROR(VLOOKUP(CONCATENATE($A111,CN$25),Datos!$B:$AV,46,FALSE),"0")</f>
        <v>0</v>
      </c>
      <c r="CO111" s="25">
        <f>IFERROR(VLOOKUP(CONCATENATE($A111,CO$25),Datos!$B:$AV,46,FALSE),"0")</f>
        <v>0</v>
      </c>
      <c r="CP111" s="25">
        <f>IFERROR(VLOOKUP(CONCATENATE($A111,CP$25),Datos!$B:$AV,46,FALSE),"0")</f>
        <v>0</v>
      </c>
      <c r="CQ111" s="25">
        <f>IFERROR(VLOOKUP(CONCATENATE($A111,CQ$25),Datos!$B:$AV,46,FALSE),"0")</f>
        <v>0</v>
      </c>
      <c r="CR111" s="25">
        <f>IFERROR(VLOOKUP(CONCATENATE($A111,CR$25),Datos!$B:$AV,46,FALSE),"0")</f>
        <v>1.0784313725490196E-2</v>
      </c>
      <c r="CS111" s="25">
        <f>IFERROR(VLOOKUP(CONCATENATE($A111,CS$25),Datos!$B:$AV,46,FALSE),"0")</f>
        <v>0</v>
      </c>
      <c r="CT111" s="25">
        <f>IFERROR(VLOOKUP(CONCATENATE($A111,CT$25),Datos!$B:$AV,46,FALSE),"0")</f>
        <v>1.2870370370370371E-2</v>
      </c>
      <c r="CU111" s="25">
        <f>IFERROR(VLOOKUP(CONCATENATE($A111,CU$25),Datos!$B:$AV,46,FALSE),"0")</f>
        <v>0</v>
      </c>
      <c r="CV111" s="25">
        <f>IFERROR(VLOOKUP(CONCATENATE($A111,CV$25),Datos!$B:$AV,46,FALSE),"0")</f>
        <v>0</v>
      </c>
      <c r="CW111" s="25">
        <f>IFERROR(VLOOKUP(CONCATENATE($A111,CW$25),Datos!$B:$AV,46,FALSE),"0")</f>
        <v>4.0595399188092015E-3</v>
      </c>
      <c r="CX111" s="25">
        <f>IFERROR(VLOOKUP(CONCATENATE($A111,CX$25),Datos!$B:$AV,46,FALSE),"0")</f>
        <v>1.5544041450777201E-3</v>
      </c>
      <c r="CY111" s="25">
        <f>IFERROR(VLOOKUP(CONCATENATE($A111,CY$25),Datos!$B:$AV,46,FALSE),"0")</f>
        <v>3.9603960396039604E-3</v>
      </c>
      <c r="CZ111" s="25">
        <f>IFERROR(VLOOKUP(CONCATENATE($A111,CZ$25),Datos!$B:$AV,46,FALSE),"0")</f>
        <v>0</v>
      </c>
      <c r="DA111" s="25">
        <f>IFERROR(VLOOKUP(CONCATENATE($A111,DA$25),Datos!$B:$AV,46,FALSE),"0")</f>
        <v>3.0685920577617327E-3</v>
      </c>
    </row>
    <row r="112" spans="1:105" x14ac:dyDescent="0.2">
      <c r="A112" s="21" t="s">
        <v>31</v>
      </c>
      <c r="B112" s="23">
        <v>1.5018244670635682E-2</v>
      </c>
      <c r="C112" s="23">
        <v>9.2582739172076198E-3</v>
      </c>
      <c r="D112" s="23">
        <v>1.5821160679036717E-2</v>
      </c>
      <c r="E112" s="23">
        <v>1.29423568040861E-2</v>
      </c>
      <c r="F112" s="23">
        <v>1.6898676403468735E-2</v>
      </c>
      <c r="G112" s="23">
        <v>1.4880000000000001E-2</v>
      </c>
      <c r="H112" s="23">
        <v>2.0467787581155319E-2</v>
      </c>
      <c r="I112" s="23">
        <v>2.1812464265294453E-2</v>
      </c>
      <c r="J112" s="23">
        <v>2.2548505506030415E-2</v>
      </c>
      <c r="K112" s="23">
        <v>3.01500508646999E-2</v>
      </c>
      <c r="L112" s="23">
        <v>3.0260825525449481E-2</v>
      </c>
      <c r="M112" s="23">
        <v>1.7345983396791709E-2</v>
      </c>
      <c r="N112" s="23">
        <v>3.7024166798294109E-2</v>
      </c>
      <c r="O112" s="23">
        <v>2.3366477272727271E-2</v>
      </c>
      <c r="P112" s="23">
        <v>1.9057029926595144E-2</v>
      </c>
      <c r="Q112" s="23">
        <v>3.7367405978784955E-2</v>
      </c>
      <c r="R112" s="23">
        <v>2.9380180859080632E-2</v>
      </c>
      <c r="S112" s="23">
        <v>3.330890973036342E-2</v>
      </c>
      <c r="T112" s="23">
        <v>5.0328038674033147E-2</v>
      </c>
      <c r="U112" s="23">
        <v>7.8728139904610486E-2</v>
      </c>
      <c r="V112" s="23">
        <v>3.1466893761975728E-2</v>
      </c>
      <c r="W112" s="23">
        <v>0</v>
      </c>
      <c r="X112" s="23">
        <v>0</v>
      </c>
      <c r="Y112" s="23">
        <v>9.9148418491484189E-3</v>
      </c>
      <c r="Z112" s="23">
        <v>1.3855540247982681E-2</v>
      </c>
      <c r="AA112" s="23">
        <v>2.4596135571745326E-2</v>
      </c>
      <c r="AB112" s="23">
        <v>2.7545909849749584E-2</v>
      </c>
      <c r="AC112" s="23">
        <v>2.9696238622655993E-2</v>
      </c>
      <c r="AD112" s="23">
        <v>3.3530717986676534E-2</v>
      </c>
      <c r="AE112" s="23">
        <v>3.93802102210946E-2</v>
      </c>
      <c r="AF112" s="23">
        <v>2.5014223402237815E-2</v>
      </c>
      <c r="AG112" s="23">
        <v>1.735202717352027E-2</v>
      </c>
      <c r="AH112" s="23">
        <v>1.9310793237971392E-2</v>
      </c>
      <c r="AI112" s="23">
        <v>1.7672457074003414E-2</v>
      </c>
      <c r="AJ112" s="23">
        <v>2.3966831616958673E-2</v>
      </c>
      <c r="AK112" s="23">
        <v>0.20745542949756887</v>
      </c>
      <c r="AL112" s="23">
        <v>5.0543992431409647E-2</v>
      </c>
      <c r="AM112" s="23">
        <v>0</v>
      </c>
      <c r="AN112" s="23">
        <v>0</v>
      </c>
      <c r="AO112" s="23">
        <v>0</v>
      </c>
      <c r="AP112" s="23">
        <v>0</v>
      </c>
      <c r="AQ112" s="23">
        <v>0</v>
      </c>
      <c r="AR112" s="23">
        <v>0</v>
      </c>
      <c r="AS112" s="23">
        <v>0</v>
      </c>
      <c r="AT112" s="23">
        <v>0</v>
      </c>
      <c r="AU112" s="23">
        <v>0</v>
      </c>
      <c r="AV112" s="23">
        <v>0</v>
      </c>
      <c r="AW112" s="23">
        <v>0</v>
      </c>
      <c r="AX112" s="23">
        <v>0</v>
      </c>
      <c r="AY112" s="23">
        <v>0</v>
      </c>
      <c r="AZ112" s="23">
        <v>0</v>
      </c>
      <c r="BA112" s="23">
        <v>0</v>
      </c>
      <c r="BB112" s="25">
        <f>IFERROR(VLOOKUP(CONCATENATE($A112,BB$25),Datos!$B:$AV,46,FALSE),"0")</f>
        <v>0</v>
      </c>
      <c r="BC112" s="25">
        <f>IFERROR(VLOOKUP(CONCATENATE($A112,BC$25),Datos!$B:$AV,46,FALSE),"0")</f>
        <v>0</v>
      </c>
      <c r="BD112" s="25">
        <f>IFERROR(VLOOKUP(CONCATENATE($A112,BD$25),Datos!$B:$AV,46,FALSE),"0")</f>
        <v>0</v>
      </c>
      <c r="BE112" s="25">
        <f>IFERROR(VLOOKUP(CONCATENATE($A112,BE$25),Datos!$B:$AV,46,FALSE),"0")</f>
        <v>0</v>
      </c>
      <c r="BF112" s="25">
        <f>IFERROR(VLOOKUP(CONCATENATE($A112,BF$25),Datos!$B:$AV,46,FALSE),"0")</f>
        <v>0</v>
      </c>
      <c r="BG112" s="25">
        <f>IFERROR(VLOOKUP(CONCATENATE($A112,BG$25),Datos!$B:$AV,46,FALSE),"0")</f>
        <v>0</v>
      </c>
      <c r="BH112" s="25">
        <f>IFERROR(VLOOKUP(CONCATENATE($A112,BH$25),Datos!$B:$AV,46,FALSE),"0")</f>
        <v>0</v>
      </c>
      <c r="BI112" s="25">
        <f>IFERROR(VLOOKUP(CONCATENATE($A112,BI$25),Datos!$B:$AV,46,FALSE),"0")</f>
        <v>0</v>
      </c>
      <c r="BJ112" s="25">
        <f>IFERROR(VLOOKUP(CONCATENATE($A112,BJ$25),Datos!$B:$AV,46,FALSE),"0")</f>
        <v>0</v>
      </c>
      <c r="BK112" s="25">
        <f>IFERROR(VLOOKUP(CONCATENATE($A112,BK$25),Datos!$B:$AV,46,FALSE),"0")</f>
        <v>0</v>
      </c>
      <c r="BL112" s="25">
        <f>IFERROR(VLOOKUP(CONCATENATE($A112,BL$25),Datos!$B:$AV,46,FALSE),"0")</f>
        <v>0</v>
      </c>
      <c r="BM112" s="25">
        <f>IFERROR(VLOOKUP(CONCATENATE($A112,BM$25),Datos!$B:$AV,46,FALSE),"0")</f>
        <v>0</v>
      </c>
      <c r="BN112" s="25">
        <f>IFERROR(VLOOKUP(CONCATENATE($A112,BN$25),Datos!$B:$AV,46,FALSE),"0")</f>
        <v>0</v>
      </c>
      <c r="BO112" s="25">
        <f>IFERROR(VLOOKUP(CONCATENATE($A112,BO$25),Datos!$B:$AV,46,FALSE),"0")</f>
        <v>0</v>
      </c>
      <c r="BP112" s="25">
        <f>IFERROR(VLOOKUP(CONCATENATE($A112,BP$25),Datos!$B:$AV,46,FALSE),"0")</f>
        <v>0</v>
      </c>
      <c r="BQ112" s="25">
        <f>IFERROR(VLOOKUP(CONCATENATE($A112,BQ$25),Datos!$B:$AV,46,FALSE),"0")</f>
        <v>0</v>
      </c>
      <c r="BR112" s="25">
        <f>IFERROR(VLOOKUP(CONCATENATE($A112,BR$25),Datos!$B:$AV,46,FALSE),"0")</f>
        <v>0</v>
      </c>
      <c r="BS112" s="25">
        <f>IFERROR(VLOOKUP(CONCATENATE($A112,BS$25),Datos!$B:$AV,46,FALSE),"0")</f>
        <v>0</v>
      </c>
      <c r="BT112" s="25">
        <f>IFERROR(VLOOKUP(CONCATENATE($A112,BT$25),Datos!$B:$AV,46,FALSE),"0")</f>
        <v>0</v>
      </c>
      <c r="BU112" s="25">
        <f>IFERROR(VLOOKUP(CONCATENATE($A112,BU$25),Datos!$B:$AV,46,FALSE),"0")</f>
        <v>0</v>
      </c>
      <c r="BV112" s="25">
        <f>IFERROR(VLOOKUP(CONCATENATE($A112,BV$25),Datos!$B:$AV,46,FALSE),"0")</f>
        <v>0</v>
      </c>
      <c r="BW112" s="25">
        <f>IFERROR(VLOOKUP(CONCATENATE($A112,BW$25),Datos!$B:$AV,46,FALSE),"0")</f>
        <v>0</v>
      </c>
      <c r="BX112" s="25">
        <f>IFERROR(VLOOKUP(CONCATENATE($A112,BX$25),Datos!$B:$AV,46,FALSE),"0")</f>
        <v>0</v>
      </c>
      <c r="BY112" s="25">
        <f>IFERROR(VLOOKUP(CONCATENATE($A112,BY$25),Datos!$B:$AV,46,FALSE),"0")</f>
        <v>0</v>
      </c>
      <c r="BZ112" s="25">
        <f>IFERROR(VLOOKUP(CONCATENATE($A112,BZ$25),Datos!$B:$AV,46,FALSE),"0")</f>
        <v>0</v>
      </c>
      <c r="CA112" s="25">
        <f>IFERROR(VLOOKUP(CONCATENATE($A112,CA$25),Datos!$B:$AV,46,FALSE),"0")</f>
        <v>0</v>
      </c>
      <c r="CB112" s="25">
        <f>IFERROR(VLOOKUP(CONCATENATE($A112,CB$25),Datos!$B:$AV,46,FALSE),"0")</f>
        <v>0</v>
      </c>
      <c r="CC112" s="25">
        <f>IFERROR(VLOOKUP(CONCATENATE($A112,CC$25),Datos!$B:$AV,46,FALSE),"0")</f>
        <v>0</v>
      </c>
      <c r="CD112" s="25">
        <f>IFERROR(VLOOKUP(CONCATENATE($A112,CD$25),Datos!$B:$AV,46,FALSE),"0")</f>
        <v>0</v>
      </c>
      <c r="CE112" s="25">
        <f>IFERROR(VLOOKUP(CONCATENATE($A112,CE$25),Datos!$B:$AV,46,FALSE),"0")</f>
        <v>0</v>
      </c>
      <c r="CF112" s="25">
        <f>IFERROR(VLOOKUP(CONCATENATE($A112,CF$25),Datos!$B:$AV,46,FALSE),"0")</f>
        <v>0</v>
      </c>
      <c r="CG112" s="25">
        <f>IFERROR(VLOOKUP(CONCATENATE($A112,CG$25),Datos!$B:$AV,46,FALSE),"0")</f>
        <v>0</v>
      </c>
      <c r="CH112" s="25">
        <f>IFERROR(VLOOKUP(CONCATENATE($A112,CH$25),Datos!$B:$AV,46,FALSE),"0")</f>
        <v>0</v>
      </c>
      <c r="CI112" s="25">
        <f>IFERROR(VLOOKUP(CONCATENATE($A112,CI$25),Datos!$B:$AV,46,FALSE),"0")</f>
        <v>0</v>
      </c>
      <c r="CJ112" s="25">
        <f>IFERROR(VLOOKUP(CONCATENATE($A112,CJ$25),Datos!$B:$AV,46,FALSE),"0")</f>
        <v>0</v>
      </c>
      <c r="CK112" s="25">
        <f>IFERROR(VLOOKUP(CONCATENATE($A112,CK$25),Datos!$B:$AV,46,FALSE),"0")</f>
        <v>0</v>
      </c>
      <c r="CL112" s="25">
        <f>IFERROR(VLOOKUP(CONCATENATE($A112,CL$25),Datos!$B:$AV,46,FALSE),"0")</f>
        <v>0</v>
      </c>
      <c r="CM112" s="25">
        <f>IFERROR(VLOOKUP(CONCATENATE($A112,CM$25),Datos!$B:$AV,46,FALSE),"0")</f>
        <v>0</v>
      </c>
      <c r="CN112" s="25">
        <f>IFERROR(VLOOKUP(CONCATENATE($A112,CN$25),Datos!$B:$AV,46,FALSE),"0")</f>
        <v>0</v>
      </c>
      <c r="CO112" s="25">
        <f>IFERROR(VLOOKUP(CONCATENATE($A112,CO$25),Datos!$B:$AV,46,FALSE),"0")</f>
        <v>0</v>
      </c>
      <c r="CP112" s="25">
        <f>IFERROR(VLOOKUP(CONCATENATE($A112,CP$25),Datos!$B:$AV,46,FALSE),"0")</f>
        <v>0</v>
      </c>
      <c r="CQ112" s="25">
        <f>IFERROR(VLOOKUP(CONCATENATE($A112,CQ$25),Datos!$B:$AV,46,FALSE),"0")</f>
        <v>0</v>
      </c>
      <c r="CR112" s="25">
        <f>IFERROR(VLOOKUP(CONCATENATE($A112,CR$25),Datos!$B:$AV,46,FALSE),"0")</f>
        <v>0</v>
      </c>
      <c r="CS112" s="25">
        <f>IFERROR(VLOOKUP(CONCATENATE($A112,CS$25),Datos!$B:$AV,46,FALSE),"0")</f>
        <v>0</v>
      </c>
      <c r="CT112" s="25">
        <f>IFERROR(VLOOKUP(CONCATENATE($A112,CT$25),Datos!$B:$AV,46,FALSE),"0")</f>
        <v>0</v>
      </c>
      <c r="CU112" s="25">
        <f>IFERROR(VLOOKUP(CONCATENATE($A112,CU$25),Datos!$B:$AV,46,FALSE),"0")</f>
        <v>0</v>
      </c>
      <c r="CV112" s="25">
        <f>IFERROR(VLOOKUP(CONCATENATE($A112,CV$25),Datos!$B:$AV,46,FALSE),"0")</f>
        <v>0</v>
      </c>
      <c r="CW112" s="25">
        <f>IFERROR(VLOOKUP(CONCATENATE($A112,CW$25),Datos!$B:$AV,46,FALSE),"0")</f>
        <v>0</v>
      </c>
      <c r="CX112" s="25">
        <f>IFERROR(VLOOKUP(CONCATENATE($A112,CX$25),Datos!$B:$AV,46,FALSE),"0")</f>
        <v>0</v>
      </c>
      <c r="CY112" s="25" t="str">
        <f>IFERROR(VLOOKUP(CONCATENATE($A112,CY$25),Datos!$B:$AV,46,FALSE),"0")</f>
        <v>0</v>
      </c>
      <c r="CZ112" s="25">
        <f>IFERROR(VLOOKUP(CONCATENATE($A112,CZ$25),Datos!$B:$AV,46,FALSE),"0")</f>
        <v>1</v>
      </c>
      <c r="DA112" s="25">
        <f>IFERROR(VLOOKUP(CONCATENATE($A112,DA$25),Datos!$B:$AV,46,FALSE),"0")</f>
        <v>8.4325396825396821E-3</v>
      </c>
    </row>
    <row r="113" spans="1:105" x14ac:dyDescent="0.2">
      <c r="A113" s="21" t="s">
        <v>32</v>
      </c>
      <c r="B113" s="23">
        <v>6.6249539933750457E-3</v>
      </c>
      <c r="C113" s="23">
        <v>6.6864784546805346E-3</v>
      </c>
      <c r="D113" s="23">
        <v>7.0875226635899128E-3</v>
      </c>
      <c r="E113" s="23">
        <v>0</v>
      </c>
      <c r="F113" s="23">
        <v>0</v>
      </c>
      <c r="G113" s="23">
        <v>0</v>
      </c>
      <c r="H113" s="23">
        <v>3.1645569620253164E-3</v>
      </c>
      <c r="I113" s="23">
        <v>3.2041012495994873E-3</v>
      </c>
      <c r="J113" s="23">
        <v>3.0425963488843813E-3</v>
      </c>
      <c r="K113" s="23">
        <v>3.1076581576026637E-3</v>
      </c>
      <c r="L113" s="23">
        <v>3.9468963042698238E-3</v>
      </c>
      <c r="M113" s="23">
        <v>3.9855072463768114E-3</v>
      </c>
      <c r="N113" s="23">
        <v>3.5962877030162412E-3</v>
      </c>
      <c r="O113" s="23">
        <v>3.6013011152416356E-3</v>
      </c>
      <c r="P113" s="23">
        <v>4.5651129264776547E-3</v>
      </c>
      <c r="Q113" s="23">
        <v>4.2473454091193005E-3</v>
      </c>
      <c r="R113" s="23">
        <v>5.2252506708092075E-3</v>
      </c>
      <c r="S113" s="23">
        <v>5.4636739515652689E-3</v>
      </c>
      <c r="T113" s="23">
        <v>4.2092603728202047E-3</v>
      </c>
      <c r="U113" s="23">
        <v>4.0093119503362652E-3</v>
      </c>
      <c r="V113" s="23">
        <v>4.014049172102358E-3</v>
      </c>
      <c r="W113" s="23">
        <v>5.1341890315052506E-3</v>
      </c>
      <c r="X113" s="23">
        <v>4.8343523389734111E-3</v>
      </c>
      <c r="Y113" s="23">
        <v>3.8503003234252272E-3</v>
      </c>
      <c r="Z113" s="23">
        <v>5.1112447384245342E-3</v>
      </c>
      <c r="AA113" s="23">
        <v>5.0520059435364044E-3</v>
      </c>
      <c r="AB113" s="23">
        <v>5.2777411267977302E-3</v>
      </c>
      <c r="AC113" s="23">
        <v>4.6065737051792831E-3</v>
      </c>
      <c r="AD113" s="23">
        <v>6.2380649267982178E-3</v>
      </c>
      <c r="AE113" s="23">
        <v>5.5886736214605069E-3</v>
      </c>
      <c r="AF113" s="23">
        <v>5.7206815072752149E-3</v>
      </c>
      <c r="AG113" s="23">
        <v>6.9124423963133645E-3</v>
      </c>
      <c r="AH113" s="23">
        <v>6.5948002536461636E-3</v>
      </c>
      <c r="AI113" s="23">
        <v>5.4426705370101596E-3</v>
      </c>
      <c r="AJ113" s="23">
        <v>5.4175475687103592E-3</v>
      </c>
      <c r="AK113" s="23">
        <v>4.8204998097171126E-3</v>
      </c>
      <c r="AL113" s="23">
        <v>6.5904505716207129E-3</v>
      </c>
      <c r="AM113" s="23">
        <v>5.3517817517295396E-3</v>
      </c>
      <c r="AN113" s="23">
        <v>5.1394063985609664E-3</v>
      </c>
      <c r="AO113" s="23">
        <v>5.3019526703737231E-3</v>
      </c>
      <c r="AP113" s="23">
        <v>6.4457908985432509E-3</v>
      </c>
      <c r="AQ113" s="23">
        <v>6.9794493989918573E-3</v>
      </c>
      <c r="AR113" s="23">
        <v>7.2525597269624577E-3</v>
      </c>
      <c r="AS113" s="23">
        <v>0</v>
      </c>
      <c r="AT113" s="23">
        <v>0</v>
      </c>
      <c r="AU113" s="23">
        <v>0</v>
      </c>
      <c r="AV113" s="23">
        <v>0</v>
      </c>
      <c r="AW113" s="23">
        <v>0</v>
      </c>
      <c r="AX113" s="23">
        <v>0</v>
      </c>
      <c r="AY113" s="23">
        <v>0</v>
      </c>
      <c r="AZ113" s="23">
        <v>0</v>
      </c>
      <c r="BA113" s="23">
        <v>0</v>
      </c>
      <c r="BB113" s="25">
        <f>IFERROR(VLOOKUP(CONCATENATE($A113,BB$25),Datos!$B:$AV,46,FALSE),"0")</f>
        <v>0</v>
      </c>
      <c r="BC113" s="25">
        <f>IFERROR(VLOOKUP(CONCATENATE($A113,BC$25),Datos!$B:$AV,46,FALSE),"0")</f>
        <v>0</v>
      </c>
      <c r="BD113" s="25">
        <f>IFERROR(VLOOKUP(CONCATENATE($A113,BD$25),Datos!$B:$AV,46,FALSE),"0")</f>
        <v>0</v>
      </c>
      <c r="BE113" s="25">
        <f>IFERROR(VLOOKUP(CONCATENATE($A113,BE$25),Datos!$B:$AV,46,FALSE),"0")</f>
        <v>0</v>
      </c>
      <c r="BF113" s="25">
        <f>IFERROR(VLOOKUP(CONCATENATE($A113,BF$25),Datos!$B:$AV,46,FALSE),"0")</f>
        <v>0</v>
      </c>
      <c r="BG113" s="25">
        <f>IFERROR(VLOOKUP(CONCATENATE($A113,BG$25),Datos!$B:$AV,46,FALSE),"0")</f>
        <v>0</v>
      </c>
      <c r="BH113" s="25">
        <f>IFERROR(VLOOKUP(CONCATENATE($A113,BH$25),Datos!$B:$AV,46,FALSE),"0")</f>
        <v>0</v>
      </c>
      <c r="BI113" s="25">
        <f>IFERROR(VLOOKUP(CONCATENATE($A113,BI$25),Datos!$B:$AV,46,FALSE),"0")</f>
        <v>0</v>
      </c>
      <c r="BJ113" s="25">
        <f>IFERROR(VLOOKUP(CONCATENATE($A113,BJ$25),Datos!$B:$AV,46,FALSE),"0")</f>
        <v>0</v>
      </c>
      <c r="BK113" s="25">
        <f>IFERROR(VLOOKUP(CONCATENATE($A113,BK$25),Datos!$B:$AV,46,FALSE),"0")</f>
        <v>0</v>
      </c>
      <c r="BL113" s="25">
        <f>IFERROR(VLOOKUP(CONCATENATE($A113,BL$25),Datos!$B:$AV,46,FALSE),"0")</f>
        <v>0</v>
      </c>
      <c r="BM113" s="25">
        <f>IFERROR(VLOOKUP(CONCATENATE($A113,BM$25),Datos!$B:$AV,46,FALSE),"0")</f>
        <v>0</v>
      </c>
      <c r="BN113" s="25">
        <f>IFERROR(VLOOKUP(CONCATENATE($A113,BN$25),Datos!$B:$AV,46,FALSE),"0")</f>
        <v>0</v>
      </c>
      <c r="BO113" s="25">
        <f>IFERROR(VLOOKUP(CONCATENATE($A113,BO$25),Datos!$B:$AV,46,FALSE),"0")</f>
        <v>0</v>
      </c>
      <c r="BP113" s="25">
        <f>IFERROR(VLOOKUP(CONCATENATE($A113,BP$25),Datos!$B:$AV,46,FALSE),"0")</f>
        <v>0</v>
      </c>
      <c r="BQ113" s="25">
        <f>IFERROR(VLOOKUP(CONCATENATE($A113,BQ$25),Datos!$B:$AV,46,FALSE),"0")</f>
        <v>0</v>
      </c>
      <c r="BR113" s="25">
        <f>IFERROR(VLOOKUP(CONCATENATE($A113,BR$25),Datos!$B:$AV,46,FALSE),"0")</f>
        <v>0</v>
      </c>
      <c r="BS113" s="25">
        <f>IFERROR(VLOOKUP(CONCATENATE($A113,BS$25),Datos!$B:$AV,46,FALSE),"0")</f>
        <v>0</v>
      </c>
      <c r="BT113" s="25">
        <f>IFERROR(VLOOKUP(CONCATENATE($A113,BT$25),Datos!$B:$AV,46,FALSE),"0")</f>
        <v>0</v>
      </c>
      <c r="BU113" s="25">
        <f>IFERROR(VLOOKUP(CONCATENATE($A113,BU$25),Datos!$B:$AV,46,FALSE),"0")</f>
        <v>4.9573666468372005E-4</v>
      </c>
      <c r="BV113" s="25">
        <f>IFERROR(VLOOKUP(CONCATENATE($A113,BV$25),Datos!$B:$AV,46,FALSE),"0")</f>
        <v>9.4339622641509435E-4</v>
      </c>
      <c r="BW113" s="25">
        <f>IFERROR(VLOOKUP(CONCATENATE($A113,BW$25),Datos!$B:$AV,46,FALSE),"0")</f>
        <v>7.7962577962577967E-4</v>
      </c>
      <c r="BX113" s="25">
        <f>IFERROR(VLOOKUP(CONCATENATE($A113,BX$25),Datos!$B:$AV,46,FALSE),"0")</f>
        <v>7.8517587939698496E-4</v>
      </c>
      <c r="BY113" s="25">
        <f>IFERROR(VLOOKUP(CONCATENATE($A113,BY$25),Datos!$B:$AV,46,FALSE),"0")</f>
        <v>6.6814214724182565E-4</v>
      </c>
      <c r="BZ113" s="25">
        <f>IFERROR(VLOOKUP(CONCATENATE($A113,BZ$25),Datos!$B:$AV,46,FALSE),"0")</f>
        <v>7.1069837960769451E-4</v>
      </c>
      <c r="CA113" s="25">
        <f>IFERROR(VLOOKUP(CONCATENATE($A113,CA$25),Datos!$B:$AV,46,FALSE),"0")</f>
        <v>6.7753956347093843E-4</v>
      </c>
      <c r="CB113" s="25">
        <f>IFERROR(VLOOKUP(CONCATENATE($A113,CB$25),Datos!$B:$AV,46,FALSE),"0")</f>
        <v>8.2999031677963753E-4</v>
      </c>
      <c r="CC113" s="25">
        <f>IFERROR(VLOOKUP(CONCATENATE($A113,CC$25),Datos!$B:$AV,46,FALSE),"0")</f>
        <v>6.2067319169252803E-4</v>
      </c>
      <c r="CD113" s="25">
        <f>IFERROR(VLOOKUP(CONCATENATE($A113,CD$25),Datos!$B:$AV,46,FALSE),"0")</f>
        <v>9.6103022440055736E-4</v>
      </c>
      <c r="CE113" s="25">
        <f>IFERROR(VLOOKUP(CONCATENATE($A113,CE$25),Datos!$B:$AV,46,FALSE),"0")</f>
        <v>7.9838444559244821E-4</v>
      </c>
      <c r="CF113" s="25">
        <f>IFERROR(VLOOKUP(CONCATENATE($A113,CF$25),Datos!$B:$AV,46,FALSE),"0")</f>
        <v>8.9264740427531125E-4</v>
      </c>
      <c r="CG113" s="25">
        <f>IFERROR(VLOOKUP(CONCATENATE($A113,CG$25),Datos!$B:$AV,46,FALSE),"0")</f>
        <v>8.1308590013392005E-4</v>
      </c>
      <c r="CH113" s="25">
        <f>IFERROR(VLOOKUP(CONCATENATE($A113,CH$25),Datos!$B:$AV,46,FALSE),"0")</f>
        <v>1.1517420097898071E-3</v>
      </c>
      <c r="CI113" s="25">
        <f>IFERROR(VLOOKUP(CONCATENATE($A113,CI$25),Datos!$B:$AV,46,FALSE),"0")</f>
        <v>5.6420141990690673E-4</v>
      </c>
      <c r="CJ113" s="25">
        <f>IFERROR(VLOOKUP(CONCATENATE($A113,CJ$25),Datos!$B:$AV,46,FALSE),"0")</f>
        <v>1.1714540087156178E-3</v>
      </c>
      <c r="CK113" s="25">
        <f>IFERROR(VLOOKUP(CONCATENATE($A113,CK$25),Datos!$B:$AV,46,FALSE),"0")</f>
        <v>1.2668324496786E-3</v>
      </c>
      <c r="CL113" s="25">
        <f>IFERROR(VLOOKUP(CONCATENATE($A113,CL$25),Datos!$B:$AV,46,FALSE),"0")</f>
        <v>2.5256204769537132E-3</v>
      </c>
      <c r="CM113" s="25">
        <f>IFERROR(VLOOKUP(CONCATENATE($A113,CM$25),Datos!$B:$AV,46,FALSE),"0")</f>
        <v>4.0068979509028197E-3</v>
      </c>
      <c r="CN113" s="25">
        <f>IFERROR(VLOOKUP(CONCATENATE($A113,CN$25),Datos!$B:$AV,46,FALSE),"0")</f>
        <v>4.4631471563376691E-3</v>
      </c>
      <c r="CO113" s="25">
        <f>IFERROR(VLOOKUP(CONCATENATE($A113,CO$25),Datos!$B:$AV,46,FALSE),"0")</f>
        <v>3.5761652140962486E-3</v>
      </c>
      <c r="CP113" s="25">
        <f>IFERROR(VLOOKUP(CONCATENATE($A113,CP$25),Datos!$B:$AV,46,FALSE),"0")</f>
        <v>2.9603871998496313E-3</v>
      </c>
      <c r="CQ113" s="25">
        <f>IFERROR(VLOOKUP(CONCATENATE($A113,CQ$25),Datos!$B:$AV,46,FALSE),"0")</f>
        <v>2.3642897673538869E-3</v>
      </c>
      <c r="CR113" s="25">
        <f>IFERROR(VLOOKUP(CONCATENATE($A113,CR$25),Datos!$B:$AV,46,FALSE),"0")</f>
        <v>2.8120680615795245E-3</v>
      </c>
      <c r="CS113" s="25">
        <f>IFERROR(VLOOKUP(CONCATENATE($A113,CS$25),Datos!$B:$AV,46,FALSE),"0")</f>
        <v>4.1452495440225503E-3</v>
      </c>
      <c r="CT113" s="25">
        <f>IFERROR(VLOOKUP(CONCATENATE($A113,CT$25),Datos!$B:$AV,46,FALSE),"0")</f>
        <v>4.2149631190727078E-3</v>
      </c>
      <c r="CU113" s="25">
        <f>IFERROR(VLOOKUP(CONCATENATE($A113,CU$25),Datos!$B:$AV,46,FALSE),"0")</f>
        <v>3.127221037668799E-3</v>
      </c>
      <c r="CV113" s="25">
        <f>IFERROR(VLOOKUP(CONCATENATE($A113,CV$25),Datos!$B:$AV,46,FALSE),"0")</f>
        <v>3.3909480525596948E-3</v>
      </c>
      <c r="CW113" s="25">
        <f>IFERROR(VLOOKUP(CONCATENATE($A113,CW$25),Datos!$B:$AV,46,FALSE),"0")</f>
        <v>2.7154494783478635E-3</v>
      </c>
      <c r="CX113" s="25">
        <f>IFERROR(VLOOKUP(CONCATENATE($A113,CX$25),Datos!$B:$AV,46,FALSE),"0")</f>
        <v>3.0078777751253285E-3</v>
      </c>
      <c r="CY113" s="25">
        <f>IFERROR(VLOOKUP(CONCATENATE($A113,CY$25),Datos!$B:$AV,46,FALSE),"0")</f>
        <v>2.5803985282171356E-3</v>
      </c>
      <c r="CZ113" s="25">
        <f>IFERROR(VLOOKUP(CONCATENATE($A113,CZ$25),Datos!$B:$AV,46,FALSE),"0")</f>
        <v>5.720152537400997E-3</v>
      </c>
      <c r="DA113" s="25">
        <f>IFERROR(VLOOKUP(CONCATENATE($A113,DA$25),Datos!$B:$AV,46,FALSE),"0")</f>
        <v>2.7639043786064103E-3</v>
      </c>
    </row>
    <row r="114" spans="1:105" x14ac:dyDescent="0.2">
      <c r="A114" s="21" t="s">
        <v>33</v>
      </c>
      <c r="B114" s="23">
        <v>4.7043729284721482E-3</v>
      </c>
      <c r="C114" s="23">
        <v>4.8128985681626761E-3</v>
      </c>
      <c r="D114" s="23">
        <v>5.5356561380657766E-3</v>
      </c>
      <c r="E114" s="23">
        <v>4.796430563301729E-3</v>
      </c>
      <c r="F114" s="23">
        <v>5.1760999212332624E-3</v>
      </c>
      <c r="G114" s="23">
        <v>4.9074280615659157E-3</v>
      </c>
      <c r="H114" s="23">
        <v>4.0926099158091677E-3</v>
      </c>
      <c r="I114" s="23">
        <v>3.3057851239669421E-3</v>
      </c>
      <c r="J114" s="23">
        <v>2.8880094127714195E-3</v>
      </c>
      <c r="K114" s="23">
        <v>4.4500953591862687E-3</v>
      </c>
      <c r="L114" s="23">
        <v>4.4776119402985077E-3</v>
      </c>
      <c r="M114" s="23">
        <v>4.9782202862476664E-3</v>
      </c>
      <c r="N114" s="23">
        <v>5.1559356136820925E-3</v>
      </c>
      <c r="O114" s="23">
        <v>4.7804755315133977E-3</v>
      </c>
      <c r="P114" s="23">
        <v>6.0567010309278352E-3</v>
      </c>
      <c r="Q114" s="23">
        <v>7.6762037683182132E-3</v>
      </c>
      <c r="R114" s="23">
        <v>7.8673784771003084E-3</v>
      </c>
      <c r="S114" s="23">
        <v>7.9525737420474262E-3</v>
      </c>
      <c r="T114" s="23">
        <v>1.0893617021276596E-2</v>
      </c>
      <c r="U114" s="23">
        <v>9.9228224917309819E-3</v>
      </c>
      <c r="V114" s="23">
        <v>1.051745898190997E-2</v>
      </c>
      <c r="W114" s="23">
        <v>1.1094890510948904E-2</v>
      </c>
      <c r="X114" s="23">
        <v>1.1395133969818293E-2</v>
      </c>
      <c r="Y114" s="23">
        <v>8.1135902636916835E-3</v>
      </c>
      <c r="Z114" s="23">
        <v>0</v>
      </c>
      <c r="AA114" s="23">
        <v>0</v>
      </c>
      <c r="AB114" s="23">
        <v>0</v>
      </c>
      <c r="AC114" s="23">
        <v>5.794137695978187E-3</v>
      </c>
      <c r="AD114" s="23">
        <v>2.9863481228668944E-3</v>
      </c>
      <c r="AE114" s="23">
        <v>2.8080028080028079E-3</v>
      </c>
      <c r="AF114" s="23">
        <v>4.1641879833432477E-3</v>
      </c>
      <c r="AG114" s="23">
        <v>4.2553191489361703E-3</v>
      </c>
      <c r="AH114" s="23">
        <v>5.3604931653712141E-3</v>
      </c>
      <c r="AI114" s="23">
        <v>5.5363321799307957E-3</v>
      </c>
      <c r="AJ114" s="23">
        <v>5.2105948762483714E-3</v>
      </c>
      <c r="AK114" s="23">
        <v>6.1249489587586773E-3</v>
      </c>
      <c r="AL114" s="23">
        <v>6.3105371294393895E-3</v>
      </c>
      <c r="AM114" s="23">
        <v>7.8393240343347641E-3</v>
      </c>
      <c r="AN114" s="23">
        <v>8.4277060837503297E-3</v>
      </c>
      <c r="AO114" s="23">
        <v>8.6917428442979169E-3</v>
      </c>
      <c r="AP114" s="23">
        <v>1.0803193987787695E-2</v>
      </c>
      <c r="AQ114" s="23">
        <v>8.8188976377952758E-3</v>
      </c>
      <c r="AR114" s="23">
        <v>8.4257206208425729E-3</v>
      </c>
      <c r="AS114" s="23">
        <v>1.0664479081214109E-2</v>
      </c>
      <c r="AT114" s="23">
        <v>8.4905660377358489E-3</v>
      </c>
      <c r="AU114" s="23">
        <v>9.5069287786013531E-3</v>
      </c>
      <c r="AV114" s="23">
        <v>1.0134573849476657E-2</v>
      </c>
      <c r="AW114" s="23">
        <v>8.1383519837232958E-3</v>
      </c>
      <c r="AX114" s="23">
        <v>7.6279888514009095E-3</v>
      </c>
      <c r="AY114" s="23">
        <v>1.0330114529530653E-2</v>
      </c>
      <c r="AZ114" s="23">
        <v>0</v>
      </c>
      <c r="BA114" s="23">
        <v>0</v>
      </c>
      <c r="BB114" s="25">
        <f>IFERROR(VLOOKUP(CONCATENATE($A114,BB$25),Datos!$B:$AV,46,FALSE),"0")</f>
        <v>0</v>
      </c>
      <c r="BC114" s="25">
        <f>IFERROR(VLOOKUP(CONCATENATE($A114,BC$25),Datos!$B:$AV,46,FALSE),"0")</f>
        <v>6.6666666666666671E-3</v>
      </c>
      <c r="BD114" s="25">
        <f>IFERROR(VLOOKUP(CONCATENATE($A114,BD$25),Datos!$B:$AV,46,FALSE),"0")</f>
        <v>4.5209591666968063E-3</v>
      </c>
      <c r="BE114" s="25">
        <f>IFERROR(VLOOKUP(CONCATENATE($A114,BE$25),Datos!$B:$AV,46,FALSE),"0")</f>
        <v>5.24748262657779E-3</v>
      </c>
      <c r="BF114" s="25">
        <f>IFERROR(VLOOKUP(CONCATENATE($A114,BF$25),Datos!$B:$AV,46,FALSE),"0")</f>
        <v>6.9298952457695403E-3</v>
      </c>
      <c r="BG114" s="25">
        <f>IFERROR(VLOOKUP(CONCATENATE($A114,BG$25),Datos!$B:$AV,46,FALSE),"0")</f>
        <v>9.9925056207844122E-4</v>
      </c>
      <c r="BH114" s="25">
        <f>IFERROR(VLOOKUP(CONCATENATE($A114,BH$25),Datos!$B:$AV,46,FALSE),"0")</f>
        <v>4.4864605031244989E-3</v>
      </c>
      <c r="BI114" s="25">
        <f>IFERROR(VLOOKUP(CONCATENATE($A114,BI$25),Datos!$B:$AV,46,FALSE),"0")</f>
        <v>5.9639389736477113E-3</v>
      </c>
      <c r="BJ114" s="25">
        <f>IFERROR(VLOOKUP(CONCATENATE($A114,BJ$25),Datos!$B:$AV,46,FALSE),"0")</f>
        <v>5.5581835383159885E-3</v>
      </c>
      <c r="BK114" s="25">
        <f>IFERROR(VLOOKUP(CONCATENATE($A114,BK$25),Datos!$B:$AV,46,FALSE),"0")</f>
        <v>6.5863228699551569E-3</v>
      </c>
      <c r="BL114" s="25">
        <f>IFERROR(VLOOKUP(CONCATENATE($A114,BL$25),Datos!$B:$AV,46,FALSE),"0")</f>
        <v>6.9872585285655573E-3</v>
      </c>
      <c r="BM114" s="25">
        <f>IFERROR(VLOOKUP(CONCATENATE($A114,BM$25),Datos!$B:$AV,46,FALSE),"0")</f>
        <v>6.3231535046414638E-3</v>
      </c>
      <c r="BN114" s="25">
        <f>IFERROR(VLOOKUP(CONCATENATE($A114,BN$25),Datos!$B:$AV,46,FALSE),"0")</f>
        <v>8.094388805048704E-3</v>
      </c>
      <c r="BO114" s="25">
        <f>IFERROR(VLOOKUP(CONCATENATE($A114,BO$25),Datos!$B:$AV,46,FALSE),"0")</f>
        <v>1.1427500936680405E-2</v>
      </c>
      <c r="BP114" s="25">
        <f>IFERROR(VLOOKUP(CONCATENATE($A114,BP$25),Datos!$B:$AV,46,FALSE),"0")</f>
        <v>1.1293453326274926E-2</v>
      </c>
      <c r="BQ114" s="25">
        <f>IFERROR(VLOOKUP(CONCATENATE($A114,BQ$25),Datos!$B:$AV,46,FALSE),"0")</f>
        <v>1.0126582278481013E-2</v>
      </c>
      <c r="BR114" s="25">
        <f>IFERROR(VLOOKUP(CONCATENATE($A114,BR$25),Datos!$B:$AV,46,FALSE),"0")</f>
        <v>7.5187969924812026E-3</v>
      </c>
      <c r="BS114" s="25">
        <f>IFERROR(VLOOKUP(CONCATENATE($A114,BS$25),Datos!$B:$AV,46,FALSE),"0")</f>
        <v>1.1356722774285136E-2</v>
      </c>
      <c r="BT114" s="25">
        <f>IFERROR(VLOOKUP(CONCATENATE($A114,BT$25),Datos!$B:$AV,46,FALSE),"0")</f>
        <v>9.5050535077288948E-3</v>
      </c>
      <c r="BU114" s="25">
        <f>IFERROR(VLOOKUP(CONCATENATE($A114,BU$25),Datos!$B:$AV,46,FALSE),"0")</f>
        <v>1.0736873069569055E-2</v>
      </c>
      <c r="BV114" s="25">
        <f>IFERROR(VLOOKUP(CONCATENATE($A114,BV$25),Datos!$B:$AV,46,FALSE),"0")</f>
        <v>7.7459333849728895E-3</v>
      </c>
      <c r="BW114" s="25">
        <f>IFERROR(VLOOKUP(CONCATENATE($A114,BW$25),Datos!$B:$AV,46,FALSE),"0")</f>
        <v>0</v>
      </c>
      <c r="BX114" s="25">
        <f>IFERROR(VLOOKUP(CONCATENATE($A114,BX$25),Datos!$B:$AV,46,FALSE),"0")</f>
        <v>0</v>
      </c>
      <c r="BY114" s="25">
        <f>IFERROR(VLOOKUP(CONCATENATE($A114,BY$25),Datos!$B:$AV,46,FALSE),"0")</f>
        <v>0</v>
      </c>
      <c r="BZ114" s="25">
        <f>IFERROR(VLOOKUP(CONCATENATE($A114,BZ$25),Datos!$B:$AV,46,FALSE),"0")</f>
        <v>0</v>
      </c>
      <c r="CA114" s="25">
        <f>IFERROR(VLOOKUP(CONCATENATE($A114,CA$25),Datos!$B:$AV,46,FALSE),"0")</f>
        <v>0</v>
      </c>
      <c r="CB114" s="25">
        <f>IFERROR(VLOOKUP(CONCATENATE($A114,CB$25),Datos!$B:$AV,46,FALSE),"0")</f>
        <v>0</v>
      </c>
      <c r="CC114" s="25">
        <f>IFERROR(VLOOKUP(CONCATENATE($A114,CC$25),Datos!$B:$AV,46,FALSE),"0")</f>
        <v>1.4756944444444444E-2</v>
      </c>
      <c r="CD114" s="25">
        <f>IFERROR(VLOOKUP(CONCATENATE($A114,CD$25),Datos!$B:$AV,46,FALSE),"0")</f>
        <v>4.1220115416323163E-3</v>
      </c>
      <c r="CE114" s="25">
        <f>IFERROR(VLOOKUP(CONCATENATE($A114,CE$25),Datos!$B:$AV,46,FALSE),"0")</f>
        <v>4.9800796812749003E-3</v>
      </c>
      <c r="CF114" s="25">
        <f>IFERROR(VLOOKUP(CONCATENATE($A114,CF$25),Datos!$B:$AV,46,FALSE),"0")</f>
        <v>5.7268722466960352E-3</v>
      </c>
      <c r="CG114" s="25">
        <f>IFERROR(VLOOKUP(CONCATENATE($A114,CG$25),Datos!$B:$AV,46,FALSE),"0")</f>
        <v>4.9220672682526662E-3</v>
      </c>
      <c r="CH114" s="25">
        <f>IFERROR(VLOOKUP(CONCATENATE($A114,CH$25),Datos!$B:$AV,46,FALSE),"0")</f>
        <v>4.8896524382185808E-3</v>
      </c>
      <c r="CI114" s="25">
        <f>IFERROR(VLOOKUP(CONCATENATE($A114,CI$25),Datos!$B:$AV,46,FALSE),"0")</f>
        <v>4.9977283053157656E-3</v>
      </c>
      <c r="CJ114" s="25">
        <f>IFERROR(VLOOKUP(CONCATENATE($A114,CJ$25),Datos!$B:$AV,46,FALSE),"0")</f>
        <v>4.9695053083352158E-3</v>
      </c>
      <c r="CK114" s="25">
        <f>IFERROR(VLOOKUP(CONCATENATE($A114,CK$25),Datos!$B:$AV,46,FALSE),"0")</f>
        <v>5.8539068465258337E-3</v>
      </c>
      <c r="CL114" s="25">
        <f>IFERROR(VLOOKUP(CONCATENATE($A114,CL$25),Datos!$B:$AV,46,FALSE),"0")</f>
        <v>7.7204388459975615E-3</v>
      </c>
      <c r="CM114" s="25">
        <f>IFERROR(VLOOKUP(CONCATENATE($A114,CM$25),Datos!$B:$AV,46,FALSE),"0")</f>
        <v>5.0274941084053415E-3</v>
      </c>
      <c r="CN114" s="25">
        <f>IFERROR(VLOOKUP(CONCATENATE($A114,CN$25),Datos!$B:$AV,46,FALSE),"0")</f>
        <v>4.9774550565087547E-3</v>
      </c>
      <c r="CO114" s="25">
        <f>IFERROR(VLOOKUP(CONCATENATE($A114,CO$25),Datos!$B:$AV,46,FALSE),"0")</f>
        <v>6.6377864728898823E-3</v>
      </c>
      <c r="CP114" s="25">
        <f>IFERROR(VLOOKUP(CONCATENATE($A114,CP$25),Datos!$B:$AV,46,FALSE),"0")</f>
        <v>4.0551500405515001E-3</v>
      </c>
      <c r="CQ114" s="25">
        <f>IFERROR(VLOOKUP(CONCATENATE($A114,CQ$25),Datos!$B:$AV,46,FALSE),"0")</f>
        <v>3.5335689045936395E-3</v>
      </c>
      <c r="CR114" s="25">
        <f>IFERROR(VLOOKUP(CONCATENATE($A114,CR$25),Datos!$B:$AV,46,FALSE),"0")</f>
        <v>3.9541320680110716E-3</v>
      </c>
      <c r="CS114" s="25">
        <f>IFERROR(VLOOKUP(CONCATENATE($A114,CS$25),Datos!$B:$AV,46,FALSE),"0")</f>
        <v>2.9341157642037877E-3</v>
      </c>
      <c r="CT114" s="25">
        <f>IFERROR(VLOOKUP(CONCATENATE($A114,CT$25),Datos!$B:$AV,46,FALSE),"0")</f>
        <v>4.2485395645246943E-3</v>
      </c>
      <c r="CU114" s="25">
        <f>IFERROR(VLOOKUP(CONCATENATE($A114,CU$25),Datos!$B:$AV,46,FALSE),"0")</f>
        <v>4.2016806722689074E-3</v>
      </c>
      <c r="CV114" s="25">
        <f>IFERROR(VLOOKUP(CONCATENATE($A114,CV$25),Datos!$B:$AV,46,FALSE),"0")</f>
        <v>3.7789324515824282E-3</v>
      </c>
      <c r="CW114" s="25">
        <f>IFERROR(VLOOKUP(CONCATENATE($A114,CW$25),Datos!$B:$AV,46,FALSE),"0")</f>
        <v>4.9267151126986082E-3</v>
      </c>
      <c r="CX114" s="25">
        <f>IFERROR(VLOOKUP(CONCATENATE($A114,CX$25),Datos!$B:$AV,46,FALSE),"0")</f>
        <v>4.4119674617399693E-3</v>
      </c>
      <c r="CY114" s="25">
        <f>IFERROR(VLOOKUP(CONCATENATE($A114,CY$25),Datos!$B:$AV,46,FALSE),"0")</f>
        <v>4.8638132295719845E-3</v>
      </c>
      <c r="CZ114" s="25">
        <f>IFERROR(VLOOKUP(CONCATENATE($A114,CZ$25),Datos!$B:$AV,46,FALSE),"0")</f>
        <v>4.9191848208011242E-3</v>
      </c>
      <c r="DA114" s="25">
        <f>IFERROR(VLOOKUP(CONCATENATE($A114,DA$25),Datos!$B:$AV,46,FALSE),"0")</f>
        <v>6.0018467220683287E-3</v>
      </c>
    </row>
    <row r="115" spans="1:105" x14ac:dyDescent="0.2">
      <c r="A115" s="21" t="s">
        <v>34</v>
      </c>
      <c r="B115" s="23">
        <v>2.3748738348275248E-3</v>
      </c>
      <c r="C115" s="23">
        <v>2.4863840871418423E-3</v>
      </c>
      <c r="D115" s="23">
        <v>4.408172991004944E-3</v>
      </c>
      <c r="E115" s="23">
        <v>3.9240951153801098E-3</v>
      </c>
      <c r="F115" s="23">
        <v>3.7072470700789287E-3</v>
      </c>
      <c r="G115" s="23">
        <v>3.4189096786224902E-3</v>
      </c>
      <c r="H115" s="23">
        <v>3.2006763693459752E-3</v>
      </c>
      <c r="I115" s="23">
        <v>2.8891296496930301E-3</v>
      </c>
      <c r="J115" s="23">
        <v>2.9923664122137403E-3</v>
      </c>
      <c r="K115" s="23">
        <v>2.7603974972396023E-3</v>
      </c>
      <c r="L115" s="23">
        <v>2.5799793601651187E-3</v>
      </c>
      <c r="M115" s="23">
        <v>2.5812648197616832E-3</v>
      </c>
      <c r="N115" s="23">
        <v>2.5025177770317698E-3</v>
      </c>
      <c r="O115" s="23">
        <v>2.4236548715462916E-3</v>
      </c>
      <c r="P115" s="23">
        <v>2.3124201302257654E-3</v>
      </c>
      <c r="Q115" s="23">
        <v>2.6409531998525981E-3</v>
      </c>
      <c r="R115" s="23">
        <v>2.5254080689867571E-3</v>
      </c>
      <c r="S115" s="23">
        <v>2.7518919256989179E-3</v>
      </c>
      <c r="T115" s="23">
        <v>2.5313251487153526E-3</v>
      </c>
      <c r="U115" s="23">
        <v>2.682506227246599E-3</v>
      </c>
      <c r="V115" s="23">
        <v>2.5323386489631101E-3</v>
      </c>
      <c r="W115" s="23">
        <v>2.8492008339124392E-3</v>
      </c>
      <c r="X115" s="23">
        <v>3.2116176778607835E-3</v>
      </c>
      <c r="Y115" s="23">
        <v>2.6984679665738162E-3</v>
      </c>
      <c r="Z115" s="23">
        <v>4.3730905169831668E-3</v>
      </c>
      <c r="AA115" s="23">
        <v>1.0551305724083356E-3</v>
      </c>
      <c r="AB115" s="23">
        <v>3.0592734225621415E-3</v>
      </c>
      <c r="AC115" s="23">
        <v>5.1107325383304937E-3</v>
      </c>
      <c r="AD115" s="23">
        <v>3.2746260731038143E-3</v>
      </c>
      <c r="AE115" s="23">
        <v>3.1300228407072162E-3</v>
      </c>
      <c r="AF115" s="23">
        <v>3.2699423457533774E-3</v>
      </c>
      <c r="AG115" s="23">
        <v>3.4404708012675421E-3</v>
      </c>
      <c r="AH115" s="23">
        <v>2.7169922161844619E-3</v>
      </c>
      <c r="AI115" s="23">
        <v>2.9204359284849346E-3</v>
      </c>
      <c r="AJ115" s="23">
        <v>2.933411557641537E-3</v>
      </c>
      <c r="AK115" s="23">
        <v>2.7520278099652374E-3</v>
      </c>
      <c r="AL115" s="23">
        <v>2.8733567990805258E-3</v>
      </c>
      <c r="AM115" s="23">
        <v>1.2195121951219513E-2</v>
      </c>
      <c r="AN115" s="23">
        <v>2.3198011599005801E-2</v>
      </c>
      <c r="AO115" s="23">
        <v>0</v>
      </c>
      <c r="AP115" s="23">
        <v>0</v>
      </c>
      <c r="AQ115" s="23">
        <v>4.5103092783505151E-3</v>
      </c>
      <c r="AR115" s="23">
        <v>3.6330608537693005E-3</v>
      </c>
      <c r="AS115" s="23">
        <v>3.4264176803152305E-3</v>
      </c>
      <c r="AT115" s="23">
        <v>3.0946804951488792E-3</v>
      </c>
      <c r="AU115" s="23">
        <v>3.0524540123704714E-3</v>
      </c>
      <c r="AV115" s="23">
        <v>3.5684101793595643E-3</v>
      </c>
      <c r="AW115" s="23">
        <v>3.952569169960474E-3</v>
      </c>
      <c r="AX115" s="23">
        <v>3.3889689062102856E-3</v>
      </c>
      <c r="AY115" s="23">
        <v>3.3797708350506964E-3</v>
      </c>
      <c r="AZ115" s="23">
        <v>3.1895383143290008E-3</v>
      </c>
      <c r="BA115" s="23">
        <v>2.9932853329018689E-3</v>
      </c>
      <c r="BB115" s="25">
        <f>IFERROR(VLOOKUP(CONCATENATE($A115,BB$25),Datos!$B:$AV,46,FALSE),"0")</f>
        <v>3.1110737408559658E-3</v>
      </c>
      <c r="BC115" s="25">
        <f>IFERROR(VLOOKUP(CONCATENATE($A115,BC$25),Datos!$B:$AV,46,FALSE),"0")</f>
        <v>2.9568302779420462E-3</v>
      </c>
      <c r="BD115" s="25">
        <f>IFERROR(VLOOKUP(CONCATENATE($A115,BD$25),Datos!$B:$AV,46,FALSE),"0")</f>
        <v>3.273756857193417E-3</v>
      </c>
      <c r="BE115" s="25">
        <f>IFERROR(VLOOKUP(CONCATENATE($A115,BE$25),Datos!$B:$AV,46,FALSE),"0")</f>
        <v>3.564573622155196E-3</v>
      </c>
      <c r="BF115" s="25">
        <f>IFERROR(VLOOKUP(CONCATENATE($A115,BF$25),Datos!$B:$AV,46,FALSE),"0")</f>
        <v>3.3771773906861001E-3</v>
      </c>
      <c r="BG115" s="25">
        <f>IFERROR(VLOOKUP(CONCATENATE($A115,BG$25),Datos!$B:$AV,46,FALSE),"0")</f>
        <v>3.1870333272627938E-3</v>
      </c>
      <c r="BH115" s="25">
        <f>IFERROR(VLOOKUP(CONCATENATE($A115,BH$25),Datos!$B:$AV,46,FALSE),"0")</f>
        <v>2.2692202959063265E-3</v>
      </c>
      <c r="BI115" s="25">
        <f>IFERROR(VLOOKUP(CONCATENATE($A115,BI$25),Datos!$B:$AV,46,FALSE),"0")</f>
        <v>9.2532617747756083E-4</v>
      </c>
      <c r="BJ115" s="25">
        <f>IFERROR(VLOOKUP(CONCATENATE($A115,BJ$25),Datos!$B:$AV,46,FALSE),"0")</f>
        <v>1.6369764082811748E-3</v>
      </c>
      <c r="BK115" s="25">
        <f>IFERROR(VLOOKUP(CONCATENATE($A115,BK$25),Datos!$B:$AV,46,FALSE),"0")</f>
        <v>3.6868973340896199E-3</v>
      </c>
      <c r="BL115" s="25">
        <f>IFERROR(VLOOKUP(CONCATENATE($A115,BL$25),Datos!$B:$AV,46,FALSE),"0")</f>
        <v>4.2832667047401482E-3</v>
      </c>
      <c r="BM115" s="25">
        <f>IFERROR(VLOOKUP(CONCATENATE($A115,BM$25),Datos!$B:$AV,46,FALSE),"0")</f>
        <v>3.845414343395501E-3</v>
      </c>
      <c r="BN115" s="25">
        <f>IFERROR(VLOOKUP(CONCATENATE($A115,BN$25),Datos!$B:$AV,46,FALSE),"0")</f>
        <v>3.7105751391465678E-3</v>
      </c>
      <c r="BO115" s="25">
        <f>IFERROR(VLOOKUP(CONCATENATE($A115,BO$25),Datos!$B:$AV,46,FALSE),"0")</f>
        <v>3.8910505836575876E-3</v>
      </c>
      <c r="BP115" s="25">
        <f>IFERROR(VLOOKUP(CONCATENATE($A115,BP$25),Datos!$B:$AV,46,FALSE),"0")</f>
        <v>8.5044929396662396E-3</v>
      </c>
      <c r="BQ115" s="25">
        <f>IFERROR(VLOOKUP(CONCATENATE($A115,BQ$25),Datos!$B:$AV,46,FALSE),"0")</f>
        <v>4.6996062492061473E-3</v>
      </c>
      <c r="BR115" s="25">
        <f>IFERROR(VLOOKUP(CONCATENATE($A115,BR$25),Datos!$B:$AV,46,FALSE),"0")</f>
        <v>1.2892924232936757E-2</v>
      </c>
      <c r="BS115" s="25">
        <f>IFERROR(VLOOKUP(CONCATENATE($A115,BS$25),Datos!$B:$AV,46,FALSE),"0")</f>
        <v>8.2205683355886325E-3</v>
      </c>
      <c r="BT115" s="25">
        <f>IFERROR(VLOOKUP(CONCATENATE($A115,BT$25),Datos!$B:$AV,46,FALSE),"0")</f>
        <v>1.073797178343181E-2</v>
      </c>
      <c r="BU115" s="25">
        <f>IFERROR(VLOOKUP(CONCATENATE($A115,BU$25),Datos!$B:$AV,46,FALSE),"0")</f>
        <v>7.7890829093908978E-3</v>
      </c>
      <c r="BV115" s="25">
        <f>IFERROR(VLOOKUP(CONCATENATE($A115,BV$25),Datos!$B:$AV,46,FALSE),"0")</f>
        <v>1.6097762194493142E-2</v>
      </c>
      <c r="BW115" s="25">
        <f>IFERROR(VLOOKUP(CONCATENATE($A115,BW$25),Datos!$B:$AV,46,FALSE),"0")</f>
        <v>6.1807387862796836E-3</v>
      </c>
      <c r="BX115" s="25">
        <f>IFERROR(VLOOKUP(CONCATENATE($A115,BX$25),Datos!$B:$AV,46,FALSE),"0")</f>
        <v>5.3375196232339087E-3</v>
      </c>
      <c r="BY115" s="25">
        <f>IFERROR(VLOOKUP(CONCATENATE($A115,BY$25),Datos!$B:$AV,46,FALSE),"0")</f>
        <v>6.5068493150684933E-3</v>
      </c>
      <c r="BZ115" s="25">
        <f>IFERROR(VLOOKUP(CONCATENATE($A115,BZ$25),Datos!$B:$AV,46,FALSE),"0")</f>
        <v>5.9204440333024974E-3</v>
      </c>
      <c r="CA115" s="25">
        <f>IFERROR(VLOOKUP(CONCATENATE($A115,CA$25),Datos!$B:$AV,46,FALSE),"0")</f>
        <v>5.9146599070553441E-3</v>
      </c>
      <c r="CB115" s="25">
        <f>IFERROR(VLOOKUP(CONCATENATE($A115,CB$25),Datos!$B:$AV,46,FALSE),"0")</f>
        <v>3.9483129935391241E-3</v>
      </c>
      <c r="CC115" s="25">
        <f>IFERROR(VLOOKUP(CONCATENATE($A115,CC$25),Datos!$B:$AV,46,FALSE),"0")</f>
        <v>4.2213883677298314E-3</v>
      </c>
      <c r="CD115" s="25">
        <f>IFERROR(VLOOKUP(CONCATENATE($A115,CD$25),Datos!$B:$AV,46,FALSE),"0")</f>
        <v>8.2178915238318856E-3</v>
      </c>
      <c r="CE115" s="25">
        <f>IFERROR(VLOOKUP(CONCATENATE($A115,CE$25),Datos!$B:$AV,46,FALSE),"0")</f>
        <v>1.0111223458038422E-2</v>
      </c>
      <c r="CF115" s="25">
        <f>IFERROR(VLOOKUP(CONCATENATE($A115,CF$25),Datos!$B:$AV,46,FALSE),"0")</f>
        <v>1.0655737704918032E-2</v>
      </c>
      <c r="CG115" s="25">
        <f>IFERROR(VLOOKUP(CONCATENATE($A115,CG$25),Datos!$B:$AV,46,FALSE),"0")</f>
        <v>1.2967765839199704E-2</v>
      </c>
      <c r="CH115" s="25">
        <f>IFERROR(VLOOKUP(CONCATENATE($A115,CH$25),Datos!$B:$AV,46,FALSE),"0")</f>
        <v>1.2455516014234875E-2</v>
      </c>
      <c r="CI115" s="25">
        <f>IFERROR(VLOOKUP(CONCATENATE($A115,CI$25),Datos!$B:$AV,46,FALSE),"0")</f>
        <v>0</v>
      </c>
      <c r="CJ115" s="25">
        <f>IFERROR(VLOOKUP(CONCATENATE($A115,CJ$25),Datos!$B:$AV,46,FALSE),"0")</f>
        <v>0</v>
      </c>
      <c r="CK115" s="25">
        <f>IFERROR(VLOOKUP(CONCATENATE($A115,CK$25),Datos!$B:$AV,46,FALSE),"0")</f>
        <v>0</v>
      </c>
      <c r="CL115" s="25">
        <f>IFERROR(VLOOKUP(CONCATENATE($A115,CL$25),Datos!$B:$AV,46,FALSE),"0")</f>
        <v>0</v>
      </c>
      <c r="CM115" s="25">
        <f>IFERROR(VLOOKUP(CONCATENATE($A115,CM$25),Datos!$B:$AV,46,FALSE),"0")</f>
        <v>0</v>
      </c>
      <c r="CN115" s="25">
        <f>IFERROR(VLOOKUP(CONCATENATE($A115,CN$25),Datos!$B:$AV,46,FALSE),"0")</f>
        <v>0</v>
      </c>
      <c r="CO115" s="25">
        <f>IFERROR(VLOOKUP(CONCATENATE($A115,CO$25),Datos!$B:$AV,46,FALSE),"0")</f>
        <v>2.206287920573635E-3</v>
      </c>
      <c r="CP115" s="25">
        <f>IFERROR(VLOOKUP(CONCATENATE($A115,CP$25),Datos!$B:$AV,46,FALSE),"0")</f>
        <v>1.2171547218443473E-3</v>
      </c>
      <c r="CQ115" s="25">
        <f>IFERROR(VLOOKUP(CONCATENATE($A115,CQ$25),Datos!$B:$AV,46,FALSE),"0")</f>
        <v>2.7446675031367628E-3</v>
      </c>
      <c r="CR115" s="25">
        <f>IFERROR(VLOOKUP(CONCATENATE($A115,CR$25),Datos!$B:$AV,46,FALSE),"0")</f>
        <v>2.0065139001977433E-3</v>
      </c>
      <c r="CS115" s="25">
        <f>IFERROR(VLOOKUP(CONCATENATE($A115,CS$25),Datos!$B:$AV,46,FALSE),"0")</f>
        <v>1.6409814557346231E-3</v>
      </c>
      <c r="CT115" s="25">
        <f>IFERROR(VLOOKUP(CONCATENATE($A115,CT$25),Datos!$B:$AV,46,FALSE),"0")</f>
        <v>1.6665972251156203E-3</v>
      </c>
      <c r="CU115" s="25">
        <f>IFERROR(VLOOKUP(CONCATENATE($A115,CU$25),Datos!$B:$AV,46,FALSE),"0")</f>
        <v>2.8044906662025152E-3</v>
      </c>
      <c r="CV115" s="25">
        <f>IFERROR(VLOOKUP(CONCATENATE($A115,CV$25),Datos!$B:$AV,46,FALSE),"0")</f>
        <v>1.6123406069532189E-3</v>
      </c>
      <c r="CW115" s="25">
        <f>IFERROR(VLOOKUP(CONCATENATE($A115,CW$25),Datos!$B:$AV,46,FALSE),"0")</f>
        <v>1.7951856385148919E-3</v>
      </c>
      <c r="CX115" s="25">
        <f>IFERROR(VLOOKUP(CONCATENATE($A115,CX$25),Datos!$B:$AV,46,FALSE),"0")</f>
        <v>1.6654770402093743E-3</v>
      </c>
      <c r="CY115" s="25">
        <f>IFERROR(VLOOKUP(CONCATENATE($A115,CY$25),Datos!$B:$AV,46,FALSE),"0")</f>
        <v>2.0169423154497781E-3</v>
      </c>
      <c r="CZ115" s="25">
        <f>IFERROR(VLOOKUP(CONCATENATE($A115,CZ$25),Datos!$B:$AV,46,FALSE),"0")</f>
        <v>1.7031726541767338E-3</v>
      </c>
      <c r="DA115" s="25">
        <f>IFERROR(VLOOKUP(CONCATENATE($A115,DA$25),Datos!$B:$AV,46,FALSE),"0")</f>
        <v>1.8918492826738137E-3</v>
      </c>
    </row>
    <row r="116" spans="1:105" x14ac:dyDescent="0.2">
      <c r="A116" s="21" t="s">
        <v>53</v>
      </c>
      <c r="B116" s="23">
        <v>2.0257010824840161E-3</v>
      </c>
      <c r="C116" s="23">
        <v>1.6667735111225079E-3</v>
      </c>
      <c r="D116" s="23">
        <v>1.6594332397242787E-3</v>
      </c>
      <c r="E116" s="23">
        <v>1.4893479246260442E-3</v>
      </c>
      <c r="F116" s="23">
        <v>1.4713408393039918E-3</v>
      </c>
      <c r="G116" s="23">
        <v>1.5157256536566881E-3</v>
      </c>
      <c r="H116" s="23">
        <v>1.5820782179470953E-3</v>
      </c>
      <c r="I116" s="23">
        <v>1.9502988361119848E-3</v>
      </c>
      <c r="J116" s="23">
        <v>1.9726376073814825E-3</v>
      </c>
      <c r="K116" s="23">
        <v>2.2502250225022503E-3</v>
      </c>
      <c r="L116" s="23">
        <v>1.9227071716977505E-3</v>
      </c>
      <c r="M116" s="23">
        <v>2.1149778888675257E-3</v>
      </c>
      <c r="N116" s="23">
        <v>1.7513134851138354E-3</v>
      </c>
      <c r="O116" s="23">
        <v>2.2624434389140274E-3</v>
      </c>
      <c r="P116" s="23">
        <v>2.1102791014295441E-3</v>
      </c>
      <c r="Q116" s="23">
        <v>2.1778311805346951E-3</v>
      </c>
      <c r="R116" s="23">
        <v>2.1981353748199801E-3</v>
      </c>
      <c r="S116" s="23">
        <v>2.0363408521303257E-3</v>
      </c>
      <c r="T116" s="23">
        <v>1.8390804597701149E-3</v>
      </c>
      <c r="U116" s="23">
        <v>2.6807405545782024E-3</v>
      </c>
      <c r="V116" s="23">
        <v>1.6108247422680412E-3</v>
      </c>
      <c r="W116" s="23">
        <v>2.422907488986784E-3</v>
      </c>
      <c r="X116" s="23">
        <v>1.4528548597995061E-3</v>
      </c>
      <c r="Y116" s="23">
        <v>1.3196480938416422E-3</v>
      </c>
      <c r="Z116" s="23">
        <v>1.7678255745433118E-3</v>
      </c>
      <c r="AA116" s="23">
        <v>1.9745502413339184E-3</v>
      </c>
      <c r="AB116" s="23">
        <v>2.254113757607634E-3</v>
      </c>
      <c r="AC116" s="23">
        <v>2.0917376363364711E-3</v>
      </c>
      <c r="AD116" s="23">
        <v>2.5978115405809652E-3</v>
      </c>
      <c r="AE116" s="23">
        <v>3.0943396226415093E-3</v>
      </c>
      <c r="AF116" s="23">
        <v>5.7234841709890892E-3</v>
      </c>
      <c r="AG116" s="23">
        <v>0</v>
      </c>
      <c r="AH116" s="23">
        <v>0</v>
      </c>
      <c r="AI116" s="23">
        <v>2.3866348448687352E-3</v>
      </c>
      <c r="AJ116" s="23">
        <v>2.7494108405341712E-3</v>
      </c>
      <c r="AK116" s="23">
        <v>2.7595722662987236E-3</v>
      </c>
      <c r="AL116" s="23">
        <v>1.9730351857941467E-3</v>
      </c>
      <c r="AM116" s="23">
        <v>2.2663332291341042E-3</v>
      </c>
      <c r="AN116" s="23">
        <v>2.1670901210581379E-3</v>
      </c>
      <c r="AO116" s="23">
        <v>2.2569966897381883E-3</v>
      </c>
      <c r="AP116" s="23">
        <v>1.9839755818389926E-3</v>
      </c>
      <c r="AQ116" s="23">
        <v>2.7698638809749922E-3</v>
      </c>
      <c r="AR116" s="23">
        <v>2.4808124660826419E-3</v>
      </c>
      <c r="AS116" s="23">
        <v>1.6220002211818484E-3</v>
      </c>
      <c r="AT116" s="23">
        <v>2.3046784973496199E-3</v>
      </c>
      <c r="AU116" s="23">
        <v>2.5005683109797683E-3</v>
      </c>
      <c r="AV116" s="23">
        <v>4.9842166472836022E-4</v>
      </c>
      <c r="AW116" s="23">
        <v>1.0238348759112131E-3</v>
      </c>
      <c r="AX116" s="23">
        <v>6.1208324332109171E-4</v>
      </c>
      <c r="AY116" s="23">
        <v>1.0277492291880781E-3</v>
      </c>
      <c r="AZ116" s="23">
        <v>8.8063405652069485E-4</v>
      </c>
      <c r="BA116" s="23">
        <v>1.0239225542213535E-3</v>
      </c>
      <c r="BB116" s="25">
        <f>IFERROR(VLOOKUP(CONCATENATE($A116,BB$25),Datos!$B:$AV,46,FALSE),"0")</f>
        <v>1.3382899628252788E-3</v>
      </c>
      <c r="BC116" s="25">
        <f>IFERROR(VLOOKUP(CONCATENATE($A116,BC$25),Datos!$B:$AV,46,FALSE),"0")</f>
        <v>1.9378056657746608E-3</v>
      </c>
      <c r="BD116" s="25">
        <f>IFERROR(VLOOKUP(CONCATENATE($A116,BD$25),Datos!$B:$AV,46,FALSE),"0")</f>
        <v>1.8402649981597351E-3</v>
      </c>
      <c r="BE116" s="25">
        <f>IFERROR(VLOOKUP(CONCATENATE($A116,BE$25),Datos!$B:$AV,46,FALSE),"0")</f>
        <v>1.81801654395055E-3</v>
      </c>
      <c r="BF116" s="25">
        <f>IFERROR(VLOOKUP(CONCATENATE($A116,BF$25),Datos!$B:$AV,46,FALSE),"0")</f>
        <v>1.6293279022403259E-3</v>
      </c>
      <c r="BG116" s="25">
        <f>IFERROR(VLOOKUP(CONCATENATE($A116,BG$25),Datos!$B:$AV,46,FALSE),"0")</f>
        <v>1.3907068062827225E-3</v>
      </c>
      <c r="BH116" s="25">
        <f>IFERROR(VLOOKUP(CONCATENATE($A116,BH$25),Datos!$B:$AV,46,FALSE),"0")</f>
        <v>1.8290655138011307E-3</v>
      </c>
      <c r="BI116" s="25">
        <f>IFERROR(VLOOKUP(CONCATENATE($A116,BI$25),Datos!$B:$AV,46,FALSE),"0")</f>
        <v>1.931799092894339E-3</v>
      </c>
      <c r="BJ116" s="25">
        <f>IFERROR(VLOOKUP(CONCATENATE($A116,BJ$25),Datos!$B:$AV,46,FALSE),"0")</f>
        <v>2.0863570391872277E-3</v>
      </c>
      <c r="BK116" s="25">
        <f>IFERROR(VLOOKUP(CONCATENATE($A116,BK$25),Datos!$B:$AV,46,FALSE),"0")</f>
        <v>2.1452949780594831E-3</v>
      </c>
      <c r="BL116" s="25">
        <f>IFERROR(VLOOKUP(CONCATENATE($A116,BL$25),Datos!$B:$AV,46,FALSE),"0")</f>
        <v>1.4521553041883216E-3</v>
      </c>
      <c r="BM116" s="25">
        <f>IFERROR(VLOOKUP(CONCATENATE($A116,BM$25),Datos!$B:$AV,46,FALSE),"0")</f>
        <v>2.5953802232026994E-3</v>
      </c>
      <c r="BN116" s="25">
        <f>IFERROR(VLOOKUP(CONCATENATE($A116,BN$25),Datos!$B:$AV,46,FALSE),"0")</f>
        <v>2.4077736692750882E-3</v>
      </c>
      <c r="BO116" s="25">
        <f>IFERROR(VLOOKUP(CONCATENATE($A116,BO$25),Datos!$B:$AV,46,FALSE),"0")</f>
        <v>2.1214531954388757E-3</v>
      </c>
      <c r="BP116" s="25">
        <f>IFERROR(VLOOKUP(CONCATENATE($A116,BP$25),Datos!$B:$AV,46,FALSE),"0")</f>
        <v>2.3070097604259094E-3</v>
      </c>
      <c r="BQ116" s="25">
        <f>IFERROR(VLOOKUP(CONCATENATE($A116,BQ$25),Datos!$B:$AV,46,FALSE),"0")</f>
        <v>2.3672000757504023E-3</v>
      </c>
      <c r="BR116" s="25">
        <f>IFERROR(VLOOKUP(CONCATENATE($A116,BR$25),Datos!$B:$AV,46,FALSE),"0")</f>
        <v>2.3814678501840225E-3</v>
      </c>
      <c r="BS116" s="25">
        <f>IFERROR(VLOOKUP(CONCATENATE($A116,BS$25),Datos!$B:$AV,46,FALSE),"0")</f>
        <v>2.442002442002442E-3</v>
      </c>
      <c r="BT116" s="25">
        <f>IFERROR(VLOOKUP(CONCATENATE($A116,BT$25),Datos!$B:$AV,46,FALSE),"0")</f>
        <v>2.6533018867924527E-3</v>
      </c>
      <c r="BU116" s="25">
        <f>IFERROR(VLOOKUP(CONCATENATE($A116,BU$25),Datos!$B:$AV,46,FALSE),"0")</f>
        <v>2.9577048210588583E-3</v>
      </c>
      <c r="BV116" s="25">
        <f>IFERROR(VLOOKUP(CONCATENATE($A116,BV$25),Datos!$B:$AV,46,FALSE),"0")</f>
        <v>3.070121576814442E-3</v>
      </c>
      <c r="BW116" s="25">
        <f>IFERROR(VLOOKUP(CONCATENATE($A116,BW$25),Datos!$B:$AV,46,FALSE),"0")</f>
        <v>4.5377197958026095E-3</v>
      </c>
      <c r="BX116" s="25">
        <f>IFERROR(VLOOKUP(CONCATENATE($A116,BX$25),Datos!$B:$AV,46,FALSE),"0")</f>
        <v>0</v>
      </c>
      <c r="BY116" s="25">
        <f>IFERROR(VLOOKUP(CONCATENATE($A116,BY$25),Datos!$B:$AV,46,FALSE),"0")</f>
        <v>0</v>
      </c>
      <c r="BZ116" s="25">
        <f>IFERROR(VLOOKUP(CONCATENATE($A116,BZ$25),Datos!$B:$AV,46,FALSE),"0")</f>
        <v>0</v>
      </c>
      <c r="CA116" s="25">
        <f>IFERROR(VLOOKUP(CONCATENATE($A116,CA$25),Datos!$B:$AV,46,FALSE),"0")</f>
        <v>0</v>
      </c>
      <c r="CB116" s="25">
        <f>IFERROR(VLOOKUP(CONCATENATE($A116,CB$25),Datos!$B:$AV,46,FALSE),"0")</f>
        <v>0</v>
      </c>
      <c r="CC116" s="25">
        <f>IFERROR(VLOOKUP(CONCATENATE($A116,CC$25),Datos!$B:$AV,46,FALSE),"0")</f>
        <v>0</v>
      </c>
      <c r="CD116" s="25">
        <f>IFERROR(VLOOKUP(CONCATENATE($A116,CD$25),Datos!$B:$AV,46,FALSE),"0")</f>
        <v>0</v>
      </c>
      <c r="CE116" s="25">
        <f>IFERROR(VLOOKUP(CONCATENATE($A116,CE$25),Datos!$B:$AV,46,FALSE),"0")</f>
        <v>5.7865586509051829E-4</v>
      </c>
      <c r="CF116" s="25">
        <f>IFERROR(VLOOKUP(CONCATENATE($A116,CF$25),Datos!$B:$AV,46,FALSE),"0")</f>
        <v>1.1042860100766098E-3</v>
      </c>
      <c r="CG116" s="25">
        <f>IFERROR(VLOOKUP(CONCATENATE($A116,CG$25),Datos!$B:$AV,46,FALSE),"0")</f>
        <v>8.020318139286192E-4</v>
      </c>
      <c r="CH116" s="25">
        <f>IFERROR(VLOOKUP(CONCATENATE($A116,CH$25),Datos!$B:$AV,46,FALSE),"0")</f>
        <v>1.1139505930148745E-3</v>
      </c>
      <c r="CI116" s="25">
        <f>IFERROR(VLOOKUP(CONCATENATE($A116,CI$25),Datos!$B:$AV,46,FALSE),"0")</f>
        <v>6.3844729617570071E-4</v>
      </c>
      <c r="CJ116" s="25">
        <f>IFERROR(VLOOKUP(CONCATENATE($A116,CJ$25),Datos!$B:$AV,46,FALSE),"0")</f>
        <v>1.1621900826446281E-3</v>
      </c>
      <c r="CK116" s="25">
        <f>IFERROR(VLOOKUP(CONCATENATE($A116,CK$25),Datos!$B:$AV,46,FALSE),"0")</f>
        <v>1.5320504963843608E-3</v>
      </c>
      <c r="CL116" s="25">
        <f>IFERROR(VLOOKUP(CONCATENATE($A116,CL$25),Datos!$B:$AV,46,FALSE),"0")</f>
        <v>3.3297048088621376E-3</v>
      </c>
      <c r="CM116" s="25">
        <f>IFERROR(VLOOKUP(CONCATENATE($A116,CM$25),Datos!$B:$AV,46,FALSE),"0")</f>
        <v>4.0259168396552811E-3</v>
      </c>
      <c r="CN116" s="25">
        <f>IFERROR(VLOOKUP(CONCATENATE($A116,CN$25),Datos!$B:$AV,46,FALSE),"0")</f>
        <v>4.0097738236952573E-3</v>
      </c>
      <c r="CO116" s="25">
        <f>IFERROR(VLOOKUP(CONCATENATE($A116,CO$25),Datos!$B:$AV,46,FALSE),"0")</f>
        <v>2.823818293431553E-3</v>
      </c>
      <c r="CP116" s="25">
        <f>IFERROR(VLOOKUP(CONCATENATE($A116,CP$25),Datos!$B:$AV,46,FALSE),"0")</f>
        <v>3.2956099987563737E-3</v>
      </c>
      <c r="CQ116" s="25">
        <f>IFERROR(VLOOKUP(CONCATENATE($A116,CQ$25),Datos!$B:$AV,46,FALSE),"0")</f>
        <v>2.8009460973484378E-3</v>
      </c>
      <c r="CR116" s="25">
        <f>IFERROR(VLOOKUP(CONCATENATE($A116,CR$25),Datos!$B:$AV,46,FALSE),"0")</f>
        <v>3.2166094012720226E-3</v>
      </c>
      <c r="CS116" s="25">
        <f>IFERROR(VLOOKUP(CONCATENATE($A116,CS$25),Datos!$B:$AV,46,FALSE),"0")</f>
        <v>4.49842555105713E-3</v>
      </c>
      <c r="CT116" s="25">
        <f>IFERROR(VLOOKUP(CONCATENATE($A116,CT$25),Datos!$B:$AV,46,FALSE),"0")</f>
        <v>4.3837357052096569E-3</v>
      </c>
      <c r="CU116" s="25">
        <f>IFERROR(VLOOKUP(CONCATENATE($A116,CU$25),Datos!$B:$AV,46,FALSE),"0")</f>
        <v>4.844290657439446E-3</v>
      </c>
      <c r="CV116" s="25">
        <f>IFERROR(VLOOKUP(CONCATENATE($A116,CV$25),Datos!$B:$AV,46,FALSE),"0")</f>
        <v>5.5008315210438785E-3</v>
      </c>
      <c r="CW116" s="25">
        <f>IFERROR(VLOOKUP(CONCATENATE($A116,CW$25),Datos!$B:$AV,46,FALSE),"0")</f>
        <v>4.5571481073134875E-3</v>
      </c>
      <c r="CX116" s="25">
        <f>IFERROR(VLOOKUP(CONCATENATE($A116,CX$25),Datos!$B:$AV,46,FALSE),"0")</f>
        <v>3.780718336483932E-3</v>
      </c>
      <c r="CY116" s="25">
        <f>IFERROR(VLOOKUP(CONCATENATE($A116,CY$25),Datos!$B:$AV,46,FALSE),"0")</f>
        <v>4.7819794878248287E-3</v>
      </c>
      <c r="CZ116" s="25">
        <f>IFERROR(VLOOKUP(CONCATENATE($A116,CZ$25),Datos!$B:$AV,46,FALSE),"0")</f>
        <v>5.7743388382030256E-3</v>
      </c>
      <c r="DA116" s="25">
        <f>IFERROR(VLOOKUP(CONCATENATE($A116,DA$25),Datos!$B:$AV,46,FALSE),"0")</f>
        <v>4.1181391158870082E-3</v>
      </c>
    </row>
    <row r="117" spans="1:105" x14ac:dyDescent="0.2">
      <c r="A117" s="21" t="s">
        <v>35</v>
      </c>
      <c r="B117" s="23">
        <v>7.0036540803897684E-3</v>
      </c>
      <c r="C117" s="23">
        <v>7.5349838536060282E-3</v>
      </c>
      <c r="D117" s="23">
        <v>6.6441888139627129E-3</v>
      </c>
      <c r="E117" s="23">
        <v>5.9102800116267807E-3</v>
      </c>
      <c r="F117" s="23">
        <v>8.0045740423098921E-3</v>
      </c>
      <c r="G117" s="23">
        <v>6.2230732407850646E-3</v>
      </c>
      <c r="H117" s="23">
        <v>4.4563279857397506E-3</v>
      </c>
      <c r="I117" s="23">
        <v>5.6757021234954495E-3</v>
      </c>
      <c r="J117" s="23">
        <v>5.9097978227060652E-3</v>
      </c>
      <c r="K117" s="23">
        <v>7.5949367088607592E-3</v>
      </c>
      <c r="L117" s="23">
        <v>0</v>
      </c>
      <c r="M117" s="23">
        <v>0</v>
      </c>
      <c r="N117" s="23">
        <v>0</v>
      </c>
      <c r="O117" s="23">
        <v>5.1813471502590676E-3</v>
      </c>
      <c r="P117" s="23">
        <v>2.5735885475309636E-3</v>
      </c>
      <c r="Q117" s="23">
        <v>2.7281407720638386E-3</v>
      </c>
      <c r="R117" s="23">
        <v>2.4639211545230554E-3</v>
      </c>
      <c r="S117" s="23">
        <v>3.1959444566894424E-3</v>
      </c>
      <c r="T117" s="23">
        <v>2.8589580686149934E-3</v>
      </c>
      <c r="U117" s="23">
        <v>2.5105442860012049E-3</v>
      </c>
      <c r="V117" s="23">
        <v>2.8821410190427174E-3</v>
      </c>
      <c r="W117" s="23">
        <v>3.4542314335060447E-3</v>
      </c>
      <c r="X117" s="23">
        <v>3.609051892313695E-3</v>
      </c>
      <c r="Y117" s="23">
        <v>3.7445802128498228E-3</v>
      </c>
      <c r="Z117" s="23">
        <v>2.8719126938541069E-3</v>
      </c>
      <c r="AA117" s="23">
        <v>1.0641694157709908E-3</v>
      </c>
      <c r="AB117" s="23">
        <v>3.3616768835277831E-3</v>
      </c>
      <c r="AC117" s="23">
        <v>3.1281533804238142E-3</v>
      </c>
      <c r="AD117" s="23">
        <v>3.6889025514909315E-3</v>
      </c>
      <c r="AE117" s="23">
        <v>3.8369801928860312E-3</v>
      </c>
      <c r="AF117" s="23">
        <v>3.9202874877491013E-3</v>
      </c>
      <c r="AG117" s="23">
        <v>3.7192913771165706E-3</v>
      </c>
      <c r="AH117" s="23">
        <v>3.5355414960922963E-3</v>
      </c>
      <c r="AI117" s="23">
        <v>3.9781768583769042E-3</v>
      </c>
      <c r="AJ117" s="23">
        <v>4.3354249857387337E-3</v>
      </c>
      <c r="AK117" s="23">
        <v>4.9203123328698259E-3</v>
      </c>
      <c r="AL117" s="23">
        <v>4.3103448275862068E-3</v>
      </c>
      <c r="AM117" s="23">
        <v>3.9039625219597892E-3</v>
      </c>
      <c r="AN117" s="23">
        <v>3.6496350364963502E-3</v>
      </c>
      <c r="AO117" s="23">
        <v>1.253752428041674E-2</v>
      </c>
      <c r="AP117" s="23">
        <v>1.2323020450970111E-2</v>
      </c>
      <c r="AQ117" s="23">
        <v>8.2392149601925573E-3</v>
      </c>
      <c r="AR117" s="23">
        <v>3.9482141217519057E-3</v>
      </c>
      <c r="AS117" s="23">
        <v>3.7054191755442334E-3</v>
      </c>
      <c r="AT117" s="23">
        <v>3.7811387900355872E-3</v>
      </c>
      <c r="AU117" s="23">
        <v>3.714710252600297E-3</v>
      </c>
      <c r="AV117" s="23">
        <v>3.9040713887339654E-3</v>
      </c>
      <c r="AW117" s="23">
        <v>3.8856508465167916E-3</v>
      </c>
      <c r="AX117" s="23">
        <v>3.8287504350852765E-3</v>
      </c>
      <c r="AY117" s="23">
        <v>4.2307692307692307E-3</v>
      </c>
      <c r="AZ117" s="23">
        <v>0</v>
      </c>
      <c r="BA117" s="23">
        <v>0</v>
      </c>
      <c r="BB117" s="25">
        <f>IFERROR(VLOOKUP(CONCATENATE($A117,BB$25),Datos!$B:$AV,46,FALSE),"0")</f>
        <v>0</v>
      </c>
      <c r="BC117" s="25">
        <f>IFERROR(VLOOKUP(CONCATENATE($A117,BC$25),Datos!$B:$AV,46,FALSE),"0")</f>
        <v>0</v>
      </c>
      <c r="BD117" s="25">
        <f>IFERROR(VLOOKUP(CONCATENATE($A117,BD$25),Datos!$B:$AV,46,FALSE),"0")</f>
        <v>0</v>
      </c>
      <c r="BE117" s="25">
        <f>IFERROR(VLOOKUP(CONCATENATE($A117,BE$25),Datos!$B:$AV,46,FALSE),"0")</f>
        <v>0</v>
      </c>
      <c r="BF117" s="25">
        <f>IFERROR(VLOOKUP(CONCATENATE($A117,BF$25),Datos!$B:$AV,46,FALSE),"0")</f>
        <v>0</v>
      </c>
      <c r="BG117" s="25">
        <f>IFERROR(VLOOKUP(CONCATENATE($A117,BG$25),Datos!$B:$AV,46,FALSE),"0")</f>
        <v>0</v>
      </c>
      <c r="BH117" s="25">
        <f>IFERROR(VLOOKUP(CONCATENATE($A117,BH$25),Datos!$B:$AV,46,FALSE),"0")</f>
        <v>0</v>
      </c>
      <c r="BI117" s="25">
        <f>IFERROR(VLOOKUP(CONCATENATE($A117,BI$25),Datos!$B:$AV,46,FALSE),"0")</f>
        <v>0</v>
      </c>
      <c r="BJ117" s="25">
        <f>IFERROR(VLOOKUP(CONCATENATE($A117,BJ$25),Datos!$B:$AV,46,FALSE),"0")</f>
        <v>7.2727272727272723E-4</v>
      </c>
      <c r="BK117" s="25">
        <f>IFERROR(VLOOKUP(CONCATENATE($A117,BK$25),Datos!$B:$AV,46,FALSE),"0")</f>
        <v>1.1055831951354339E-3</v>
      </c>
      <c r="BL117" s="25">
        <f>IFERROR(VLOOKUP(CONCATENATE($A117,BL$25),Datos!$B:$AV,46,FALSE),"0")</f>
        <v>1.2640542878052025E-3</v>
      </c>
      <c r="BM117" s="25">
        <f>IFERROR(VLOOKUP(CONCATENATE($A117,BM$25),Datos!$B:$AV,46,FALSE),"0")</f>
        <v>1.3410818059901655E-3</v>
      </c>
      <c r="BN117" s="25">
        <f>IFERROR(VLOOKUP(CONCATENATE($A117,BN$25),Datos!$B:$AV,46,FALSE),"0")</f>
        <v>1.4656895403064624E-3</v>
      </c>
      <c r="BO117" s="25">
        <f>IFERROR(VLOOKUP(CONCATENATE($A117,BO$25),Datos!$B:$AV,46,FALSE),"0")</f>
        <v>1.6813243662700465E-3</v>
      </c>
      <c r="BP117" s="25">
        <f>IFERROR(VLOOKUP(CONCATENATE($A117,BP$25),Datos!$B:$AV,46,FALSE),"0")</f>
        <v>1.7465862178469354E-3</v>
      </c>
      <c r="BQ117" s="25">
        <f>IFERROR(VLOOKUP(CONCATENATE($A117,BQ$25),Datos!$B:$AV,46,FALSE),"0")</f>
        <v>1.9088669950738917E-3</v>
      </c>
      <c r="BR117" s="25">
        <f>IFERROR(VLOOKUP(CONCATENATE($A117,BR$25),Datos!$B:$AV,46,FALSE),"0")</f>
        <v>1.8289251547552053E-3</v>
      </c>
      <c r="BS117" s="25">
        <f>IFERROR(VLOOKUP(CONCATENATE($A117,BS$25),Datos!$B:$AV,46,FALSE),"0")</f>
        <v>1.5948054906874752E-3</v>
      </c>
      <c r="BT117" s="25">
        <f>IFERROR(VLOOKUP(CONCATENATE($A117,BT$25),Datos!$B:$AV,46,FALSE),"0")</f>
        <v>1.9983763192406171E-3</v>
      </c>
      <c r="BU117" s="25">
        <f>IFERROR(VLOOKUP(CONCATENATE($A117,BU$25),Datos!$B:$AV,46,FALSE),"0")</f>
        <v>1.8898233015213078E-3</v>
      </c>
      <c r="BV117" s="25">
        <f>IFERROR(VLOOKUP(CONCATENATE($A117,BV$25),Datos!$B:$AV,46,FALSE),"0")</f>
        <v>2.0615520541893682E-3</v>
      </c>
      <c r="BW117" s="25">
        <f>IFERROR(VLOOKUP(CONCATENATE($A117,BW$25),Datos!$B:$AV,46,FALSE),"0")</f>
        <v>1.9968697717092127E-3</v>
      </c>
      <c r="BX117" s="25">
        <f>IFERROR(VLOOKUP(CONCATENATE($A117,BX$25),Datos!$B:$AV,46,FALSE),"0")</f>
        <v>1.6233766233766235E-3</v>
      </c>
      <c r="BY117" s="25">
        <f>IFERROR(VLOOKUP(CONCATENATE($A117,BY$25),Datos!$B:$AV,46,FALSE),"0")</f>
        <v>1.744765702891326E-3</v>
      </c>
      <c r="BZ117" s="25">
        <f>IFERROR(VLOOKUP(CONCATENATE($A117,BZ$25),Datos!$B:$AV,46,FALSE),"0")</f>
        <v>1.9293845263360988E-3</v>
      </c>
      <c r="CA117" s="25">
        <f>IFERROR(VLOOKUP(CONCATENATE($A117,CA$25),Datos!$B:$AV,46,FALSE),"0")</f>
        <v>2.2743518097342258E-3</v>
      </c>
      <c r="CB117" s="25">
        <f>IFERROR(VLOOKUP(CONCATENATE($A117,CB$25),Datos!$B:$AV,46,FALSE),"0")</f>
        <v>1.9308746862328635E-3</v>
      </c>
      <c r="CC117" s="25">
        <f>IFERROR(VLOOKUP(CONCATENATE($A117,CC$25),Datos!$B:$AV,46,FALSE),"0")</f>
        <v>2.1019442984760903E-3</v>
      </c>
      <c r="CD117" s="25">
        <f>IFERROR(VLOOKUP(CONCATENATE($A117,CD$25),Datos!$B:$AV,46,FALSE),"0")</f>
        <v>2.1831257223577758E-3</v>
      </c>
      <c r="CE117" s="25">
        <f>IFERROR(VLOOKUP(CONCATENATE($A117,CE$25),Datos!$B:$AV,46,FALSE),"0")</f>
        <v>2.3932987634623054E-3</v>
      </c>
      <c r="CF117" s="25">
        <f>IFERROR(VLOOKUP(CONCATENATE($A117,CF$25),Datos!$B:$AV,46,FALSE),"0")</f>
        <v>2.4186168126552493E-3</v>
      </c>
      <c r="CG117" s="25">
        <f>IFERROR(VLOOKUP(CONCATENATE($A117,CG$25),Datos!$B:$AV,46,FALSE),"0")</f>
        <v>2.3933260393873084E-3</v>
      </c>
      <c r="CH117" s="25">
        <f>IFERROR(VLOOKUP(CONCATENATE($A117,CH$25),Datos!$B:$AV,46,FALSE),"0")</f>
        <v>2.4256705246378822E-3</v>
      </c>
      <c r="CI117" s="25">
        <f>IFERROR(VLOOKUP(CONCATENATE($A117,CI$25),Datos!$B:$AV,46,FALSE),"0")</f>
        <v>2.4671052631578946E-3</v>
      </c>
      <c r="CJ117" s="25">
        <f>IFERROR(VLOOKUP(CONCATENATE($A117,CJ$25),Datos!$B:$AV,46,FALSE),"0")</f>
        <v>1.9789384408792142E-3</v>
      </c>
      <c r="CK117" s="25">
        <f>IFERROR(VLOOKUP(CONCATENATE($A117,CK$25),Datos!$B:$AV,46,FALSE),"0")</f>
        <v>2.1092596498628979E-3</v>
      </c>
      <c r="CL117" s="25">
        <f>IFERROR(VLOOKUP(CONCATENATE($A117,CL$25),Datos!$B:$AV,46,FALSE),"0")</f>
        <v>4.4303797468354432E-3</v>
      </c>
      <c r="CM117" s="25">
        <f>IFERROR(VLOOKUP(CONCATENATE($A117,CM$25),Datos!$B:$AV,46,FALSE),"0")</f>
        <v>4.9637887541703965E-3</v>
      </c>
      <c r="CN117" s="25">
        <f>IFERROR(VLOOKUP(CONCATENATE($A117,CN$25),Datos!$B:$AV,46,FALSE),"0")</f>
        <v>4.2984341418483268E-3</v>
      </c>
      <c r="CO117" s="25">
        <f>IFERROR(VLOOKUP(CONCATENATE($A117,CO$25),Datos!$B:$AV,46,FALSE),"0")</f>
        <v>4.5521395055676166E-3</v>
      </c>
      <c r="CP117" s="25">
        <f>IFERROR(VLOOKUP(CONCATENATE($A117,CP$25),Datos!$B:$AV,46,FALSE),"0")</f>
        <v>4.2931855436734055E-3</v>
      </c>
      <c r="CQ117" s="25">
        <f>IFERROR(VLOOKUP(CONCATENATE($A117,CQ$25),Datos!$B:$AV,46,FALSE),"0")</f>
        <v>3.6488516849109251E-3</v>
      </c>
      <c r="CR117" s="25">
        <f>IFERROR(VLOOKUP(CONCATENATE($A117,CR$25),Datos!$B:$AV,46,FALSE),"0")</f>
        <v>4.9657205100275522E-3</v>
      </c>
      <c r="CS117" s="25">
        <f>IFERROR(VLOOKUP(CONCATENATE($A117,CS$25),Datos!$B:$AV,46,FALSE),"0")</f>
        <v>4.2415528396836811E-3</v>
      </c>
      <c r="CT117" s="25">
        <f>IFERROR(VLOOKUP(CONCATENATE($A117,CT$25),Datos!$B:$AV,46,FALSE),"0")</f>
        <v>5.3712015304245454E-3</v>
      </c>
      <c r="CU117" s="25">
        <f>IFERROR(VLOOKUP(CONCATENATE($A117,CU$25),Datos!$B:$AV,46,FALSE),"0")</f>
        <v>4.6728971962616819E-3</v>
      </c>
      <c r="CV117" s="25">
        <f>IFERROR(VLOOKUP(CONCATENATE($A117,CV$25),Datos!$B:$AV,46,FALSE),"0")</f>
        <v>4.3207742827514693E-3</v>
      </c>
      <c r="CW117" s="25">
        <f>IFERROR(VLOOKUP(CONCATENATE($A117,CW$25),Datos!$B:$AV,46,FALSE),"0")</f>
        <v>4.6302420955152794E-3</v>
      </c>
      <c r="CX117" s="25">
        <f>IFERROR(VLOOKUP(CONCATENATE($A117,CX$25),Datos!$B:$AV,46,FALSE),"0")</f>
        <v>4.2731597194227205E-3</v>
      </c>
      <c r="CY117" s="25">
        <f>IFERROR(VLOOKUP(CONCATENATE($A117,CY$25),Datos!$B:$AV,46,FALSE),"0")</f>
        <v>5.0243366305542467E-3</v>
      </c>
      <c r="CZ117" s="25">
        <f>IFERROR(VLOOKUP(CONCATENATE($A117,CZ$25),Datos!$B:$AV,46,FALSE),"0")</f>
        <v>5.4427464936152399E-3</v>
      </c>
      <c r="DA117" s="25">
        <f>IFERROR(VLOOKUP(CONCATENATE($A117,DA$25),Datos!$B:$AV,46,FALSE),"0")</f>
        <v>5.9066745422327229E-3</v>
      </c>
    </row>
    <row r="118" spans="1:105" x14ac:dyDescent="0.2">
      <c r="A118" s="21" t="s">
        <v>36</v>
      </c>
      <c r="B118" s="23">
        <v>3.2573289902280132E-3</v>
      </c>
      <c r="C118" s="23">
        <v>3.375041159038525E-3</v>
      </c>
      <c r="D118" s="23">
        <v>3.3993371292597944E-3</v>
      </c>
      <c r="E118" s="23">
        <v>3.5901416650494858E-3</v>
      </c>
      <c r="F118" s="23">
        <v>3.8259206121472981E-3</v>
      </c>
      <c r="G118" s="23">
        <v>1.4218009478672985E-2</v>
      </c>
      <c r="H118" s="23">
        <v>4.0733197556008143E-3</v>
      </c>
      <c r="I118" s="23">
        <v>3.9896737854963624E-3</v>
      </c>
      <c r="J118" s="23">
        <v>3.9568345323741008E-3</v>
      </c>
      <c r="K118" s="23">
        <v>3.5584655896377482E-3</v>
      </c>
      <c r="L118" s="23">
        <v>3.3856317093311312E-3</v>
      </c>
      <c r="M118" s="23">
        <v>3.6747818098300414E-3</v>
      </c>
      <c r="N118" s="23">
        <v>3.7338311774903318E-3</v>
      </c>
      <c r="O118" s="23">
        <v>3.7913129481579166E-3</v>
      </c>
      <c r="P118" s="23">
        <v>3.9797035120883494E-3</v>
      </c>
      <c r="Q118" s="23">
        <v>4.3525571273122961E-3</v>
      </c>
      <c r="R118" s="23">
        <v>4.0256959314775159E-3</v>
      </c>
      <c r="S118" s="23">
        <v>3.3508855911919579E-3</v>
      </c>
      <c r="T118" s="23">
        <v>3.9929015084294583E-3</v>
      </c>
      <c r="U118" s="23">
        <v>3.9634146341463415E-3</v>
      </c>
      <c r="V118" s="23">
        <v>4.1864584171966831E-3</v>
      </c>
      <c r="W118" s="23">
        <v>4.1980727029863564E-3</v>
      </c>
      <c r="X118" s="23">
        <v>4.807692307692308E-3</v>
      </c>
      <c r="Y118" s="23">
        <v>2.8694404591104736E-3</v>
      </c>
      <c r="Z118" s="23">
        <v>3.9492242595204514E-3</v>
      </c>
      <c r="AA118" s="23">
        <v>7.2352355973591387E-4</v>
      </c>
      <c r="AB118" s="23">
        <v>3.9072906491430604E-3</v>
      </c>
      <c r="AC118" s="23">
        <v>3.8088642659279779E-3</v>
      </c>
      <c r="AD118" s="23">
        <v>4.1828503137137738E-3</v>
      </c>
      <c r="AE118" s="23">
        <v>4.4194455604660505E-3</v>
      </c>
      <c r="AF118" s="23">
        <v>4.6659386478705451E-3</v>
      </c>
      <c r="AG118" s="23">
        <v>5.7736720554272519E-3</v>
      </c>
      <c r="AH118" s="23">
        <v>1.043338683788122E-2</v>
      </c>
      <c r="AI118" s="23">
        <v>0</v>
      </c>
      <c r="AJ118" s="23">
        <v>0</v>
      </c>
      <c r="AK118" s="23">
        <v>0</v>
      </c>
      <c r="AL118" s="23">
        <v>0</v>
      </c>
      <c r="AM118" s="23">
        <v>0</v>
      </c>
      <c r="AN118" s="23">
        <v>0</v>
      </c>
      <c r="AO118" s="23">
        <v>3.0891438658428951E-3</v>
      </c>
      <c r="AP118" s="23">
        <v>1.6383962991518889E-3</v>
      </c>
      <c r="AQ118" s="23">
        <v>1.4092446448703494E-3</v>
      </c>
      <c r="AR118" s="23">
        <v>1.9650225977598744E-3</v>
      </c>
      <c r="AS118" s="23">
        <v>1.7398869073510222E-3</v>
      </c>
      <c r="AT118" s="23">
        <v>1.7341040462427746E-3</v>
      </c>
      <c r="AU118" s="23">
        <v>1.8188432157148053E-3</v>
      </c>
      <c r="AV118" s="23">
        <v>1.9640141915864165E-3</v>
      </c>
      <c r="AW118" s="23">
        <v>3.774920372773387E-3</v>
      </c>
      <c r="AX118" s="23">
        <v>2.0164986251145736E-3</v>
      </c>
      <c r="AY118" s="23">
        <v>1.8973009364098171E-3</v>
      </c>
      <c r="AZ118" s="23">
        <v>4.4231918708906156E-3</v>
      </c>
      <c r="BA118" s="23">
        <v>1.8212384421406557E-3</v>
      </c>
      <c r="BB118" s="25">
        <f>IFERROR(VLOOKUP(CONCATENATE($A118,BB$25),Datos!$B:$AV,46,FALSE),"0")</f>
        <v>1.8735646077601836E-3</v>
      </c>
      <c r="BC118" s="25">
        <f>IFERROR(VLOOKUP(CONCATENATE($A118,BC$25),Datos!$B:$AV,46,FALSE),"0")</f>
        <v>1.70107930549038E-3</v>
      </c>
      <c r="BD118" s="25">
        <f>IFERROR(VLOOKUP(CONCATENATE($A118,BD$25),Datos!$B:$AV,46,FALSE),"0")</f>
        <v>1.9095422554421954E-3</v>
      </c>
      <c r="BE118" s="25">
        <f>IFERROR(VLOOKUP(CONCATENATE($A118,BE$25),Datos!$B:$AV,46,FALSE),"0")</f>
        <v>1.9852012272153041E-3</v>
      </c>
      <c r="BF118" s="25">
        <f>IFERROR(VLOOKUP(CONCATENATE($A118,BF$25),Datos!$B:$AV,46,FALSE),"0")</f>
        <v>1.927246446639364E-3</v>
      </c>
      <c r="BG118" s="25">
        <f>IFERROR(VLOOKUP(CONCATENATE($A118,BG$25),Datos!$B:$AV,46,FALSE),"0")</f>
        <v>1.0608953957139827E-3</v>
      </c>
      <c r="BH118" s="25">
        <f>IFERROR(VLOOKUP(CONCATENATE($A118,BH$25),Datos!$B:$AV,46,FALSE),"0")</f>
        <v>7.9795722949249919E-4</v>
      </c>
      <c r="BI118" s="25">
        <f>IFERROR(VLOOKUP(CONCATENATE($A118,BI$25),Datos!$B:$AV,46,FALSE),"0")</f>
        <v>3.077491229149997E-4</v>
      </c>
      <c r="BJ118" s="25">
        <f>IFERROR(VLOOKUP(CONCATENATE($A118,BJ$25),Datos!$B:$AV,46,FALSE),"0")</f>
        <v>8.4853627492575306E-4</v>
      </c>
      <c r="BK118" s="25">
        <f>IFERROR(VLOOKUP(CONCATENATE($A118,BK$25),Datos!$B:$AV,46,FALSE),"0")</f>
        <v>1.98171706194464E-3</v>
      </c>
      <c r="BL118" s="25">
        <f>IFERROR(VLOOKUP(CONCATENATE($A118,BL$25),Datos!$B:$AV,46,FALSE),"0")</f>
        <v>2.1475027610749786E-3</v>
      </c>
      <c r="BM118" s="25">
        <f>IFERROR(VLOOKUP(CONCATENATE($A118,BM$25),Datos!$B:$AV,46,FALSE),"0")</f>
        <v>2.0929561200923787E-3</v>
      </c>
      <c r="BN118" s="25">
        <f>IFERROR(VLOOKUP(CONCATENATE($A118,BN$25),Datos!$B:$AV,46,FALSE),"0")</f>
        <v>2.1049222797927462E-3</v>
      </c>
      <c r="BO118" s="25">
        <f>IFERROR(VLOOKUP(CONCATENATE($A118,BO$25),Datos!$B:$AV,46,FALSE),"0")</f>
        <v>2.0525161016349352E-3</v>
      </c>
      <c r="BP118" s="25">
        <f>IFERROR(VLOOKUP(CONCATENATE($A118,BP$25),Datos!$B:$AV,46,FALSE),"0")</f>
        <v>2.004008016032064E-3</v>
      </c>
      <c r="BQ118" s="25">
        <f>IFERROR(VLOOKUP(CONCATENATE($A118,BQ$25),Datos!$B:$AV,46,FALSE),"0")</f>
        <v>2.11943647924199E-3</v>
      </c>
      <c r="BR118" s="25">
        <f>IFERROR(VLOOKUP(CONCATENATE($A118,BR$25),Datos!$B:$AV,46,FALSE),"0")</f>
        <v>2.2547914317925591E-3</v>
      </c>
      <c r="BS118" s="25">
        <f>IFERROR(VLOOKUP(CONCATENATE($A118,BS$25),Datos!$B:$AV,46,FALSE),"0")</f>
        <v>2.179598953792502E-3</v>
      </c>
      <c r="BT118" s="25">
        <f>IFERROR(VLOOKUP(CONCATENATE($A118,BT$25),Datos!$B:$AV,46,FALSE),"0")</f>
        <v>2.5292791554406995E-3</v>
      </c>
      <c r="BU118" s="25">
        <f>IFERROR(VLOOKUP(CONCATENATE($A118,BU$25),Datos!$B:$AV,46,FALSE),"0")</f>
        <v>2.2654332641117614E-3</v>
      </c>
      <c r="BV118" s="25">
        <f>IFERROR(VLOOKUP(CONCATENATE($A118,BV$25),Datos!$B:$AV,46,FALSE),"0")</f>
        <v>2.3705459663678789E-3</v>
      </c>
      <c r="BW118" s="25">
        <f>IFERROR(VLOOKUP(CONCATENATE($A118,BW$25),Datos!$B:$AV,46,FALSE),"0")</f>
        <v>2.0153426082434012E-3</v>
      </c>
      <c r="BX118" s="25">
        <f>IFERROR(VLOOKUP(CONCATENATE($A118,BX$25),Datos!$B:$AV,46,FALSE),"0")</f>
        <v>2.0340559074795142E-3</v>
      </c>
      <c r="BY118" s="25">
        <f>IFERROR(VLOOKUP(CONCATENATE($A118,BY$25),Datos!$B:$AV,46,FALSE),"0")</f>
        <v>2.2997032640949557E-3</v>
      </c>
      <c r="BZ118" s="25">
        <f>IFERROR(VLOOKUP(CONCATENATE($A118,BZ$25),Datos!$B:$AV,46,FALSE),"0")</f>
        <v>2.2712524334847503E-3</v>
      </c>
      <c r="CA118" s="25">
        <f>IFERROR(VLOOKUP(CONCATENATE($A118,CA$25),Datos!$B:$AV,46,FALSE),"0")</f>
        <v>1.9671762589928057E-3</v>
      </c>
      <c r="CB118" s="25">
        <f>IFERROR(VLOOKUP(CONCATENATE($A118,CB$25),Datos!$B:$AV,46,FALSE),"0")</f>
        <v>1.9385624813599762E-3</v>
      </c>
      <c r="CC118" s="25">
        <f>IFERROR(VLOOKUP(CONCATENATE($A118,CC$25),Datos!$B:$AV,46,FALSE),"0")</f>
        <v>2.2904260192395786E-3</v>
      </c>
      <c r="CD118" s="25">
        <f>IFERROR(VLOOKUP(CONCATENATE($A118,CD$25),Datos!$B:$AV,46,FALSE),"0")</f>
        <v>2.3682994454713494E-3</v>
      </c>
      <c r="CE118" s="25">
        <f>IFERROR(VLOOKUP(CONCATENATE($A118,CE$25),Datos!$B:$AV,46,FALSE),"0")</f>
        <v>2.3534026279662681E-3</v>
      </c>
      <c r="CF118" s="25">
        <f>IFERROR(VLOOKUP(CONCATENATE($A118,CF$25),Datos!$B:$AV,46,FALSE),"0")</f>
        <v>2.4522799575821845E-3</v>
      </c>
      <c r="CG118" s="25">
        <f>IFERROR(VLOOKUP(CONCATENATE($A118,CG$25),Datos!$B:$AV,46,FALSE),"0")</f>
        <v>2.364225884895974E-3</v>
      </c>
      <c r="CH118" s="25">
        <f>IFERROR(VLOOKUP(CONCATENATE($A118,CH$25),Datos!$B:$AV,46,FALSE),"0")</f>
        <v>2.3443425498172791E-3</v>
      </c>
      <c r="CI118" s="25">
        <f>IFERROR(VLOOKUP(CONCATENATE($A118,CI$25),Datos!$B:$AV,46,FALSE),"0")</f>
        <v>2.3183308018226876E-3</v>
      </c>
      <c r="CJ118" s="25">
        <f>IFERROR(VLOOKUP(CONCATENATE($A118,CJ$25),Datos!$B:$AV,46,FALSE),"0")</f>
        <v>2.152179950013885E-3</v>
      </c>
      <c r="CK118" s="25">
        <f>IFERROR(VLOOKUP(CONCATENATE($A118,CK$25),Datos!$B:$AV,46,FALSE),"0")</f>
        <v>2.1778584392014521E-3</v>
      </c>
      <c r="CL118" s="25">
        <f>IFERROR(VLOOKUP(CONCATENATE($A118,CL$25),Datos!$B:$AV,46,FALSE),"0")</f>
        <v>4.8250904704463205E-3</v>
      </c>
      <c r="CM118" s="25">
        <f>IFERROR(VLOOKUP(CONCATENATE($A118,CM$25),Datos!$B:$AV,46,FALSE),"0")</f>
        <v>4.8729550991994429E-3</v>
      </c>
      <c r="CN118" s="25">
        <f>IFERROR(VLOOKUP(CONCATENATE($A118,CN$25),Datos!$B:$AV,46,FALSE),"0")</f>
        <v>4.6798553499255479E-3</v>
      </c>
      <c r="CO118" s="25">
        <f>IFERROR(VLOOKUP(CONCATENATE($A118,CO$25),Datos!$B:$AV,46,FALSE),"0")</f>
        <v>5.0154044565451032E-3</v>
      </c>
      <c r="CP118" s="25">
        <f>IFERROR(VLOOKUP(CONCATENATE($A118,CP$25),Datos!$B:$AV,46,FALSE),"0")</f>
        <v>5.2038901211397372E-3</v>
      </c>
      <c r="CQ118" s="25">
        <f>IFERROR(VLOOKUP(CONCATENATE($A118,CQ$25),Datos!$B:$AV,46,FALSE),"0")</f>
        <v>5.9375000000000001E-3</v>
      </c>
      <c r="CR118" s="25">
        <f>IFERROR(VLOOKUP(CONCATENATE($A118,CR$25),Datos!$B:$AV,46,FALSE),"0")</f>
        <v>9.3120621716287211E-3</v>
      </c>
      <c r="CS118" s="25">
        <f>IFERROR(VLOOKUP(CONCATENATE($A118,CS$25),Datos!$B:$AV,46,FALSE),"0")</f>
        <v>8.0018289894833103E-3</v>
      </c>
      <c r="CT118" s="25">
        <f>IFERROR(VLOOKUP(CONCATENATE($A118,CT$25),Datos!$B:$AV,46,FALSE),"0")</f>
        <v>7.413447994662317E-3</v>
      </c>
      <c r="CU118" s="25">
        <f>IFERROR(VLOOKUP(CONCATENATE($A118,CU$25),Datos!$B:$AV,46,FALSE),"0")</f>
        <v>6.0414057319678775E-3</v>
      </c>
      <c r="CV118" s="25">
        <f>IFERROR(VLOOKUP(CONCATENATE($A118,CV$25),Datos!$B:$AV,46,FALSE),"0")</f>
        <v>5.805019634625235E-3</v>
      </c>
      <c r="CW118" s="25">
        <f>IFERROR(VLOOKUP(CONCATENATE($A118,CW$25),Datos!$B:$AV,46,FALSE),"0")</f>
        <v>6.3281370581879919E-3</v>
      </c>
      <c r="CX118" s="25">
        <f>IFERROR(VLOOKUP(CONCATENATE($A118,CX$25),Datos!$B:$AV,46,FALSE),"0")</f>
        <v>1.0916064316270837E-2</v>
      </c>
      <c r="CY118" s="25">
        <f>IFERROR(VLOOKUP(CONCATENATE($A118,CY$25),Datos!$B:$AV,46,FALSE),"0")</f>
        <v>1</v>
      </c>
      <c r="CZ118" s="25" t="str">
        <f>IFERROR(VLOOKUP(CONCATENATE($A118,CZ$25),Datos!$B:$AV,46,FALSE),"0")</f>
        <v>0</v>
      </c>
      <c r="DA118" s="25">
        <f>IFERROR(VLOOKUP(CONCATENATE($A118,DA$25),Datos!$B:$AV,46,FALSE),"0")</f>
        <v>7.5414781297134239E-3</v>
      </c>
    </row>
    <row r="119" spans="1:105" x14ac:dyDescent="0.2">
      <c r="A119" s="21" t="s">
        <v>37</v>
      </c>
      <c r="B119" s="23">
        <v>3.2573289902280132E-3</v>
      </c>
      <c r="C119" s="23">
        <v>3.375041159038525E-3</v>
      </c>
      <c r="D119" s="23">
        <v>3.3993371292597944E-3</v>
      </c>
      <c r="E119" s="23">
        <v>3.5901416650494858E-3</v>
      </c>
      <c r="F119" s="23">
        <v>3.8259206121472981E-3</v>
      </c>
      <c r="G119" s="23">
        <v>1.4218009478672985E-2</v>
      </c>
      <c r="H119" s="23">
        <v>4.0733197556008143E-3</v>
      </c>
      <c r="I119" s="23">
        <v>8.4173350011036707E-3</v>
      </c>
      <c r="J119" s="23">
        <v>0</v>
      </c>
      <c r="K119" s="23">
        <v>1.3607188703465983E-2</v>
      </c>
      <c r="L119" s="23">
        <v>3.1685678073510772E-3</v>
      </c>
      <c r="M119" s="23">
        <v>2.9929577464788732E-3</v>
      </c>
      <c r="N119" s="23">
        <v>5.1470588235294117E-3</v>
      </c>
      <c r="O119" s="23">
        <v>5.3030303030303034E-3</v>
      </c>
      <c r="P119" s="23">
        <v>1.4800718892060472E-3</v>
      </c>
      <c r="Q119" s="23">
        <v>4.255989911727617E-3</v>
      </c>
      <c r="R119" s="23">
        <v>2.4360236220472443E-3</v>
      </c>
      <c r="S119" s="23">
        <v>9.1845681718544497E-3</v>
      </c>
      <c r="T119" s="23">
        <v>7.6197757390417944E-3</v>
      </c>
      <c r="U119" s="23">
        <v>1.4463237832240249E-2</v>
      </c>
      <c r="V119" s="23">
        <v>4.3427603008155914E-3</v>
      </c>
      <c r="W119" s="23">
        <v>3.4868499345471855E-3</v>
      </c>
      <c r="X119" s="23">
        <v>3.0203385702106929E-3</v>
      </c>
      <c r="Y119" s="23">
        <v>3.7390612569610181E-3</v>
      </c>
      <c r="Z119" s="23">
        <v>4.5144571740316419E-3</v>
      </c>
      <c r="AA119" s="23">
        <v>4.8207128155129458E-3</v>
      </c>
      <c r="AB119" s="23">
        <v>1.9607843137254902E-3</v>
      </c>
      <c r="AC119" s="23">
        <v>1.2767884092967099E-2</v>
      </c>
      <c r="AD119" s="23">
        <v>7.6015240219310474E-3</v>
      </c>
      <c r="AE119" s="23">
        <v>1.005889281507656E-2</v>
      </c>
      <c r="AF119" s="23">
        <v>9.8542146223829872E-3</v>
      </c>
      <c r="AG119" s="23">
        <v>9.6355064964930431E-3</v>
      </c>
      <c r="AH119" s="23">
        <v>6.9211409395973159E-3</v>
      </c>
      <c r="AI119" s="23">
        <v>1.0009233610341643E-2</v>
      </c>
      <c r="AJ119" s="23">
        <v>1.2090280140637405E-2</v>
      </c>
      <c r="AK119" s="23">
        <v>1.5260974766678188E-2</v>
      </c>
      <c r="AL119" s="23">
        <v>4.7583563977006598E-3</v>
      </c>
      <c r="AM119" s="23">
        <v>5.1031358054131398E-3</v>
      </c>
      <c r="AN119" s="23">
        <v>1.1531949024151146E-2</v>
      </c>
      <c r="AO119" s="23">
        <v>9.2221704704238475E-3</v>
      </c>
      <c r="AP119" s="23">
        <v>1.4371626831148804E-2</v>
      </c>
      <c r="AQ119" s="23">
        <v>9.8336121137424064E-3</v>
      </c>
      <c r="AR119" s="23">
        <v>1.2472049689440995E-2</v>
      </c>
      <c r="AS119" s="23">
        <v>1.4492271896293834E-2</v>
      </c>
      <c r="AT119" s="23">
        <v>1.1633820724729816E-2</v>
      </c>
      <c r="AU119" s="23">
        <v>7.2933386837881224E-3</v>
      </c>
      <c r="AV119" s="23">
        <v>1.1451651223568544E-2</v>
      </c>
      <c r="AW119" s="23">
        <v>1.4867884842907847E-2</v>
      </c>
      <c r="AX119" s="23">
        <v>1.2954373853953188E-2</v>
      </c>
      <c r="AY119" s="23">
        <v>6.4136372198154079E-3</v>
      </c>
      <c r="AZ119" s="23">
        <v>3.2211324119482835E-3</v>
      </c>
      <c r="BA119" s="23">
        <v>1.5847652402320236E-2</v>
      </c>
      <c r="BB119" s="25">
        <f>IFERROR(VLOOKUP(CONCATENATE($A119,BB$25),Datos!$B:$AV,46,FALSE),"0")</f>
        <v>7.1978444957659735E-3</v>
      </c>
      <c r="BC119" s="25">
        <f>IFERROR(VLOOKUP(CONCATENATE($A119,BC$25),Datos!$B:$AV,46,FALSE),"0")</f>
        <v>9.5656670113753884E-3</v>
      </c>
      <c r="BD119" s="25">
        <f>IFERROR(VLOOKUP(CONCATENATE($A119,BD$25),Datos!$B:$AV,46,FALSE),"0")</f>
        <v>1.3150018705574262E-2</v>
      </c>
      <c r="BE119" s="25">
        <f>IFERROR(VLOOKUP(CONCATENATE($A119,BE$25),Datos!$B:$AV,46,FALSE),"0")</f>
        <v>0</v>
      </c>
      <c r="BF119" s="25">
        <f>IFERROR(VLOOKUP(CONCATENATE($A119,BF$25),Datos!$B:$AV,46,FALSE),"0")</f>
        <v>0</v>
      </c>
      <c r="BG119" s="25">
        <f>IFERROR(VLOOKUP(CONCATENATE($A119,BG$25),Datos!$B:$AV,46,FALSE),"0")</f>
        <v>0</v>
      </c>
      <c r="BH119" s="25">
        <f>IFERROR(VLOOKUP(CONCATENATE($A119,BH$25),Datos!$B:$AV,46,FALSE),"0")</f>
        <v>2.1986258588382261E-2</v>
      </c>
      <c r="BI119" s="25">
        <f>IFERROR(VLOOKUP(CONCATENATE($A119,BI$25),Datos!$B:$AV,46,FALSE),"0")</f>
        <v>1.6829451540195342E-2</v>
      </c>
      <c r="BJ119" s="25">
        <f>IFERROR(VLOOKUP(CONCATENATE($A119,BJ$25),Datos!$B:$AV,46,FALSE),"0")</f>
        <v>3.1355218855218858E-2</v>
      </c>
      <c r="BK119" s="25">
        <f>IFERROR(VLOOKUP(CONCATENATE($A119,BK$25),Datos!$B:$AV,46,FALSE),"0")</f>
        <v>5.4998567745631628E-3</v>
      </c>
      <c r="BL119" s="25">
        <f>IFERROR(VLOOKUP(CONCATENATE($A119,BL$25),Datos!$B:$AV,46,FALSE),"0")</f>
        <v>2.2474747474747474E-2</v>
      </c>
      <c r="BM119" s="25">
        <f>IFERROR(VLOOKUP(CONCATENATE($A119,BM$25),Datos!$B:$AV,46,FALSE),"0")</f>
        <v>2.4840579710144927E-2</v>
      </c>
      <c r="BN119" s="25">
        <f>IFERROR(VLOOKUP(CONCATENATE($A119,BN$25),Datos!$B:$AV,46,FALSE),"0")</f>
        <v>2.6415094339622643E-2</v>
      </c>
      <c r="BO119" s="25">
        <f>IFERROR(VLOOKUP(CONCATENATE($A119,BO$25),Datos!$B:$AV,46,FALSE),"0")</f>
        <v>2.9343629343629343E-2</v>
      </c>
      <c r="BP119" s="25">
        <f>IFERROR(VLOOKUP(CONCATENATE($A119,BP$25),Datos!$B:$AV,46,FALSE),"0")</f>
        <v>1.3559322033898305E-2</v>
      </c>
      <c r="BQ119" s="25">
        <f>IFERROR(VLOOKUP(CONCATENATE($A119,BQ$25),Datos!$B:$AV,46,FALSE),"0")</f>
        <v>1.5705378020265004E-2</v>
      </c>
      <c r="BR119" s="25">
        <f>IFERROR(VLOOKUP(CONCATENATE($A119,BR$25),Datos!$B:$AV,46,FALSE),"0")</f>
        <v>1.7914912475072015E-2</v>
      </c>
      <c r="BS119" s="25">
        <f>IFERROR(VLOOKUP(CONCATENATE($A119,BS$25),Datos!$B:$AV,46,FALSE),"0")</f>
        <v>2.761982128350934E-2</v>
      </c>
      <c r="BT119" s="25">
        <f>IFERROR(VLOOKUP(CONCATENATE($A119,BT$25),Datos!$B:$AV,46,FALSE),"0")</f>
        <v>2.1193866374589265E-2</v>
      </c>
      <c r="BU119" s="25">
        <f>IFERROR(VLOOKUP(CONCATENATE($A119,BU$25),Datos!$B:$AV,46,FALSE),"0")</f>
        <v>2.4022099447513812E-2</v>
      </c>
      <c r="BV119" s="25">
        <f>IFERROR(VLOOKUP(CONCATENATE($A119,BV$25),Datos!$B:$AV,46,FALSE),"0")</f>
        <v>1.665080875356803E-2</v>
      </c>
      <c r="BW119" s="25">
        <f>IFERROR(VLOOKUP(CONCATENATE($A119,BW$25),Datos!$B:$AV,46,FALSE),"0")</f>
        <v>1.5222957115425645E-2</v>
      </c>
      <c r="BX119" s="25">
        <f>IFERROR(VLOOKUP(CONCATENATE($A119,BX$25),Datos!$B:$AV,46,FALSE),"0")</f>
        <v>3.7861163227016888E-2</v>
      </c>
      <c r="BY119" s="25">
        <f>IFERROR(VLOOKUP(CONCATENATE($A119,BY$25),Datos!$B:$AV,46,FALSE),"0")</f>
        <v>2.5133044774001276E-2</v>
      </c>
      <c r="BZ119" s="25">
        <f>IFERROR(VLOOKUP(CONCATENATE($A119,BZ$25),Datos!$B:$AV,46,FALSE),"0")</f>
        <v>1.9511386248065442E-2</v>
      </c>
      <c r="CA119" s="25">
        <f>IFERROR(VLOOKUP(CONCATENATE($A119,CA$25),Datos!$B:$AV,46,FALSE),"0")</f>
        <v>2.0365075874202773E-2</v>
      </c>
      <c r="CB119" s="25">
        <f>IFERROR(VLOOKUP(CONCATENATE($A119,CB$25),Datos!$B:$AV,46,FALSE),"0")</f>
        <v>2.6993464052287582E-2</v>
      </c>
      <c r="CC119" s="25">
        <f>IFERROR(VLOOKUP(CONCATENATE($A119,CC$25),Datos!$B:$AV,46,FALSE),"0")</f>
        <v>2.0119699477906532E-2</v>
      </c>
      <c r="CD119" s="25">
        <f>IFERROR(VLOOKUP(CONCATENATE($A119,CD$25),Datos!$B:$AV,46,FALSE),"0")</f>
        <v>4.3156108597285067E-2</v>
      </c>
      <c r="CE119" s="25">
        <f>IFERROR(VLOOKUP(CONCATENATE($A119,CE$25),Datos!$B:$AV,46,FALSE),"0")</f>
        <v>2.3134234120469756E-2</v>
      </c>
      <c r="CF119" s="25">
        <f>IFERROR(VLOOKUP(CONCATENATE($A119,CF$25),Datos!$B:$AV,46,FALSE),"0")</f>
        <v>2.3286661753868829E-2</v>
      </c>
      <c r="CG119" s="25">
        <f>IFERROR(VLOOKUP(CONCATENATE($A119,CG$25),Datos!$B:$AV,46,FALSE),"0")</f>
        <v>2.8023312287518212E-2</v>
      </c>
      <c r="CH119" s="25">
        <f>IFERROR(VLOOKUP(CONCATENATE($A119,CH$25),Datos!$B:$AV,46,FALSE),"0")</f>
        <v>1.4941310109806892E-2</v>
      </c>
      <c r="CI119" s="25">
        <f>IFERROR(VLOOKUP(CONCATENATE($A119,CI$25),Datos!$B:$AV,46,FALSE),"0")</f>
        <v>3.8279736536226266E-2</v>
      </c>
      <c r="CJ119" s="25">
        <f>IFERROR(VLOOKUP(CONCATENATE($A119,CJ$25),Datos!$B:$AV,46,FALSE),"0")</f>
        <v>2.7706855791962175E-2</v>
      </c>
      <c r="CK119" s="25">
        <f>IFERROR(VLOOKUP(CONCATENATE($A119,CK$25),Datos!$B:$AV,46,FALSE),"0")</f>
        <v>2.4748768472906402E-2</v>
      </c>
      <c r="CL119" s="25">
        <f>IFERROR(VLOOKUP(CONCATENATE($A119,CL$25),Datos!$B:$AV,46,FALSE),"0")</f>
        <v>2.5910064239828695E-2</v>
      </c>
      <c r="CM119" s="25">
        <f>IFERROR(VLOOKUP(CONCATENATE($A119,CM$25),Datos!$B:$AV,46,FALSE),"0")</f>
        <v>0</v>
      </c>
      <c r="CN119" s="25">
        <f>IFERROR(VLOOKUP(CONCATENATE($A119,CN$25),Datos!$B:$AV,46,FALSE),"0")</f>
        <v>0</v>
      </c>
      <c r="CO119" s="25">
        <f>IFERROR(VLOOKUP(CONCATENATE($A119,CO$25),Datos!$B:$AV,46,FALSE),"0")</f>
        <v>0</v>
      </c>
      <c r="CP119" s="25">
        <f>IFERROR(VLOOKUP(CONCATENATE($A119,CP$25),Datos!$B:$AV,46,FALSE),"0")</f>
        <v>1.3020833333333334E-2</v>
      </c>
      <c r="CQ119" s="25">
        <f>IFERROR(VLOOKUP(CONCATENATE($A119,CQ$25),Datos!$B:$AV,46,FALSE),"0")</f>
        <v>7.1186440677966098E-3</v>
      </c>
      <c r="CR119" s="25">
        <f>IFERROR(VLOOKUP(CONCATENATE($A119,CR$25),Datos!$B:$AV,46,FALSE),"0")</f>
        <v>0</v>
      </c>
      <c r="CS119" s="25">
        <f>IFERROR(VLOOKUP(CONCATENATE($A119,CS$25),Datos!$B:$AV,46,FALSE),"0")</f>
        <v>1.6025157232704403E-2</v>
      </c>
      <c r="CT119" s="25">
        <f>IFERROR(VLOOKUP(CONCATENATE($A119,CT$25),Datos!$B:$AV,46,FALSE),"0")</f>
        <v>9.4335558905879816E-3</v>
      </c>
      <c r="CU119" s="25">
        <f>IFERROR(VLOOKUP(CONCATENATE($A119,CU$25),Datos!$B:$AV,46,FALSE),"0")</f>
        <v>9.1602233676975949E-3</v>
      </c>
      <c r="CV119" s="25">
        <f>IFERROR(VLOOKUP(CONCATENATE($A119,CV$25),Datos!$B:$AV,46,FALSE),"0")</f>
        <v>1.4005016722408026E-2</v>
      </c>
      <c r="CW119" s="25">
        <f>IFERROR(VLOOKUP(CONCATENATE($A119,CW$25),Datos!$B:$AV,46,FALSE),"0")</f>
        <v>8.6538461538461543E-3</v>
      </c>
      <c r="CX119" s="25">
        <f>IFERROR(VLOOKUP(CONCATENATE($A119,CX$25),Datos!$B:$AV,46,FALSE),"0")</f>
        <v>6.9741622930964879E-3</v>
      </c>
      <c r="CY119" s="25">
        <f>IFERROR(VLOOKUP(CONCATENATE($A119,CY$25),Datos!$B:$AV,46,FALSE),"0")</f>
        <v>1.6295618582901291E-2</v>
      </c>
      <c r="CZ119" s="25">
        <f>IFERROR(VLOOKUP(CONCATENATE($A119,CZ$25),Datos!$B:$AV,46,FALSE),"0")</f>
        <v>6.5218230231929922E-3</v>
      </c>
      <c r="DA119" s="25">
        <f>IFERROR(VLOOKUP(CONCATENATE($A119,DA$25),Datos!$B:$AV,46,FALSE),"0")</f>
        <v>6.4406367723903266E-3</v>
      </c>
    </row>
    <row r="120" spans="1:105" x14ac:dyDescent="0.2">
      <c r="A120" s="21" t="s">
        <v>38</v>
      </c>
      <c r="B120" s="23">
        <v>0.11834319526627218</v>
      </c>
      <c r="C120" s="23">
        <v>9.815950920245399E-2</v>
      </c>
      <c r="D120" s="23">
        <v>0.18300653594771241</v>
      </c>
      <c r="E120" s="23">
        <v>0.14285714285714285</v>
      </c>
      <c r="F120" s="23">
        <v>0</v>
      </c>
      <c r="G120" s="23">
        <v>0</v>
      </c>
      <c r="H120" s="23">
        <v>0</v>
      </c>
      <c r="I120" s="23">
        <v>8.4173350011036707E-3</v>
      </c>
      <c r="J120" s="23">
        <v>0</v>
      </c>
      <c r="K120" s="23">
        <v>1.3607188703465983E-2</v>
      </c>
      <c r="L120" s="23">
        <v>3.1685678073510772E-3</v>
      </c>
      <c r="M120" s="23">
        <v>2.9929577464788732E-3</v>
      </c>
      <c r="N120" s="23">
        <v>5.1470588235294117E-3</v>
      </c>
      <c r="O120" s="23">
        <v>5.3030303030303034E-3</v>
      </c>
      <c r="P120" s="23">
        <v>1.4800718892060472E-3</v>
      </c>
      <c r="Q120" s="23">
        <v>4.255989911727617E-3</v>
      </c>
      <c r="R120" s="23">
        <v>2.4360236220472443E-3</v>
      </c>
      <c r="S120" s="23">
        <v>9.1845681718544497E-3</v>
      </c>
      <c r="T120" s="23">
        <v>7.6197757390417944E-3</v>
      </c>
      <c r="U120" s="23">
        <v>1.4463237832240249E-2</v>
      </c>
      <c r="V120" s="23">
        <v>4.3427603008155914E-3</v>
      </c>
      <c r="W120" s="23">
        <v>3.4868499345471855E-3</v>
      </c>
      <c r="X120" s="23">
        <v>3.0203385702106929E-3</v>
      </c>
      <c r="Y120" s="23">
        <v>3.7390612569610181E-3</v>
      </c>
      <c r="Z120" s="23">
        <v>4.5144571740316419E-3</v>
      </c>
      <c r="AA120" s="23">
        <v>4.8207128155129458E-3</v>
      </c>
      <c r="AB120" s="23">
        <v>1.9607843137254902E-3</v>
      </c>
      <c r="AC120" s="23">
        <v>1.2767884092967099E-2</v>
      </c>
      <c r="AD120" s="23">
        <v>7.6015240219310474E-3</v>
      </c>
      <c r="AE120" s="23">
        <v>1.005889281507656E-2</v>
      </c>
      <c r="AF120" s="23">
        <v>9.8542146223829872E-3</v>
      </c>
      <c r="AG120" s="23">
        <v>9.6355064964930431E-3</v>
      </c>
      <c r="AH120" s="23">
        <v>6.9211409395973159E-3</v>
      </c>
      <c r="AI120" s="23">
        <v>1.0009233610341643E-2</v>
      </c>
      <c r="AJ120" s="23">
        <v>1.2090280140637405E-2</v>
      </c>
      <c r="AK120" s="23">
        <v>1.5260974766678188E-2</v>
      </c>
      <c r="AL120" s="23">
        <v>4.7583563977006598E-3</v>
      </c>
      <c r="AM120" s="23">
        <v>5.1031358054131398E-3</v>
      </c>
      <c r="AN120" s="23">
        <v>1.1531949024151146E-2</v>
      </c>
      <c r="AO120" s="23">
        <v>9.2221704704238475E-3</v>
      </c>
      <c r="AP120" s="23">
        <v>9.4861660079051391E-3</v>
      </c>
      <c r="AQ120" s="23">
        <v>9.8336121137424064E-3</v>
      </c>
      <c r="AR120" s="23">
        <v>1.2472049689440995E-2</v>
      </c>
      <c r="AS120" s="23">
        <v>1.4492271896293834E-2</v>
      </c>
      <c r="AT120" s="23">
        <v>1.1633820724729816E-2</v>
      </c>
      <c r="AU120" s="23">
        <v>7.2933386837881224E-3</v>
      </c>
      <c r="AV120" s="23">
        <v>1.1451651223568544E-2</v>
      </c>
      <c r="AW120" s="23">
        <v>1.4867884842907847E-2</v>
      </c>
      <c r="AX120" s="23">
        <v>1.2954373853953188E-2</v>
      </c>
      <c r="AY120" s="23">
        <v>6.4136372198154079E-3</v>
      </c>
      <c r="AZ120" s="23">
        <v>3.2211324119482835E-3</v>
      </c>
      <c r="BA120" s="23">
        <v>1.5847652402320236E-2</v>
      </c>
      <c r="BB120" s="25">
        <f>IFERROR(VLOOKUP(CONCATENATE($A120,BB$25),Datos!$B:$AV,46,FALSE),"0")</f>
        <v>1.665080875356803E-2</v>
      </c>
      <c r="BC120" s="25">
        <f>IFERROR(VLOOKUP(CONCATENATE($A120,BC$25),Datos!$B:$AV,46,FALSE),"0")</f>
        <v>1.5222957115425645E-2</v>
      </c>
      <c r="BD120" s="25">
        <f>IFERROR(VLOOKUP(CONCATENATE($A120,BD$25),Datos!$B:$AV,46,FALSE),"0")</f>
        <v>3.7861163227016888E-2</v>
      </c>
      <c r="BE120" s="25">
        <f>IFERROR(VLOOKUP(CONCATENATE($A120,BE$25),Datos!$B:$AV,46,FALSE),"0")</f>
        <v>2.5133044774001276E-2</v>
      </c>
      <c r="BF120" s="25">
        <f>IFERROR(VLOOKUP(CONCATENATE($A120,BF$25),Datos!$B:$AV,46,FALSE),"0")</f>
        <v>1.9511386248065442E-2</v>
      </c>
      <c r="BG120" s="25">
        <f>IFERROR(VLOOKUP(CONCATENATE($A120,BG$25),Datos!$B:$AV,46,FALSE),"0")</f>
        <v>2.0365075874202773E-2</v>
      </c>
      <c r="BH120" s="25">
        <f>IFERROR(VLOOKUP(CONCATENATE($A120,BH$25),Datos!$B:$AV,46,FALSE),"0")</f>
        <v>2.6993464052287582E-2</v>
      </c>
      <c r="BI120" s="25">
        <f>IFERROR(VLOOKUP(CONCATENATE($A120,BI$25),Datos!$B:$AV,46,FALSE),"0")</f>
        <v>2.0119699477906532E-2</v>
      </c>
      <c r="BJ120" s="25">
        <f>IFERROR(VLOOKUP(CONCATENATE($A120,BJ$25),Datos!$B:$AV,46,FALSE),"0")</f>
        <v>4.3156108597285067E-2</v>
      </c>
      <c r="BK120" s="25">
        <f>IFERROR(VLOOKUP(CONCATENATE($A120,BK$25),Datos!$B:$AV,46,FALSE),"0")</f>
        <v>4.7845142439737032E-2</v>
      </c>
      <c r="BL120" s="25">
        <f>IFERROR(VLOOKUP(CONCATENATE($A120,BL$25),Datos!$B:$AV,46,FALSE),"0")</f>
        <v>5.8600743699214981E-2</v>
      </c>
      <c r="BM120" s="25">
        <f>IFERROR(VLOOKUP(CONCATENATE($A120,BM$25),Datos!$B:$AV,46,FALSE),"0")</f>
        <v>0.28679245283018867</v>
      </c>
      <c r="BN120" s="25">
        <f>IFERROR(VLOOKUP(CONCATENATE($A120,BN$25),Datos!$B:$AV,46,FALSE),"0")</f>
        <v>0.11401425178147269</v>
      </c>
      <c r="BO120" s="25">
        <f>IFERROR(VLOOKUP(CONCATENATE($A120,BO$25),Datos!$B:$AV,46,FALSE),"0")</f>
        <v>8.6956521739130432E-2</v>
      </c>
      <c r="BP120" s="25">
        <f>IFERROR(VLOOKUP(CONCATENATE($A120,BP$25),Datos!$B:$AV,46,FALSE),"0")</f>
        <v>0</v>
      </c>
      <c r="BQ120" s="25">
        <f>IFERROR(VLOOKUP(CONCATENATE($A120,BQ$25),Datos!$B:$AV,46,FALSE),"0")</f>
        <v>1</v>
      </c>
      <c r="BR120" s="25">
        <f>IFERROR(VLOOKUP(CONCATENATE($A120,BR$25),Datos!$B:$AV,46,FALSE),"0")</f>
        <v>0</v>
      </c>
      <c r="BS120" s="25">
        <f>IFERROR(VLOOKUP(CONCATENATE($A120,BS$25),Datos!$B:$AV,46,FALSE),"0")</f>
        <v>0</v>
      </c>
      <c r="BT120" s="25">
        <f>IFERROR(VLOOKUP(CONCATENATE($A120,BT$25),Datos!$B:$AV,46,FALSE),"0")</f>
        <v>0</v>
      </c>
      <c r="BU120" s="25">
        <f>IFERROR(VLOOKUP(CONCATENATE($A120,BU$25),Datos!$B:$AV,46,FALSE),"0")</f>
        <v>0</v>
      </c>
      <c r="BV120" s="25">
        <f>IFERROR(VLOOKUP(CONCATENATE($A120,BV$25),Datos!$B:$AV,46,FALSE),"0")</f>
        <v>0</v>
      </c>
      <c r="BW120" s="25">
        <f>IFERROR(VLOOKUP(CONCATENATE($A120,BW$25),Datos!$B:$AV,46,FALSE),"0")</f>
        <v>2.624750499001996E-2</v>
      </c>
      <c r="BX120" s="25">
        <f>IFERROR(VLOOKUP(CONCATENATE($A120,BX$25),Datos!$B:$AV,46,FALSE),"0")</f>
        <v>9.4073377234242701E-3</v>
      </c>
      <c r="BY120" s="25">
        <f>IFERROR(VLOOKUP(CONCATENATE($A120,BY$25),Datos!$B:$AV,46,FALSE),"0")</f>
        <v>4.2441708147760021E-3</v>
      </c>
      <c r="BZ120" s="25">
        <f>IFERROR(VLOOKUP(CONCATENATE($A120,BZ$25),Datos!$B:$AV,46,FALSE),"0")</f>
        <v>3.6773428232502966E-3</v>
      </c>
      <c r="CA120" s="25">
        <f>IFERROR(VLOOKUP(CONCATENATE($A120,CA$25),Datos!$B:$AV,46,FALSE),"0")</f>
        <v>1.7888398795771195E-2</v>
      </c>
      <c r="CB120" s="25">
        <f>IFERROR(VLOOKUP(CONCATENATE($A120,CB$25),Datos!$B:$AV,46,FALSE),"0")</f>
        <v>8.8759660264748647E-3</v>
      </c>
      <c r="CC120" s="25">
        <f>IFERROR(VLOOKUP(CONCATENATE($A120,CC$25),Datos!$B:$AV,46,FALSE),"0")</f>
        <v>9.8987259065664822E-3</v>
      </c>
      <c r="CD120" s="25">
        <f>IFERROR(VLOOKUP(CONCATENATE($A120,CD$25),Datos!$B:$AV,46,FALSE),"0")</f>
        <v>1.521933751119069E-2</v>
      </c>
      <c r="CE120" s="25">
        <f>IFERROR(VLOOKUP(CONCATENATE($A120,CE$25),Datos!$B:$AV,46,FALSE),"0")</f>
        <v>4.4996484649636745E-3</v>
      </c>
      <c r="CF120" s="25">
        <f>IFERROR(VLOOKUP(CONCATENATE($A120,CF$25),Datos!$B:$AV,46,FALSE),"0")</f>
        <v>2.1721099015033697E-2</v>
      </c>
      <c r="CG120" s="25">
        <f>IFERROR(VLOOKUP(CONCATENATE($A120,CG$25),Datos!$B:$AV,46,FALSE),"0")</f>
        <v>1.2857735379510576E-2</v>
      </c>
      <c r="CH120" s="25">
        <f>IFERROR(VLOOKUP(CONCATENATE($A120,CH$25),Datos!$B:$AV,46,FALSE),"0")</f>
        <v>1.1624869383490073E-2</v>
      </c>
      <c r="CI120" s="25">
        <f>IFERROR(VLOOKUP(CONCATENATE($A120,CI$25),Datos!$B:$AV,46,FALSE),"0")</f>
        <v>1.3269339356295878E-2</v>
      </c>
      <c r="CJ120" s="25">
        <f>IFERROR(VLOOKUP(CONCATENATE($A120,CJ$25),Datos!$B:$AV,46,FALSE),"0")</f>
        <v>1.3105316627158822E-2</v>
      </c>
      <c r="CK120" s="25">
        <f>IFERROR(VLOOKUP(CONCATENATE($A120,CK$25),Datos!$B:$AV,46,FALSE),"0")</f>
        <v>1.0757432503414224E-2</v>
      </c>
      <c r="CL120" s="25">
        <f>IFERROR(VLOOKUP(CONCATENATE($A120,CL$25),Datos!$B:$AV,46,FALSE),"0")</f>
        <v>1.0556372761097171E-2</v>
      </c>
      <c r="CM120" s="25">
        <f>IFERROR(VLOOKUP(CONCATENATE($A120,CM$25),Datos!$B:$AV,46,FALSE),"0")</f>
        <v>1.0491853205421045E-2</v>
      </c>
      <c r="CN120" s="25">
        <f>IFERROR(VLOOKUP(CONCATENATE($A120,CN$25),Datos!$B:$AV,46,FALSE),"0")</f>
        <v>1.4460895630847488E-2</v>
      </c>
      <c r="CO120" s="25">
        <f>IFERROR(VLOOKUP(CONCATENATE($A120,CO$25),Datos!$B:$AV,46,FALSE),"0")</f>
        <v>9.6774193548387101E-3</v>
      </c>
      <c r="CP120" s="25">
        <f>IFERROR(VLOOKUP(CONCATENATE($A120,CP$25),Datos!$B:$AV,46,FALSE),"0")</f>
        <v>8.6276129505977375E-3</v>
      </c>
      <c r="CQ120" s="25">
        <f>IFERROR(VLOOKUP(CONCATENATE($A120,CQ$25),Datos!$B:$AV,46,FALSE),"0")</f>
        <v>9.1998214960008241E-3</v>
      </c>
      <c r="CR120" s="25">
        <f>IFERROR(VLOOKUP(CONCATENATE($A120,CR$25),Datos!$B:$AV,46,FALSE),"0")</f>
        <v>1.6554721453970762E-2</v>
      </c>
      <c r="CS120" s="25">
        <f>IFERROR(VLOOKUP(CONCATENATE($A120,CS$25),Datos!$B:$AV,46,FALSE),"0")</f>
        <v>6.1597432697450523E-3</v>
      </c>
      <c r="CT120" s="25">
        <f>IFERROR(VLOOKUP(CONCATENATE($A120,CT$25),Datos!$B:$AV,46,FALSE),"0")</f>
        <v>1.5898170783107141E-2</v>
      </c>
      <c r="CU120" s="25">
        <f>IFERROR(VLOOKUP(CONCATENATE($A120,CU$25),Datos!$B:$AV,46,FALSE),"0")</f>
        <v>8.5569620253164551E-3</v>
      </c>
      <c r="CV120" s="25">
        <f>IFERROR(VLOOKUP(CONCATENATE($A120,CV$25),Datos!$B:$AV,46,FALSE),"0")</f>
        <v>1.6341679592288941E-2</v>
      </c>
      <c r="CW120" s="25">
        <f>IFERROR(VLOOKUP(CONCATENATE($A120,CW$25),Datos!$B:$AV,46,FALSE),"0")</f>
        <v>1.0132117603275028E-2</v>
      </c>
      <c r="CX120" s="25">
        <f>IFERROR(VLOOKUP(CONCATENATE($A120,CX$25),Datos!$B:$AV,46,FALSE),"0")</f>
        <v>1.3271181793254729E-2</v>
      </c>
      <c r="CY120" s="25">
        <f>IFERROR(VLOOKUP(CONCATENATE($A120,CY$25),Datos!$B:$AV,46,FALSE),"0")</f>
        <v>1.1348920863309353E-2</v>
      </c>
      <c r="CZ120" s="25">
        <f>IFERROR(VLOOKUP(CONCATENATE($A120,CZ$25),Datos!$B:$AV,46,FALSE),"0")</f>
        <v>6.7063690742839074E-3</v>
      </c>
      <c r="DA120" s="25">
        <f>IFERROR(VLOOKUP(CONCATENATE($A120,DA$25),Datos!$B:$AV,46,FALSE),"0")</f>
        <v>4.4384773337545411E-3</v>
      </c>
    </row>
    <row r="121" spans="1:105" x14ac:dyDescent="0.2">
      <c r="A121" s="21" t="s">
        <v>39</v>
      </c>
      <c r="B121" s="23">
        <v>6.7761806981519509E-3</v>
      </c>
      <c r="C121" s="23">
        <v>4.2581503659347968E-3</v>
      </c>
      <c r="D121" s="23">
        <v>7.1373071373071377E-3</v>
      </c>
      <c r="E121" s="23">
        <v>5.5838713331068067E-3</v>
      </c>
      <c r="F121" s="23">
        <v>7.3574318650278647E-3</v>
      </c>
      <c r="G121" s="23">
        <v>1.65083135391924E-3</v>
      </c>
      <c r="H121" s="23">
        <v>5.7545315571085392E-3</v>
      </c>
      <c r="I121" s="23">
        <v>0</v>
      </c>
      <c r="J121" s="23">
        <v>1.4087301587301588E-2</v>
      </c>
      <c r="K121" s="23">
        <v>1.3960852043753599E-2</v>
      </c>
      <c r="L121" s="23">
        <v>7.9395446718959258E-3</v>
      </c>
      <c r="M121" s="23">
        <v>9.5947756195579378E-3</v>
      </c>
      <c r="N121" s="23">
        <v>1.2996166687275875E-2</v>
      </c>
      <c r="O121" s="23">
        <v>1.2990872426236469E-2</v>
      </c>
      <c r="P121" s="23">
        <v>1.9428852781880848E-2</v>
      </c>
      <c r="Q121" s="23">
        <v>8.0719693245501923E-3</v>
      </c>
      <c r="R121" s="23">
        <v>4.5669291338582673E-3</v>
      </c>
      <c r="S121" s="23">
        <v>3.1185743660041123E-3</v>
      </c>
      <c r="T121" s="23">
        <v>1.3635881666843389E-2</v>
      </c>
      <c r="U121" s="23">
        <v>1.3001831243837161E-2</v>
      </c>
      <c r="V121" s="23">
        <v>1.5900663964818488E-2</v>
      </c>
      <c r="W121" s="23">
        <v>1.2053659498914973E-2</v>
      </c>
      <c r="X121" s="23">
        <v>7.0238207325110632E-3</v>
      </c>
      <c r="Y121" s="23">
        <v>6.6727521679598362E-2</v>
      </c>
      <c r="Z121" s="23">
        <v>1.6356182118967128E-2</v>
      </c>
      <c r="AA121" s="23">
        <v>6.5866388308977036E-3</v>
      </c>
      <c r="AB121" s="23">
        <v>1.1536464129386453E-2</v>
      </c>
      <c r="AC121" s="23">
        <v>9.3638272515748251E-3</v>
      </c>
      <c r="AD121" s="23">
        <v>1.1620853080568721E-2</v>
      </c>
      <c r="AE121" s="23">
        <v>1.0556170448256779E-2</v>
      </c>
      <c r="AF121" s="23">
        <v>1.6838390966831335E-2</v>
      </c>
      <c r="AG121" s="23">
        <v>1.701637666325486E-2</v>
      </c>
      <c r="AH121" s="23">
        <v>1.4943342776203966E-2</v>
      </c>
      <c r="AI121" s="23">
        <v>1.4740143369175627E-2</v>
      </c>
      <c r="AJ121" s="23">
        <v>1.9626454378444579E-2</v>
      </c>
      <c r="AK121" s="23">
        <v>2.5133057362507392E-2</v>
      </c>
      <c r="AL121" s="23">
        <v>0</v>
      </c>
      <c r="AM121" s="23">
        <v>7.7386070507308685E-4</v>
      </c>
      <c r="AN121" s="23">
        <v>1.519434628975265E-2</v>
      </c>
      <c r="AO121" s="23">
        <v>1.0516028146989835E-2</v>
      </c>
      <c r="AP121" s="23">
        <v>5.8897243107769422E-3</v>
      </c>
      <c r="AQ121" s="23">
        <v>1.5262751159196291E-2</v>
      </c>
      <c r="AR121" s="23">
        <v>1.5659519168291097E-2</v>
      </c>
      <c r="AS121" s="23">
        <v>1.3203214695752009E-2</v>
      </c>
      <c r="AT121" s="23">
        <v>1.0120824449182659E-2</v>
      </c>
      <c r="AU121" s="23">
        <v>1.3270563155089714E-2</v>
      </c>
      <c r="AV121" s="23">
        <v>1.1994784876140809E-2</v>
      </c>
      <c r="AW121" s="23">
        <v>1.1985940246045695E-2</v>
      </c>
      <c r="AX121" s="23">
        <v>5.9390048154093098E-3</v>
      </c>
      <c r="AY121" s="23">
        <v>1.3146146616541354E-2</v>
      </c>
      <c r="AZ121" s="23">
        <v>4.4401544401544398E-3</v>
      </c>
      <c r="BA121" s="23">
        <v>2.6080294207784249E-2</v>
      </c>
      <c r="BB121" s="25">
        <f>IFERROR(VLOOKUP(CONCATENATE($A121,BB$25),Datos!$B:$AV,46,FALSE),"0")</f>
        <v>4.4051335414498783E-3</v>
      </c>
      <c r="BC121" s="25">
        <f>IFERROR(VLOOKUP(CONCATENATE($A121,BC$25),Datos!$B:$AV,46,FALSE),"0")</f>
        <v>3.4832451499118167E-3</v>
      </c>
      <c r="BD121" s="25">
        <f>IFERROR(VLOOKUP(CONCATENATE($A121,BD$25),Datos!$B:$AV,46,FALSE),"0")</f>
        <v>1.9067796610169492E-3</v>
      </c>
      <c r="BE121" s="25">
        <f>IFERROR(VLOOKUP(CONCATENATE($A121,BE$25),Datos!$B:$AV,46,FALSE),"0")</f>
        <v>5.7633332158341854E-3</v>
      </c>
      <c r="BF121" s="25">
        <f>IFERROR(VLOOKUP(CONCATENATE($A121,BF$25),Datos!$B:$AV,46,FALSE),"0")</f>
        <v>1.1553784860557768E-2</v>
      </c>
      <c r="BG121" s="25">
        <f>IFERROR(VLOOKUP(CONCATENATE($A121,BG$25),Datos!$B:$AV,46,FALSE),"0")</f>
        <v>4.6687054026503571E-3</v>
      </c>
      <c r="BH121" s="25">
        <f>IFERROR(VLOOKUP(CONCATENATE($A121,BH$25),Datos!$B:$AV,46,FALSE),"0")</f>
        <v>1.1669658886894075E-2</v>
      </c>
      <c r="BI121" s="25">
        <f>IFERROR(VLOOKUP(CONCATENATE($A121,BI$25),Datos!$B:$AV,46,FALSE),"0")</f>
        <v>1.1412151067323481E-2</v>
      </c>
      <c r="BJ121" s="25">
        <f>IFERROR(VLOOKUP(CONCATENATE($A121,BJ$25),Datos!$B:$AV,46,FALSE),"0")</f>
        <v>8.2059988681380867E-4</v>
      </c>
      <c r="BK121" s="25">
        <f>IFERROR(VLOOKUP(CONCATENATE($A121,BK$25),Datos!$B:$AV,46,FALSE),"0")</f>
        <v>7.6469504330200846E-3</v>
      </c>
      <c r="BL121" s="25">
        <f>IFERROR(VLOOKUP(CONCATENATE($A121,BL$25),Datos!$B:$AV,46,FALSE),"0")</f>
        <v>1.1071587372165407E-2</v>
      </c>
      <c r="BM121" s="25">
        <f>IFERROR(VLOOKUP(CONCATENATE($A121,BM$25),Datos!$B:$AV,46,FALSE),"0")</f>
        <v>9.5897435897435903E-3</v>
      </c>
      <c r="BN121" s="25">
        <f>IFERROR(VLOOKUP(CONCATENATE($A121,BN$25),Datos!$B:$AV,46,FALSE),"0")</f>
        <v>3.8382049010924121E-3</v>
      </c>
      <c r="BO121" s="25">
        <f>IFERROR(VLOOKUP(CONCATENATE($A121,BO$25),Datos!$B:$AV,46,FALSE),"0")</f>
        <v>4.0749796251018742E-3</v>
      </c>
      <c r="BP121" s="25">
        <f>IFERROR(VLOOKUP(CONCATENATE($A121,BP$25),Datos!$B:$AV,46,FALSE),"0")</f>
        <v>8.8612836438923398E-3</v>
      </c>
      <c r="BQ121" s="25">
        <f>IFERROR(VLOOKUP(CONCATENATE($A121,BQ$25),Datos!$B:$AV,46,FALSE),"0")</f>
        <v>3.3721643163703249E-3</v>
      </c>
      <c r="BR121" s="25">
        <f>IFERROR(VLOOKUP(CONCATENATE($A121,BR$25),Datos!$B:$AV,46,FALSE),"0")</f>
        <v>5.4634745242480047E-3</v>
      </c>
      <c r="BS121" s="25">
        <f>IFERROR(VLOOKUP(CONCATENATE($A121,BS$25),Datos!$B:$AV,46,FALSE),"0")</f>
        <v>1.5142857142857144E-2</v>
      </c>
      <c r="BT121" s="25">
        <f>IFERROR(VLOOKUP(CONCATENATE($A121,BT$25),Datos!$B:$AV,46,FALSE),"0")</f>
        <v>7.0852244074634391E-3</v>
      </c>
      <c r="BU121" s="25">
        <f>IFERROR(VLOOKUP(CONCATENATE($A121,BU$25),Datos!$B:$AV,46,FALSE),"0")</f>
        <v>3.6407766990291263E-3</v>
      </c>
      <c r="BV121" s="25">
        <f>IFERROR(VLOOKUP(CONCATENATE($A121,BV$25),Datos!$B:$AV,46,FALSE),"0")</f>
        <v>6.3674147963424773E-3</v>
      </c>
      <c r="BW121" s="25">
        <f>IFERROR(VLOOKUP(CONCATENATE($A121,BW$25),Datos!$B:$AV,46,FALSE),"0")</f>
        <v>4.1740088105726873E-2</v>
      </c>
      <c r="BX121" s="25">
        <f>IFERROR(VLOOKUP(CONCATENATE($A121,BX$25),Datos!$B:$AV,46,FALSE),"0")</f>
        <v>1.0858716227843745E-2</v>
      </c>
      <c r="BY121" s="25">
        <f>IFERROR(VLOOKUP(CONCATENATE($A121,BY$25),Datos!$B:$AV,46,FALSE),"0")</f>
        <v>7.08559606930437E-3</v>
      </c>
      <c r="BZ121" s="25">
        <f>IFERROR(VLOOKUP(CONCATENATE($A121,BZ$25),Datos!$B:$AV,46,FALSE),"0")</f>
        <v>2.4984875983061101E-2</v>
      </c>
      <c r="CA121" s="25">
        <f>IFERROR(VLOOKUP(CONCATENATE($A121,CA$25),Datos!$B:$AV,46,FALSE),"0")</f>
        <v>1.3615384615384616E-2</v>
      </c>
      <c r="CB121" s="25">
        <f>IFERROR(VLOOKUP(CONCATENATE($A121,CB$25),Datos!$B:$AV,46,FALSE),"0")</f>
        <v>1.0517398670663366E-2</v>
      </c>
      <c r="CC121" s="25">
        <f>IFERROR(VLOOKUP(CONCATENATE($A121,CC$25),Datos!$B:$AV,46,FALSE),"0")</f>
        <v>4.6842650103519666E-3</v>
      </c>
      <c r="CD121" s="25">
        <f>IFERROR(VLOOKUP(CONCATENATE($A121,CD$25),Datos!$B:$AV,46,FALSE),"0")</f>
        <v>8.2855321861057991E-3</v>
      </c>
      <c r="CE121" s="25">
        <f>IFERROR(VLOOKUP(CONCATENATE($A121,CE$25),Datos!$B:$AV,46,FALSE),"0")</f>
        <v>1.222509702457956E-2</v>
      </c>
      <c r="CF121" s="25">
        <f>IFERROR(VLOOKUP(CONCATENATE($A121,CF$25),Datos!$B:$AV,46,FALSE),"0")</f>
        <v>7.9390115667718197E-3</v>
      </c>
      <c r="CG121" s="25">
        <f>IFERROR(VLOOKUP(CONCATENATE($A121,CG$25),Datos!$B:$AV,46,FALSE),"0")</f>
        <v>7.2953736654804268E-3</v>
      </c>
      <c r="CH121" s="25">
        <f>IFERROR(VLOOKUP(CONCATENATE($A121,CH$25),Datos!$B:$AV,46,FALSE),"0")</f>
        <v>1.217948717948718E-2</v>
      </c>
      <c r="CI121" s="25">
        <f>IFERROR(VLOOKUP(CONCATENATE($A121,CI$25),Datos!$B:$AV,46,FALSE),"0")</f>
        <v>1.2774294670846394E-2</v>
      </c>
      <c r="CJ121" s="25">
        <f>IFERROR(VLOOKUP(CONCATENATE($A121,CJ$25),Datos!$B:$AV,46,FALSE),"0")</f>
        <v>1.4571948998178506E-2</v>
      </c>
      <c r="CK121" s="25">
        <f>IFERROR(VLOOKUP(CONCATENATE($A121,CK$25),Datos!$B:$AV,46,FALSE),"0")</f>
        <v>1.1267605633802818E-2</v>
      </c>
      <c r="CL121" s="25">
        <f>IFERROR(VLOOKUP(CONCATENATE($A121,CL$25),Datos!$B:$AV,46,FALSE),"0")</f>
        <v>1.0334075723830735E-2</v>
      </c>
      <c r="CM121" s="25">
        <f>IFERROR(VLOOKUP(CONCATENATE($A121,CM$25),Datos!$B:$AV,46,FALSE),"0")</f>
        <v>1.507936507936508E-2</v>
      </c>
      <c r="CN121" s="25">
        <f>IFERROR(VLOOKUP(CONCATENATE($A121,CN$25),Datos!$B:$AV,46,FALSE),"0")</f>
        <v>1.8562168532704773E-2</v>
      </c>
      <c r="CO121" s="25">
        <f>IFERROR(VLOOKUP(CONCATENATE($A121,CO$25),Datos!$B:$AV,46,FALSE),"0")</f>
        <v>4.0507789959607618E-2</v>
      </c>
      <c r="CP121" s="25">
        <f>IFERROR(VLOOKUP(CONCATENATE($A121,CP$25),Datos!$B:$AV,46,FALSE),"0")</f>
        <v>1.5077881619937695E-2</v>
      </c>
      <c r="CQ121" s="25">
        <f>IFERROR(VLOOKUP(CONCATENATE($A121,CQ$25),Datos!$B:$AV,46,FALSE),"0")</f>
        <v>9.1127098321342921E-3</v>
      </c>
      <c r="CR121" s="25">
        <f>IFERROR(VLOOKUP(CONCATENATE($A121,CR$25),Datos!$B:$AV,46,FALSE),"0")</f>
        <v>1.7367706919945727E-2</v>
      </c>
      <c r="CS121" s="25">
        <f>IFERROR(VLOOKUP(CONCATENATE($A121,CS$25),Datos!$B:$AV,46,FALSE),"0")</f>
        <v>0</v>
      </c>
      <c r="CT121" s="25">
        <f>IFERROR(VLOOKUP(CONCATENATE($A121,CT$25),Datos!$B:$AV,46,FALSE),"0")</f>
        <v>7.5925925925925926E-3</v>
      </c>
      <c r="CU121" s="25">
        <f>IFERROR(VLOOKUP(CONCATENATE($A121,CU$25),Datos!$B:$AV,46,FALSE),"0")</f>
        <v>0</v>
      </c>
      <c r="CV121" s="25">
        <f>IFERROR(VLOOKUP(CONCATENATE($A121,CV$25),Datos!$B:$AV,46,FALSE),"0")</f>
        <v>0</v>
      </c>
      <c r="CW121" s="25">
        <f>IFERROR(VLOOKUP(CONCATENATE($A121,CW$25),Datos!$B:$AV,46,FALSE),"0")</f>
        <v>0</v>
      </c>
      <c r="CX121" s="25">
        <f>IFERROR(VLOOKUP(CONCATENATE($A121,CX$25),Datos!$B:$AV,46,FALSE),"0")</f>
        <v>6.4829821717990272E-3</v>
      </c>
      <c r="CY121" s="25">
        <f>IFERROR(VLOOKUP(CONCATENATE($A121,CY$25),Datos!$B:$AV,46,FALSE),"0")</f>
        <v>3.5828877005347592E-2</v>
      </c>
      <c r="CZ121" s="25">
        <f>IFERROR(VLOOKUP(CONCATENATE($A121,CZ$25),Datos!$B:$AV,46,FALSE),"0")</f>
        <v>1.8773946360153258E-2</v>
      </c>
      <c r="DA121" s="25">
        <f>IFERROR(VLOOKUP(CONCATENATE($A121,DA$25),Datos!$B:$AV,46,FALSE),"0")</f>
        <v>2.1645021645021644E-2</v>
      </c>
    </row>
    <row r="122" spans="1:105" x14ac:dyDescent="0.2">
      <c r="A122" s="21" t="s">
        <v>41</v>
      </c>
      <c r="B122" s="23">
        <v>7.7755511022044085E-3</v>
      </c>
      <c r="C122" s="23">
        <v>1.6433566433566433E-2</v>
      </c>
      <c r="D122" s="23">
        <v>5.8976409436225508E-3</v>
      </c>
      <c r="E122" s="23">
        <v>1.4370837714686295E-2</v>
      </c>
      <c r="F122" s="23">
        <v>7.2072072072072073E-3</v>
      </c>
      <c r="G122" s="23">
        <v>1.1049723756906077E-2</v>
      </c>
      <c r="H122" s="23">
        <v>2.3234852278417626E-2</v>
      </c>
      <c r="I122" s="23">
        <v>1.0378057820607857E-2</v>
      </c>
      <c r="J122" s="23">
        <v>9.9162479061976547E-3</v>
      </c>
      <c r="K122" s="23">
        <v>4.5340681362725449E-3</v>
      </c>
      <c r="L122" s="23">
        <v>7.1428571428571426E-3</v>
      </c>
      <c r="M122" s="23">
        <v>9.2387175201337178E-3</v>
      </c>
      <c r="N122" s="23">
        <v>5.5345179143606177E-3</v>
      </c>
      <c r="O122" s="23">
        <v>1.5195108793382485E-2</v>
      </c>
      <c r="P122" s="23">
        <v>6.0279187817258882E-3</v>
      </c>
      <c r="Q122" s="23">
        <v>1.0810810810810811E-2</v>
      </c>
      <c r="R122" s="23">
        <v>7.2815533980582527E-3</v>
      </c>
      <c r="S122" s="23">
        <v>7.1428571428571425E-2</v>
      </c>
      <c r="T122" s="23">
        <v>0</v>
      </c>
      <c r="U122" s="23">
        <v>0</v>
      </c>
      <c r="V122" s="23">
        <v>1.2924071082390954E-2</v>
      </c>
      <c r="W122" s="23">
        <v>1.8757327080890973E-3</v>
      </c>
      <c r="X122" s="23">
        <v>5.9241706161137437E-3</v>
      </c>
      <c r="Y122" s="23">
        <v>2.8669724770642203E-3</v>
      </c>
      <c r="Z122" s="23">
        <v>4.8650568181818179E-3</v>
      </c>
      <c r="AA122" s="23">
        <v>1.9100602688919797E-2</v>
      </c>
      <c r="AB122" s="23">
        <v>1.7383820998278829E-2</v>
      </c>
      <c r="AC122" s="23">
        <v>6.9992553983618767E-3</v>
      </c>
      <c r="AD122" s="23">
        <v>3.3887043189368771E-3</v>
      </c>
      <c r="AE122" s="23">
        <v>1.5286080273270709E-2</v>
      </c>
      <c r="AF122" s="23">
        <v>4.2168674698795181E-3</v>
      </c>
      <c r="AG122" s="23">
        <v>3.5842293906810036E-3</v>
      </c>
      <c r="AH122" s="23">
        <v>1.2316715542521995E-2</v>
      </c>
      <c r="AI122" s="23">
        <v>1.3795110593713621E-2</v>
      </c>
      <c r="AJ122" s="23">
        <v>9.5534787123572173E-3</v>
      </c>
      <c r="AK122" s="23">
        <v>1.0983170947741363E-2</v>
      </c>
      <c r="AL122" s="23">
        <v>5.9244791666666664E-3</v>
      </c>
      <c r="AM122" s="23">
        <v>5.2941176470588233E-3</v>
      </c>
      <c r="AN122" s="23">
        <v>7.1546505228398463E-3</v>
      </c>
      <c r="AO122" s="23">
        <v>2.2151898734177216E-3</v>
      </c>
      <c r="AP122" s="23">
        <v>0</v>
      </c>
      <c r="AQ122" s="23">
        <v>0</v>
      </c>
      <c r="AR122" s="23">
        <v>0</v>
      </c>
      <c r="AS122" s="23">
        <v>0</v>
      </c>
      <c r="AT122" s="23">
        <v>0</v>
      </c>
      <c r="AU122" s="23">
        <v>0</v>
      </c>
      <c r="AV122" s="23">
        <v>0</v>
      </c>
      <c r="AW122" s="23">
        <v>0.14444444444444443</v>
      </c>
      <c r="AX122" s="23">
        <v>7.4515648286140089E-3</v>
      </c>
      <c r="AY122" s="23">
        <v>3.6231884057971015E-3</v>
      </c>
      <c r="AZ122" s="23">
        <v>2.6026755504658791E-5</v>
      </c>
      <c r="BA122" s="23">
        <v>1.638299134147788E-2</v>
      </c>
      <c r="BB122" s="25">
        <f>IFERROR(VLOOKUP(CONCATENATE($A122,BB$25),Datos!$B:$AV,46,FALSE),"0")</f>
        <v>0</v>
      </c>
      <c r="BC122" s="25">
        <f>IFERROR(VLOOKUP(CONCATENATE($A122,BC$25),Datos!$B:$AV,46,FALSE),"0")</f>
        <v>1.6680567139282735E-3</v>
      </c>
      <c r="BD122" s="25">
        <f>IFERROR(VLOOKUP(CONCATENATE($A122,BD$25),Datos!$B:$AV,46,FALSE),"0")</f>
        <v>4.9079754601226997E-3</v>
      </c>
      <c r="BE122" s="25">
        <f>IFERROR(VLOOKUP(CONCATENATE($A122,BE$25),Datos!$B:$AV,46,FALSE),"0")</f>
        <v>8.1135902636916835E-3</v>
      </c>
      <c r="BF122" s="25">
        <f>IFERROR(VLOOKUP(CONCATENATE($A122,BF$25),Datos!$B:$AV,46,FALSE),"0")</f>
        <v>8.0013915463558877E-3</v>
      </c>
      <c r="BG122" s="25">
        <f>IFERROR(VLOOKUP(CONCATENATE($A122,BG$25),Datos!$B:$AV,46,FALSE),"0")</f>
        <v>4.904966278356836E-3</v>
      </c>
      <c r="BH122" s="25">
        <f>IFERROR(VLOOKUP(CONCATENATE($A122,BH$25),Datos!$B:$AV,46,FALSE),"0")</f>
        <v>1.0718113612004287E-2</v>
      </c>
      <c r="BI122" s="25">
        <f>IFERROR(VLOOKUP(CONCATENATE($A122,BI$25),Datos!$B:$AV,46,FALSE),"0")</f>
        <v>2.4501225061253061E-3</v>
      </c>
      <c r="BJ122" s="25">
        <f>IFERROR(VLOOKUP(CONCATENATE($A122,BJ$25),Datos!$B:$AV,46,FALSE),"0")</f>
        <v>9.4455852156057497E-3</v>
      </c>
      <c r="BK122" s="25">
        <f>IFERROR(VLOOKUP(CONCATENATE($A122,BK$25),Datos!$B:$AV,46,FALSE),"0")</f>
        <v>5.9419783292555053E-3</v>
      </c>
      <c r="BL122" s="25">
        <f>IFERROR(VLOOKUP(CONCATENATE($A122,BL$25),Datos!$B:$AV,46,FALSE),"0")</f>
        <v>9.1260091260091259E-3</v>
      </c>
      <c r="BM122" s="25">
        <f>IFERROR(VLOOKUP(CONCATENATE($A122,BM$25),Datos!$B:$AV,46,FALSE),"0")</f>
        <v>9.5121202822951827E-3</v>
      </c>
      <c r="BN122" s="25">
        <f>IFERROR(VLOOKUP(CONCATENATE($A122,BN$25),Datos!$B:$AV,46,FALSE),"0")</f>
        <v>1.2182013615191688E-2</v>
      </c>
      <c r="BO122" s="25">
        <f>IFERROR(VLOOKUP(CONCATENATE($A122,BO$25),Datos!$B:$AV,46,FALSE),"0")</f>
        <v>1.2626262626262626E-2</v>
      </c>
      <c r="BP122" s="25">
        <f>IFERROR(VLOOKUP(CONCATENATE($A122,BP$25),Datos!$B:$AV,46,FALSE),"0")</f>
        <v>9.0121317157712301E-3</v>
      </c>
      <c r="BQ122" s="25">
        <f>IFERROR(VLOOKUP(CONCATENATE($A122,BQ$25),Datos!$B:$AV,46,FALSE),"0")</f>
        <v>9.3648208469055381E-3</v>
      </c>
      <c r="BR122" s="25">
        <f>IFERROR(VLOOKUP(CONCATENATE($A122,BR$25),Datos!$B:$AV,46,FALSE),"0")</f>
        <v>1.1860386309725517E-2</v>
      </c>
      <c r="BS122" s="25">
        <f>IFERROR(VLOOKUP(CONCATENATE($A122,BS$25),Datos!$B:$AV,46,FALSE),"0")</f>
        <v>9.2378752886836026E-3</v>
      </c>
      <c r="BT122" s="25">
        <f>IFERROR(VLOOKUP(CONCATENATE($A122,BT$25),Datos!$B:$AV,46,FALSE),"0")</f>
        <v>1.1388684790595151E-2</v>
      </c>
      <c r="BU122" s="25">
        <f>IFERROR(VLOOKUP(CONCATENATE($A122,BU$25),Datos!$B:$AV,46,FALSE),"0")</f>
        <v>1.4306151645207439E-2</v>
      </c>
      <c r="BV122" s="25">
        <f>IFERROR(VLOOKUP(CONCATENATE($A122,BV$25),Datos!$B:$AV,46,FALSE),"0")</f>
        <v>1.3966480446927373E-2</v>
      </c>
      <c r="BW122" s="25">
        <f>IFERROR(VLOOKUP(CONCATENATE($A122,BW$25),Datos!$B:$AV,46,FALSE),"0")</f>
        <v>0</v>
      </c>
      <c r="BX122" s="25">
        <f>IFERROR(VLOOKUP(CONCATENATE($A122,BX$25),Datos!$B:$AV,46,FALSE),"0")</f>
        <v>0</v>
      </c>
      <c r="BY122" s="25">
        <f>IFERROR(VLOOKUP(CONCATENATE($A122,BY$25),Datos!$B:$AV,46,FALSE),"0")</f>
        <v>0</v>
      </c>
      <c r="BZ122" s="25">
        <f>IFERROR(VLOOKUP(CONCATENATE($A122,BZ$25),Datos!$B:$AV,46,FALSE),"0")</f>
        <v>0</v>
      </c>
      <c r="CA122" s="25">
        <f>IFERROR(VLOOKUP(CONCATENATE($A122,CA$25),Datos!$B:$AV,46,FALSE),"0")</f>
        <v>0</v>
      </c>
      <c r="CB122" s="25">
        <f>IFERROR(VLOOKUP(CONCATENATE($A122,CB$25),Datos!$B:$AV,46,FALSE),"0")</f>
        <v>0</v>
      </c>
      <c r="CC122" s="25">
        <f>IFERROR(VLOOKUP(CONCATENATE($A122,CC$25),Datos!$B:$AV,46,FALSE),"0")</f>
        <v>6.9637883008356544E-3</v>
      </c>
      <c r="CD122" s="25">
        <f>IFERROR(VLOOKUP(CONCATENATE($A122,CD$25),Datos!$B:$AV,46,FALSE),"0")</f>
        <v>6.2034739454094297E-3</v>
      </c>
      <c r="CE122" s="25">
        <f>IFERROR(VLOOKUP(CONCATENATE($A122,CE$25),Datos!$B:$AV,46,FALSE),"0")</f>
        <v>8.7070091423595997E-3</v>
      </c>
      <c r="CF122" s="25">
        <f>IFERROR(VLOOKUP(CONCATENATE($A122,CF$25),Datos!$B:$AV,46,FALSE),"0")</f>
        <v>8.5238279736536225E-3</v>
      </c>
      <c r="CG122" s="25">
        <f>IFERROR(VLOOKUP(CONCATENATE($A122,CG$25),Datos!$B:$AV,46,FALSE),"0")</f>
        <v>8.3160083160083165E-3</v>
      </c>
      <c r="CH122" s="25">
        <f>IFERROR(VLOOKUP(CONCATENATE($A122,CH$25),Datos!$B:$AV,46,FALSE),"0")</f>
        <v>9.4861660079051391E-3</v>
      </c>
      <c r="CI122" s="25">
        <f>IFERROR(VLOOKUP(CONCATENATE($A122,CI$25),Datos!$B:$AV,46,FALSE),"0")</f>
        <v>1.5945330296127564E-2</v>
      </c>
      <c r="CJ122" s="25">
        <f>IFERROR(VLOOKUP(CONCATENATE($A122,CJ$25),Datos!$B:$AV,46,FALSE),"0")</f>
        <v>1.602136181575434E-2</v>
      </c>
      <c r="CK122" s="25">
        <f>IFERROR(VLOOKUP(CONCATENATE($A122,CK$25),Datos!$B:$AV,46,FALSE),"0")</f>
        <v>1.5286624203821656E-2</v>
      </c>
      <c r="CL122" s="25">
        <f>IFERROR(VLOOKUP(CONCATENATE($A122,CL$25),Datos!$B:$AV,46,FALSE),"0")</f>
        <v>1.9261637239165328E-2</v>
      </c>
      <c r="CM122" s="25">
        <f>IFERROR(VLOOKUP(CONCATENATE($A122,CM$25),Datos!$B:$AV,46,FALSE),"0")</f>
        <v>8.4317032040472171E-3</v>
      </c>
      <c r="CN122" s="25">
        <f>IFERROR(VLOOKUP(CONCATENATE($A122,CN$25),Datos!$B:$AV,46,FALSE),"0")</f>
        <v>2.0920502092050207E-3</v>
      </c>
      <c r="CO122" s="25">
        <f>IFERROR(VLOOKUP(CONCATENATE($A122,CO$25),Datos!$B:$AV,46,FALSE),"0")</f>
        <v>1.0179640718562874E-2</v>
      </c>
      <c r="CP122" s="25">
        <f>IFERROR(VLOOKUP(CONCATENATE($A122,CP$25),Datos!$B:$AV,46,FALSE),"0")</f>
        <v>8.8573959255978749E-3</v>
      </c>
      <c r="CQ122" s="25">
        <f>IFERROR(VLOOKUP(CONCATENATE($A122,CQ$25),Datos!$B:$AV,46,FALSE),"0")</f>
        <v>1.1022044088176353E-2</v>
      </c>
      <c r="CR122" s="25">
        <f>IFERROR(VLOOKUP(CONCATENATE($A122,CR$25),Datos!$B:$AV,46,FALSE),"0")</f>
        <v>1.0819165378670788E-2</v>
      </c>
      <c r="CS122" s="25">
        <f>IFERROR(VLOOKUP(CONCATENATE($A122,CS$25),Datos!$B:$AV,46,FALSE),"0")</f>
        <v>7.9410096426545656E-3</v>
      </c>
      <c r="CT122" s="25">
        <f>IFERROR(VLOOKUP(CONCATENATE($A122,CT$25),Datos!$B:$AV,46,FALSE),"0")</f>
        <v>1.090909090909091E-2</v>
      </c>
      <c r="CU122" s="25">
        <f>IFERROR(VLOOKUP(CONCATENATE($A122,CU$25),Datos!$B:$AV,46,FALSE),"0")</f>
        <v>1.3064133016627079E-2</v>
      </c>
      <c r="CV122" s="25">
        <f>IFERROR(VLOOKUP(CONCATENATE($A122,CV$25),Datos!$B:$AV,46,FALSE),"0")</f>
        <v>1.4310246136233544E-2</v>
      </c>
      <c r="CW122" s="25">
        <f>IFERROR(VLOOKUP(CONCATENATE($A122,CW$25),Datos!$B:$AV,46,FALSE),"0")</f>
        <v>0</v>
      </c>
      <c r="CX122" s="25">
        <f>IFERROR(VLOOKUP(CONCATENATE($A122,CX$25),Datos!$B:$AV,46,FALSE),"0")</f>
        <v>1.4573991031390135E-2</v>
      </c>
      <c r="CY122" s="25">
        <f>IFERROR(VLOOKUP(CONCATENATE($A122,CY$25),Datos!$B:$AV,46,FALSE),"0")</f>
        <v>1.8654230512991338E-2</v>
      </c>
      <c r="CZ122" s="25">
        <f>IFERROR(VLOOKUP(CONCATENATE($A122,CZ$25),Datos!$B:$AV,46,FALSE),"0")</f>
        <v>1.9587628865979381E-2</v>
      </c>
      <c r="DA122" s="25">
        <f>IFERROR(VLOOKUP(CONCATENATE($A122,DA$25),Datos!$B:$AV,46,FALSE),"0")</f>
        <v>2.3602484472049691E-2</v>
      </c>
    </row>
    <row r="123" spans="1:105" x14ac:dyDescent="0.2">
      <c r="A123" s="21" t="s">
        <v>129</v>
      </c>
      <c r="B123" s="23">
        <v>4.7036688617121351E-3</v>
      </c>
      <c r="C123" s="23">
        <v>6.9337442218798152E-3</v>
      </c>
      <c r="D123" s="23">
        <v>6.5489749430523922E-3</v>
      </c>
      <c r="E123" s="23">
        <v>6.8669527896995704E-3</v>
      </c>
      <c r="F123" s="23">
        <v>6.024096385542169E-3</v>
      </c>
      <c r="G123" s="23">
        <v>7.5129533678756476E-3</v>
      </c>
      <c r="H123" s="23">
        <v>3.8261820169445205E-3</v>
      </c>
      <c r="I123" s="23">
        <v>3.7858301784748512E-3</v>
      </c>
      <c r="J123" s="23">
        <v>4.6922439966878273E-3</v>
      </c>
      <c r="K123" s="23">
        <v>6.3221550302363936E-3</v>
      </c>
      <c r="L123" s="23">
        <v>7.1232876712328764E-3</v>
      </c>
      <c r="M123" s="23">
        <v>7.525083612040134E-3</v>
      </c>
      <c r="N123" s="23">
        <v>7.1174377224199285E-3</v>
      </c>
      <c r="O123" s="23">
        <v>6.6568047337278108E-3</v>
      </c>
      <c r="P123" s="23">
        <v>9.2718843741478041E-3</v>
      </c>
      <c r="Q123" s="23">
        <v>8.3777608530083772E-3</v>
      </c>
      <c r="R123" s="23">
        <v>1.2631578947368421E-2</v>
      </c>
      <c r="S123" s="23">
        <v>9.8302055406613055E-3</v>
      </c>
      <c r="T123" s="23">
        <v>1.0407632263660017E-2</v>
      </c>
      <c r="U123" s="23">
        <v>1.192504258943782E-2</v>
      </c>
      <c r="V123" s="23">
        <v>1.0796615115261161E-2</v>
      </c>
      <c r="W123" s="23">
        <v>1.0373443983402489E-2</v>
      </c>
      <c r="X123" s="23">
        <v>5.3025577043044293E-3</v>
      </c>
      <c r="Y123" s="23">
        <v>1.1101622544833475E-2</v>
      </c>
      <c r="Z123" s="23">
        <v>0</v>
      </c>
      <c r="AA123" s="23">
        <v>0</v>
      </c>
      <c r="AB123" s="23">
        <v>5.3475935828877002E-3</v>
      </c>
      <c r="AC123" s="23">
        <v>8.8195386702849387E-3</v>
      </c>
      <c r="AD123" s="23">
        <v>4.138338752586462E-3</v>
      </c>
      <c r="AE123" s="23">
        <v>3.2258064516129032E-3</v>
      </c>
      <c r="AF123" s="23">
        <v>6.9845126024901307E-3</v>
      </c>
      <c r="AG123" s="23">
        <v>6.3877355477483235E-3</v>
      </c>
      <c r="AH123" s="23">
        <v>8.18746470920384E-3</v>
      </c>
      <c r="AI123" s="23">
        <v>1.0442924018725243E-2</v>
      </c>
      <c r="AJ123" s="23">
        <v>1.6009371339320577E-2</v>
      </c>
      <c r="AK123" s="23">
        <v>1.3404825737265416E-2</v>
      </c>
      <c r="AL123" s="23">
        <v>1.8969072164948454E-2</v>
      </c>
      <c r="AM123" s="23">
        <v>2.385008517887564E-2</v>
      </c>
      <c r="AN123" s="23">
        <v>2.2558459422283357E-2</v>
      </c>
      <c r="AO123" s="23">
        <v>2.5000000000000001E-2</v>
      </c>
      <c r="AP123" s="23">
        <v>1.4982876712328766E-2</v>
      </c>
      <c r="AQ123" s="23">
        <v>1.4810045074050225E-2</v>
      </c>
      <c r="AR123" s="23">
        <v>1.5045135406218655E-2</v>
      </c>
      <c r="AS123" s="23">
        <v>4.4423440453686201E-2</v>
      </c>
      <c r="AT123" s="23">
        <v>3.1852472757753561E-2</v>
      </c>
      <c r="AU123" s="23">
        <v>3.8528896672504379E-2</v>
      </c>
      <c r="AV123" s="23">
        <v>2.5619834710743802E-2</v>
      </c>
      <c r="AW123" s="23">
        <v>3.2894736842105261E-2</v>
      </c>
      <c r="AX123" s="23">
        <v>1.3203883495145631E-2</v>
      </c>
      <c r="AY123" s="23">
        <v>1.5455950540958269E-2</v>
      </c>
      <c r="AZ123" s="23">
        <v>0</v>
      </c>
      <c r="BA123" s="23">
        <v>0</v>
      </c>
      <c r="BB123" s="25">
        <f>IFERROR(VLOOKUP(CONCATENATE($A123,BB$25),Datos!$B:$AV,46,FALSE),"0")</f>
        <v>3.3521763708309782E-2</v>
      </c>
      <c r="BC123" s="25">
        <f>IFERROR(VLOOKUP(CONCATENATE($A123,BC$25),Datos!$B:$AV,46,FALSE),"0")</f>
        <v>2.0622669326164252E-2</v>
      </c>
      <c r="BD123" s="25">
        <f>IFERROR(VLOOKUP(CONCATENATE($A123,BD$25),Datos!$B:$AV,46,FALSE),"0")</f>
        <v>2.9064973614775724E-2</v>
      </c>
      <c r="BE123" s="25">
        <f>IFERROR(VLOOKUP(CONCATENATE($A123,BE$25),Datos!$B:$AV,46,FALSE),"0")</f>
        <v>2.5740458015267177E-2</v>
      </c>
      <c r="BF123" s="25">
        <f>IFERROR(VLOOKUP(CONCATENATE($A123,BF$25),Datos!$B:$AV,46,FALSE),"0")</f>
        <v>2.7872417542587895E-2</v>
      </c>
      <c r="BG123" s="25">
        <f>IFERROR(VLOOKUP(CONCATENATE($A123,BG$25),Datos!$B:$AV,46,FALSE),"0")</f>
        <v>3.0896780433881443E-2</v>
      </c>
      <c r="BH123" s="25">
        <f>IFERROR(VLOOKUP(CONCATENATE($A123,BH$25),Datos!$B:$AV,46,FALSE),"0")</f>
        <v>1.5152005174644243E-2</v>
      </c>
      <c r="BI123" s="25">
        <f>IFERROR(VLOOKUP(CONCATENATE($A123,BI$25),Datos!$B:$AV,46,FALSE),"0")</f>
        <v>3.0245998814463545E-2</v>
      </c>
      <c r="BJ123" s="25">
        <f>IFERROR(VLOOKUP(CONCATENATE($A123,BJ$25),Datos!$B:$AV,46,FALSE),"0")</f>
        <v>2.4646226415094341E-2</v>
      </c>
      <c r="BK123" s="25">
        <f>IFERROR(VLOOKUP(CONCATENATE($A123,BK$25),Datos!$B:$AV,46,FALSE),"0")</f>
        <v>5.6773575873623743E-2</v>
      </c>
      <c r="BL123" s="25">
        <f>IFERROR(VLOOKUP(CONCATENATE($A123,BL$25),Datos!$B:$AV,46,FALSE),"0")</f>
        <v>3.4514224369296832E-2</v>
      </c>
      <c r="BM123" s="25">
        <f>IFERROR(VLOOKUP(CONCATENATE($A123,BM$25),Datos!$B:$AV,46,FALSE),"0")</f>
        <v>3.6825925451517867E-2</v>
      </c>
      <c r="BN123" s="25">
        <f>IFERROR(VLOOKUP(CONCATENATE($A123,BN$25),Datos!$B:$AV,46,FALSE),"0")</f>
        <v>0.15044247787610621</v>
      </c>
      <c r="BO123" s="25">
        <f>IFERROR(VLOOKUP(CONCATENATE($A123,BO$25),Datos!$B:$AV,46,FALSE),"0")</f>
        <v>0.1</v>
      </c>
      <c r="BP123" s="25">
        <f>IFERROR(VLOOKUP(CONCATENATE($A123,BP$25),Datos!$B:$AV,46,FALSE),"0")</f>
        <v>0</v>
      </c>
      <c r="BQ123" s="25">
        <f>IFERROR(VLOOKUP(CONCATENATE($A123,BQ$25),Datos!$B:$AV,46,FALSE),"0")</f>
        <v>1</v>
      </c>
      <c r="BR123" s="25">
        <f>IFERROR(VLOOKUP(CONCATENATE($A123,BR$25),Datos!$B:$AV,46,FALSE),"0")</f>
        <v>0</v>
      </c>
      <c r="BS123" s="25">
        <f>IFERROR(VLOOKUP(CONCATENATE($A123,BS$25),Datos!$B:$AV,46,FALSE),"0")</f>
        <v>0</v>
      </c>
      <c r="BT123" s="25">
        <f>IFERROR(VLOOKUP(CONCATENATE($A123,BT$25),Datos!$B:$AV,46,FALSE),"0")</f>
        <v>0</v>
      </c>
      <c r="BU123" s="25">
        <f>IFERROR(VLOOKUP(CONCATENATE($A123,BU$25),Datos!$B:$AV,46,FALSE),"0")</f>
        <v>0</v>
      </c>
      <c r="BV123" s="25">
        <f>IFERROR(VLOOKUP(CONCATENATE($A123,BV$25),Datos!$B:$AV,46,FALSE),"0")</f>
        <v>0</v>
      </c>
      <c r="BW123" s="25">
        <f>IFERROR(VLOOKUP(CONCATENATE($A123,BW$25),Datos!$B:$AV,46,FALSE),"0")</f>
        <v>0</v>
      </c>
      <c r="BX123" s="25">
        <f>IFERROR(VLOOKUP(CONCATENATE($A123,BX$25),Datos!$B:$AV,46,FALSE),"0")</f>
        <v>0</v>
      </c>
      <c r="BY123" s="25">
        <f>IFERROR(VLOOKUP(CONCATENATE($A123,BY$25),Datos!$B:$AV,46,FALSE),"0")</f>
        <v>0</v>
      </c>
      <c r="BZ123" s="25">
        <f>IFERROR(VLOOKUP(CONCATENATE($A123,BZ$25),Datos!$B:$AV,46,FALSE),"0")</f>
        <v>0</v>
      </c>
      <c r="CA123" s="25">
        <f>IFERROR(VLOOKUP(CONCATENATE($A123,CA$25),Datos!$B:$AV,46,FALSE),"0")</f>
        <v>0</v>
      </c>
      <c r="CB123" s="25">
        <f>IFERROR(VLOOKUP(CONCATENATE($A123,CB$25),Datos!$B:$AV,46,FALSE),"0")</f>
        <v>0</v>
      </c>
      <c r="CC123" s="25">
        <f>IFERROR(VLOOKUP(CONCATENATE($A123,CC$25),Datos!$B:$AV,46,FALSE),"0")</f>
        <v>0</v>
      </c>
      <c r="CD123" s="25">
        <f>IFERROR(VLOOKUP(CONCATENATE($A123,CD$25),Datos!$B:$AV,46,FALSE),"0")</f>
        <v>0</v>
      </c>
      <c r="CE123" s="25">
        <f>IFERROR(VLOOKUP(CONCATENATE($A123,CE$25),Datos!$B:$AV,46,FALSE),"0")</f>
        <v>0</v>
      </c>
      <c r="CF123" s="25">
        <f>IFERROR(VLOOKUP(CONCATENATE($A123,CF$25),Datos!$B:$AV,46,FALSE),"0")</f>
        <v>0</v>
      </c>
      <c r="CG123" s="25">
        <f>IFERROR(VLOOKUP(CONCATENATE($A123,CG$25),Datos!$B:$AV,46,FALSE),"0")</f>
        <v>0</v>
      </c>
      <c r="CH123" s="25">
        <f>IFERROR(VLOOKUP(CONCATENATE($A123,CH$25),Datos!$B:$AV,46,FALSE),"0")</f>
        <v>0</v>
      </c>
      <c r="CI123" s="25">
        <f>IFERROR(VLOOKUP(CONCATENATE($A123,CI$25),Datos!$B:$AV,46,FALSE),"0")</f>
        <v>0</v>
      </c>
      <c r="CJ123" s="25">
        <f>IFERROR(VLOOKUP(CONCATENATE($A123,CJ$25),Datos!$B:$AV,46,FALSE),"0")</f>
        <v>0</v>
      </c>
      <c r="CK123" s="25">
        <f>IFERROR(VLOOKUP(CONCATENATE($A123,CK$25),Datos!$B:$AV,46,FALSE),"0")</f>
        <v>0</v>
      </c>
      <c r="CL123" s="25">
        <f>IFERROR(VLOOKUP(CONCATENATE($A123,CL$25),Datos!$B:$AV,46,FALSE),"0")</f>
        <v>0</v>
      </c>
      <c r="CM123" s="25">
        <f>IFERROR(VLOOKUP(CONCATENATE($A123,CM$25),Datos!$B:$AV,46,FALSE),"0")</f>
        <v>0</v>
      </c>
      <c r="CN123" s="25">
        <f>IFERROR(VLOOKUP(CONCATENATE($A123,CN$25),Datos!$B:$AV,46,FALSE),"0")</f>
        <v>0</v>
      </c>
      <c r="CO123" s="25">
        <f>IFERROR(VLOOKUP(CONCATENATE($A123,CO$25),Datos!$B:$AV,46,FALSE),"0")</f>
        <v>0</v>
      </c>
      <c r="CP123" s="25">
        <f>IFERROR(VLOOKUP(CONCATENATE($A123,CP$25),Datos!$B:$AV,46,FALSE),"0")</f>
        <v>0</v>
      </c>
      <c r="CQ123" s="25">
        <f>IFERROR(VLOOKUP(CONCATENATE($A123,CQ$25),Datos!$B:$AV,46,FALSE),"0")</f>
        <v>0</v>
      </c>
      <c r="CR123" s="25">
        <f>IFERROR(VLOOKUP(CONCATENATE($A123,CR$25),Datos!$B:$AV,46,FALSE),"0")</f>
        <v>0</v>
      </c>
      <c r="CS123" s="25">
        <f>IFERROR(VLOOKUP(CONCATENATE($A123,CS$25),Datos!$B:$AV,46,FALSE),"0")</f>
        <v>0</v>
      </c>
      <c r="CT123" s="25">
        <f>IFERROR(VLOOKUP(CONCATENATE($A123,CT$25),Datos!$B:$AV,46,FALSE),"0")</f>
        <v>0</v>
      </c>
      <c r="CU123" s="25">
        <f>IFERROR(VLOOKUP(CONCATENATE($A123,CU$25),Datos!$B:$AV,46,FALSE),"0")</f>
        <v>0</v>
      </c>
      <c r="CV123" s="25">
        <f>IFERROR(VLOOKUP(CONCATENATE($A123,CV$25),Datos!$B:$AV,46,FALSE),"0")</f>
        <v>0</v>
      </c>
      <c r="CW123" s="25">
        <f>IFERROR(VLOOKUP(CONCATENATE($A123,CW$25),Datos!$B:$AV,46,FALSE),"0")</f>
        <v>1.237224314147391E-2</v>
      </c>
      <c r="CX123" s="25">
        <f>IFERROR(VLOOKUP(CONCATENATE($A123,CX$25),Datos!$B:$AV,46,FALSE),"0")</f>
        <v>0</v>
      </c>
      <c r="CY123" s="25" t="str">
        <f>IFERROR(VLOOKUP(CONCATENATE($A123,CY$25),Datos!$B:$AV,46,FALSE),"0")</f>
        <v>0</v>
      </c>
      <c r="CZ123" s="25">
        <f>IFERROR(VLOOKUP(CONCATENATE($A123,CZ$25),Datos!$B:$AV,46,FALSE),"0")</f>
        <v>1.2895344102076829E-2</v>
      </c>
      <c r="DA123" s="25">
        <f>IFERROR(VLOOKUP(CONCATENATE($A123,DA$25),Datos!$B:$AV,46,FALSE),"0")</f>
        <v>8.4033613445378148E-3</v>
      </c>
    </row>
    <row r="124" spans="1:105" x14ac:dyDescent="0.2">
      <c r="A124" s="21" t="s">
        <v>43</v>
      </c>
      <c r="B124" s="23">
        <v>0</v>
      </c>
      <c r="C124" s="23">
        <v>0</v>
      </c>
      <c r="D124" s="23">
        <v>0</v>
      </c>
      <c r="E124" s="23">
        <v>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23">
        <v>0</v>
      </c>
      <c r="T124" s="23">
        <v>0</v>
      </c>
      <c r="U124" s="23">
        <v>0</v>
      </c>
      <c r="V124" s="23">
        <v>0</v>
      </c>
      <c r="W124" s="23">
        <v>0</v>
      </c>
      <c r="X124" s="23">
        <v>0</v>
      </c>
      <c r="Y124" s="23">
        <v>0</v>
      </c>
      <c r="Z124" s="23">
        <v>0</v>
      </c>
      <c r="AA124" s="23">
        <v>0</v>
      </c>
      <c r="AB124" s="23">
        <v>0</v>
      </c>
      <c r="AC124" s="23">
        <v>0</v>
      </c>
      <c r="AD124" s="23">
        <v>0</v>
      </c>
      <c r="AE124" s="23">
        <v>0</v>
      </c>
      <c r="AF124" s="23">
        <v>0</v>
      </c>
      <c r="AG124" s="23">
        <v>0</v>
      </c>
      <c r="AH124" s="23">
        <v>0</v>
      </c>
      <c r="AI124" s="23">
        <v>0</v>
      </c>
      <c r="AJ124" s="23">
        <v>0</v>
      </c>
      <c r="AK124" s="23">
        <v>0</v>
      </c>
      <c r="AL124" s="23">
        <v>0</v>
      </c>
      <c r="AM124" s="23">
        <v>0</v>
      </c>
      <c r="AN124" s="23">
        <v>0</v>
      </c>
      <c r="AO124" s="23">
        <v>0</v>
      </c>
      <c r="AP124" s="23">
        <v>1.1737089201877934E-2</v>
      </c>
      <c r="AQ124" s="23">
        <v>0.22222222222222221</v>
      </c>
      <c r="AR124" s="23">
        <v>4.7358175750834258E-2</v>
      </c>
      <c r="AS124" s="23">
        <v>3.7886872998932765E-2</v>
      </c>
      <c r="AT124" s="23">
        <v>0</v>
      </c>
      <c r="AU124" s="23">
        <v>0</v>
      </c>
      <c r="AV124" s="23">
        <v>0</v>
      </c>
      <c r="AW124" s="23">
        <v>1.7121300058038306E-2</v>
      </c>
      <c r="AX124" s="23">
        <v>3.5533280774862036E-2</v>
      </c>
      <c r="AY124" s="23">
        <v>1.6390179163901793E-2</v>
      </c>
      <c r="AZ124" s="23">
        <v>2.7439570277529097E-2</v>
      </c>
      <c r="BA124" s="23">
        <v>3.6165097174914847E-2</v>
      </c>
      <c r="BB124" s="25">
        <f>IFERROR(VLOOKUP(CONCATENATE($A124,BB$25),Datos!$B:$AV,46,FALSE),"0")</f>
        <v>6.5715165828113768E-3</v>
      </c>
      <c r="BC124" s="25">
        <f>IFERROR(VLOOKUP(CONCATENATE($A124,BC$25),Datos!$B:$AV,46,FALSE),"0")</f>
        <v>3.249390739236393E-3</v>
      </c>
      <c r="BD124" s="25">
        <f>IFERROR(VLOOKUP(CONCATENATE($A124,BD$25),Datos!$B:$AV,46,FALSE),"0")</f>
        <v>6.6371681415929203E-3</v>
      </c>
      <c r="BE124" s="25">
        <f>IFERROR(VLOOKUP(CONCATENATE($A124,BE$25),Datos!$B:$AV,46,FALSE),"0")</f>
        <v>6.5263157894736839E-3</v>
      </c>
      <c r="BF124" s="25">
        <f>IFERROR(VLOOKUP(CONCATENATE($A124,BF$25),Datos!$B:$AV,46,FALSE),"0")</f>
        <v>7.1174377224199285E-3</v>
      </c>
      <c r="BG124" s="25">
        <f>IFERROR(VLOOKUP(CONCATENATE($A124,BG$25),Datos!$B:$AV,46,FALSE),"0")</f>
        <v>2.638095238095238E-2</v>
      </c>
      <c r="BH124" s="25">
        <f>IFERROR(VLOOKUP(CONCATENATE($A124,BH$25),Datos!$B:$AV,46,FALSE),"0")</f>
        <v>2.391629297458894E-2</v>
      </c>
      <c r="BI124" s="25">
        <f>IFERROR(VLOOKUP(CONCATENATE($A124,BI$25),Datos!$B:$AV,46,FALSE),"0")</f>
        <v>1.5445769449176604E-2</v>
      </c>
      <c r="BJ124" s="25">
        <f>IFERROR(VLOOKUP(CONCATENATE($A124,BJ$25),Datos!$B:$AV,46,FALSE),"0")</f>
        <v>1.9473081328751432E-2</v>
      </c>
      <c r="BK124" s="25">
        <f>IFERROR(VLOOKUP(CONCATENATE($A124,BK$25),Datos!$B:$AV,46,FALSE),"0")</f>
        <v>9.2948717948717948E-3</v>
      </c>
      <c r="BL124" s="25">
        <f>IFERROR(VLOOKUP(CONCATENATE($A124,BL$25),Datos!$B:$AV,46,FALSE),"0")</f>
        <v>1.7088014981273408E-2</v>
      </c>
      <c r="BM124" s="25">
        <f>IFERROR(VLOOKUP(CONCATENATE($A124,BM$25),Datos!$B:$AV,46,FALSE),"0")</f>
        <v>1.2283236994219654E-2</v>
      </c>
      <c r="BN124" s="25">
        <f>IFERROR(VLOOKUP(CONCATENATE($A124,BN$25),Datos!$B:$AV,46,FALSE),"0")</f>
        <v>8.8495575221238937E-3</v>
      </c>
      <c r="BO124" s="25">
        <f>IFERROR(VLOOKUP(CONCATENATE($A124,BO$25),Datos!$B:$AV,46,FALSE),"0")</f>
        <v>8.2346305696559506E-3</v>
      </c>
      <c r="BP124" s="25">
        <f>IFERROR(VLOOKUP(CONCATENATE($A124,BP$25),Datos!$B:$AV,46,FALSE),"0")</f>
        <v>1.2284196547144754E-2</v>
      </c>
      <c r="BQ124" s="25">
        <f>IFERROR(VLOOKUP(CONCATENATE($A124,BQ$25),Datos!$B:$AV,46,FALSE),"0")</f>
        <v>1.1875E-2</v>
      </c>
      <c r="BR124" s="25">
        <f>IFERROR(VLOOKUP(CONCATENATE($A124,BR$25),Datos!$B:$AV,46,FALSE),"0")</f>
        <v>9.0090090090090089E-3</v>
      </c>
      <c r="BS124" s="25">
        <f>IFERROR(VLOOKUP(CONCATENATE($A124,BS$25),Datos!$B:$AV,46,FALSE),"0")</f>
        <v>1.2774239207360226E-2</v>
      </c>
      <c r="BT124" s="25">
        <f>IFERROR(VLOOKUP(CONCATENATE($A124,BT$25),Datos!$B:$AV,46,FALSE),"0")</f>
        <v>1.4220183486238533E-2</v>
      </c>
      <c r="BU124" s="25">
        <f>IFERROR(VLOOKUP(CONCATENATE($A124,BU$25),Datos!$B:$AV,46,FALSE),"0")</f>
        <v>2.0056497175141241E-2</v>
      </c>
      <c r="BV124" s="25">
        <f>IFERROR(VLOOKUP(CONCATENATE($A124,BV$25),Datos!$B:$AV,46,FALSE),"0")</f>
        <v>2.4333333333333332E-2</v>
      </c>
      <c r="BW124" s="25">
        <f>IFERROR(VLOOKUP(CONCATENATE($A124,BW$25),Datos!$B:$AV,46,FALSE),"0")</f>
        <v>2.7126264518546273E-2</v>
      </c>
      <c r="BX124" s="25">
        <f>IFERROR(VLOOKUP(CONCATENATE($A124,BX$25),Datos!$B:$AV,46,FALSE),"0")</f>
        <v>8.2175925925925923E-3</v>
      </c>
      <c r="BY124" s="25">
        <f>IFERROR(VLOOKUP(CONCATENATE($A124,BY$25),Datos!$B:$AV,46,FALSE),"0")</f>
        <v>2.9152348224513173E-2</v>
      </c>
      <c r="BZ124" s="25">
        <f>IFERROR(VLOOKUP(CONCATENATE($A124,BZ$25),Datos!$B:$AV,46,FALSE),"0")</f>
        <v>1.5368043087971274E-2</v>
      </c>
      <c r="CA124" s="25">
        <f>IFERROR(VLOOKUP(CONCATENATE($A124,CA$25),Datos!$B:$AV,46,FALSE),"0")</f>
        <v>1.8502778685845048E-2</v>
      </c>
      <c r="CB124" s="25">
        <f>IFERROR(VLOOKUP(CONCATENATE($A124,CB$25),Datos!$B:$AV,46,FALSE),"0")</f>
        <v>2.8849028400597908E-2</v>
      </c>
      <c r="CC124" s="25">
        <f>IFERROR(VLOOKUP(CONCATENATE($A124,CC$25),Datos!$B:$AV,46,FALSE),"0")</f>
        <v>3.9957264957264954E-2</v>
      </c>
      <c r="CD124" s="25">
        <f>IFERROR(VLOOKUP(CONCATENATE($A124,CD$25),Datos!$B:$AV,46,FALSE),"0")</f>
        <v>2.2276581865622962E-2</v>
      </c>
      <c r="CE124" s="25">
        <f>IFERROR(VLOOKUP(CONCATENATE($A124,CE$25),Datos!$B:$AV,46,FALSE),"0")</f>
        <v>3.1094527363184081E-3</v>
      </c>
      <c r="CF124" s="25">
        <f>IFERROR(VLOOKUP(CONCATENATE($A124,CF$25),Datos!$B:$AV,46,FALSE),"0")</f>
        <v>2.5400291120815138E-2</v>
      </c>
      <c r="CG124" s="25">
        <f>IFERROR(VLOOKUP(CONCATENATE($A124,CG$25),Datos!$B:$AV,46,FALSE),"0")</f>
        <v>1.2542087542087542E-2</v>
      </c>
      <c r="CH124" s="25">
        <f>IFERROR(VLOOKUP(CONCATENATE($A124,CH$25),Datos!$B:$AV,46,FALSE),"0")</f>
        <v>3.1936685288640597E-2</v>
      </c>
      <c r="CI124" s="25">
        <f>IFERROR(VLOOKUP(CONCATENATE($A124,CI$25),Datos!$B:$AV,46,FALSE),"0")</f>
        <v>4.2222222222222223E-2</v>
      </c>
      <c r="CJ124" s="25">
        <f>IFERROR(VLOOKUP(CONCATENATE($A124,CJ$25),Datos!$B:$AV,46,FALSE),"0")</f>
        <v>0</v>
      </c>
      <c r="CK124" s="25">
        <f>IFERROR(VLOOKUP(CONCATENATE($A124,CK$25),Datos!$B:$AV,46,FALSE),"0")</f>
        <v>0</v>
      </c>
      <c r="CL124" s="25">
        <f>IFERROR(VLOOKUP(CONCATENATE($A124,CL$25),Datos!$B:$AV,46,FALSE),"0")</f>
        <v>0</v>
      </c>
      <c r="CM124" s="25">
        <f>IFERROR(VLOOKUP(CONCATENATE($A124,CM$25),Datos!$B:$AV,46,FALSE),"0")</f>
        <v>0</v>
      </c>
      <c r="CN124" s="25">
        <f>IFERROR(VLOOKUP(CONCATENATE($A124,CN$25),Datos!$B:$AV,46,FALSE),"0")</f>
        <v>0</v>
      </c>
      <c r="CO124" s="25">
        <f>IFERROR(VLOOKUP(CONCATENATE($A124,CO$25),Datos!$B:$AV,46,FALSE),"0")</f>
        <v>6.2534485929740665E-3</v>
      </c>
      <c r="CP124" s="25">
        <f>IFERROR(VLOOKUP(CONCATENATE($A124,CP$25),Datos!$B:$AV,46,FALSE),"0")</f>
        <v>0</v>
      </c>
      <c r="CQ124" s="25">
        <f>IFERROR(VLOOKUP(CONCATENATE($A124,CQ$25),Datos!$B:$AV,46,FALSE),"0")</f>
        <v>0</v>
      </c>
      <c r="CR124" s="25">
        <f>IFERROR(VLOOKUP(CONCATENATE($A124,CR$25),Datos!$B:$AV,46,FALSE),"0")</f>
        <v>0</v>
      </c>
      <c r="CS124" s="25">
        <f>IFERROR(VLOOKUP(CONCATENATE($A124,CS$25),Datos!$B:$AV,46,FALSE),"0")</f>
        <v>0</v>
      </c>
      <c r="CT124" s="25">
        <f>IFERROR(VLOOKUP(CONCATENATE($A124,CT$25),Datos!$B:$AV,46,FALSE),"0")</f>
        <v>0</v>
      </c>
      <c r="CU124" s="25">
        <f>IFERROR(VLOOKUP(CONCATENATE($A124,CU$25),Datos!$B:$AV,46,FALSE),"0")</f>
        <v>0</v>
      </c>
      <c r="CV124" s="25">
        <f>IFERROR(VLOOKUP(CONCATENATE($A124,CV$25),Datos!$B:$AV,46,FALSE),"0")</f>
        <v>0</v>
      </c>
      <c r="CW124" s="25">
        <f>IFERROR(VLOOKUP(CONCATENATE($A124,CW$25),Datos!$B:$AV,46,FALSE),"0")</f>
        <v>0</v>
      </c>
      <c r="CX124" s="25">
        <f>IFERROR(VLOOKUP(CONCATENATE($A124,CX$25),Datos!$B:$AV,46,FALSE),"0")</f>
        <v>0</v>
      </c>
      <c r="CY124" s="25" t="str">
        <f>IFERROR(VLOOKUP(CONCATENATE($A124,CY$25),Datos!$B:$AV,46,FALSE),"0")</f>
        <v>0</v>
      </c>
      <c r="CZ124" s="25" t="str">
        <f>IFERROR(VLOOKUP(CONCATENATE($A124,CZ$25),Datos!$B:$AV,46,FALSE),"0")</f>
        <v>0</v>
      </c>
      <c r="DA124" s="25" t="str">
        <f>IFERROR(VLOOKUP(CONCATENATE($A124,DA$25),Datos!$B:$AV,46,FALSE),"0")</f>
        <v>0</v>
      </c>
    </row>
    <row r="125" spans="1:105" x14ac:dyDescent="0.2">
      <c r="A125" s="21" t="s">
        <v>44</v>
      </c>
      <c r="B125" s="23">
        <v>4.434589800443459E-3</v>
      </c>
      <c r="C125" s="23">
        <v>5.1447890636483907E-3</v>
      </c>
      <c r="D125" s="23">
        <v>4.8758865248226951E-3</v>
      </c>
      <c r="E125" s="23">
        <v>5.1425213047311194E-3</v>
      </c>
      <c r="F125" s="23">
        <v>4.807692307692308E-3</v>
      </c>
      <c r="G125" s="23">
        <v>4.6383533845484855E-3</v>
      </c>
      <c r="H125" s="23">
        <v>4.7873838355392846E-3</v>
      </c>
      <c r="I125" s="23">
        <v>5.4500155714730615E-3</v>
      </c>
      <c r="J125" s="23">
        <v>4.1714069017823284E-3</v>
      </c>
      <c r="K125" s="23">
        <v>4.0749796251018742E-3</v>
      </c>
      <c r="L125" s="23">
        <v>4.1109969167523125E-3</v>
      </c>
      <c r="M125" s="23">
        <v>5.018450184501845E-3</v>
      </c>
      <c r="N125" s="23">
        <v>4.9072228185861062E-3</v>
      </c>
      <c r="O125" s="23">
        <v>4.9571879224876072E-3</v>
      </c>
      <c r="P125" s="23">
        <v>5.1587941318716746E-3</v>
      </c>
      <c r="Q125" s="23">
        <v>5.6064542595378091E-3</v>
      </c>
      <c r="R125" s="23">
        <v>4.9058395315714513E-3</v>
      </c>
      <c r="S125" s="23">
        <v>5.3841375025885279E-3</v>
      </c>
      <c r="T125" s="23">
        <v>4.9281314168377827E-3</v>
      </c>
      <c r="U125" s="23">
        <v>4.8589048775929729E-3</v>
      </c>
      <c r="V125" s="23">
        <v>5.0029429075927013E-3</v>
      </c>
      <c r="W125" s="23">
        <v>3.9751123401313513E-3</v>
      </c>
      <c r="X125" s="23">
        <v>2.9182879377431907E-3</v>
      </c>
      <c r="Y125" s="23">
        <v>4.034291477559254E-3</v>
      </c>
      <c r="Z125" s="23">
        <v>3.1425058068042084E-3</v>
      </c>
      <c r="AA125" s="23">
        <v>0</v>
      </c>
      <c r="AB125" s="23">
        <v>4.4900577293136628E-3</v>
      </c>
      <c r="AC125" s="23">
        <v>5.4294175715695952E-3</v>
      </c>
      <c r="AD125" s="23">
        <v>4.7701647875108416E-3</v>
      </c>
      <c r="AE125" s="23">
        <v>4.7815333882934869E-3</v>
      </c>
      <c r="AF125" s="23">
        <v>5.7142857142857143E-3</v>
      </c>
      <c r="AG125" s="23">
        <v>5.1282051282051282E-3</v>
      </c>
      <c r="AH125" s="23">
        <v>5.2922227335480904E-3</v>
      </c>
      <c r="AI125" s="23">
        <v>5.6118754525706013E-3</v>
      </c>
      <c r="AJ125" s="23">
        <v>6.5741417092768442E-3</v>
      </c>
      <c r="AK125" s="23">
        <v>7.0175438596491229E-3</v>
      </c>
      <c r="AL125" s="23">
        <v>5.9004012272834555E-3</v>
      </c>
      <c r="AM125" s="23">
        <v>1.8092105263157895E-2</v>
      </c>
      <c r="AN125" s="23">
        <v>2.0992366412213741E-2</v>
      </c>
      <c r="AO125" s="23">
        <v>0</v>
      </c>
      <c r="AP125" s="23">
        <v>0</v>
      </c>
      <c r="AQ125" s="23">
        <v>1.1702750146284377E-2</v>
      </c>
      <c r="AR125" s="23">
        <v>7.7492074674181052E-3</v>
      </c>
      <c r="AS125" s="23">
        <v>7.4074074074074077E-3</v>
      </c>
      <c r="AT125" s="23">
        <v>6.1179087875417133E-3</v>
      </c>
      <c r="AU125" s="23">
        <v>6.2893081761006293E-3</v>
      </c>
      <c r="AV125" s="23">
        <v>5.9276822762299938E-3</v>
      </c>
      <c r="AW125" s="23">
        <v>6.238679814852083E-3</v>
      </c>
      <c r="AX125" s="23">
        <v>3.5335689045936397E-2</v>
      </c>
      <c r="AY125" s="23">
        <v>5.3506592776609973E-3</v>
      </c>
      <c r="AZ125" s="23">
        <v>7.1942446043165471E-3</v>
      </c>
      <c r="BA125" s="23">
        <v>6.3837776943297033E-3</v>
      </c>
      <c r="BB125" s="25">
        <f>IFERROR(VLOOKUP(CONCATENATE($A125,BB$25),Datos!$B:$AV,46,FALSE),"0")</f>
        <v>0</v>
      </c>
      <c r="BC125" s="25">
        <f>IFERROR(VLOOKUP(CONCATENATE($A125,BC$25),Datos!$B:$AV,46,FALSE),"0")</f>
        <v>0</v>
      </c>
      <c r="BD125" s="25">
        <f>IFERROR(VLOOKUP(CONCATENATE($A125,BD$25),Datos!$B:$AV,46,FALSE),"0")</f>
        <v>0</v>
      </c>
      <c r="BE125" s="25">
        <f>IFERROR(VLOOKUP(CONCATENATE($A125,BE$25),Datos!$B:$AV,46,FALSE),"0")</f>
        <v>0</v>
      </c>
      <c r="BF125" s="25">
        <f>IFERROR(VLOOKUP(CONCATENATE($A125,BF$25),Datos!$B:$AV,46,FALSE),"0")</f>
        <v>0</v>
      </c>
      <c r="BG125" s="25">
        <f>IFERROR(VLOOKUP(CONCATENATE($A125,BG$25),Datos!$B:$AV,46,FALSE),"0")</f>
        <v>0</v>
      </c>
      <c r="BH125" s="25">
        <f>IFERROR(VLOOKUP(CONCATENATE($A125,BH$25),Datos!$B:$AV,46,FALSE),"0")</f>
        <v>0</v>
      </c>
      <c r="BI125" s="25">
        <f>IFERROR(VLOOKUP(CONCATENATE($A125,BI$25),Datos!$B:$AV,46,FALSE),"0")</f>
        <v>2.3412698412698413E-2</v>
      </c>
      <c r="BJ125" s="25">
        <f>IFERROR(VLOOKUP(CONCATENATE($A125,BJ$25),Datos!$B:$AV,46,FALSE),"0")</f>
        <v>1.4234620886981401E-2</v>
      </c>
      <c r="BK125" s="25">
        <f>IFERROR(VLOOKUP(CONCATENATE($A125,BK$25),Datos!$B:$AV,46,FALSE),"0")</f>
        <v>1.0240549828178694E-2</v>
      </c>
      <c r="BL125" s="25">
        <f>IFERROR(VLOOKUP(CONCATENATE($A125,BL$25),Datos!$B:$AV,46,FALSE),"0")</f>
        <v>4.5317220543806651E-3</v>
      </c>
      <c r="BM125" s="25">
        <f>IFERROR(VLOOKUP(CONCATENATE($A125,BM$25),Datos!$B:$AV,46,FALSE),"0")</f>
        <v>8.3696780893042569E-3</v>
      </c>
      <c r="BN125" s="25">
        <f>IFERROR(VLOOKUP(CONCATENATE($A125,BN$25),Datos!$B:$AV,46,FALSE),"0")</f>
        <v>7.1207430340557275E-3</v>
      </c>
      <c r="BO125" s="25">
        <f>IFERROR(VLOOKUP(CONCATENATE($A125,BO$25),Datos!$B:$AV,46,FALSE),"0")</f>
        <v>6.9463238610735232E-3</v>
      </c>
      <c r="BP125" s="25">
        <f>IFERROR(VLOOKUP(CONCATENATE($A125,BP$25),Datos!$B:$AV,46,FALSE),"0")</f>
        <v>7.8660436137071646E-3</v>
      </c>
      <c r="BQ125" s="25">
        <f>IFERROR(VLOOKUP(CONCATENATE($A125,BQ$25),Datos!$B:$AV,46,FALSE),"0")</f>
        <v>1.0010090817356206E-2</v>
      </c>
      <c r="BR125" s="25">
        <f>IFERROR(VLOOKUP(CONCATENATE($A125,BR$25),Datos!$B:$AV,46,FALSE),"0")</f>
        <v>1.1851851851851851E-2</v>
      </c>
      <c r="BS125" s="25">
        <f>IFERROR(VLOOKUP(CONCATENATE($A125,BS$25),Datos!$B:$AV,46,FALSE),"0")</f>
        <v>6.6284257488846395E-3</v>
      </c>
      <c r="BT125" s="25">
        <f>IFERROR(VLOOKUP(CONCATENATE($A125,BT$25),Datos!$B:$AV,46,FALSE),"0")</f>
        <v>9.7529258777633299E-3</v>
      </c>
      <c r="BU125" s="25">
        <f>IFERROR(VLOOKUP(CONCATENATE($A125,BU$25),Datos!$B:$AV,46,FALSE),"0")</f>
        <v>6.5527065527065526E-3</v>
      </c>
      <c r="BV125" s="25">
        <f>IFERROR(VLOOKUP(CONCATENATE($A125,BV$25),Datos!$B:$AV,46,FALSE),"0")</f>
        <v>5.0561261805577642E-3</v>
      </c>
      <c r="BW125" s="25">
        <f>IFERROR(VLOOKUP(CONCATENATE($A125,BW$25),Datos!$B:$AV,46,FALSE),"0")</f>
        <v>1.0409297625063164E-2</v>
      </c>
      <c r="BX125" s="25">
        <f>IFERROR(VLOOKUP(CONCATENATE($A125,BX$25),Datos!$B:$AV,46,FALSE),"0")</f>
        <v>3.9432176656151417E-2</v>
      </c>
      <c r="BY125" s="25">
        <f>IFERROR(VLOOKUP(CONCATENATE($A125,BY$25),Datos!$B:$AV,46,FALSE),"0")</f>
        <v>8.0645161290322578E-3</v>
      </c>
      <c r="BZ125" s="25">
        <f>IFERROR(VLOOKUP(CONCATENATE($A125,BZ$25),Datos!$B:$AV,46,FALSE),"0")</f>
        <v>9.6700796359499436E-3</v>
      </c>
      <c r="CA125" s="25">
        <f>IFERROR(VLOOKUP(CONCATENATE($A125,CA$25),Datos!$B:$AV,46,FALSE),"0")</f>
        <v>7.3529411764705881E-3</v>
      </c>
      <c r="CB125" s="25">
        <f>IFERROR(VLOOKUP(CONCATENATE($A125,CB$25),Datos!$B:$AV,46,FALSE),"0")</f>
        <v>1.0384215991692628E-2</v>
      </c>
      <c r="CC125" s="25">
        <f>IFERROR(VLOOKUP(CONCATENATE($A125,CC$25),Datos!$B:$AV,46,FALSE),"0")</f>
        <v>1.2416331994645247E-2</v>
      </c>
      <c r="CD125" s="25">
        <f>IFERROR(VLOOKUP(CONCATENATE($A125,CD$25),Datos!$B:$AV,46,FALSE),"0")</f>
        <v>1.2456917774495322E-2</v>
      </c>
      <c r="CE125" s="25">
        <f>IFERROR(VLOOKUP(CONCATENATE($A125,CE$25),Datos!$B:$AV,46,FALSE),"0")</f>
        <v>1.7881944444444443E-2</v>
      </c>
      <c r="CF125" s="25">
        <f>IFERROR(VLOOKUP(CONCATENATE($A125,CF$25),Datos!$B:$AV,46,FALSE),"0")</f>
        <v>1.1860101602188354E-2</v>
      </c>
      <c r="CG125" s="25">
        <f>IFERROR(VLOOKUP(CONCATENATE($A125,CG$25),Datos!$B:$AV,46,FALSE),"0")</f>
        <v>6.4967516241879056E-3</v>
      </c>
      <c r="CH125" s="25">
        <f>IFERROR(VLOOKUP(CONCATENATE($A125,CH$25),Datos!$B:$AV,46,FALSE),"0")</f>
        <v>3.9761431411530811E-3</v>
      </c>
      <c r="CI125" s="25">
        <f>IFERROR(VLOOKUP(CONCATENATE($A125,CI$25),Datos!$B:$AV,46,FALSE),"0")</f>
        <v>2.4893314366998577E-3</v>
      </c>
      <c r="CJ125" s="25">
        <f>IFERROR(VLOOKUP(CONCATENATE($A125,CJ$25),Datos!$B:$AV,46,FALSE),"0")</f>
        <v>3.2279363216198369E-3</v>
      </c>
      <c r="CK125" s="25">
        <f>IFERROR(VLOOKUP(CONCATENATE($A125,CK$25),Datos!$B:$AV,46,FALSE),"0")</f>
        <v>2.9644268774703555E-3</v>
      </c>
      <c r="CL125" s="25">
        <f>IFERROR(VLOOKUP(CONCATENATE($A125,CL$25),Datos!$B:$AV,46,FALSE),"0")</f>
        <v>6.0877923742390259E-3</v>
      </c>
      <c r="CM125" s="25">
        <f>IFERROR(VLOOKUP(CONCATENATE($A125,CM$25),Datos!$B:$AV,46,FALSE),"0")</f>
        <v>7.8512396694214882E-3</v>
      </c>
      <c r="CN125" s="25">
        <f>IFERROR(VLOOKUP(CONCATENATE($A125,CN$25),Datos!$B:$AV,46,FALSE),"0")</f>
        <v>6.5481758652946682E-3</v>
      </c>
      <c r="CO125" s="25">
        <f>IFERROR(VLOOKUP(CONCATENATE($A125,CO$25),Datos!$B:$AV,46,FALSE),"0")</f>
        <v>0</v>
      </c>
      <c r="CP125" s="25">
        <f>IFERROR(VLOOKUP(CONCATENATE($A125,CP$25),Datos!$B:$AV,46,FALSE),"0")</f>
        <v>6.1258278145695363E-3</v>
      </c>
      <c r="CQ125" s="25">
        <f>IFERROR(VLOOKUP(CONCATENATE($A125,CQ$25),Datos!$B:$AV,46,FALSE),"0")</f>
        <v>6.688963210702341E-3</v>
      </c>
      <c r="CR125" s="25">
        <f>IFERROR(VLOOKUP(CONCATENATE($A125,CR$25),Datos!$B:$AV,46,FALSE),"0")</f>
        <v>7.5483019320772829E-3</v>
      </c>
      <c r="CS125" s="25">
        <f>IFERROR(VLOOKUP(CONCATENATE($A125,CS$25),Datos!$B:$AV,46,FALSE),"0")</f>
        <v>6.1789914291409207E-3</v>
      </c>
      <c r="CT125" s="25">
        <f>IFERROR(VLOOKUP(CONCATENATE($A125,CT$25),Datos!$B:$AV,46,FALSE),"0")</f>
        <v>6.6363953894516244E-3</v>
      </c>
      <c r="CU125" s="25">
        <f>IFERROR(VLOOKUP(CONCATENATE($A125,CU$25),Datos!$B:$AV,46,FALSE),"0")</f>
        <v>7.1748878923766817E-3</v>
      </c>
      <c r="CV125" s="25">
        <f>IFERROR(VLOOKUP(CONCATENATE($A125,CV$25),Datos!$B:$AV,46,FALSE),"0")</f>
        <v>6.1616527727437476E-3</v>
      </c>
      <c r="CW125" s="25">
        <f>IFERROR(VLOOKUP(CONCATENATE($A125,CW$25),Datos!$B:$AV,46,FALSE),"0")</f>
        <v>5.7481587928866536E-3</v>
      </c>
      <c r="CX125" s="25">
        <f>IFERROR(VLOOKUP(CONCATENATE($A125,CX$25),Datos!$B:$AV,46,FALSE),"0")</f>
        <v>5.9270235228746065E-3</v>
      </c>
      <c r="CY125" s="25">
        <f>IFERROR(VLOOKUP(CONCATENATE($A125,CY$25),Datos!$B:$AV,46,FALSE),"0")</f>
        <v>5.8139534883720929E-3</v>
      </c>
      <c r="CZ125" s="25">
        <f>IFERROR(VLOOKUP(CONCATENATE($A125,CZ$25),Datos!$B:$AV,46,FALSE),"0")</f>
        <v>6.5111231687466084E-3</v>
      </c>
      <c r="DA125" s="25">
        <f>IFERROR(VLOOKUP(CONCATENATE($A125,DA$25),Datos!$B:$AV,46,FALSE),"0")</f>
        <v>6.4714447500404462E-3</v>
      </c>
    </row>
    <row r="126" spans="1:105" x14ac:dyDescent="0.2">
      <c r="A126" s="21" t="s">
        <v>130</v>
      </c>
      <c r="B126" s="23">
        <v>4.6523993087863886E-3</v>
      </c>
      <c r="C126" s="23">
        <v>4.6008119079837618E-3</v>
      </c>
      <c r="D126" s="23">
        <v>5.3017944535073414E-3</v>
      </c>
      <c r="E126" s="23">
        <v>5.3184044786564032E-3</v>
      </c>
      <c r="F126" s="23">
        <v>5.2457205963556044E-3</v>
      </c>
      <c r="G126" s="23">
        <v>5.5967538827480061E-3</v>
      </c>
      <c r="H126" s="23">
        <v>5.5131467345207802E-3</v>
      </c>
      <c r="I126" s="23">
        <v>6.1833359097232957E-3</v>
      </c>
      <c r="J126" s="23">
        <v>1.2649800266311585E-2</v>
      </c>
      <c r="K126" s="23">
        <v>2.9889807162534435E-2</v>
      </c>
      <c r="L126" s="23">
        <v>1.5726495726495728E-2</v>
      </c>
      <c r="M126" s="23">
        <v>0</v>
      </c>
      <c r="N126" s="23">
        <v>0</v>
      </c>
      <c r="O126" s="23">
        <v>2.7700831024930748E-3</v>
      </c>
      <c r="P126" s="23">
        <v>3.5679532922478106E-3</v>
      </c>
      <c r="Q126" s="23">
        <v>5.1500223914017016E-3</v>
      </c>
      <c r="R126" s="23">
        <v>3.7401574803149606E-3</v>
      </c>
      <c r="S126" s="23">
        <v>4.0053404539385851E-3</v>
      </c>
      <c r="T126" s="23">
        <v>4.218181818181818E-3</v>
      </c>
      <c r="U126" s="23">
        <v>3.854625550660793E-3</v>
      </c>
      <c r="V126" s="23">
        <v>3.9563222028802022E-3</v>
      </c>
      <c r="W126" s="23">
        <v>3.2274503142517411E-3</v>
      </c>
      <c r="X126" s="23">
        <v>3.3388981636060101E-3</v>
      </c>
      <c r="Y126" s="23">
        <v>3.4756703078450842E-3</v>
      </c>
      <c r="Z126" s="23">
        <v>2.3904382470119521E-3</v>
      </c>
      <c r="AA126" s="23">
        <v>0</v>
      </c>
      <c r="AB126" s="23">
        <v>3.0410542321338066E-3</v>
      </c>
      <c r="AC126" s="23">
        <v>3.7194473963868225E-3</v>
      </c>
      <c r="AD126" s="23">
        <v>3.5303146584804296E-3</v>
      </c>
      <c r="AE126" s="23">
        <v>3.897116134060795E-3</v>
      </c>
      <c r="AF126" s="23">
        <v>4.1765026330125299E-3</v>
      </c>
      <c r="AG126" s="23">
        <v>4.0099557522123895E-3</v>
      </c>
      <c r="AH126" s="23">
        <v>4.6683837733419191E-3</v>
      </c>
      <c r="AI126" s="23">
        <v>5.7814248414770611E-3</v>
      </c>
      <c r="AJ126" s="23">
        <v>4.849660523763337E-3</v>
      </c>
      <c r="AK126" s="23">
        <v>4.9743260590500646E-3</v>
      </c>
      <c r="AL126" s="23">
        <v>4.6571382688292921E-3</v>
      </c>
      <c r="AM126" s="23">
        <v>4.8027444253859351E-3</v>
      </c>
      <c r="AN126" s="23">
        <v>4.7326076668244201E-3</v>
      </c>
      <c r="AO126" s="23">
        <v>5.6235527621567982E-3</v>
      </c>
      <c r="AP126" s="23">
        <v>5.0970075633015458E-3</v>
      </c>
      <c r="AQ126" s="23">
        <v>5.1917601741751796E-3</v>
      </c>
      <c r="AR126" s="23">
        <v>5.0040032025620495E-3</v>
      </c>
      <c r="AS126" s="23">
        <v>5.507113354749885E-3</v>
      </c>
      <c r="AT126" s="23">
        <v>5.4064491214520175E-3</v>
      </c>
      <c r="AU126" s="23">
        <v>5.579773321708806E-3</v>
      </c>
      <c r="AV126" s="23">
        <v>5.9985885673959072E-3</v>
      </c>
      <c r="AW126" s="23">
        <v>2.026715799170889E-2</v>
      </c>
      <c r="AX126" s="23">
        <v>6.0006487187804084E-3</v>
      </c>
      <c r="AY126" s="23">
        <v>5.7995028997514502E-3</v>
      </c>
      <c r="AZ126" s="23">
        <v>0</v>
      </c>
      <c r="BA126" s="23">
        <v>0</v>
      </c>
      <c r="BB126" s="25" t="str">
        <f>IFERROR(VLOOKUP(CONCATENATE($A126,BB$25),Datos!$B:$AV,46,FALSE),"0")</f>
        <v>0</v>
      </c>
      <c r="BC126" s="25" t="str">
        <f>IFERROR(VLOOKUP(CONCATENATE($A126,BC$25),Datos!$B:$AV,46,FALSE),"0")</f>
        <v>0</v>
      </c>
      <c r="BD126" s="25" t="str">
        <f>IFERROR(VLOOKUP(CONCATENATE($A126,BD$25),Datos!$B:$AV,46,FALSE),"0")</f>
        <v>0</v>
      </c>
      <c r="BE126" s="25" t="str">
        <f>IFERROR(VLOOKUP(CONCATENATE($A126,BE$25),Datos!$B:$AV,46,FALSE),"0")</f>
        <v>0</v>
      </c>
      <c r="BF126" s="25" t="str">
        <f>IFERROR(VLOOKUP(CONCATENATE($A126,BF$25),Datos!$B:$AV,46,FALSE),"0")</f>
        <v>0</v>
      </c>
      <c r="BG126" s="25" t="str">
        <f>IFERROR(VLOOKUP(CONCATENATE($A126,BG$25),Datos!$B:$AV,46,FALSE),"0")</f>
        <v>0</v>
      </c>
      <c r="BH126" s="25" t="str">
        <f>IFERROR(VLOOKUP(CONCATENATE($A126,BH$25),Datos!$B:$AV,46,FALSE),"0")</f>
        <v>0</v>
      </c>
      <c r="BI126" s="25" t="str">
        <f>IFERROR(VLOOKUP(CONCATENATE($A126,BI$25),Datos!$B:$AV,46,FALSE),"0")</f>
        <v>0</v>
      </c>
      <c r="BJ126" s="25" t="str">
        <f>IFERROR(VLOOKUP(CONCATENATE($A126,BJ$25),Datos!$B:$AV,46,FALSE),"0")</f>
        <v>0</v>
      </c>
      <c r="BK126" s="25" t="str">
        <f>IFERROR(VLOOKUP(CONCATENATE($A126,BK$25),Datos!$B:$AV,46,FALSE),"0")</f>
        <v>0</v>
      </c>
      <c r="BL126" s="25" t="str">
        <f>IFERROR(VLOOKUP(CONCATENATE($A126,BL$25),Datos!$B:$AV,46,FALSE),"0")</f>
        <v>0</v>
      </c>
      <c r="BM126" s="25" t="str">
        <f>IFERROR(VLOOKUP(CONCATENATE($A126,BM$25),Datos!$B:$AV,46,FALSE),"0")</f>
        <v>0</v>
      </c>
      <c r="BN126" s="25" t="str">
        <f>IFERROR(VLOOKUP(CONCATENATE($A126,BN$25),Datos!$B:$AV,46,FALSE),"0")</f>
        <v>0</v>
      </c>
      <c r="BO126" s="25" t="str">
        <f>IFERROR(VLOOKUP(CONCATENATE($A126,BO$25),Datos!$B:$AV,46,FALSE),"0")</f>
        <v>0</v>
      </c>
      <c r="BP126" s="25" t="str">
        <f>IFERROR(VLOOKUP(CONCATENATE($A126,BP$25),Datos!$B:$AV,46,FALSE),"0")</f>
        <v>0</v>
      </c>
      <c r="BQ126" s="25" t="str">
        <f>IFERROR(VLOOKUP(CONCATENATE($A126,BQ$25),Datos!$B:$AV,46,FALSE),"0")</f>
        <v>0</v>
      </c>
      <c r="BR126" s="25" t="str">
        <f>IFERROR(VLOOKUP(CONCATENATE($A126,BR$25),Datos!$B:$AV,46,FALSE),"0")</f>
        <v>0</v>
      </c>
      <c r="BS126" s="25" t="str">
        <f>IFERROR(VLOOKUP(CONCATENATE($A126,BS$25),Datos!$B:$AV,46,FALSE),"0")</f>
        <v>0</v>
      </c>
      <c r="BT126" s="25" t="str">
        <f>IFERROR(VLOOKUP(CONCATENATE($A126,BT$25),Datos!$B:$AV,46,FALSE),"0")</f>
        <v>0</v>
      </c>
      <c r="BU126" s="25" t="str">
        <f>IFERROR(VLOOKUP(CONCATENATE($A126,BU$25),Datos!$B:$AV,46,FALSE),"0")</f>
        <v>0</v>
      </c>
      <c r="BV126" s="25" t="str">
        <f>IFERROR(VLOOKUP(CONCATENATE($A126,BV$25),Datos!$B:$AV,46,FALSE),"0")</f>
        <v>0</v>
      </c>
      <c r="BW126" s="25" t="str">
        <f>IFERROR(VLOOKUP(CONCATENATE($A126,BW$25),Datos!$B:$AV,46,FALSE),"0")</f>
        <v>0</v>
      </c>
      <c r="BX126" s="25" t="str">
        <f>IFERROR(VLOOKUP(CONCATENATE($A126,BX$25),Datos!$B:$AV,46,FALSE),"0")</f>
        <v>0</v>
      </c>
      <c r="BY126" s="25" t="str">
        <f>IFERROR(VLOOKUP(CONCATENATE($A126,BY$25),Datos!$B:$AV,46,FALSE),"0")</f>
        <v>0</v>
      </c>
      <c r="BZ126" s="25" t="str">
        <f>IFERROR(VLOOKUP(CONCATENATE($A126,BZ$25),Datos!$B:$AV,46,FALSE),"0")</f>
        <v>0</v>
      </c>
      <c r="CA126" s="25" t="str">
        <f>IFERROR(VLOOKUP(CONCATENATE($A126,CA$25),Datos!$B:$AV,46,FALSE),"0")</f>
        <v>0</v>
      </c>
      <c r="CB126" s="25" t="str">
        <f>IFERROR(VLOOKUP(CONCATENATE($A126,CB$25),Datos!$B:$AV,46,FALSE),"0")</f>
        <v>0</v>
      </c>
      <c r="CC126" s="25" t="str">
        <f>IFERROR(VLOOKUP(CONCATENATE($A126,CC$25),Datos!$B:$AV,46,FALSE),"0")</f>
        <v>0</v>
      </c>
      <c r="CD126" s="25" t="str">
        <f>IFERROR(VLOOKUP(CONCATENATE($A126,CD$25),Datos!$B:$AV,46,FALSE),"0")</f>
        <v>0</v>
      </c>
      <c r="CE126" s="25" t="str">
        <f>IFERROR(VLOOKUP(CONCATENATE($A126,CE$25),Datos!$B:$AV,46,FALSE),"0")</f>
        <v>0</v>
      </c>
      <c r="CF126" s="25" t="str">
        <f>IFERROR(VLOOKUP(CONCATENATE($A126,CF$25),Datos!$B:$AV,46,FALSE),"0")</f>
        <v>0</v>
      </c>
      <c r="CG126" s="25" t="str">
        <f>IFERROR(VLOOKUP(CONCATENATE($A126,CG$25),Datos!$B:$AV,46,FALSE),"0")</f>
        <v>0</v>
      </c>
      <c r="CH126" s="25" t="str">
        <f>IFERROR(VLOOKUP(CONCATENATE($A126,CH$25),Datos!$B:$AV,46,FALSE),"0")</f>
        <v>0</v>
      </c>
      <c r="CI126" s="25" t="str">
        <f>IFERROR(VLOOKUP(CONCATENATE($A126,CI$25),Datos!$B:$AV,46,FALSE),"0")</f>
        <v>0</v>
      </c>
      <c r="CJ126" s="25" t="str">
        <f>IFERROR(VLOOKUP(CONCATENATE($A126,CJ$25),Datos!$B:$AV,46,FALSE),"0")</f>
        <v>0</v>
      </c>
      <c r="CK126" s="25" t="str">
        <f>IFERROR(VLOOKUP(CONCATENATE($A126,CK$25),Datos!$B:$AV,46,FALSE),"0")</f>
        <v>0</v>
      </c>
      <c r="CL126" s="25" t="str">
        <f>IFERROR(VLOOKUP(CONCATENATE($A126,CL$25),Datos!$B:$AV,46,FALSE),"0")</f>
        <v>0</v>
      </c>
      <c r="CM126" s="25" t="str">
        <f>IFERROR(VLOOKUP(CONCATENATE($A126,CM$25),Datos!$B:$AV,46,FALSE),"0")</f>
        <v>0</v>
      </c>
      <c r="CN126" s="25" t="str">
        <f>IFERROR(VLOOKUP(CONCATENATE($A126,CN$25),Datos!$B:$AV,46,FALSE),"0")</f>
        <v>0</v>
      </c>
      <c r="CO126" s="25" t="str">
        <f>IFERROR(VLOOKUP(CONCATENATE($A126,CO$25),Datos!$B:$AV,46,FALSE),"0")</f>
        <v>0</v>
      </c>
      <c r="CP126" s="25" t="str">
        <f>IFERROR(VLOOKUP(CONCATENATE($A126,CP$25),Datos!$B:$AV,46,FALSE),"0")</f>
        <v>0</v>
      </c>
      <c r="CQ126" s="25" t="str">
        <f>IFERROR(VLOOKUP(CONCATENATE($A126,CQ$25),Datos!$B:$AV,46,FALSE),"0")</f>
        <v>0</v>
      </c>
      <c r="CR126" s="25" t="str">
        <f>IFERROR(VLOOKUP(CONCATENATE($A126,CR$25),Datos!$B:$AV,46,FALSE),"0")</f>
        <v>0</v>
      </c>
      <c r="CS126" s="25" t="str">
        <f>IFERROR(VLOOKUP(CONCATENATE($A126,CS$25),Datos!$B:$AV,46,FALSE),"0")</f>
        <v>0</v>
      </c>
      <c r="CT126" s="25" t="str">
        <f>IFERROR(VLOOKUP(CONCATENATE($A126,CT$25),Datos!$B:$AV,46,FALSE),"0")</f>
        <v>0</v>
      </c>
      <c r="CU126" s="25" t="str">
        <f>IFERROR(VLOOKUP(CONCATENATE($A126,CU$25),Datos!$B:$AV,46,FALSE),"0")</f>
        <v>0</v>
      </c>
      <c r="CV126" s="25" t="str">
        <f>IFERROR(VLOOKUP(CONCATENATE($A126,CV$25),Datos!$B:$AV,46,FALSE),"0")</f>
        <v>0</v>
      </c>
      <c r="CW126" s="25" t="str">
        <f>IFERROR(VLOOKUP(CONCATENATE($A126,CW$25),Datos!$B:$AV,46,FALSE),"0")</f>
        <v>0</v>
      </c>
      <c r="CX126" s="25" t="str">
        <f>IFERROR(VLOOKUP(CONCATENATE($A126,CX$25),Datos!$B:$AV,46,FALSE),"0")</f>
        <v>0</v>
      </c>
      <c r="CY126" s="25" t="str">
        <f>IFERROR(VLOOKUP(CONCATENATE($A126,CY$25),Datos!$B:$AV,46,FALSE),"0")</f>
        <v>0</v>
      </c>
      <c r="CZ126" s="25" t="str">
        <f>IFERROR(VLOOKUP(CONCATENATE($A126,CZ$25),Datos!$B:$AV,46,FALSE),"0")</f>
        <v>0</v>
      </c>
      <c r="DA126" s="25" t="str">
        <f>IFERROR(VLOOKUP(CONCATENATE($A126,DA$25),Datos!$B:$AV,46,FALSE),"0")</f>
        <v>0</v>
      </c>
    </row>
    <row r="127" spans="1:105" x14ac:dyDescent="0.2">
      <c r="A127" s="21" t="s">
        <v>42</v>
      </c>
      <c r="B127" s="23">
        <v>9.3348891481913644E-3</v>
      </c>
      <c r="C127" s="23">
        <v>0</v>
      </c>
      <c r="D127" s="23">
        <v>0</v>
      </c>
      <c r="E127" s="23">
        <v>0</v>
      </c>
      <c r="F127" s="23">
        <v>9.0805902383654935E-3</v>
      </c>
      <c r="G127" s="23">
        <v>1.1242603550295858E-2</v>
      </c>
      <c r="H127" s="23">
        <v>1.1450381679389313E-2</v>
      </c>
      <c r="I127" s="23">
        <v>7.4376199616122841E-3</v>
      </c>
      <c r="J127" s="23">
        <v>1.1751326762699014E-2</v>
      </c>
      <c r="K127" s="23">
        <v>7.874015748031496E-3</v>
      </c>
      <c r="L127" s="23">
        <v>5.7251908396946565E-3</v>
      </c>
      <c r="M127" s="23">
        <v>6.1199510403916772E-3</v>
      </c>
      <c r="N127" s="23">
        <v>6.7142257658413763E-3</v>
      </c>
      <c r="O127" s="23">
        <v>6.1425061425061421E-3</v>
      </c>
      <c r="P127" s="23">
        <v>5.8604155567394782E-3</v>
      </c>
      <c r="Q127" s="23">
        <v>6.7567567567567571E-3</v>
      </c>
      <c r="R127" s="23">
        <v>5.5710306406685237E-3</v>
      </c>
      <c r="S127" s="23">
        <v>4.6632124352331602E-3</v>
      </c>
      <c r="T127" s="23">
        <v>6.599378881987578E-3</v>
      </c>
      <c r="U127" s="23">
        <v>6.7825349724459517E-3</v>
      </c>
      <c r="V127" s="23">
        <v>6.5146579804560263E-3</v>
      </c>
      <c r="W127" s="23">
        <v>5.6537102473498231E-3</v>
      </c>
      <c r="X127" s="23">
        <v>5.8540664854693711E-3</v>
      </c>
      <c r="Y127" s="23">
        <v>5.9920106524633818E-3</v>
      </c>
      <c r="Z127" s="23">
        <v>4.6885465505693237E-3</v>
      </c>
      <c r="AA127" s="23">
        <v>0</v>
      </c>
      <c r="AB127" s="23">
        <v>5.9721300597213008E-3</v>
      </c>
      <c r="AC127" s="23">
        <v>6.5772830761447005E-3</v>
      </c>
      <c r="AD127" s="23">
        <v>5.9718743979965327E-3</v>
      </c>
      <c r="AE127" s="23">
        <v>6.8508287292817676E-3</v>
      </c>
      <c r="AF127" s="23">
        <v>6.6476733143399809E-3</v>
      </c>
      <c r="AG127" s="23">
        <v>7.0690592713431215E-3</v>
      </c>
      <c r="AH127" s="23">
        <v>7.97408422626464E-3</v>
      </c>
      <c r="AI127" s="23">
        <v>7.525083612040134E-3</v>
      </c>
      <c r="AJ127" s="23">
        <v>9.0880601692259477E-3</v>
      </c>
      <c r="AK127" s="23">
        <v>8.790072388831437E-3</v>
      </c>
      <c r="AL127" s="23">
        <v>8.8954781319495919E-3</v>
      </c>
      <c r="AM127" s="23">
        <v>2.3728813559322035E-2</v>
      </c>
      <c r="AN127" s="23">
        <v>7.9113924050632917E-3</v>
      </c>
      <c r="AO127" s="23">
        <v>9.7337532207271687E-3</v>
      </c>
      <c r="AP127" s="23">
        <v>0</v>
      </c>
      <c r="AQ127" s="23">
        <v>0</v>
      </c>
      <c r="AR127" s="23">
        <v>0</v>
      </c>
      <c r="AS127" s="23">
        <v>0</v>
      </c>
      <c r="AT127" s="23">
        <v>0</v>
      </c>
      <c r="AU127" s="23">
        <v>0</v>
      </c>
      <c r="AV127" s="23">
        <v>0</v>
      </c>
      <c r="AW127" s="23">
        <v>3.9091131199609089E-3</v>
      </c>
      <c r="AX127" s="23">
        <v>2.7602523659305996E-3</v>
      </c>
      <c r="AY127" s="23">
        <v>2.5630072618539087E-3</v>
      </c>
      <c r="AZ127" s="23">
        <v>3.3829499323410014E-3</v>
      </c>
      <c r="BA127" s="23">
        <v>3.4696032584100164E-3</v>
      </c>
      <c r="BB127" s="25">
        <f>IFERROR(VLOOKUP(CONCATENATE($A127,BB$25),Datos!$B:$AV,46,FALSE),"0")</f>
        <v>3.5783296357260429E-3</v>
      </c>
      <c r="BC127" s="25">
        <f>IFERROR(VLOOKUP(CONCATENATE($A127,BC$25),Datos!$B:$AV,46,FALSE),"0")</f>
        <v>2.0417092022750475E-3</v>
      </c>
      <c r="BD127" s="25">
        <f>IFERROR(VLOOKUP(CONCATENATE($A127,BD$25),Datos!$B:$AV,46,FALSE),"0")</f>
        <v>3.7979491074819596E-3</v>
      </c>
      <c r="BE127" s="25">
        <f>IFERROR(VLOOKUP(CONCATENATE($A127,BE$25),Datos!$B:$AV,46,FALSE),"0")</f>
        <v>3.6400698893418754E-3</v>
      </c>
      <c r="BF127" s="25">
        <f>IFERROR(VLOOKUP(CONCATENATE($A127,BF$25),Datos!$B:$AV,46,FALSE),"0")</f>
        <v>8.2484725050916505E-3</v>
      </c>
      <c r="BG127" s="25">
        <f>IFERROR(VLOOKUP(CONCATENATE($A127,BG$25),Datos!$B:$AV,46,FALSE),"0")</f>
        <v>2.680067001675042E-3</v>
      </c>
      <c r="BH127" s="25">
        <f>IFERROR(VLOOKUP(CONCATENATE($A127,BH$25),Datos!$B:$AV,46,FALSE),"0")</f>
        <v>1.0170195101701951E-2</v>
      </c>
      <c r="BI127" s="25">
        <f>IFERROR(VLOOKUP(CONCATENATE($A127,BI$25),Datos!$B:$AV,46,FALSE),"0")</f>
        <v>7.5471698113207548E-3</v>
      </c>
      <c r="BJ127" s="25">
        <f>IFERROR(VLOOKUP(CONCATENATE($A127,BJ$25),Datos!$B:$AV,46,FALSE),"0")</f>
        <v>1.1278825995807129E-2</v>
      </c>
      <c r="BK127" s="25">
        <f>IFERROR(VLOOKUP(CONCATENATE($A127,BK$25),Datos!$B:$AV,46,FALSE),"0")</f>
        <v>8.938329430132709E-3</v>
      </c>
      <c r="BL127" s="25">
        <f>IFERROR(VLOOKUP(CONCATENATE($A127,BL$25),Datos!$B:$AV,46,FALSE),"0")</f>
        <v>9.7922848664688429E-3</v>
      </c>
      <c r="BM127" s="25">
        <f>IFERROR(VLOOKUP(CONCATENATE($A127,BM$25),Datos!$B:$AV,46,FALSE),"0")</f>
        <v>9.3362509117432529E-3</v>
      </c>
      <c r="BN127" s="25">
        <f>IFERROR(VLOOKUP(CONCATENATE($A127,BN$25),Datos!$B:$AV,46,FALSE),"0")</f>
        <v>4.0810269347777697E-3</v>
      </c>
      <c r="BO127" s="25">
        <f>IFERROR(VLOOKUP(CONCATENATE($A127,BO$25),Datos!$B:$AV,46,FALSE),"0")</f>
        <v>5.6666666666666671E-3</v>
      </c>
      <c r="BP127" s="25">
        <f>IFERROR(VLOOKUP(CONCATENATE($A127,BP$25),Datos!$B:$AV,46,FALSE),"0")</f>
        <v>5.2989130434782606E-3</v>
      </c>
      <c r="BQ127" s="25">
        <f>IFERROR(VLOOKUP(CONCATENATE($A127,BQ$25),Datos!$B:$AV,46,FALSE),"0")</f>
        <v>9.0702947845804993E-4</v>
      </c>
      <c r="BR127" s="25">
        <f>IFERROR(VLOOKUP(CONCATENATE($A127,BR$25),Datos!$B:$AV,46,FALSE),"0")</f>
        <v>4.2724707779121318E-3</v>
      </c>
      <c r="BS127" s="25">
        <f>IFERROR(VLOOKUP(CONCATENATE($A127,BS$25),Datos!$B:$AV,46,FALSE),"0")</f>
        <v>2.4464831804281346E-2</v>
      </c>
      <c r="BT127" s="25">
        <f>IFERROR(VLOOKUP(CONCATENATE($A127,BT$25),Datos!$B:$AV,46,FALSE),"0")</f>
        <v>1.7005649717514126E-2</v>
      </c>
      <c r="BU127" s="25">
        <f>IFERROR(VLOOKUP(CONCATENATE($A127,BU$25),Datos!$B:$AV,46,FALSE),"0")</f>
        <v>1.739356178608515E-2</v>
      </c>
      <c r="BV127" s="25">
        <f>IFERROR(VLOOKUP(CONCATENATE($A127,BV$25),Datos!$B:$AV,46,FALSE),"0")</f>
        <v>7.1366405570060919E-3</v>
      </c>
      <c r="BW127" s="25">
        <f>IFERROR(VLOOKUP(CONCATENATE($A127,BW$25),Datos!$B:$AV,46,FALSE),"0")</f>
        <v>8.2016553799849519E-3</v>
      </c>
      <c r="BX127" s="25">
        <f>IFERROR(VLOOKUP(CONCATENATE($A127,BX$25),Datos!$B:$AV,46,FALSE),"0")</f>
        <v>1.2825278810408921E-2</v>
      </c>
      <c r="BY127" s="25">
        <f>IFERROR(VLOOKUP(CONCATENATE($A127,BY$25),Datos!$B:$AV,46,FALSE),"0")</f>
        <v>8.5078534031413616E-3</v>
      </c>
      <c r="BZ127" s="25">
        <f>IFERROR(VLOOKUP(CONCATENATE($A127,BZ$25),Datos!$B:$AV,46,FALSE),"0")</f>
        <v>5.0377833753148613E-3</v>
      </c>
      <c r="CA127" s="25">
        <f>IFERROR(VLOOKUP(CONCATENATE($A127,CA$25),Datos!$B:$AV,46,FALSE),"0")</f>
        <v>8.5910652920962206E-3</v>
      </c>
      <c r="CB127" s="25">
        <f>IFERROR(VLOOKUP(CONCATENATE($A127,CB$25),Datos!$B:$AV,46,FALSE),"0")</f>
        <v>1.25298900047824E-2</v>
      </c>
      <c r="CC127" s="25">
        <f>IFERROR(VLOOKUP(CONCATENATE($A127,CC$25),Datos!$B:$AV,46,FALSE),"0")</f>
        <v>6.2305295950155761E-3</v>
      </c>
      <c r="CD127" s="25">
        <f>IFERROR(VLOOKUP(CONCATENATE($A127,CD$25),Datos!$B:$AV,46,FALSE),"0")</f>
        <v>4.8252092565238798E-3</v>
      </c>
      <c r="CE127" s="25">
        <f>IFERROR(VLOOKUP(CONCATENATE($A127,CE$25),Datos!$B:$AV,46,FALSE),"0")</f>
        <v>1.3180978762696215E-2</v>
      </c>
      <c r="CF127" s="25">
        <f>IFERROR(VLOOKUP(CONCATENATE($A127,CF$25),Datos!$B:$AV,46,FALSE),"0")</f>
        <v>1.1395582329317269E-2</v>
      </c>
      <c r="CG127" s="25">
        <f>IFERROR(VLOOKUP(CONCATENATE($A127,CG$25),Datos!$B:$AV,46,FALSE),"0")</f>
        <v>1.1090225563909775E-2</v>
      </c>
      <c r="CH127" s="25">
        <f>IFERROR(VLOOKUP(CONCATENATE($A127,CH$25),Datos!$B:$AV,46,FALSE),"0")</f>
        <v>8.2881787017582663E-3</v>
      </c>
      <c r="CI127" s="25">
        <f>IFERROR(VLOOKUP(CONCATENATE($A127,CI$25),Datos!$B:$AV,46,FALSE),"0")</f>
        <v>3.2000000000000002E-3</v>
      </c>
      <c r="CJ127" s="25">
        <f>IFERROR(VLOOKUP(CONCATENATE($A127,CJ$25),Datos!$B:$AV,46,FALSE),"0")</f>
        <v>3.5974036130444983E-3</v>
      </c>
      <c r="CK127" s="25">
        <f>IFERROR(VLOOKUP(CONCATENATE($A127,CK$25),Datos!$B:$AV,46,FALSE),"0")</f>
        <v>2.7731558513588465E-3</v>
      </c>
      <c r="CL127" s="25">
        <f>IFERROR(VLOOKUP(CONCATENATE($A127,CL$25),Datos!$B:$AV,46,FALSE),"0")</f>
        <v>6.008943543879262E-3</v>
      </c>
      <c r="CM127" s="25">
        <f>IFERROR(VLOOKUP(CONCATENATE($A127,CM$25),Datos!$B:$AV,46,FALSE),"0")</f>
        <v>6.7497403946002073E-3</v>
      </c>
      <c r="CN127" s="25">
        <f>IFERROR(VLOOKUP(CONCATENATE($A127,CN$25),Datos!$B:$AV,46,FALSE),"0")</f>
        <v>7.4384007438400741E-3</v>
      </c>
      <c r="CO127" s="25">
        <f>IFERROR(VLOOKUP(CONCATENATE($A127,CO$25),Datos!$B:$AV,46,FALSE),"0")</f>
        <v>7.4262263044752785E-3</v>
      </c>
      <c r="CP127" s="25">
        <f>IFERROR(VLOOKUP(CONCATENATE($A127,CP$25),Datos!$B:$AV,46,FALSE),"0")</f>
        <v>7.553648068669528E-3</v>
      </c>
      <c r="CQ127" s="25">
        <f>IFERROR(VLOOKUP(CONCATENATE($A127,CQ$25),Datos!$B:$AV,46,FALSE),"0")</f>
        <v>1.2545394519643446E-2</v>
      </c>
      <c r="CR127" s="25">
        <f>IFERROR(VLOOKUP(CONCATENATE($A127,CR$25),Datos!$B:$AV,46,FALSE),"0")</f>
        <v>0</v>
      </c>
      <c r="CS127" s="25">
        <f>IFERROR(VLOOKUP(CONCATENATE($A127,CS$25),Datos!$B:$AV,46,FALSE),"0")</f>
        <v>0</v>
      </c>
      <c r="CT127" s="25">
        <f>IFERROR(VLOOKUP(CONCATENATE($A127,CT$25),Datos!$B:$AV,46,FALSE),"0")</f>
        <v>0</v>
      </c>
      <c r="CU127" s="25">
        <f>IFERROR(VLOOKUP(CONCATENATE($A127,CU$25),Datos!$B:$AV,46,FALSE),"0")</f>
        <v>2.9126213592233011E-2</v>
      </c>
      <c r="CV127" s="25">
        <f>IFERROR(VLOOKUP(CONCATENATE($A127,CV$25),Datos!$B:$AV,46,FALSE),"0")</f>
        <v>1.9836639439906652E-2</v>
      </c>
      <c r="CW127" s="25">
        <f>IFERROR(VLOOKUP(CONCATENATE($A127,CW$25),Datos!$B:$AV,46,FALSE),"0")</f>
        <v>1.2811867835468645E-2</v>
      </c>
      <c r="CX127" s="25">
        <f>IFERROR(VLOOKUP(CONCATENATE($A127,CX$25),Datos!$B:$AV,46,FALSE),"0")</f>
        <v>1.045751633986928E-2</v>
      </c>
      <c r="CY127" s="25">
        <f>IFERROR(VLOOKUP(CONCATENATE($A127,CY$25),Datos!$B:$AV,46,FALSE),"0")</f>
        <v>1.0243730130695867E-2</v>
      </c>
      <c r="CZ127" s="25">
        <f>IFERROR(VLOOKUP(CONCATENATE($A127,CZ$25),Datos!$B:$AV,46,FALSE),"0")</f>
        <v>8.2433200682205804E-3</v>
      </c>
      <c r="DA127" s="25">
        <f>IFERROR(VLOOKUP(CONCATENATE($A127,DA$25),Datos!$B:$AV,46,FALSE),"0")</f>
        <v>7.4475287745429924E-3</v>
      </c>
    </row>
    <row r="128" spans="1:105" x14ac:dyDescent="0.2">
      <c r="A128" s="28" t="s">
        <v>45</v>
      </c>
      <c r="B128" s="27">
        <v>5.0354239520414186E-3</v>
      </c>
      <c r="C128" s="27">
        <v>4.4784235429703037E-3</v>
      </c>
      <c r="D128" s="27">
        <v>5.1447357538665119E-3</v>
      </c>
      <c r="E128" s="27">
        <v>4.4361992494029341E-3</v>
      </c>
      <c r="F128" s="27">
        <v>4.6823763059752827E-3</v>
      </c>
      <c r="G128" s="27">
        <v>4.2308896450527489E-3</v>
      </c>
      <c r="H128" s="27">
        <v>4.7054189848983767E-3</v>
      </c>
      <c r="I128" s="27">
        <v>4.588246079205687E-3</v>
      </c>
      <c r="J128" s="27">
        <v>4.8493697376745994E-3</v>
      </c>
      <c r="K128" s="27">
        <v>5.0195647542913523E-3</v>
      </c>
      <c r="L128" s="27">
        <v>4.8297078239655693E-3</v>
      </c>
      <c r="M128" s="27">
        <v>4.8791329904481996E-3</v>
      </c>
      <c r="N128" s="27">
        <v>4.7533980903703889E-3</v>
      </c>
      <c r="O128" s="27">
        <v>4.93522872776071E-3</v>
      </c>
      <c r="P128" s="27">
        <v>4.9618687990522735E-3</v>
      </c>
      <c r="Q128" s="27">
        <v>4.817175847967284E-3</v>
      </c>
      <c r="R128" s="27">
        <v>5.1078089564363808E-3</v>
      </c>
      <c r="S128" s="27">
        <v>4.9529596535634775E-3</v>
      </c>
      <c r="T128" s="27">
        <v>5.6231952071514263E-3</v>
      </c>
      <c r="U128" s="27">
        <v>5.8332904492536192E-3</v>
      </c>
      <c r="V128" s="27">
        <v>5.380134346868435E-3</v>
      </c>
      <c r="W128" s="27">
        <v>4.5502769295312166E-3</v>
      </c>
      <c r="X128" s="27">
        <v>4.2932895480606173E-3</v>
      </c>
      <c r="Y128" s="27">
        <v>4.4283902277615396E-3</v>
      </c>
      <c r="Z128" s="27">
        <v>4.1102302755756893E-3</v>
      </c>
      <c r="AA128" s="27">
        <v>2.6949838411727709E-3</v>
      </c>
      <c r="AB128" s="27">
        <v>4.1806480004400685E-3</v>
      </c>
      <c r="AC128" s="27">
        <v>5.239350760065189E-3</v>
      </c>
      <c r="AD128" s="27">
        <v>5.1981697994673958E-3</v>
      </c>
      <c r="AE128" s="27">
        <v>4.9059080367526544E-3</v>
      </c>
      <c r="AF128" s="27">
        <v>5.5498625667282E-3</v>
      </c>
      <c r="AG128" s="27">
        <v>5.6059982691843884E-3</v>
      </c>
      <c r="AH128" s="27">
        <v>5.3521721602580096E-3</v>
      </c>
      <c r="AI128" s="27">
        <v>5.4077995749618425E-3</v>
      </c>
      <c r="AJ128" s="27">
        <v>5.2604822499784923E-3</v>
      </c>
      <c r="AK128" s="27">
        <v>5.8191272111600143E-3</v>
      </c>
      <c r="AL128" s="27">
        <v>6.1880691124927348E-3</v>
      </c>
      <c r="AM128" s="27">
        <v>4.8048448376008151E-3</v>
      </c>
      <c r="AN128" s="27">
        <v>5.5455694910593557E-3</v>
      </c>
      <c r="AO128" s="27">
        <v>6.1426478659144333E-3</v>
      </c>
      <c r="AP128" s="27">
        <v>5.4690694948062923E-3</v>
      </c>
      <c r="AQ128" s="27">
        <v>5.5278638281044028E-3</v>
      </c>
      <c r="AR128" s="27">
        <v>6.0570109861535458E-3</v>
      </c>
      <c r="AS128" s="27">
        <v>4.7957914132086598E-3</v>
      </c>
      <c r="AT128" s="27">
        <v>4.5358524601837131E-3</v>
      </c>
      <c r="AU128" s="27">
        <v>5.0648970555093806E-3</v>
      </c>
      <c r="AV128" s="27">
        <v>3.6599320653350588E-3</v>
      </c>
      <c r="AW128" s="27">
        <v>6.0554878612763255E-3</v>
      </c>
      <c r="AX128" s="27">
        <v>6.487072756053233E-3</v>
      </c>
      <c r="AY128" s="27">
        <v>4.4791332754652554E-3</v>
      </c>
      <c r="AZ128" s="27">
        <v>4.8122708465441321E-3</v>
      </c>
      <c r="BA128" s="27">
        <v>5.5534672438778748E-3</v>
      </c>
      <c r="BB128" s="27">
        <v>4.2898341744772887E-3</v>
      </c>
      <c r="BC128" s="27">
        <v>3.6298290910837037E-3</v>
      </c>
      <c r="BD128" s="27">
        <v>4.5706328559578556E-3</v>
      </c>
      <c r="BE128" s="27">
        <v>4.8541936332945198E-3</v>
      </c>
      <c r="BF128" s="27">
        <v>4.4876400811809051E-3</v>
      </c>
      <c r="BG128" s="27">
        <v>3.8773521005765641E-3</v>
      </c>
      <c r="BH128" s="27">
        <v>3.8488927146099069E-3</v>
      </c>
      <c r="BI128" s="27">
        <v>4.2079207920792082E-3</v>
      </c>
      <c r="BJ128" s="27">
        <v>4.7159454254442224E-3</v>
      </c>
      <c r="BK128" s="27">
        <v>4.6264157530429883E-3</v>
      </c>
      <c r="BL128" s="27">
        <v>5.9071918925662666E-3</v>
      </c>
      <c r="BM128" s="27">
        <v>5.6000027189428746E-3</v>
      </c>
      <c r="BN128" s="27">
        <v>3.8369426665105142E-3</v>
      </c>
      <c r="BO128" s="27">
        <v>4.5048404446038004E-3</v>
      </c>
      <c r="BP128" s="27">
        <v>4.1893229833901129E-3</v>
      </c>
      <c r="BQ128" s="27">
        <v>7.08511599290137E-3</v>
      </c>
      <c r="BR128" s="27">
        <v>4.8022335608831727E-3</v>
      </c>
      <c r="BS128" s="27">
        <v>4.8022335608831727E-3</v>
      </c>
      <c r="BT128" s="27">
        <v>5.4310095944031531E-3</v>
      </c>
      <c r="BU128" s="27">
        <v>5.4355534842252433E-3</v>
      </c>
      <c r="BV128" s="27">
        <v>4.9433809178982598E-3</v>
      </c>
      <c r="BW128" s="27">
        <v>4.7965418063615787E-3</v>
      </c>
      <c r="BX128" s="27">
        <v>4.2832253010028883E-3</v>
      </c>
      <c r="BY128" s="27">
        <v>3.901160585887486E-3</v>
      </c>
      <c r="BZ128" s="27">
        <v>4.2803874908654838E-3</v>
      </c>
      <c r="CA128" s="27">
        <v>5.1541978196718808E-3</v>
      </c>
      <c r="CB128" s="27">
        <v>4.6534712172154281E-3</v>
      </c>
      <c r="CC128" s="27">
        <v>4.375057162194297E-3</v>
      </c>
      <c r="CD128" s="27">
        <v>4.7854512561050109E-3</v>
      </c>
      <c r="CE128" s="27">
        <v>4.3639080367475968E-3</v>
      </c>
      <c r="CF128" s="27">
        <v>5.4554302238466329E-3</v>
      </c>
      <c r="CG128" s="27">
        <v>4.311078596199976E-3</v>
      </c>
      <c r="CH128" s="27">
        <v>4.6944976261696705E-3</v>
      </c>
      <c r="CI128" s="27">
        <v>3.3429450974589575E-3</v>
      </c>
      <c r="CJ128" s="27">
        <v>4.1751995093126694E-3</v>
      </c>
      <c r="CK128" s="27">
        <v>3.6285097192224622E-3</v>
      </c>
      <c r="CL128" s="27">
        <v>6.0233382276636384E-3</v>
      </c>
      <c r="CM128" s="27">
        <v>6.1899038461538458E-3</v>
      </c>
      <c r="CN128" s="27">
        <v>6.0055686900048425E-3</v>
      </c>
      <c r="CO128" s="27">
        <v>5.8543723416708939E-3</v>
      </c>
      <c r="CP128" s="27">
        <v>4.8764990920347239E-3</v>
      </c>
      <c r="CQ128" s="27">
        <v>5.4241093024322536E-3</v>
      </c>
      <c r="CR128" s="27">
        <v>5.449490588844759E-3</v>
      </c>
      <c r="CS128" s="27">
        <v>4.7125305333770824E-3</v>
      </c>
      <c r="CT128" s="27">
        <v>5.6259231531877868E-3</v>
      </c>
      <c r="CU128" s="27">
        <v>4.8064452607777496E-3</v>
      </c>
      <c r="CV128" s="27">
        <v>4.9814224868075258E-3</v>
      </c>
      <c r="CW128" s="27">
        <v>4.7347309959564141E-3</v>
      </c>
      <c r="CX128" s="27">
        <v>5.0589809869966279E-3</v>
      </c>
      <c r="CY128" s="27">
        <v>5.2462988077075215E-3</v>
      </c>
      <c r="CZ128" s="27">
        <v>5.4949569167056312E-3</v>
      </c>
      <c r="DA128" s="27">
        <v>5.0347545916948795E-3</v>
      </c>
    </row>
    <row r="130" spans="1:105" x14ac:dyDescent="0.2">
      <c r="A130" s="28" t="s">
        <v>135</v>
      </c>
      <c r="B130" s="27">
        <v>0</v>
      </c>
      <c r="C130" s="27">
        <v>0</v>
      </c>
      <c r="D130" s="27">
        <v>2.9945723376380312E-4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1.0366275051831375E-3</v>
      </c>
      <c r="K130" s="27">
        <v>0</v>
      </c>
      <c r="L130" s="27">
        <v>1.3151714419915453E-3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  <c r="V130" s="27">
        <v>0</v>
      </c>
      <c r="W130" s="27">
        <v>0</v>
      </c>
      <c r="X130" s="27">
        <v>7.1994240460763133E-5</v>
      </c>
      <c r="Y130" s="27">
        <v>0</v>
      </c>
      <c r="Z130" s="27">
        <v>0</v>
      </c>
      <c r="AA130" s="27">
        <v>0</v>
      </c>
      <c r="AB130" s="27">
        <v>0</v>
      </c>
      <c r="AC130" s="27">
        <v>0</v>
      </c>
      <c r="AD130" s="27">
        <v>0</v>
      </c>
      <c r="AE130" s="27">
        <v>0</v>
      </c>
      <c r="AF130" s="27">
        <v>0</v>
      </c>
      <c r="AG130" s="27">
        <v>0</v>
      </c>
      <c r="AH130" s="27">
        <v>0</v>
      </c>
      <c r="AI130" s="27">
        <v>0</v>
      </c>
      <c r="AJ130" s="27">
        <v>0</v>
      </c>
      <c r="AK130" s="27">
        <v>0</v>
      </c>
      <c r="AL130" s="27">
        <v>0</v>
      </c>
      <c r="AM130" s="27">
        <v>0</v>
      </c>
      <c r="AN130" s="27">
        <v>0</v>
      </c>
      <c r="AO130" s="27">
        <v>0</v>
      </c>
      <c r="AP130" s="27">
        <v>0</v>
      </c>
      <c r="AQ130" s="27">
        <v>0</v>
      </c>
      <c r="AR130" s="27">
        <v>0</v>
      </c>
      <c r="AS130" s="27">
        <v>0</v>
      </c>
      <c r="AT130" s="27">
        <v>0</v>
      </c>
      <c r="AU130" s="27">
        <v>0</v>
      </c>
      <c r="AV130" s="27">
        <v>0</v>
      </c>
      <c r="AW130" s="27">
        <v>0</v>
      </c>
      <c r="AX130" s="27">
        <v>0</v>
      </c>
      <c r="AY130" s="27">
        <v>0</v>
      </c>
      <c r="AZ130" s="27">
        <v>0</v>
      </c>
      <c r="BA130" s="27">
        <v>0</v>
      </c>
      <c r="BB130" s="27">
        <v>0</v>
      </c>
      <c r="BC130" s="27">
        <v>0</v>
      </c>
      <c r="BD130" s="27">
        <v>0</v>
      </c>
      <c r="BE130" s="27">
        <v>0</v>
      </c>
      <c r="BF130" s="27">
        <v>0</v>
      </c>
      <c r="BG130" s="27">
        <v>0</v>
      </c>
      <c r="BH130" s="27">
        <v>0</v>
      </c>
      <c r="BI130" s="27">
        <v>0</v>
      </c>
      <c r="BJ130" s="27">
        <v>0</v>
      </c>
      <c r="BK130" s="27">
        <v>0</v>
      </c>
      <c r="BL130" s="27">
        <v>0</v>
      </c>
      <c r="BM130" s="27">
        <v>0</v>
      </c>
      <c r="BN130" s="27">
        <v>0</v>
      </c>
      <c r="BO130" s="27">
        <v>0</v>
      </c>
      <c r="BP130" s="27">
        <v>0</v>
      </c>
      <c r="BQ130" s="27">
        <v>0</v>
      </c>
      <c r="BR130" s="27">
        <v>0</v>
      </c>
      <c r="BS130" s="27">
        <v>0</v>
      </c>
      <c r="BT130" s="27">
        <v>0</v>
      </c>
      <c r="BU130" s="27">
        <v>0</v>
      </c>
      <c r="BV130" s="27">
        <v>0</v>
      </c>
      <c r="BW130" s="27">
        <v>0</v>
      </c>
      <c r="BX130" s="27">
        <v>0</v>
      </c>
      <c r="BY130" s="27">
        <v>0</v>
      </c>
      <c r="BZ130" s="27">
        <v>0</v>
      </c>
      <c r="CA130" s="27">
        <v>0</v>
      </c>
      <c r="CB130" s="27">
        <v>0</v>
      </c>
      <c r="CC130" s="27">
        <v>0</v>
      </c>
      <c r="CD130" s="27">
        <v>0</v>
      </c>
      <c r="CE130" s="27">
        <v>0</v>
      </c>
      <c r="CF130" s="27">
        <v>0</v>
      </c>
      <c r="CG130" s="27">
        <v>0</v>
      </c>
      <c r="CH130" s="27">
        <v>0</v>
      </c>
      <c r="CI130" s="27">
        <v>0</v>
      </c>
      <c r="CJ130" s="27">
        <v>0</v>
      </c>
      <c r="CK130" s="27">
        <v>0</v>
      </c>
      <c r="CL130" s="27">
        <v>0</v>
      </c>
      <c r="CM130" s="27">
        <v>0</v>
      </c>
      <c r="CN130" s="27">
        <v>0</v>
      </c>
      <c r="CO130" s="27">
        <v>0</v>
      </c>
      <c r="CP130" s="27">
        <v>0</v>
      </c>
      <c r="CQ130" s="27">
        <v>3.7636432066240118E-3</v>
      </c>
      <c r="CR130" s="27">
        <v>6.0943208236466286E-3</v>
      </c>
      <c r="CS130" s="27">
        <v>0</v>
      </c>
      <c r="CT130" s="27">
        <v>0</v>
      </c>
      <c r="CU130" s="27">
        <v>0</v>
      </c>
      <c r="CV130" s="27">
        <v>0</v>
      </c>
      <c r="CW130" s="27">
        <v>0</v>
      </c>
      <c r="CX130" s="27">
        <v>0</v>
      </c>
      <c r="CY130" s="27">
        <v>0</v>
      </c>
      <c r="CZ130" s="27">
        <v>0</v>
      </c>
      <c r="DA130" s="27">
        <v>0</v>
      </c>
    </row>
    <row r="132" spans="1:105" x14ac:dyDescent="0.2">
      <c r="A132" s="28" t="s">
        <v>136</v>
      </c>
      <c r="B132" s="27">
        <v>5.1961005222278187E-3</v>
      </c>
      <c r="C132" s="27">
        <v>4.5956845997385878E-3</v>
      </c>
      <c r="D132" s="27">
        <v>5.2026568965581116E-3</v>
      </c>
      <c r="E132" s="27">
        <v>4.1583593969000895E-3</v>
      </c>
      <c r="F132" s="27">
        <v>4.3254887836304207E-3</v>
      </c>
      <c r="G132" s="27">
        <v>3.9322879374575886E-3</v>
      </c>
      <c r="H132" s="27">
        <v>4.461973846854466E-3</v>
      </c>
      <c r="I132" s="27">
        <v>4.3823085192684387E-3</v>
      </c>
      <c r="J132" s="27">
        <v>4.7908313883752093E-3</v>
      </c>
      <c r="K132" s="27">
        <v>4.6425734300364185E-3</v>
      </c>
      <c r="L132" s="27">
        <v>4.9745098553155799E-3</v>
      </c>
      <c r="M132" s="27">
        <v>4.8403625117323934E-3</v>
      </c>
      <c r="N132" s="27">
        <v>4.731507563343223E-3</v>
      </c>
      <c r="O132" s="27">
        <v>4.6194462372740625E-3</v>
      </c>
      <c r="P132" s="27">
        <v>4.6236819403327814E-3</v>
      </c>
      <c r="Q132" s="27">
        <v>4.5712148011537966E-3</v>
      </c>
      <c r="R132" s="27">
        <v>4.8750479887064062E-3</v>
      </c>
      <c r="S132" s="27">
        <v>4.3015626416427278E-3</v>
      </c>
      <c r="T132" s="27">
        <v>5.3298444615218514E-3</v>
      </c>
      <c r="U132" s="27">
        <v>5.4813202556755567E-3</v>
      </c>
      <c r="V132" s="27">
        <v>5.2774856564742215E-3</v>
      </c>
      <c r="W132" s="27">
        <v>4.1333557838019869E-3</v>
      </c>
      <c r="X132" s="27">
        <v>4.2216093923613434E-3</v>
      </c>
      <c r="Y132" s="27">
        <v>4.0673432723762537E-3</v>
      </c>
      <c r="Z132" s="27">
        <v>3.7447221326978733E-3</v>
      </c>
      <c r="AA132" s="27">
        <v>2.7969289397733891E-3</v>
      </c>
      <c r="AB132" s="27">
        <v>4.2572741615783411E-3</v>
      </c>
      <c r="AC132" s="27">
        <v>5.1229291530521942E-3</v>
      </c>
      <c r="AD132" s="27">
        <v>4.9599246870219854E-3</v>
      </c>
      <c r="AE132" s="27">
        <v>4.7643137549649344E-3</v>
      </c>
      <c r="AF132" s="27">
        <v>5.3188496059233216E-3</v>
      </c>
      <c r="AG132" s="27">
        <v>5.2550949211568913E-3</v>
      </c>
      <c r="AH132" s="27">
        <v>4.9871455231184827E-3</v>
      </c>
      <c r="AI132" s="27">
        <v>4.7270437281064269E-3</v>
      </c>
      <c r="AJ132" s="27">
        <v>5.0188361923982506E-3</v>
      </c>
      <c r="AK132" s="27">
        <v>5.5629810727670839E-3</v>
      </c>
      <c r="AL132" s="27">
        <v>5.8210566343240558E-3</v>
      </c>
      <c r="AM132" s="27">
        <v>4.2092063811506814E-3</v>
      </c>
      <c r="AN132" s="27">
        <v>5.3494261079203836E-3</v>
      </c>
      <c r="AO132" s="27">
        <v>5.5921578740077034E-3</v>
      </c>
      <c r="AP132" s="27">
        <v>4.9168910762373477E-3</v>
      </c>
      <c r="AQ132" s="27">
        <v>5.5786467407899698E-3</v>
      </c>
      <c r="AR132" s="27">
        <v>5.9088601390031685E-3</v>
      </c>
      <c r="AS132" s="27">
        <v>4.7490915250061588E-3</v>
      </c>
      <c r="AT132" s="27">
        <v>4.1574208278285854E-3</v>
      </c>
      <c r="AU132" s="27">
        <v>4.6771392704821162E-3</v>
      </c>
      <c r="AV132" s="27">
        <v>3.6948962139306016E-3</v>
      </c>
      <c r="AW132" s="27">
        <v>6.0714084823939697E-3</v>
      </c>
      <c r="AX132" s="27">
        <v>6.1633788157231372E-3</v>
      </c>
      <c r="AY132" s="27">
        <v>4.4024592043531881E-3</v>
      </c>
      <c r="AZ132" s="27">
        <v>4.8760057508536849E-3</v>
      </c>
      <c r="BA132" s="27">
        <v>5.882802959661192E-3</v>
      </c>
      <c r="BB132" s="27">
        <v>4.3096898464392089E-3</v>
      </c>
      <c r="BC132" s="27">
        <v>3.6580443767785706E-3</v>
      </c>
      <c r="BD132" s="27">
        <v>4.4949581440667727E-3</v>
      </c>
      <c r="BE132" s="27">
        <v>4.9943782803368777E-3</v>
      </c>
      <c r="BF132" s="27">
        <v>4.6001477547855723E-3</v>
      </c>
      <c r="BG132" s="27">
        <v>4.1692126396648049E-3</v>
      </c>
      <c r="BH132" s="27">
        <v>4.3878789579664488E-3</v>
      </c>
      <c r="BI132" s="27">
        <v>4.228799902082781E-3</v>
      </c>
      <c r="BJ132" s="27">
        <v>4.6832246200700887E-3</v>
      </c>
      <c r="BK132" s="27">
        <v>4.4119166199722655E-3</v>
      </c>
      <c r="BL132" s="27">
        <v>5.7036351746770292E-3</v>
      </c>
      <c r="BM132" s="27">
        <v>5.4453251778804144E-3</v>
      </c>
      <c r="BN132" s="27">
        <v>3.916785078584421E-3</v>
      </c>
      <c r="BO132" s="27">
        <v>4.737796998514403E-3</v>
      </c>
      <c r="BP132" s="27">
        <v>4.106779649563813E-3</v>
      </c>
      <c r="BQ132" s="27">
        <v>7.0002313815982842E-3</v>
      </c>
      <c r="BR132" s="27">
        <v>5.1740863764598612E-3</v>
      </c>
      <c r="BS132" s="27">
        <v>5.1740863764598612E-3</v>
      </c>
      <c r="BT132" s="27">
        <v>5.359712757382575E-3</v>
      </c>
      <c r="BU132" s="27">
        <v>5.4074464987625562E-3</v>
      </c>
      <c r="BV132" s="27">
        <v>5.4243559254665832E-3</v>
      </c>
      <c r="BW132" s="27">
        <v>4.612077016502728E-3</v>
      </c>
      <c r="BX132" s="27">
        <v>4.3687352336749105E-3</v>
      </c>
      <c r="BY132" s="27">
        <v>4.0254140397870189E-3</v>
      </c>
      <c r="BZ132" s="27">
        <v>4.3651889842358663E-3</v>
      </c>
      <c r="CA132" s="27">
        <v>5.3687828388575042E-3</v>
      </c>
      <c r="CB132" s="27">
        <v>4.8943681425977683E-3</v>
      </c>
      <c r="CC132" s="27">
        <v>4.8962841845404123E-3</v>
      </c>
      <c r="CD132" s="27">
        <v>4.8474264484868884E-3</v>
      </c>
      <c r="CE132" s="27">
        <v>4.6483293784503948E-3</v>
      </c>
      <c r="CF132" s="27">
        <v>5.3060545575515632E-3</v>
      </c>
      <c r="CG132" s="27">
        <v>4.7507535517019592E-3</v>
      </c>
      <c r="CH132" s="27">
        <v>4.9152742516384244E-3</v>
      </c>
      <c r="CI132" s="27">
        <v>3.6037335949799759E-3</v>
      </c>
      <c r="CJ132" s="27">
        <v>5.0025184510470427E-3</v>
      </c>
      <c r="CK132" s="27">
        <v>3.7063382127213509E-3</v>
      </c>
      <c r="CL132" s="27">
        <v>6.0511768758712402E-3</v>
      </c>
      <c r="CM132" s="27">
        <v>5.9683158409594107E-3</v>
      </c>
      <c r="CN132" s="27">
        <v>6.5413545352880804E-3</v>
      </c>
      <c r="CO132" s="27">
        <v>6.2231922173951954E-3</v>
      </c>
      <c r="CP132" s="27">
        <v>5.1931305280380749E-3</v>
      </c>
      <c r="CQ132" s="27">
        <v>5.4046615421904868E-3</v>
      </c>
      <c r="CR132" s="27">
        <v>6.2934603788124344E-3</v>
      </c>
      <c r="CS132" s="27">
        <v>4.9622935160878769E-3</v>
      </c>
      <c r="CT132" s="27">
        <v>5.9209332704379695E-3</v>
      </c>
      <c r="CU132" s="27">
        <v>4.7822463333548615E-3</v>
      </c>
      <c r="CV132" s="27">
        <v>5.4517012358430515E-3</v>
      </c>
      <c r="CW132" s="27">
        <v>5.3170062467160955E-3</v>
      </c>
      <c r="CX132" s="27">
        <v>5.3437724874962084E-3</v>
      </c>
      <c r="CY132" s="27">
        <v>5.4633316083330516E-3</v>
      </c>
      <c r="CZ132" s="27">
        <v>5.817329982186867E-3</v>
      </c>
      <c r="DA132" s="27">
        <v>5.1894676274762313E-3</v>
      </c>
    </row>
    <row r="136" spans="1:105" ht="15" x14ac:dyDescent="0.25">
      <c r="B136" s="346" t="s">
        <v>139</v>
      </c>
      <c r="C136" s="346"/>
      <c r="D136" s="346"/>
      <c r="E136" s="347"/>
      <c r="F136" s="345" t="s">
        <v>140</v>
      </c>
      <c r="G136" s="346"/>
      <c r="H136" s="346"/>
      <c r="I136" s="346"/>
      <c r="J136" s="346" t="s">
        <v>141</v>
      </c>
      <c r="K136" s="346"/>
      <c r="L136" s="346"/>
      <c r="M136" s="347"/>
    </row>
    <row r="137" spans="1:105" ht="19.5" thickBot="1" x14ac:dyDescent="0.35">
      <c r="A137" s="33" t="s">
        <v>138</v>
      </c>
      <c r="B137" s="32">
        <v>2022</v>
      </c>
      <c r="C137" s="32">
        <v>2023</v>
      </c>
      <c r="D137" s="32">
        <v>2024</v>
      </c>
      <c r="E137" s="32">
        <v>2025</v>
      </c>
      <c r="F137" s="32">
        <v>2022</v>
      </c>
      <c r="G137" s="32">
        <v>2023</v>
      </c>
      <c r="H137" s="32">
        <v>2024</v>
      </c>
      <c r="I137" s="17">
        <v>2025</v>
      </c>
      <c r="J137" s="17">
        <v>2022</v>
      </c>
      <c r="K137" s="17">
        <v>2023</v>
      </c>
      <c r="L137" s="17">
        <v>2024</v>
      </c>
      <c r="M137" s="17">
        <v>2025</v>
      </c>
    </row>
    <row r="138" spans="1:105" ht="13.5" thickBot="1" x14ac:dyDescent="0.25">
      <c r="A138" s="31" t="s">
        <v>74</v>
      </c>
      <c r="B138" s="19">
        <v>1.500463887092693E-2</v>
      </c>
      <c r="C138" s="19">
        <v>5.3450481854432699E-3</v>
      </c>
      <c r="D138" s="19">
        <v>5.1961005222278187E-3</v>
      </c>
      <c r="E138" s="19">
        <v>4.3096898464392089E-3</v>
      </c>
      <c r="F138" s="19">
        <v>5.6352441732969723E-2</v>
      </c>
      <c r="G138" s="19">
        <v>7.8828331425800827E-2</v>
      </c>
      <c r="H138" s="19">
        <v>8.3945138175214332E-2</v>
      </c>
      <c r="I138" s="19">
        <v>7.0294066314386186E-2</v>
      </c>
      <c r="J138" s="19">
        <v>5.1136913854448783E-3</v>
      </c>
      <c r="K138" s="19">
        <v>5.3450481854432699E-3</v>
      </c>
      <c r="L138" s="19">
        <v>2.3190096227765553E-2</v>
      </c>
      <c r="M138" s="19">
        <v>1.3651393818330986E-2</v>
      </c>
    </row>
    <row r="139" spans="1:105" ht="13.5" thickBot="1" x14ac:dyDescent="0.25">
      <c r="A139" s="31" t="s">
        <v>75</v>
      </c>
      <c r="B139" s="19">
        <v>1.3396704601955692E-2</v>
      </c>
      <c r="C139" s="19">
        <v>4.8689885836423284E-3</v>
      </c>
      <c r="D139" s="19">
        <v>4.5956845997385878E-3</v>
      </c>
      <c r="E139" s="19">
        <v>3.6580443767785706E-3</v>
      </c>
      <c r="F139" s="19">
        <v>6.3543450638086293E-2</v>
      </c>
      <c r="G139" s="19">
        <v>7.1355709689115449E-2</v>
      </c>
      <c r="H139" s="19">
        <v>7.5826340255976815E-2</v>
      </c>
      <c r="I139" s="19">
        <v>6.7671440789899548E-2</v>
      </c>
      <c r="J139" s="19">
        <v>4.5781310424838403E-3</v>
      </c>
      <c r="K139" s="19">
        <v>4.8689885836423284E-3</v>
      </c>
      <c r="L139" s="19">
        <v>1.8603610845116691E-2</v>
      </c>
      <c r="M139" s="19">
        <v>2.6316461710595557E-2</v>
      </c>
    </row>
    <row r="140" spans="1:105" ht="13.5" thickBot="1" x14ac:dyDescent="0.25">
      <c r="A140" s="31" t="s">
        <v>76</v>
      </c>
      <c r="B140" s="19">
        <v>1.284974000937726E-2</v>
      </c>
      <c r="C140" s="19">
        <v>5.7301735220916328E-3</v>
      </c>
      <c r="D140" s="19">
        <v>5.2026568965581116E-3</v>
      </c>
      <c r="E140" s="19">
        <v>4.4949581440667727E-3</v>
      </c>
      <c r="F140" s="19">
        <v>6.6138629739719818E-2</v>
      </c>
      <c r="G140" s="19">
        <v>6.7607014171479476E-2</v>
      </c>
      <c r="H140" s="19">
        <v>7.0581702177937064E-2</v>
      </c>
      <c r="I140" s="19">
        <v>6.8190723473721612E-2</v>
      </c>
      <c r="J140" s="19">
        <v>4.7354042745598977E-3</v>
      </c>
      <c r="K140" s="19">
        <v>5.7301735220916328E-3</v>
      </c>
      <c r="L140" s="19">
        <v>2.2620666150500669E-2</v>
      </c>
      <c r="M140" s="19">
        <v>1.4899978770070443E-2</v>
      </c>
    </row>
    <row r="141" spans="1:105" ht="13.5" thickBot="1" x14ac:dyDescent="0.25">
      <c r="A141" s="31" t="s">
        <v>77</v>
      </c>
      <c r="B141" s="19">
        <v>1.2652312544999485E-2</v>
      </c>
      <c r="C141" s="19">
        <v>5.5885074312196931E-3</v>
      </c>
      <c r="D141" s="19">
        <v>4.1583593969000895E-3</v>
      </c>
      <c r="E141" s="19">
        <v>4.9943782803368777E-3</v>
      </c>
      <c r="F141" s="19">
        <v>7.1974491720094624E-2</v>
      </c>
      <c r="G141" s="19">
        <v>7.8788645551390063E-2</v>
      </c>
      <c r="H141" s="19">
        <v>7.3103977683230306E-2</v>
      </c>
      <c r="I141" s="19">
        <v>6.1917540379085631E-2</v>
      </c>
      <c r="J141" s="19">
        <v>5.1561696437754994E-3</v>
      </c>
      <c r="K141" s="19">
        <v>5.5885074312196931E-3</v>
      </c>
      <c r="L141" s="19">
        <v>1.5902712815715623E-2</v>
      </c>
      <c r="M141" s="19">
        <v>1.3175198029276846E-2</v>
      </c>
    </row>
    <row r="142" spans="1:105" ht="13.5" thickBot="1" x14ac:dyDescent="0.25">
      <c r="A142" s="31" t="s">
        <v>78</v>
      </c>
      <c r="B142" s="19">
        <v>1.3688791612669469E-2</v>
      </c>
      <c r="C142" s="19">
        <v>5.0130382139669336E-3</v>
      </c>
      <c r="D142" s="19">
        <v>4.3254887836304207E-3</v>
      </c>
      <c r="E142" s="19">
        <v>4.6001477547855723E-3</v>
      </c>
      <c r="F142" s="19">
        <v>6.6521759677942563E-2</v>
      </c>
      <c r="G142" s="19">
        <v>5.610908139724359E-2</v>
      </c>
      <c r="H142" s="19">
        <v>7.0678177021830074E-2</v>
      </c>
      <c r="I142" s="19">
        <v>5.5191231771072179E-2</v>
      </c>
      <c r="J142" s="19">
        <v>4.1845349028982789E-3</v>
      </c>
      <c r="K142" s="19">
        <v>5.0130382139669336E-3</v>
      </c>
      <c r="L142" s="19">
        <v>1.6342623110501005E-2</v>
      </c>
      <c r="M142" s="19">
        <v>1.315968488731869E-2</v>
      </c>
    </row>
    <row r="143" spans="1:105" ht="13.5" thickBot="1" x14ac:dyDescent="0.25">
      <c r="A143" s="31" t="s">
        <v>79</v>
      </c>
      <c r="B143" s="19">
        <v>1.3571777105779946E-2</v>
      </c>
      <c r="C143" s="19">
        <v>4.5706640834723847E-3</v>
      </c>
      <c r="D143" s="19">
        <v>3.9322879374575886E-3</v>
      </c>
      <c r="E143" s="19">
        <v>4.1692126396648049E-3</v>
      </c>
      <c r="F143" s="19">
        <v>6.033901123041658E-2</v>
      </c>
      <c r="G143" s="19">
        <v>5.5222748532700629E-2</v>
      </c>
      <c r="H143" s="19">
        <v>6.4458869400839863E-2</v>
      </c>
      <c r="I143" s="19">
        <v>5.7212022708543177E-2</v>
      </c>
      <c r="J143" s="19">
        <v>4.1775908594765109E-3</v>
      </c>
      <c r="K143" s="19">
        <v>4.5706640834723847E-3</v>
      </c>
      <c r="L143" s="19">
        <v>1.5291990999165976E-2</v>
      </c>
      <c r="M143" s="19">
        <v>1.5203823324022347E-2</v>
      </c>
    </row>
    <row r="144" spans="1:105" ht="13.5" thickBot="1" x14ac:dyDescent="0.25">
      <c r="A144" s="31" t="s">
        <v>80</v>
      </c>
      <c r="B144" s="19">
        <v>1.4368870666116472E-2</v>
      </c>
      <c r="C144" s="19">
        <v>4.8025356935659609E-3</v>
      </c>
      <c r="D144" s="19">
        <v>4.461973846854466E-3</v>
      </c>
      <c r="E144" s="19">
        <v>4.3878789579664488E-3</v>
      </c>
      <c r="F144" s="19">
        <v>6.0064618653368332E-2</v>
      </c>
      <c r="G144" s="19">
        <v>5.4240420368267539E-2</v>
      </c>
      <c r="H144" s="19">
        <v>6.6845579318707965E-2</v>
      </c>
      <c r="I144" s="19">
        <v>5.5888095564025159E-2</v>
      </c>
      <c r="J144" s="19">
        <v>3.9780858479881295E-3</v>
      </c>
      <c r="K144" s="19">
        <v>4.8025356935659609E-3</v>
      </c>
      <c r="L144" s="19">
        <v>1.4074881269923883E-2</v>
      </c>
      <c r="M144" s="19">
        <v>1.6028317044250645E-2</v>
      </c>
    </row>
    <row r="145" spans="1:13" ht="13.5" thickBot="1" x14ac:dyDescent="0.25">
      <c r="A145" s="31" t="s">
        <v>81</v>
      </c>
      <c r="B145" s="19">
        <v>1.5495680221849471E-2</v>
      </c>
      <c r="C145" s="19">
        <v>5.5886063946882607E-3</v>
      </c>
      <c r="D145" s="19">
        <v>4.3823085192684387E-3</v>
      </c>
      <c r="E145" s="19">
        <v>4.228799902082781E-3</v>
      </c>
      <c r="F145" s="19">
        <v>6.9351166677927567E-2</v>
      </c>
      <c r="G145" s="19">
        <v>5.2034804959395012E-2</v>
      </c>
      <c r="H145" s="19">
        <v>7.0820862122017395E-2</v>
      </c>
      <c r="I145" s="19">
        <v>5.6454297820823243E-2</v>
      </c>
      <c r="J145" s="19">
        <v>4.3453354915087934E-3</v>
      </c>
      <c r="K145" s="19">
        <v>5.5886063946882607E-3</v>
      </c>
      <c r="L145" s="19">
        <v>1.3576285606875037E-2</v>
      </c>
      <c r="M145" s="19">
        <v>1.615328124681259E-2</v>
      </c>
    </row>
    <row r="146" spans="1:13" ht="13.5" thickBot="1" x14ac:dyDescent="0.25">
      <c r="A146" s="31" t="s">
        <v>82</v>
      </c>
      <c r="B146" s="19">
        <v>1.2722230331338491E-2</v>
      </c>
      <c r="C146" s="19">
        <v>5.3938049932040922E-3</v>
      </c>
      <c r="D146" s="19">
        <v>4.7908313883752093E-3</v>
      </c>
      <c r="E146" s="19">
        <v>4.6832246200700887E-3</v>
      </c>
      <c r="F146" s="19">
        <v>5.4922395757310366E-2</v>
      </c>
      <c r="G146" s="19">
        <v>5.3429432188162818E-2</v>
      </c>
      <c r="H146" s="19">
        <v>6.9711778534598354E-2</v>
      </c>
      <c r="I146" s="19">
        <v>6.4316791322660077E-2</v>
      </c>
      <c r="J146" s="19">
        <v>3.7739827113641156E-3</v>
      </c>
      <c r="K146" s="19">
        <v>5.3938049932040922E-3</v>
      </c>
      <c r="L146" s="19">
        <v>1.4363010847861249E-2</v>
      </c>
      <c r="M146" s="19">
        <v>1.4896039755403656E-2</v>
      </c>
    </row>
    <row r="147" spans="1:13" ht="13.5" thickBot="1" x14ac:dyDescent="0.25">
      <c r="A147" s="31" t="s">
        <v>83</v>
      </c>
      <c r="B147" s="19">
        <v>1.3460576841429933E-2</v>
      </c>
      <c r="C147" s="19">
        <v>5.3805292483633587E-3</v>
      </c>
      <c r="D147" s="19">
        <v>4.6425734300364185E-3</v>
      </c>
      <c r="E147" s="19">
        <v>4.4119166199722655E-3</v>
      </c>
      <c r="F147" s="19">
        <v>6.0272098574407261E-2</v>
      </c>
      <c r="G147" s="19">
        <v>5.6404886329150229E-2</v>
      </c>
      <c r="H147" s="19">
        <v>7.6266652047585107E-2</v>
      </c>
      <c r="I147" s="19">
        <v>5.9103019683353332E-2</v>
      </c>
      <c r="J147" s="19">
        <v>4.5664254512175562E-3</v>
      </c>
      <c r="K147" s="19">
        <v>5.3805292483633587E-3</v>
      </c>
      <c r="L147" s="19">
        <v>1.5730070463947837E-2</v>
      </c>
      <c r="M147" s="19">
        <v>1.3164377858401705E-2</v>
      </c>
    </row>
    <row r="148" spans="1:13" ht="13.5" thickBot="1" x14ac:dyDescent="0.25">
      <c r="A148" s="31" t="s">
        <v>84</v>
      </c>
      <c r="B148" s="19">
        <v>1.1483104175932322E-2</v>
      </c>
      <c r="C148" s="19">
        <v>5.2105918259040306E-3</v>
      </c>
      <c r="D148" s="19">
        <v>4.9745098553155799E-3</v>
      </c>
      <c r="E148" s="19">
        <v>5.7036351746770292E-3</v>
      </c>
      <c r="F148" s="19">
        <v>6.0542029012935643E-2</v>
      </c>
      <c r="G148" s="19">
        <v>6.0528970307430131E-2</v>
      </c>
      <c r="H148" s="19">
        <v>7.009024986770028E-2</v>
      </c>
      <c r="I148" s="19">
        <v>5.5024410408009247E-2</v>
      </c>
      <c r="J148" s="19">
        <v>4.9736461103172874E-3</v>
      </c>
      <c r="K148" s="19">
        <v>5.2105918259040306E-3</v>
      </c>
      <c r="L148" s="19">
        <v>1.3368565212832879E-2</v>
      </c>
      <c r="M148" s="19">
        <v>1.4275812813968135E-2</v>
      </c>
    </row>
    <row r="149" spans="1:13" ht="13.5" thickBot="1" x14ac:dyDescent="0.25">
      <c r="A149" s="31" t="s">
        <v>85</v>
      </c>
      <c r="B149" s="19">
        <v>1.5671406100989584E-2</v>
      </c>
      <c r="C149" s="19">
        <v>5.1491189913658924E-3</v>
      </c>
      <c r="D149" s="19">
        <v>4.8403625117323934E-3</v>
      </c>
      <c r="E149" s="19">
        <v>5.4453251778804144E-3</v>
      </c>
      <c r="F149" s="19">
        <v>6.4908472770958986E-2</v>
      </c>
      <c r="G149" s="19">
        <v>5.931653878312506E-2</v>
      </c>
      <c r="H149" s="19">
        <v>7.8969985346658542E-2</v>
      </c>
      <c r="I149" s="19">
        <v>5.7648670705086953E-2</v>
      </c>
      <c r="J149" s="19">
        <v>5.11697898217758E-3</v>
      </c>
      <c r="K149" s="19">
        <v>5.1491189913658924E-3</v>
      </c>
      <c r="L149" s="19">
        <v>1.3559108184210121E-2</v>
      </c>
      <c r="M149" s="19">
        <v>1.4990637872924728E-2</v>
      </c>
    </row>
    <row r="150" spans="1:13" ht="13.5" thickBot="1" x14ac:dyDescent="0.25">
      <c r="A150" s="31" t="s">
        <v>86</v>
      </c>
      <c r="B150" s="19">
        <v>1.3512883863809418E-2</v>
      </c>
      <c r="C150" s="19">
        <v>4.3947507899233674E-3</v>
      </c>
      <c r="D150" s="19">
        <v>4.731507563343223E-3</v>
      </c>
      <c r="E150" s="19">
        <v>3.916785078584421E-3</v>
      </c>
      <c r="F150" s="19">
        <v>5.1609404548724327E-2</v>
      </c>
      <c r="G150" s="19">
        <v>5.9949498136101349E-2</v>
      </c>
      <c r="H150" s="19">
        <v>9.4944939815289314E-2</v>
      </c>
      <c r="I150" s="19">
        <v>5.95128180038191E-2</v>
      </c>
      <c r="J150" s="19">
        <v>6.3268745924896959E-3</v>
      </c>
      <c r="K150" s="19">
        <v>4.3947507899233674E-3</v>
      </c>
      <c r="L150" s="19">
        <v>1.4260927308363768E-2</v>
      </c>
      <c r="M150" s="19">
        <v>1.6141096953175619E-2</v>
      </c>
    </row>
    <row r="151" spans="1:13" ht="13.5" thickBot="1" x14ac:dyDescent="0.25">
      <c r="A151" s="31" t="s">
        <v>87</v>
      </c>
      <c r="B151" s="19">
        <v>1.3995570107858244E-2</v>
      </c>
      <c r="C151" s="19">
        <v>5.0234824611566026E-3</v>
      </c>
      <c r="D151" s="19">
        <v>4.6194462372740625E-3</v>
      </c>
      <c r="E151" s="19">
        <v>4.737796998514403E-3</v>
      </c>
      <c r="F151" s="19">
        <v>5.7370955315870567E-2</v>
      </c>
      <c r="G151" s="19">
        <v>5.5471268908741031E-2</v>
      </c>
      <c r="H151" s="19">
        <v>8.9981977977713803E-2</v>
      </c>
      <c r="I151" s="19">
        <v>5.784985183858684E-2</v>
      </c>
      <c r="J151" s="19">
        <v>4.1689137134052392E-3</v>
      </c>
      <c r="K151" s="19">
        <v>5.0234824611566026E-3</v>
      </c>
      <c r="L151" s="19">
        <v>1.431467240948733E-2</v>
      </c>
      <c r="M151" s="19">
        <v>1.5828856670522987E-2</v>
      </c>
    </row>
    <row r="152" spans="1:13" ht="13.5" thickBot="1" x14ac:dyDescent="0.25">
      <c r="A152" s="31" t="s">
        <v>88</v>
      </c>
      <c r="B152" s="19">
        <v>1.3074218971868411E-2</v>
      </c>
      <c r="C152" s="19">
        <v>4.5801127296088186E-3</v>
      </c>
      <c r="D152" s="19">
        <v>4.6236819403327814E-3</v>
      </c>
      <c r="E152" s="19">
        <v>4.106779649563813E-3</v>
      </c>
      <c r="F152" s="19">
        <v>5.6839030158535725E-2</v>
      </c>
      <c r="G152" s="19">
        <v>5.5471268908741031E-2</v>
      </c>
      <c r="H152" s="19">
        <v>8.975649448496173E-2</v>
      </c>
      <c r="I152" s="19">
        <v>5.8329373430181249E-2</v>
      </c>
      <c r="J152" s="19">
        <v>4.5301787230781132E-3</v>
      </c>
      <c r="K152" s="19">
        <v>4.5801127296088186E-3</v>
      </c>
      <c r="L152" s="19">
        <v>1.4197806699063472E-2</v>
      </c>
      <c r="M152" s="19">
        <v>1.4098366748430605E-2</v>
      </c>
    </row>
    <row r="153" spans="1:13" ht="13.5" thickBot="1" x14ac:dyDescent="0.25">
      <c r="A153" s="31" t="s">
        <v>89</v>
      </c>
      <c r="B153" s="19">
        <v>1.334616087333851E-2</v>
      </c>
      <c r="C153" s="19">
        <v>4.9683300992201512E-3</v>
      </c>
      <c r="D153" s="19">
        <v>4.5712148011537966E-3</v>
      </c>
      <c r="E153" s="19">
        <v>7.0002313815982842E-3</v>
      </c>
      <c r="F153" s="19">
        <v>5.4838685120053597E-2</v>
      </c>
      <c r="G153" s="19">
        <v>5.8366393286286476E-2</v>
      </c>
      <c r="H153" s="19">
        <v>9.880557772005244E-2</v>
      </c>
      <c r="I153" s="19">
        <v>5.6101401040317279E-2</v>
      </c>
      <c r="J153" s="19">
        <v>5.0279262270538022E-3</v>
      </c>
      <c r="K153" s="19">
        <v>4.9683300992201512E-3</v>
      </c>
      <c r="L153" s="19">
        <v>1.4632153393298396E-2</v>
      </c>
      <c r="M153" s="19">
        <v>1.2967375194641953E-2</v>
      </c>
    </row>
    <row r="154" spans="1:13" ht="13.5" thickBot="1" x14ac:dyDescent="0.25">
      <c r="A154" s="31" t="s">
        <v>90</v>
      </c>
      <c r="B154" s="19">
        <v>1.1205116698046363E-2</v>
      </c>
      <c r="C154" s="19">
        <v>5.3582025260786141E-3</v>
      </c>
      <c r="D154" s="19">
        <v>4.8750479887064062E-3</v>
      </c>
      <c r="E154" s="19">
        <v>5.1740863764598612E-3</v>
      </c>
      <c r="F154" s="19">
        <v>5.9209231670480075E-2</v>
      </c>
      <c r="G154" s="19">
        <v>6.137465920505094E-2</v>
      </c>
      <c r="H154" s="19">
        <v>9.874300403817543E-2</v>
      </c>
      <c r="I154" s="19">
        <v>6.7178605041365136E-2</v>
      </c>
      <c r="J154" s="19">
        <v>5.0279262270538022E-3</v>
      </c>
      <c r="K154" s="19">
        <v>5.3582025260786141E-3</v>
      </c>
      <c r="L154" s="19">
        <v>1.3844326147874743E-2</v>
      </c>
      <c r="M154" s="19">
        <v>1.5375672189368937E-2</v>
      </c>
    </row>
    <row r="155" spans="1:13" ht="13.5" thickBot="1" x14ac:dyDescent="0.25">
      <c r="A155" s="31" t="s">
        <v>91</v>
      </c>
      <c r="B155" s="19">
        <v>1.4016755861960641E-2</v>
      </c>
      <c r="C155" s="19">
        <v>4.8232641582622192E-3</v>
      </c>
      <c r="D155" s="19">
        <v>4.3015626416427278E-3</v>
      </c>
      <c r="E155" s="19">
        <v>5.1740863764598612E-3</v>
      </c>
      <c r="F155" s="19">
        <v>5.807162424485484E-2</v>
      </c>
      <c r="G155" s="19">
        <v>5.9055020105955196E-2</v>
      </c>
      <c r="H155" s="19">
        <v>8.7541648608823783E-2</v>
      </c>
      <c r="I155" s="19">
        <v>6.8952463360553787E-2</v>
      </c>
      <c r="J155" s="19">
        <v>5.0300602113469584E-3</v>
      </c>
      <c r="K155" s="19">
        <v>4.8232641582622192E-3</v>
      </c>
      <c r="L155" s="19">
        <v>1.3821829469189483E-2</v>
      </c>
      <c r="M155" s="19">
        <v>1.4370481586984913E-2</v>
      </c>
    </row>
    <row r="156" spans="1:13" ht="13.5" thickBot="1" x14ac:dyDescent="0.25">
      <c r="A156" s="31" t="s">
        <v>92</v>
      </c>
      <c r="B156" s="19">
        <v>1.2237346645582049E-2</v>
      </c>
      <c r="C156" s="19">
        <v>5.0204813345841965E-3</v>
      </c>
      <c r="D156" s="19">
        <v>5.3298444615218514E-3</v>
      </c>
      <c r="E156" s="19">
        <v>5.359712757382575E-3</v>
      </c>
      <c r="F156" s="19">
        <v>6.1025122077492548E-2</v>
      </c>
      <c r="G156" s="19">
        <v>6.235464689113334E-2</v>
      </c>
      <c r="H156" s="19">
        <v>8.9137158194476609E-2</v>
      </c>
      <c r="I156" s="19">
        <v>5.9583935817901952E-2</v>
      </c>
      <c r="J156" s="19">
        <v>2.6180379967859426E-3</v>
      </c>
      <c r="K156" s="19">
        <v>5.0204813345841965E-3</v>
      </c>
      <c r="L156" s="19">
        <v>1.4375718468368338E-2</v>
      </c>
      <c r="M156" s="19">
        <v>1.441811387118048E-2</v>
      </c>
    </row>
    <row r="157" spans="1:13" ht="13.5" thickBot="1" x14ac:dyDescent="0.25">
      <c r="A157" s="31" t="s">
        <v>93</v>
      </c>
      <c r="B157" s="19">
        <v>1.3359203374885106E-2</v>
      </c>
      <c r="C157" s="19">
        <v>5.6233860004032965E-3</v>
      </c>
      <c r="D157" s="19">
        <v>5.4813202556755567E-3</v>
      </c>
      <c r="E157" s="19">
        <v>5.4074464987625562E-3</v>
      </c>
      <c r="F157" s="19">
        <v>6.6080399875633508E-2</v>
      </c>
      <c r="G157" s="19">
        <v>6.337656560125933E-2</v>
      </c>
      <c r="H157" s="19">
        <v>9.5910846558892815E-2</v>
      </c>
      <c r="I157" s="19">
        <v>6.4255709663380581E-2</v>
      </c>
      <c r="J157" s="19">
        <v>5.2026647048929375E-3</v>
      </c>
      <c r="K157" s="19">
        <v>5.6233860004032965E-3</v>
      </c>
      <c r="L157" s="19">
        <v>1.8212750716332379E-2</v>
      </c>
      <c r="M157" s="19">
        <v>1.3402605910612899E-2</v>
      </c>
    </row>
    <row r="158" spans="1:13" ht="13.5" thickBot="1" x14ac:dyDescent="0.25">
      <c r="A158" s="31" t="s">
        <v>94</v>
      </c>
      <c r="B158" s="19">
        <v>1.1678996327768259E-2</v>
      </c>
      <c r="C158" s="19">
        <v>5.6739546581156394E-3</v>
      </c>
      <c r="D158" s="19">
        <v>5.2774856564742215E-3</v>
      </c>
      <c r="E158" s="19">
        <v>5.4243559254665832E-3</v>
      </c>
      <c r="F158" s="19">
        <v>6.3632299736340159E-2</v>
      </c>
      <c r="G158" s="19">
        <v>6.7501756930650178E-2</v>
      </c>
      <c r="H158" s="19">
        <v>8.7410087544911044E-2</v>
      </c>
      <c r="I158" s="19">
        <v>5.8918660972541281E-2</v>
      </c>
      <c r="J158" s="19">
        <v>5.4574386692693259E-3</v>
      </c>
      <c r="K158" s="19">
        <v>5.6739546581156394E-3</v>
      </c>
      <c r="L158" s="19">
        <v>1.8355386642882814E-2</v>
      </c>
      <c r="M158" s="19">
        <v>1.4248735629106396E-2</v>
      </c>
    </row>
    <row r="159" spans="1:13" ht="13.5" thickBot="1" x14ac:dyDescent="0.25">
      <c r="A159" s="31" t="s">
        <v>95</v>
      </c>
      <c r="B159" s="19">
        <v>1.1941683355687434E-2</v>
      </c>
      <c r="C159" s="19">
        <v>5.9726219327476526E-3</v>
      </c>
      <c r="D159" s="19">
        <v>4.1333557838019869E-3</v>
      </c>
      <c r="E159" s="19">
        <v>4.612077016502728E-3</v>
      </c>
      <c r="F159" s="19">
        <v>6.5749536075844703E-2</v>
      </c>
      <c r="G159" s="19">
        <v>7.3121223077320385E-2</v>
      </c>
      <c r="H159" s="19">
        <v>8.7460907815514119E-2</v>
      </c>
      <c r="I159" s="19">
        <v>6.190632226826167E-2</v>
      </c>
      <c r="J159" s="19">
        <v>5.3098645892663571E-3</v>
      </c>
      <c r="K159" s="19">
        <v>5.9726219327476526E-3</v>
      </c>
      <c r="L159" s="19">
        <v>1.4997474322276478E-2</v>
      </c>
      <c r="M159" s="19">
        <v>1.4054293339656743E-2</v>
      </c>
    </row>
    <row r="160" spans="1:13" ht="13.5" thickBot="1" x14ac:dyDescent="0.25">
      <c r="A160" s="31" t="s">
        <v>96</v>
      </c>
      <c r="B160" s="19">
        <v>1.1553604574303197E-2</v>
      </c>
      <c r="C160" s="19">
        <v>5.4289830894062334E-3</v>
      </c>
      <c r="D160" s="19">
        <v>4.2216093923613434E-3</v>
      </c>
      <c r="E160" s="19">
        <v>4.3687352336749105E-3</v>
      </c>
      <c r="F160" s="19">
        <v>5.9951432361784671E-2</v>
      </c>
      <c r="G160" s="19">
        <v>7.1259561143115477E-2</v>
      </c>
      <c r="H160" s="19">
        <v>7.5039841652173284E-2</v>
      </c>
      <c r="I160" s="19">
        <v>6.4037951363301399E-2</v>
      </c>
      <c r="J160" s="19">
        <v>6.1768929764365607E-3</v>
      </c>
      <c r="K160" s="19">
        <v>5.4289830894062334E-3</v>
      </c>
      <c r="L160" s="19">
        <v>1.6523313565107965E-2</v>
      </c>
      <c r="M160" s="19">
        <v>1.1844864464358111E-2</v>
      </c>
    </row>
    <row r="161" spans="1:13" ht="13.5" thickBot="1" x14ac:dyDescent="0.25">
      <c r="A161" s="31" t="s">
        <v>97</v>
      </c>
      <c r="B161" s="19">
        <v>1.197649353315541E-2</v>
      </c>
      <c r="C161" s="19">
        <v>5.7651003737240938E-3</v>
      </c>
      <c r="D161" s="19">
        <v>4.0673432723762537E-3</v>
      </c>
      <c r="E161" s="19">
        <v>4.0254140397870189E-3</v>
      </c>
      <c r="F161" s="19">
        <v>6.4306610552247997E-2</v>
      </c>
      <c r="G161" s="19">
        <v>7.0563157213200209E-2</v>
      </c>
      <c r="H161" s="19">
        <v>7.5039841652173284E-2</v>
      </c>
      <c r="I161" s="19">
        <v>5.7658386157272569E-2</v>
      </c>
      <c r="J161" s="19">
        <v>5.6131526722781088E-3</v>
      </c>
      <c r="K161" s="19">
        <v>5.7651003737240938E-3</v>
      </c>
      <c r="L161" s="19">
        <v>1.6268367565828282E-2</v>
      </c>
      <c r="M161" s="19">
        <v>1.1080586678861921E-2</v>
      </c>
    </row>
    <row r="162" spans="1:13" ht="13.5" thickBot="1" x14ac:dyDescent="0.25">
      <c r="A162" s="31" t="s">
        <v>98</v>
      </c>
      <c r="B162" s="19">
        <v>1.6921748854126985E-2</v>
      </c>
      <c r="C162" s="19">
        <v>6.1418065911914158E-3</v>
      </c>
      <c r="D162" s="19">
        <v>3.7447221326978733E-3</v>
      </c>
      <c r="E162" s="19">
        <v>4.3651889842358663E-3</v>
      </c>
      <c r="F162" s="19">
        <v>6.9807628503668021E-2</v>
      </c>
      <c r="G162" s="19">
        <v>8.1261422277240411E-2</v>
      </c>
      <c r="H162" s="19">
        <v>7.0977737824546555E-2</v>
      </c>
      <c r="I162" s="19">
        <v>6.7651258658687694E-2</v>
      </c>
      <c r="J162" s="19">
        <v>6.3321004190270216E-3</v>
      </c>
      <c r="K162" s="19">
        <v>6.1418065911914158E-3</v>
      </c>
      <c r="L162" s="19">
        <v>1.3200121102028459E-2</v>
      </c>
      <c r="M162" s="19">
        <v>1.2410069632962609E-2</v>
      </c>
    </row>
    <row r="163" spans="1:13" ht="13.5" thickBot="1" x14ac:dyDescent="0.25">
      <c r="A163" s="31" t="s">
        <v>99</v>
      </c>
      <c r="B163" s="19">
        <v>1.3567310796476502E-2</v>
      </c>
      <c r="C163" s="19">
        <v>5.9622640539540236E-3</v>
      </c>
      <c r="D163" s="19">
        <v>2.7969289397733891E-3</v>
      </c>
      <c r="E163" s="19">
        <v>5.3687828388575042E-3</v>
      </c>
      <c r="F163" s="19">
        <v>7.1150671032606194E-2</v>
      </c>
      <c r="G163" s="19">
        <v>7.6613163840487136E-2</v>
      </c>
      <c r="H163" s="19">
        <v>7.4928443490751742E-2</v>
      </c>
      <c r="I163" s="19">
        <v>7.3264725635049183E-2</v>
      </c>
      <c r="J163" s="19">
        <v>6.4502144537195039E-3</v>
      </c>
      <c r="K163" s="19">
        <v>5.9622640539540236E-3</v>
      </c>
      <c r="L163" s="19">
        <v>1.3385373302311192E-2</v>
      </c>
      <c r="M163" s="19">
        <v>1.2781969738869355E-2</v>
      </c>
    </row>
    <row r="164" spans="1:13" ht="13.5" thickBot="1" x14ac:dyDescent="0.25">
      <c r="A164" s="31" t="s">
        <v>100</v>
      </c>
      <c r="B164" s="19">
        <v>1.6073735000252221E-2</v>
      </c>
      <c r="C164" s="19">
        <v>5.609251622806447E-3</v>
      </c>
      <c r="D164" s="19">
        <v>4.2572741615783411E-3</v>
      </c>
      <c r="E164" s="19">
        <v>4.8943681425977683E-3</v>
      </c>
      <c r="F164" s="19">
        <v>6.8680045657654398E-2</v>
      </c>
      <c r="G164" s="19">
        <v>7.4504846933348468E-2</v>
      </c>
      <c r="H164" s="19">
        <v>7.2805546588450787E-2</v>
      </c>
      <c r="I164" s="19">
        <v>7.1211246568322062E-2</v>
      </c>
      <c r="J164" s="19">
        <v>5.8558991871482851E-3</v>
      </c>
      <c r="K164" s="19">
        <v>5.609251622806447E-3</v>
      </c>
      <c r="L164" s="19">
        <v>1.2826499915404729E-2</v>
      </c>
      <c r="M164" s="19">
        <v>1.3519048789363084E-2</v>
      </c>
    </row>
    <row r="165" spans="1:13" ht="13.5" thickBot="1" x14ac:dyDescent="0.25">
      <c r="A165" s="31" t="s">
        <v>101</v>
      </c>
      <c r="B165" s="19">
        <v>1.3385790205406096E-2</v>
      </c>
      <c r="C165" s="19">
        <v>5.5796837299727474E-3</v>
      </c>
      <c r="D165" s="19">
        <v>5.1229291530521942E-3</v>
      </c>
      <c r="E165" s="19">
        <f>+CC132</f>
        <v>4.8962841845404123E-3</v>
      </c>
      <c r="F165" s="19">
        <v>6.4073815003903786E-2</v>
      </c>
      <c r="G165" s="19">
        <v>7.5992267329466998E-2</v>
      </c>
      <c r="H165" s="19">
        <v>8.6119086456619656E-2</v>
      </c>
      <c r="I165" s="19">
        <f>+CC58</f>
        <v>7.0437626238337978E-2</v>
      </c>
      <c r="J165" s="19">
        <v>6.1830804819221156E-3</v>
      </c>
      <c r="K165" s="19">
        <v>5.5796837299727474E-3</v>
      </c>
      <c r="L165" s="19">
        <v>1.3796247820456216E-2</v>
      </c>
      <c r="M165" s="19">
        <f>+CC94</f>
        <v>1.2844089641242666E-2</v>
      </c>
    </row>
    <row r="166" spans="1:13" ht="13.5" thickBot="1" x14ac:dyDescent="0.25">
      <c r="A166" s="31" t="s">
        <v>102</v>
      </c>
      <c r="B166" s="19">
        <v>1.2963002497811746E-2</v>
      </c>
      <c r="C166" s="19">
        <v>6.049284891031014E-3</v>
      </c>
      <c r="D166" s="19">
        <v>4.9599246870219854E-3</v>
      </c>
      <c r="E166" s="19">
        <f>+CD132</f>
        <v>4.8474264484868884E-3</v>
      </c>
      <c r="F166" s="19">
        <v>6.8422657805890449E-2</v>
      </c>
      <c r="G166" s="19">
        <v>6.5326900981464306E-2</v>
      </c>
      <c r="H166" s="19">
        <v>9.1152205975333342E-2</v>
      </c>
      <c r="I166" s="19">
        <f>+CD58</f>
        <v>7.3808808146874585E-2</v>
      </c>
      <c r="J166" s="19">
        <v>6.0255514857252652E-3</v>
      </c>
      <c r="K166" s="19">
        <v>6.049284891031014E-3</v>
      </c>
      <c r="L166" s="19">
        <v>1.4136319576803745E-2</v>
      </c>
      <c r="M166" s="19">
        <f>+CD94</f>
        <v>1.2641422096112921E-2</v>
      </c>
    </row>
    <row r="167" spans="1:13" ht="13.5" thickBot="1" x14ac:dyDescent="0.25">
      <c r="A167" s="31" t="s">
        <v>103</v>
      </c>
      <c r="B167" s="19">
        <v>1.3841990462830378E-2</v>
      </c>
      <c r="C167" s="19">
        <v>7.7651919241235124E-3</v>
      </c>
      <c r="D167" s="19">
        <v>4.7643137549649344E-3</v>
      </c>
      <c r="E167" s="19">
        <f>+CE132</f>
        <v>4.6483293784503948E-3</v>
      </c>
      <c r="F167" s="19">
        <v>7.1819761316143954E-2</v>
      </c>
      <c r="G167" s="19">
        <v>6.7643137883525523E-2</v>
      </c>
      <c r="H167" s="19">
        <v>8.1749292487959882E-2</v>
      </c>
      <c r="I167" s="19">
        <f>+CE58</f>
        <v>6.4873043700190508E-2</v>
      </c>
      <c r="J167" s="19">
        <v>6.4878457466478658E-3</v>
      </c>
      <c r="K167" s="19">
        <v>7.7651919241235124E-3</v>
      </c>
      <c r="L167" s="19">
        <v>1.4429964790157433E-2</v>
      </c>
      <c r="M167" s="19">
        <f>+CE94</f>
        <v>2.0987211701187072E-2</v>
      </c>
    </row>
    <row r="168" spans="1:13" ht="13.5" thickBot="1" x14ac:dyDescent="0.25">
      <c r="A168" s="31" t="s">
        <v>104</v>
      </c>
      <c r="B168" s="19">
        <v>1.4578018462010954E-2</v>
      </c>
      <c r="C168" s="19">
        <v>6.0755724017123652E-3</v>
      </c>
      <c r="D168" s="19">
        <v>5.3188496059233216E-3</v>
      </c>
      <c r="E168" s="19">
        <f>+CF132</f>
        <v>5.3060545575515632E-3</v>
      </c>
      <c r="F168" s="19">
        <v>7.3407458105367474E-2</v>
      </c>
      <c r="G168" s="19">
        <v>7.3389973071999889E-2</v>
      </c>
      <c r="H168" s="19">
        <v>8.2864943810279257E-2</v>
      </c>
      <c r="I168" s="19">
        <f>+CF58</f>
        <v>6.393694093294891E-2</v>
      </c>
      <c r="J168" s="19">
        <v>6.5380040417515693E-3</v>
      </c>
      <c r="K168" s="19">
        <v>6.0755724017123652E-3</v>
      </c>
      <c r="L168" s="19">
        <v>2.4172881580985683E-2</v>
      </c>
      <c r="M168" s="19">
        <f>+CF94</f>
        <v>1.25933318548089E-2</v>
      </c>
    </row>
    <row r="169" spans="1:13" ht="13.5" thickBot="1" x14ac:dyDescent="0.25">
      <c r="A169" s="31" t="s">
        <v>105</v>
      </c>
      <c r="B169" s="19">
        <v>1.4612130600571973E-2</v>
      </c>
      <c r="C169" s="19">
        <v>5.7220273648574656E-3</v>
      </c>
      <c r="D169" s="19">
        <v>5.2550949211568913E-3</v>
      </c>
      <c r="E169" s="19">
        <f>+CG132</f>
        <v>4.7507535517019592E-3</v>
      </c>
      <c r="F169" s="19">
        <v>6.5479903829978134E-2</v>
      </c>
      <c r="G169" s="19">
        <v>7.5071634191390582E-2</v>
      </c>
      <c r="H169" s="19">
        <v>9.9197958439664599E-2</v>
      </c>
      <c r="I169" s="19">
        <f>+CG58</f>
        <v>6.3079795848351966E-2</v>
      </c>
      <c r="J169" s="19">
        <v>6.3132021159274009E-3</v>
      </c>
      <c r="K169" s="19">
        <v>5.7220273648574656E-3</v>
      </c>
      <c r="L169" s="19">
        <v>1.6227604492146025E-2</v>
      </c>
      <c r="M169" s="19">
        <f>+CG94</f>
        <v>1.4312034225350096E-2</v>
      </c>
    </row>
    <row r="170" spans="1:13" ht="13.5" thickBot="1" x14ac:dyDescent="0.25">
      <c r="A170" s="31" t="s">
        <v>106</v>
      </c>
      <c r="B170" s="19">
        <v>1.421108466386742E-2</v>
      </c>
      <c r="C170" s="19">
        <v>5.7326303413307855E-3</v>
      </c>
      <c r="D170" s="19">
        <v>4.9871455231184827E-3</v>
      </c>
      <c r="E170" s="19">
        <f>+CH132</f>
        <v>4.9152742516384244E-3</v>
      </c>
      <c r="F170" s="19">
        <v>6.3773813662824391E-2</v>
      </c>
      <c r="G170" s="19">
        <v>7.7776689711901922E-2</v>
      </c>
      <c r="H170" s="19">
        <v>0.11322148272716907</v>
      </c>
      <c r="I170" s="19">
        <f>+CH58</f>
        <v>5.8203046584401015E-2</v>
      </c>
      <c r="J170" s="19">
        <v>5.8552414573917076E-3</v>
      </c>
      <c r="K170" s="19">
        <v>5.7326303413307855E-3</v>
      </c>
      <c r="L170" s="19">
        <v>1.7021741683740717E-2</v>
      </c>
      <c r="M170" s="19">
        <f>+CH94</f>
        <v>1.2479482789159828E-2</v>
      </c>
    </row>
    <row r="171" spans="1:13" ht="13.5" thickBot="1" x14ac:dyDescent="0.25">
      <c r="A171" s="31" t="s">
        <v>107</v>
      </c>
      <c r="B171" s="19">
        <v>1.484797633935921E-2</v>
      </c>
      <c r="C171" s="19">
        <v>5.3329508399566862E-3</v>
      </c>
      <c r="D171" s="19">
        <v>4.7270437281064269E-3</v>
      </c>
      <c r="E171" s="19">
        <f>+CI132</f>
        <v>3.6037335949799759E-3</v>
      </c>
      <c r="F171" s="19">
        <v>6.1708002507011257E-2</v>
      </c>
      <c r="G171" s="19">
        <v>7.8995150742020945E-2</v>
      </c>
      <c r="H171" s="19">
        <v>0.1085409998896369</v>
      </c>
      <c r="I171" s="19">
        <f>+CI58</f>
        <v>6.1349404080533299E-2</v>
      </c>
      <c r="J171" s="19">
        <v>6.7790393063550426E-3</v>
      </c>
      <c r="K171" s="19">
        <v>5.3329508399566862E-3</v>
      </c>
      <c r="L171" s="19">
        <v>1.6823119612705158E-2</v>
      </c>
      <c r="M171" s="19">
        <f>+CI94</f>
        <v>1.3140048289196495E-2</v>
      </c>
    </row>
    <row r="172" spans="1:13" ht="13.5" thickBot="1" x14ac:dyDescent="0.25">
      <c r="A172" s="31" t="s">
        <v>108</v>
      </c>
      <c r="B172" s="19">
        <v>1.503764890822549E-2</v>
      </c>
      <c r="C172" s="19">
        <v>5.4000094620807113E-3</v>
      </c>
      <c r="D172" s="19">
        <v>5.0188361923982506E-3</v>
      </c>
      <c r="E172" s="19">
        <f>+CJ132</f>
        <v>5.0025184510470427E-3</v>
      </c>
      <c r="F172" s="19">
        <v>6.1457569373628528E-2</v>
      </c>
      <c r="G172" s="19">
        <v>7.3313988291514906E-2</v>
      </c>
      <c r="H172" s="19">
        <v>9.981565606689051E-2</v>
      </c>
      <c r="I172" s="19">
        <f>+CJ58</f>
        <v>5.6055291310891472E-2</v>
      </c>
      <c r="J172" s="19">
        <v>5.6661826023182496E-3</v>
      </c>
      <c r="K172" s="19">
        <v>5.4000094620807113E-3</v>
      </c>
      <c r="L172" s="19">
        <v>1.6636730575176589E-2</v>
      </c>
      <c r="M172" s="19">
        <f>+CJ94</f>
        <v>1.2040608892092667E-2</v>
      </c>
    </row>
    <row r="173" spans="1:13" ht="13.5" thickBot="1" x14ac:dyDescent="0.25">
      <c r="A173" s="31" t="s">
        <v>109</v>
      </c>
      <c r="B173" s="19">
        <v>1.3886358527132365E-2</v>
      </c>
      <c r="C173" s="19">
        <v>5.0162108238423807E-3</v>
      </c>
      <c r="D173" s="19">
        <v>5.5629810727670839E-3</v>
      </c>
      <c r="E173" s="19">
        <f>+CK132</f>
        <v>3.7063382127213509E-3</v>
      </c>
      <c r="F173" s="19">
        <v>6.3301697391678083E-2</v>
      </c>
      <c r="G173" s="19">
        <v>6.9858714920055465E-2</v>
      </c>
      <c r="H173" s="19">
        <v>9.7642699867596175E-2</v>
      </c>
      <c r="I173" s="19">
        <f>+CK58</f>
        <v>5.9537269289805697E-2</v>
      </c>
      <c r="J173" s="19">
        <v>5.5862383803870572E-3</v>
      </c>
      <c r="K173" s="19">
        <v>5.0162108238423807E-3</v>
      </c>
      <c r="L173" s="19">
        <v>1.8868127292022085E-2</v>
      </c>
      <c r="M173" s="19">
        <f>+CK94</f>
        <v>1.2661450338811725E-2</v>
      </c>
    </row>
    <row r="174" spans="1:13" ht="13.5" thickBot="1" x14ac:dyDescent="0.25">
      <c r="A174" s="31" t="s">
        <v>110</v>
      </c>
      <c r="B174" s="19">
        <v>1.5711069689043441E-2</v>
      </c>
      <c r="C174" s="19">
        <v>5.6717677799961114E-3</v>
      </c>
      <c r="D174" s="19">
        <v>5.8210566343240558E-3</v>
      </c>
      <c r="E174" s="19">
        <f>+CL132</f>
        <v>6.0511768758712402E-3</v>
      </c>
      <c r="F174" s="19">
        <v>5.9290923378876516E-2</v>
      </c>
      <c r="G174" s="19">
        <v>7.3178833407661431E-2</v>
      </c>
      <c r="H174" s="19">
        <v>9.4578688682578946E-2</v>
      </c>
      <c r="I174" s="19">
        <f>+CL58</f>
        <v>5.8033039047603797E-2</v>
      </c>
      <c r="J174" s="19">
        <v>6.4372930214783124E-3</v>
      </c>
      <c r="K174" s="19">
        <v>5.6717677799961114E-3</v>
      </c>
      <c r="L174" s="19">
        <v>1.7045496362989587E-2</v>
      </c>
      <c r="M174" s="19">
        <f>+CL94</f>
        <v>1.3539920847286536E-2</v>
      </c>
    </row>
    <row r="175" spans="1:13" ht="13.5" thickBot="1" x14ac:dyDescent="0.25">
      <c r="A175" s="31" t="s">
        <v>111</v>
      </c>
      <c r="B175" s="19">
        <v>1.5162070008893797E-2</v>
      </c>
      <c r="C175" s="19">
        <v>5.1571098321793281E-3</v>
      </c>
      <c r="D175" s="19">
        <v>4.2092063811506814E-3</v>
      </c>
      <c r="E175" s="19">
        <f>+CM132</f>
        <v>5.9683158409594107E-3</v>
      </c>
      <c r="F175" s="19">
        <v>6.2300500157190387E-2</v>
      </c>
      <c r="G175" s="19">
        <v>7.9392273611578315E-2</v>
      </c>
      <c r="H175" s="19">
        <v>0.10430900752031835</v>
      </c>
      <c r="I175" s="19">
        <f>+CM58</f>
        <v>6.0198035328248037E-2</v>
      </c>
      <c r="J175" s="19">
        <v>5.8961966482879036E-3</v>
      </c>
      <c r="K175" s="19">
        <v>5.1571098321793281E-3</v>
      </c>
      <c r="L175" s="19">
        <v>2.1532900389339981E-2</v>
      </c>
      <c r="M175" s="19">
        <f>+CM94</f>
        <v>1.0116827402354469E-2</v>
      </c>
    </row>
    <row r="176" spans="1:13" ht="13.5" thickBot="1" x14ac:dyDescent="0.25">
      <c r="A176" s="31" t="s">
        <v>112</v>
      </c>
      <c r="B176" s="19">
        <v>1.6157537436256402E-2</v>
      </c>
      <c r="C176" s="19">
        <v>5.6636668307281117E-3</v>
      </c>
      <c r="D176" s="19">
        <v>5.3494261079203836E-3</v>
      </c>
      <c r="E176" s="19">
        <f>+CN132</f>
        <v>6.5413545352880804E-3</v>
      </c>
      <c r="F176" s="19">
        <v>6.3523284189659676E-2</v>
      </c>
      <c r="G176" s="19">
        <v>8.3306496745066058E-2</v>
      </c>
      <c r="H176" s="19">
        <v>9.5865494312830091E-2</v>
      </c>
      <c r="I176" s="19">
        <f>+CN58</f>
        <v>6.1836481455949263E-2</v>
      </c>
      <c r="J176" s="19">
        <v>6.3419796759686441E-3</v>
      </c>
      <c r="K176" s="19">
        <v>5.6636668307281117E-3</v>
      </c>
      <c r="L176" s="19">
        <v>1.8057193180588023E-2</v>
      </c>
      <c r="M176" s="19">
        <f>+CN94</f>
        <v>1.0317569741256492E-2</v>
      </c>
    </row>
    <row r="177" spans="1:13" ht="13.5" thickBot="1" x14ac:dyDescent="0.25">
      <c r="A177" s="31" t="s">
        <v>113</v>
      </c>
      <c r="B177" s="19">
        <v>1.6761475738554837E-2</v>
      </c>
      <c r="C177" s="19">
        <v>6.0851652716285001E-3</v>
      </c>
      <c r="D177" s="19">
        <v>5.5921578740077034E-3</v>
      </c>
      <c r="E177" s="19">
        <f>+CO132</f>
        <v>6.2231922173951954E-3</v>
      </c>
      <c r="F177" s="19">
        <v>6.6563113745781222E-2</v>
      </c>
      <c r="G177" s="19">
        <v>7.9081538524983341E-2</v>
      </c>
      <c r="H177" s="19">
        <v>8.9403066492169891E-2</v>
      </c>
      <c r="I177" s="19">
        <f>+CO58</f>
        <v>5.5874475892789523E-2</v>
      </c>
      <c r="J177" s="19">
        <v>6.2585574387195655E-3</v>
      </c>
      <c r="K177" s="19">
        <v>6.0851652716285001E-3</v>
      </c>
      <c r="L177" s="19">
        <v>1.7685366611498977E-2</v>
      </c>
      <c r="M177" s="19">
        <f>+CO94</f>
        <v>9.9761096614732151E-3</v>
      </c>
    </row>
    <row r="178" spans="1:13" ht="13.5" thickBot="1" x14ac:dyDescent="0.25">
      <c r="A178" s="31" t="s">
        <v>114</v>
      </c>
      <c r="B178" s="19">
        <v>2.1080504326716001E-2</v>
      </c>
      <c r="C178" s="19">
        <v>4.8706008092220783E-3</v>
      </c>
      <c r="D178" s="19">
        <v>4.9168910762373477E-3</v>
      </c>
      <c r="E178" s="19">
        <f>+CP132</f>
        <v>5.1931305280380749E-3</v>
      </c>
      <c r="F178" s="19">
        <v>7.0448138141665687E-2</v>
      </c>
      <c r="G178" s="19">
        <v>7.2194620123683384E-2</v>
      </c>
      <c r="H178" s="19">
        <v>7.95720948597093E-2</v>
      </c>
      <c r="I178" s="19">
        <f>+CP58</f>
        <v>5.7155924149172803E-2</v>
      </c>
      <c r="J178" s="19">
        <v>5.9399350013704527E-3</v>
      </c>
      <c r="K178" s="19">
        <v>4.8706008092220783E-3</v>
      </c>
      <c r="L178" s="19">
        <v>1.6661249883926085E-2</v>
      </c>
      <c r="M178" s="19">
        <f>+CP94</f>
        <v>1.0982705258124909E-2</v>
      </c>
    </row>
    <row r="179" spans="1:13" ht="13.5" thickBot="1" x14ac:dyDescent="0.25">
      <c r="A179" s="31" t="s">
        <v>115</v>
      </c>
      <c r="B179" s="19">
        <v>3.424247369951737E-2</v>
      </c>
      <c r="C179" s="19">
        <v>5.6922584772872683E-3</v>
      </c>
      <c r="D179" s="19">
        <v>5.5786467407899698E-3</v>
      </c>
      <c r="E179" s="19">
        <f>+CQ132</f>
        <v>5.4046615421904868E-3</v>
      </c>
      <c r="F179" s="19">
        <v>6.2036067830886638E-2</v>
      </c>
      <c r="G179" s="19">
        <v>7.1556003092070469E-2</v>
      </c>
      <c r="H179" s="19">
        <v>8.6805303686848828E-2</v>
      </c>
      <c r="I179" s="19">
        <f>+CQ58</f>
        <v>6.3798933174926603E-2</v>
      </c>
      <c r="J179" s="19">
        <v>6.0549705549944842E-3</v>
      </c>
      <c r="K179" s="19">
        <v>5.6922584772872683E-3</v>
      </c>
      <c r="L179" s="19">
        <v>1.5914716289763441E-2</v>
      </c>
      <c r="M179" s="19">
        <f>+CQ94</f>
        <v>1.4220300380376697E-2</v>
      </c>
    </row>
    <row r="180" spans="1:13" ht="13.5" thickBot="1" x14ac:dyDescent="0.25">
      <c r="A180" s="31" t="s">
        <v>116</v>
      </c>
      <c r="B180" s="19">
        <v>2.713087407078299E-2</v>
      </c>
      <c r="C180" s="19">
        <v>6.4130018624149101E-3</v>
      </c>
      <c r="D180" s="19">
        <v>5.9088601390031685E-3</v>
      </c>
      <c r="E180" s="19">
        <f>+CR132</f>
        <v>6.2934603788124344E-3</v>
      </c>
      <c r="F180" s="19">
        <v>6.2257025435965792E-2</v>
      </c>
      <c r="G180" s="19">
        <v>7.1385647909137845E-2</v>
      </c>
      <c r="H180" s="19">
        <v>9.0150482859508496E-2</v>
      </c>
      <c r="I180" s="19">
        <f>+CR58</f>
        <v>5.6313642507231927E-2</v>
      </c>
      <c r="J180" s="19">
        <v>7.2191299745078116E-3</v>
      </c>
      <c r="K180" s="19">
        <v>6.4130018624149101E-3</v>
      </c>
      <c r="L180" s="19">
        <v>1.9309535897480787E-2</v>
      </c>
      <c r="M180" s="19">
        <f>+CR94</f>
        <v>1.1831314101191969E-2</v>
      </c>
    </row>
    <row r="181" spans="1:13" ht="13.5" thickBot="1" x14ac:dyDescent="0.25">
      <c r="A181" s="31" t="s">
        <v>117</v>
      </c>
      <c r="B181" s="19">
        <v>2.2686371893099896E-2</v>
      </c>
      <c r="C181" s="19">
        <v>5.9782851254156491E-3</v>
      </c>
      <c r="D181" s="19">
        <v>4.7490915250061588E-3</v>
      </c>
      <c r="E181" s="19">
        <f>+CS132</f>
        <v>4.9622935160878769E-3</v>
      </c>
      <c r="F181" s="19">
        <v>6.2584401838380835E-2</v>
      </c>
      <c r="G181" s="19">
        <v>6.6535486736577776E-2</v>
      </c>
      <c r="H181" s="19">
        <v>8.8748396328826612E-2</v>
      </c>
      <c r="I181" s="19">
        <f>+CS58</f>
        <v>4.5555377432218505E-2</v>
      </c>
      <c r="J181" s="19">
        <v>6.4763057192510588E-3</v>
      </c>
      <c r="K181" s="19">
        <v>5.9782851254156491E-3</v>
      </c>
      <c r="L181" s="19">
        <v>1.6858370288248336E-2</v>
      </c>
      <c r="M181" s="19">
        <f>+CS94</f>
        <v>1.0026451315552172E-2</v>
      </c>
    </row>
    <row r="182" spans="1:13" ht="13.5" thickBot="1" x14ac:dyDescent="0.25">
      <c r="A182" s="31" t="s">
        <v>118</v>
      </c>
      <c r="B182" s="19">
        <v>2.1667491508108292E-2</v>
      </c>
      <c r="C182" s="19">
        <v>5.653639169546522E-3</v>
      </c>
      <c r="D182" s="19">
        <v>4.1574208278285854E-3</v>
      </c>
      <c r="E182" s="19">
        <f>+CT132</f>
        <v>5.9209332704379695E-3</v>
      </c>
      <c r="F182" s="19">
        <v>6.5974396126624091E-2</v>
      </c>
      <c r="G182" s="19">
        <v>6.7665311815383308E-2</v>
      </c>
      <c r="H182" s="19">
        <v>7.3364018622472341E-2</v>
      </c>
      <c r="I182" s="19">
        <f>+CT58</f>
        <v>4.9262491382125621E-2</v>
      </c>
      <c r="J182" s="19">
        <v>6.10316414477193E-3</v>
      </c>
      <c r="K182" s="19">
        <v>5.653639169546522E-3</v>
      </c>
      <c r="L182" s="19">
        <v>1.7367853982017109E-2</v>
      </c>
      <c r="M182" s="19">
        <f>+CT94</f>
        <v>9.7953481621248957E-3</v>
      </c>
    </row>
    <row r="183" spans="1:13" ht="13.5" thickBot="1" x14ac:dyDescent="0.25">
      <c r="A183" s="31" t="s">
        <v>119</v>
      </c>
      <c r="B183" s="19">
        <v>1.7133566660681398E-2</v>
      </c>
      <c r="C183" s="19">
        <v>6.7907946157186282E-3</v>
      </c>
      <c r="D183" s="19">
        <v>4.6771392704821162E-3</v>
      </c>
      <c r="E183" s="19">
        <f>+CU132</f>
        <v>4.7822463333548615E-3</v>
      </c>
      <c r="F183" s="19">
        <v>6.0518912957517351E-2</v>
      </c>
      <c r="G183" s="19">
        <v>6.0489380566786724E-2</v>
      </c>
      <c r="H183" s="19">
        <v>8.5984245215255439E-2</v>
      </c>
      <c r="I183" s="19">
        <f>+CU58</f>
        <v>5.5871091551569836E-2</v>
      </c>
      <c r="J183" s="19">
        <v>7.0168277619642406E-3</v>
      </c>
      <c r="K183" s="19">
        <v>6.7907946157186282E-3</v>
      </c>
      <c r="L183" s="19">
        <v>1.8912395254469125E-2</v>
      </c>
      <c r="M183" s="19">
        <f>+CU94</f>
        <v>1.0457896242169263E-2</v>
      </c>
    </row>
    <row r="184" spans="1:13" ht="13.5" thickBot="1" x14ac:dyDescent="0.25">
      <c r="A184" s="31" t="s">
        <v>120</v>
      </c>
      <c r="B184" s="19">
        <v>2.1525612538974299E-2</v>
      </c>
      <c r="C184" s="19">
        <v>5.7709316037735849E-3</v>
      </c>
      <c r="D184" s="19">
        <v>3.6948962139306016E-3</v>
      </c>
      <c r="E184" s="19">
        <f>+CV132</f>
        <v>5.4517012358430515E-3</v>
      </c>
      <c r="F184" s="19">
        <v>6.6235807755460396E-2</v>
      </c>
      <c r="G184" s="19">
        <v>6.3518646794628292E-2</v>
      </c>
      <c r="H184" s="19">
        <v>8.0664509021518296E-2</v>
      </c>
      <c r="I184" s="19">
        <f>+CV58</f>
        <v>5.1009151724055103E-2</v>
      </c>
      <c r="J184" s="19">
        <v>7.9288572805689492E-3</v>
      </c>
      <c r="K184" s="19">
        <v>5.7709316037735849E-3</v>
      </c>
      <c r="L184" s="19">
        <v>1.7553674039497143E-2</v>
      </c>
      <c r="M184" s="19">
        <f>+CV94</f>
        <v>1.0693825588796944E-2</v>
      </c>
    </row>
    <row r="185" spans="1:13" ht="13.5" thickBot="1" x14ac:dyDescent="0.25">
      <c r="A185" s="31" t="s">
        <v>121</v>
      </c>
      <c r="B185" s="19">
        <v>1.9175195361734308E-2</v>
      </c>
      <c r="C185" s="19">
        <v>6.7647088207966593E-3</v>
      </c>
      <c r="D185" s="19">
        <v>6.0714084823939697E-3</v>
      </c>
      <c r="E185" s="19">
        <f>+CW132</f>
        <v>5.3170062467160955E-3</v>
      </c>
      <c r="F185" s="19">
        <v>6.5370305016385175E-2</v>
      </c>
      <c r="G185" s="19">
        <v>7.1466290775590927E-2</v>
      </c>
      <c r="H185" s="19">
        <v>7.4569295128424279E-2</v>
      </c>
      <c r="I185" s="19">
        <f>+CW58</f>
        <v>5.1942611944655263E-2</v>
      </c>
      <c r="J185" s="19">
        <v>6.6501974623981181E-3</v>
      </c>
      <c r="K185" s="19">
        <v>6.7647088207966593E-3</v>
      </c>
      <c r="L185" s="19">
        <v>2.0344667566655417E-2</v>
      </c>
      <c r="M185" s="19">
        <f>+CW94</f>
        <v>9.5189444801214319E-3</v>
      </c>
    </row>
    <row r="186" spans="1:13" ht="13.5" thickBot="1" x14ac:dyDescent="0.25">
      <c r="A186" s="31" t="s">
        <v>122</v>
      </c>
      <c r="B186" s="19">
        <v>1.9628438096584884E-2</v>
      </c>
      <c r="C186" s="19">
        <v>6.2951319140038681E-3</v>
      </c>
      <c r="D186" s="19">
        <v>6.1633788157231372E-3</v>
      </c>
      <c r="E186" s="19">
        <f>+CX132</f>
        <v>5.3437724874962084E-3</v>
      </c>
      <c r="F186" s="19">
        <v>7.348653043908647E-2</v>
      </c>
      <c r="G186" s="19">
        <v>7.241738883139659E-2</v>
      </c>
      <c r="H186" s="19">
        <v>7.7469445997537162E-2</v>
      </c>
      <c r="I186" s="19">
        <f>+CX58</f>
        <v>4.7705903692558387E-2</v>
      </c>
      <c r="J186" s="19">
        <v>7.65219543236937E-3</v>
      </c>
      <c r="K186" s="19">
        <v>6.2951319140038681E-3</v>
      </c>
      <c r="L186" s="19">
        <v>1.9568378083884924E-2</v>
      </c>
      <c r="M186" s="19">
        <f>+CX94</f>
        <v>1.1877858328030497E-2</v>
      </c>
    </row>
    <row r="187" spans="1:13" ht="13.5" thickBot="1" x14ac:dyDescent="0.25">
      <c r="A187" s="31" t="s">
        <v>123</v>
      </c>
      <c r="B187" s="19">
        <v>1.8526411980605464E-2</v>
      </c>
      <c r="C187" s="19">
        <v>5.7878854982268153E-3</v>
      </c>
      <c r="D187" s="19">
        <v>4.4024592043531881E-3</v>
      </c>
      <c r="E187" s="19">
        <f>+CY132</f>
        <v>5.4633316083330516E-3</v>
      </c>
      <c r="F187" s="19">
        <v>7.108735056557379E-2</v>
      </c>
      <c r="G187" s="19">
        <v>6.9553284963294201E-2</v>
      </c>
      <c r="H187" s="19">
        <v>7.8589077504574417E-2</v>
      </c>
      <c r="I187" s="19">
        <f>+CY58</f>
        <v>4.8413238120252458E-2</v>
      </c>
      <c r="J187" s="19">
        <v>7.9931824535351744E-3</v>
      </c>
      <c r="K187" s="19">
        <v>5.7878854982268153E-3</v>
      </c>
      <c r="L187" s="19">
        <v>2.4918966489622132E-2</v>
      </c>
      <c r="M187" s="19">
        <f>+CY94</f>
        <v>1.1392153242437088E-2</v>
      </c>
    </row>
    <row r="188" spans="1:13" ht="13.5" thickBot="1" x14ac:dyDescent="0.25">
      <c r="A188" s="31" t="s">
        <v>124</v>
      </c>
      <c r="B188" s="19">
        <v>2.1666154073187314E-2</v>
      </c>
      <c r="C188" s="19">
        <v>5.879149174816049E-3</v>
      </c>
      <c r="D188" s="19">
        <v>5.5796837299727474E-3</v>
      </c>
      <c r="E188" s="19">
        <f>+CZ132</f>
        <v>5.817329982186867E-3</v>
      </c>
      <c r="F188" s="19">
        <v>6.8684997745048409E-2</v>
      </c>
      <c r="G188" s="19">
        <v>6.9075855319916044E-2</v>
      </c>
      <c r="H188" s="19">
        <v>6.3779652563727099E-2</v>
      </c>
      <c r="I188" s="19">
        <f>+CZ58</f>
        <v>4.8049705961299136E-2</v>
      </c>
      <c r="J188" s="19">
        <v>8.1854052913438828E-3</v>
      </c>
      <c r="K188" s="19">
        <v>5.879149174816049E-3</v>
      </c>
      <c r="L188" s="19">
        <v>1.5425722918626513E-2</v>
      </c>
      <c r="M188" s="19">
        <f>+CZ94</f>
        <v>1.2285571362338646E-2</v>
      </c>
    </row>
    <row r="189" spans="1:13" ht="13.5" thickBot="1" x14ac:dyDescent="0.25">
      <c r="A189" s="31" t="s">
        <v>125</v>
      </c>
      <c r="B189" s="19">
        <v>2.3667339427757332E-2</v>
      </c>
      <c r="C189" s="19">
        <v>6.3170796913592456E-3</v>
      </c>
      <c r="D189" s="19">
        <v>5.9622640539540236E-3</v>
      </c>
      <c r="E189" s="19">
        <f>+DA132</f>
        <v>5.1894676274762313E-3</v>
      </c>
      <c r="F189" s="19">
        <v>7.0468756183465903E-2</v>
      </c>
      <c r="G189" s="19">
        <v>7.3306593420611799E-2</v>
      </c>
      <c r="H189" s="19">
        <v>6.4713860448537774E-2</v>
      </c>
      <c r="I189" s="19">
        <f>+DA58</f>
        <v>5.1856316957558157E-2</v>
      </c>
      <c r="J189" s="19">
        <v>6.9693432004959968E-3</v>
      </c>
      <c r="K189" s="19">
        <v>6.3170796913592456E-3</v>
      </c>
      <c r="L189" s="19">
        <v>1.3418723350202517E-2</v>
      </c>
      <c r="M189" s="19">
        <f>+DA94</f>
        <v>1.1352531258276935E-2</v>
      </c>
    </row>
    <row r="190" spans="1:13" ht="13.5" thickBot="1" x14ac:dyDescent="0.25">
      <c r="A190" s="31" t="s">
        <v>137</v>
      </c>
      <c r="B190" s="19"/>
      <c r="C190" s="18"/>
      <c r="D190" s="18"/>
      <c r="E190" s="19"/>
      <c r="F190" s="18"/>
    </row>
  </sheetData>
  <mergeCells count="3">
    <mergeCell ref="F136:I136"/>
    <mergeCell ref="J136:M136"/>
    <mergeCell ref="B136:E13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65"/>
    <pageSetUpPr fitToPage="1"/>
  </sheetPr>
  <dimension ref="A1:AL70"/>
  <sheetViews>
    <sheetView showGridLines="0" zoomScale="90" zoomScaleNormal="90" workbookViewId="0">
      <pane xSplit="3" ySplit="1" topLeftCell="D2" activePane="bottomRight" state="frozen"/>
      <selection activeCell="N41" sqref="N41"/>
      <selection pane="topRight" activeCell="N41" sqref="N41"/>
      <selection pane="bottomLeft" activeCell="N41" sqref="N41"/>
      <selection pane="bottomRight" activeCell="R22" sqref="R22"/>
    </sheetView>
  </sheetViews>
  <sheetFormatPr baseColWidth="10" defaultColWidth="11.5703125" defaultRowHeight="12.75" x14ac:dyDescent="0.2"/>
  <cols>
    <col min="1" max="1" width="12.5703125" style="159" hidden="1" customWidth="1"/>
    <col min="2" max="2" width="9" style="159" hidden="1" customWidth="1"/>
    <col min="3" max="3" width="17.85546875" style="159" bestFit="1" customWidth="1"/>
    <col min="4" max="4" width="8.28515625" style="159" customWidth="1"/>
    <col min="5" max="5" width="8.85546875" style="159" customWidth="1"/>
    <col min="6" max="6" width="11.28515625" style="159" bestFit="1" customWidth="1"/>
    <col min="7" max="7" width="8.85546875" style="159" customWidth="1"/>
    <col min="8" max="8" width="12.5703125" style="159" bestFit="1" customWidth="1"/>
    <col min="9" max="9" width="7.7109375" style="159" customWidth="1"/>
    <col min="10" max="10" width="11.140625" style="159" bestFit="1" customWidth="1"/>
    <col min="11" max="11" width="7.7109375" style="159" customWidth="1"/>
    <col min="12" max="12" width="10.42578125" style="159" bestFit="1" customWidth="1"/>
    <col min="13" max="13" width="7.7109375" style="159" customWidth="1"/>
    <col min="14" max="14" width="8.140625" style="159" customWidth="1"/>
    <col min="15" max="15" width="7.7109375" style="159" customWidth="1"/>
    <col min="16" max="16" width="7.85546875" style="159" customWidth="1"/>
    <col min="17" max="17" width="7.7109375" style="159" customWidth="1"/>
    <col min="18" max="18" width="10.42578125" style="159" bestFit="1" customWidth="1"/>
    <col min="19" max="19" width="7.7109375" style="159" customWidth="1"/>
    <col min="20" max="20" width="7.140625" style="159" customWidth="1"/>
    <col min="21" max="21" width="7.7109375" style="159" customWidth="1"/>
    <col min="22" max="22" width="9" style="159" bestFit="1" customWidth="1"/>
    <col min="23" max="23" width="7.7109375" style="159" customWidth="1"/>
    <col min="24" max="24" width="9.140625" style="159" bestFit="1" customWidth="1"/>
    <col min="25" max="25" width="7.7109375" style="159" customWidth="1"/>
    <col min="26" max="26" width="8" style="159" bestFit="1" customWidth="1"/>
    <col min="27" max="27" width="7.7109375" style="159" customWidth="1"/>
    <col min="28" max="28" width="9.85546875" style="159" bestFit="1" customWidth="1"/>
    <col min="29" max="29" width="7.7109375" style="159" customWidth="1"/>
    <col min="30" max="30" width="9.42578125" style="159" bestFit="1" customWidth="1"/>
    <col min="31" max="31" width="7.7109375" style="159" customWidth="1"/>
    <col min="32" max="32" width="10.42578125" style="159" bestFit="1" customWidth="1"/>
    <col min="33" max="33" width="7.7109375" style="159" customWidth="1"/>
    <col min="34" max="34" width="13" style="159" bestFit="1" customWidth="1"/>
    <col min="35" max="35" width="8" style="159" customWidth="1"/>
    <col min="36" max="36" width="11.28515625" style="159" bestFit="1" customWidth="1"/>
    <col min="37" max="37" width="8.85546875" style="159" customWidth="1"/>
    <col min="38" max="38" width="10.7109375" style="159" bestFit="1" customWidth="1"/>
    <col min="39" max="16384" width="11.5703125" style="159"/>
  </cols>
  <sheetData>
    <row r="1" spans="1:38" s="228" customFormat="1" ht="13.5" thickBot="1" x14ac:dyDescent="0.25">
      <c r="A1" s="292" t="s">
        <v>242</v>
      </c>
      <c r="B1" s="292" t="s">
        <v>0</v>
      </c>
      <c r="C1" s="293" t="s">
        <v>1</v>
      </c>
      <c r="D1" s="293" t="s">
        <v>2</v>
      </c>
      <c r="E1" s="293" t="s">
        <v>243</v>
      </c>
      <c r="F1" s="293" t="s">
        <v>3</v>
      </c>
      <c r="G1" s="293" t="s">
        <v>243</v>
      </c>
      <c r="H1" s="293" t="s">
        <v>4</v>
      </c>
      <c r="I1" s="293" t="s">
        <v>243</v>
      </c>
      <c r="J1" s="293" t="s">
        <v>5</v>
      </c>
      <c r="K1" s="293" t="s">
        <v>243</v>
      </c>
      <c r="L1" s="293" t="s">
        <v>6</v>
      </c>
      <c r="M1" s="293" t="s">
        <v>243</v>
      </c>
      <c r="N1" s="293" t="s">
        <v>7</v>
      </c>
      <c r="O1" s="293" t="s">
        <v>243</v>
      </c>
      <c r="P1" s="293" t="s">
        <v>8</v>
      </c>
      <c r="Q1" s="293" t="s">
        <v>243</v>
      </c>
      <c r="R1" s="293" t="s">
        <v>9</v>
      </c>
      <c r="S1" s="293" t="s">
        <v>243</v>
      </c>
      <c r="T1" s="293" t="s">
        <v>10</v>
      </c>
      <c r="U1" s="293" t="s">
        <v>243</v>
      </c>
      <c r="V1" s="293" t="s">
        <v>11</v>
      </c>
      <c r="W1" s="294" t="s">
        <v>243</v>
      </c>
      <c r="X1" s="293" t="s">
        <v>12</v>
      </c>
      <c r="Y1" s="293" t="s">
        <v>243</v>
      </c>
      <c r="Z1" s="293" t="s">
        <v>13</v>
      </c>
      <c r="AA1" s="293" t="s">
        <v>243</v>
      </c>
      <c r="AB1" s="293" t="s">
        <v>14</v>
      </c>
      <c r="AC1" s="293" t="s">
        <v>243</v>
      </c>
      <c r="AD1" s="293" t="s">
        <v>15</v>
      </c>
      <c r="AE1" s="293" t="s">
        <v>243</v>
      </c>
      <c r="AF1" s="293" t="s">
        <v>244</v>
      </c>
      <c r="AG1" s="293" t="s">
        <v>243</v>
      </c>
      <c r="AH1" s="293" t="s">
        <v>16</v>
      </c>
      <c r="AI1" s="293" t="s">
        <v>243</v>
      </c>
      <c r="AJ1" s="293" t="s">
        <v>17</v>
      </c>
      <c r="AK1" s="293" t="s">
        <v>243</v>
      </c>
      <c r="AL1" s="335" t="s">
        <v>18</v>
      </c>
    </row>
    <row r="2" spans="1:38" x14ac:dyDescent="0.2">
      <c r="A2" s="160" t="s">
        <v>19</v>
      </c>
      <c r="B2" s="161">
        <v>14497</v>
      </c>
      <c r="C2" s="309" t="s">
        <v>20</v>
      </c>
      <c r="D2" s="312">
        <v>1320</v>
      </c>
      <c r="E2" s="217">
        <f>SUM(D2)/($AL2)</f>
        <v>5.4455445544554455E-2</v>
      </c>
      <c r="F2" s="312">
        <v>4680</v>
      </c>
      <c r="G2" s="217">
        <f>SUM(F2)/($AL2)</f>
        <v>0.19306930693069307</v>
      </c>
      <c r="H2" s="312">
        <v>10260</v>
      </c>
      <c r="I2" s="217">
        <f>SUM(H2)/($AL2)</f>
        <v>0.42326732673267325</v>
      </c>
      <c r="J2" s="312">
        <v>4500</v>
      </c>
      <c r="K2" s="217">
        <f t="shared" ref="K2:K8" si="0">SUM(J2)/($AL2)</f>
        <v>0.18564356435643564</v>
      </c>
      <c r="L2" s="312">
        <v>180</v>
      </c>
      <c r="M2" s="217">
        <f t="shared" ref="M2:M8" si="1">SUM(L2)/($AL2)</f>
        <v>7.4257425742574254E-3</v>
      </c>
      <c r="N2" s="312">
        <v>180</v>
      </c>
      <c r="O2" s="217">
        <f t="shared" ref="O2:O8" si="2">SUM(N2)/($AL2)</f>
        <v>7.4257425742574254E-3</v>
      </c>
      <c r="P2" s="312">
        <v>0</v>
      </c>
      <c r="Q2" s="217">
        <f t="shared" ref="Q2:Q8" si="3">SUM(P2)/($AL2)</f>
        <v>0</v>
      </c>
      <c r="R2" s="312">
        <v>1419</v>
      </c>
      <c r="S2" s="217">
        <f t="shared" ref="S2:S8" si="4">SUM(R2)/($AL2)</f>
        <v>5.8539603960396043E-2</v>
      </c>
      <c r="T2" s="312">
        <v>120</v>
      </c>
      <c r="U2" s="217">
        <f t="shared" ref="U2:U8" si="5">SUM(T2)/($AL2)</f>
        <v>4.9504950495049506E-3</v>
      </c>
      <c r="V2" s="312">
        <v>1539</v>
      </c>
      <c r="W2" s="217">
        <f t="shared" ref="W2:W7" si="6">SUM(V2)/($AL2)</f>
        <v>6.3490099009900991E-2</v>
      </c>
      <c r="X2" s="312">
        <v>543</v>
      </c>
      <c r="Y2" s="217">
        <f t="shared" ref="Y2:Y8" si="7">SUM(X2)/($AL2)</f>
        <v>2.24009900990099E-2</v>
      </c>
      <c r="Z2" s="312">
        <v>420</v>
      </c>
      <c r="AA2" s="217">
        <f t="shared" ref="AA2:AA8" si="8">SUM(Z2)/($AL2)</f>
        <v>1.7326732673267328E-2</v>
      </c>
      <c r="AB2" s="312">
        <v>963</v>
      </c>
      <c r="AC2" s="217">
        <f>SUM(AB2)/($AL2)</f>
        <v>3.9727722772277228E-2</v>
      </c>
      <c r="AD2" s="312">
        <v>618</v>
      </c>
      <c r="AE2" s="217">
        <f t="shared" ref="AE2:AE8" si="9">SUM(AD2)/($AL2)</f>
        <v>2.5495049504950493E-2</v>
      </c>
      <c r="AF2" s="312">
        <v>0</v>
      </c>
      <c r="AG2" s="217">
        <f t="shared" ref="AG2:AG7" si="10">SUM(AF2)/($AL2)</f>
        <v>0</v>
      </c>
      <c r="AH2" s="312">
        <v>23700</v>
      </c>
      <c r="AI2" s="217">
        <f t="shared" ref="AI2:AI8" si="11">SUM(AH2)/($AL2)</f>
        <v>0.9777227722772277</v>
      </c>
      <c r="AJ2" s="312">
        <v>540</v>
      </c>
      <c r="AK2" s="217">
        <f t="shared" ref="AK2:AK8" si="12">SUM(AJ2)/($AL2)</f>
        <v>2.2277227722772276E-2</v>
      </c>
      <c r="AL2" s="312">
        <v>24240</v>
      </c>
    </row>
    <row r="3" spans="1:38" x14ac:dyDescent="0.2">
      <c r="A3" s="162"/>
      <c r="B3" s="163"/>
      <c r="C3" s="310" t="s">
        <v>54</v>
      </c>
      <c r="D3" s="313">
        <v>0</v>
      </c>
      <c r="E3" s="218">
        <v>0</v>
      </c>
      <c r="F3" s="313">
        <v>0</v>
      </c>
      <c r="G3" s="218">
        <v>0</v>
      </c>
      <c r="H3" s="313">
        <v>0</v>
      </c>
      <c r="I3" s="308">
        <v>0</v>
      </c>
      <c r="J3" s="313">
        <v>0</v>
      </c>
      <c r="K3" s="308">
        <v>0</v>
      </c>
      <c r="L3" s="313">
        <v>0</v>
      </c>
      <c r="M3" s="218">
        <v>0</v>
      </c>
      <c r="N3" s="313">
        <v>0</v>
      </c>
      <c r="O3" s="218">
        <v>0</v>
      </c>
      <c r="P3" s="313">
        <v>0</v>
      </c>
      <c r="Q3" s="218">
        <v>0</v>
      </c>
      <c r="R3" s="313">
        <v>0</v>
      </c>
      <c r="S3" s="308">
        <v>0</v>
      </c>
      <c r="T3" s="313">
        <v>0</v>
      </c>
      <c r="U3" s="218">
        <v>0</v>
      </c>
      <c r="V3" s="313">
        <v>0</v>
      </c>
      <c r="W3" s="308">
        <v>0</v>
      </c>
      <c r="X3" s="313">
        <v>0</v>
      </c>
      <c r="Y3" s="308">
        <v>0</v>
      </c>
      <c r="Z3" s="313">
        <v>0</v>
      </c>
      <c r="AA3" s="218">
        <v>0</v>
      </c>
      <c r="AB3" s="313">
        <v>0</v>
      </c>
      <c r="AC3" s="308">
        <v>0</v>
      </c>
      <c r="AD3" s="313">
        <v>0</v>
      </c>
      <c r="AE3" s="308">
        <v>0</v>
      </c>
      <c r="AF3" s="313">
        <v>0</v>
      </c>
      <c r="AG3" s="218">
        <v>0</v>
      </c>
      <c r="AH3" s="313">
        <v>0</v>
      </c>
      <c r="AI3" s="308">
        <v>0</v>
      </c>
      <c r="AJ3" s="313">
        <v>0</v>
      </c>
      <c r="AK3" s="218">
        <v>0</v>
      </c>
      <c r="AL3" s="313">
        <v>0</v>
      </c>
    </row>
    <row r="4" spans="1:38" x14ac:dyDescent="0.2">
      <c r="A4" s="164">
        <v>77</v>
      </c>
      <c r="B4" s="165">
        <v>14385</v>
      </c>
      <c r="C4" s="316" t="s">
        <v>21</v>
      </c>
      <c r="D4" s="313">
        <v>960</v>
      </c>
      <c r="E4" s="218">
        <f t="shared" ref="E3:E7" si="13">SUM(D4)/($AL4)</f>
        <v>4.5133991537376586E-2</v>
      </c>
      <c r="F4" s="313">
        <v>3780</v>
      </c>
      <c r="G4" s="218">
        <f t="shared" ref="G4:G6" si="14">SUM(F4)/($AL4)</f>
        <v>0.17771509167842031</v>
      </c>
      <c r="H4" s="313">
        <v>9180</v>
      </c>
      <c r="I4" s="218">
        <f t="shared" ref="I4:I6" si="15">SUM(H4)/($AL4)</f>
        <v>0.43159379407616361</v>
      </c>
      <c r="J4" s="313">
        <v>4320</v>
      </c>
      <c r="K4" s="218">
        <f t="shared" si="0"/>
        <v>0.20310296191819463</v>
      </c>
      <c r="L4" s="313">
        <v>180</v>
      </c>
      <c r="M4" s="218">
        <f t="shared" si="1"/>
        <v>8.4626234132581107E-3</v>
      </c>
      <c r="N4" s="313">
        <v>0</v>
      </c>
      <c r="O4" s="218">
        <f t="shared" si="2"/>
        <v>0</v>
      </c>
      <c r="P4" s="313">
        <v>0</v>
      </c>
      <c r="Q4" s="218">
        <f t="shared" si="3"/>
        <v>0</v>
      </c>
      <c r="R4" s="313">
        <v>1260</v>
      </c>
      <c r="S4" s="218">
        <f t="shared" si="4"/>
        <v>5.9238363892806768E-2</v>
      </c>
      <c r="T4" s="313">
        <v>180</v>
      </c>
      <c r="U4" s="218">
        <f t="shared" si="5"/>
        <v>8.4626234132581107E-3</v>
      </c>
      <c r="V4" s="313">
        <v>1440</v>
      </c>
      <c r="W4" s="218">
        <f t="shared" si="6"/>
        <v>6.7700987306064886E-2</v>
      </c>
      <c r="X4" s="313">
        <v>540</v>
      </c>
      <c r="Y4" s="218">
        <f t="shared" si="7"/>
        <v>2.5387870239774329E-2</v>
      </c>
      <c r="Z4" s="313">
        <v>330</v>
      </c>
      <c r="AA4" s="218">
        <f t="shared" si="8"/>
        <v>1.5514809590973202E-2</v>
      </c>
      <c r="AB4" s="313">
        <v>870</v>
      </c>
      <c r="AC4" s="218">
        <f t="shared" ref="AC3:AC7" si="16">SUM(AB4)/($AL4)</f>
        <v>4.0902679830747531E-2</v>
      </c>
      <c r="AD4" s="313">
        <v>540</v>
      </c>
      <c r="AE4" s="218">
        <f t="shared" si="9"/>
        <v>2.5387870239774329E-2</v>
      </c>
      <c r="AF4" s="313">
        <v>0</v>
      </c>
      <c r="AG4" s="218">
        <f t="shared" si="10"/>
        <v>0</v>
      </c>
      <c r="AH4" s="313">
        <v>20760</v>
      </c>
      <c r="AI4" s="218">
        <f t="shared" si="11"/>
        <v>0.97602256699576873</v>
      </c>
      <c r="AJ4" s="313">
        <v>510</v>
      </c>
      <c r="AK4" s="218">
        <f t="shared" si="12"/>
        <v>2.3977433004231313E-2</v>
      </c>
      <c r="AL4" s="313">
        <v>21270</v>
      </c>
    </row>
    <row r="5" spans="1:38" s="167" customFormat="1" ht="13.5" thickBot="1" x14ac:dyDescent="0.25">
      <c r="A5" s="164">
        <v>23</v>
      </c>
      <c r="B5" s="166">
        <v>2488</v>
      </c>
      <c r="C5" s="310" t="s">
        <v>22</v>
      </c>
      <c r="D5" s="312">
        <v>0</v>
      </c>
      <c r="E5" s="218">
        <v>0</v>
      </c>
      <c r="F5" s="312">
        <v>0</v>
      </c>
      <c r="G5" s="218">
        <v>0</v>
      </c>
      <c r="H5" s="312">
        <v>0</v>
      </c>
      <c r="I5" s="308">
        <v>0</v>
      </c>
      <c r="J5" s="312">
        <v>0</v>
      </c>
      <c r="K5" s="308">
        <v>0</v>
      </c>
      <c r="L5" s="312">
        <v>0</v>
      </c>
      <c r="M5" s="308">
        <v>0</v>
      </c>
      <c r="N5" s="312">
        <v>0</v>
      </c>
      <c r="O5" s="308">
        <v>0</v>
      </c>
      <c r="P5" s="312">
        <v>0</v>
      </c>
      <c r="Q5" s="308">
        <v>0</v>
      </c>
      <c r="R5" s="312">
        <v>0</v>
      </c>
      <c r="S5" s="308">
        <v>0</v>
      </c>
      <c r="T5" s="312">
        <v>0</v>
      </c>
      <c r="U5" s="308">
        <v>0</v>
      </c>
      <c r="V5" s="312">
        <v>0</v>
      </c>
      <c r="W5" s="308">
        <v>0</v>
      </c>
      <c r="X5" s="312">
        <v>0</v>
      </c>
      <c r="Y5" s="308">
        <v>0</v>
      </c>
      <c r="Z5" s="312">
        <v>0</v>
      </c>
      <c r="AA5" s="308">
        <v>0</v>
      </c>
      <c r="AB5" s="312">
        <v>0</v>
      </c>
      <c r="AC5" s="308">
        <v>0</v>
      </c>
      <c r="AD5" s="312">
        <v>0</v>
      </c>
      <c r="AE5" s="308">
        <v>0</v>
      </c>
      <c r="AF5" s="312">
        <v>0</v>
      </c>
      <c r="AG5" s="308">
        <v>0</v>
      </c>
      <c r="AH5" s="312">
        <v>0</v>
      </c>
      <c r="AI5" s="308">
        <v>0</v>
      </c>
      <c r="AJ5" s="312">
        <v>0</v>
      </c>
      <c r="AK5" s="308">
        <v>0</v>
      </c>
      <c r="AL5" s="312">
        <v>0</v>
      </c>
    </row>
    <row r="6" spans="1:38" s="167" customFormat="1" ht="13.5" thickBot="1" x14ac:dyDescent="0.25">
      <c r="A6" s="168"/>
      <c r="B6" s="169"/>
      <c r="C6" s="310" t="s">
        <v>23</v>
      </c>
      <c r="D6" s="313">
        <v>720</v>
      </c>
      <c r="E6" s="218">
        <f t="shared" si="13"/>
        <v>2.5369978858350951E-2</v>
      </c>
      <c r="F6" s="313">
        <v>0</v>
      </c>
      <c r="G6" s="218">
        <f t="shared" si="14"/>
        <v>0</v>
      </c>
      <c r="H6" s="313">
        <v>3860</v>
      </c>
      <c r="I6" s="218">
        <f t="shared" si="15"/>
        <v>0.13601127554615927</v>
      </c>
      <c r="J6" s="313">
        <v>19440</v>
      </c>
      <c r="K6" s="218">
        <f t="shared" si="0"/>
        <v>0.68498942917547567</v>
      </c>
      <c r="L6" s="313">
        <v>2640</v>
      </c>
      <c r="M6" s="218">
        <f t="shared" si="1"/>
        <v>9.3023255813953487E-2</v>
      </c>
      <c r="N6" s="313">
        <v>0</v>
      </c>
      <c r="O6" s="218">
        <f t="shared" si="2"/>
        <v>0</v>
      </c>
      <c r="P6" s="313">
        <v>0</v>
      </c>
      <c r="Q6" s="218">
        <f t="shared" si="3"/>
        <v>0</v>
      </c>
      <c r="R6" s="313">
        <v>1110</v>
      </c>
      <c r="S6" s="218">
        <f t="shared" si="4"/>
        <v>3.9112050739957716E-2</v>
      </c>
      <c r="T6" s="313">
        <v>120</v>
      </c>
      <c r="U6" s="218">
        <f t="shared" si="5"/>
        <v>4.2283298097251587E-3</v>
      </c>
      <c r="V6" s="313">
        <v>1230</v>
      </c>
      <c r="W6" s="218">
        <f t="shared" si="6"/>
        <v>4.3340380549682873E-2</v>
      </c>
      <c r="X6" s="313">
        <v>249</v>
      </c>
      <c r="Y6" s="218">
        <f t="shared" si="7"/>
        <v>8.7737843551797048E-3</v>
      </c>
      <c r="Z6" s="313">
        <v>0</v>
      </c>
      <c r="AA6" s="218">
        <f t="shared" si="8"/>
        <v>0</v>
      </c>
      <c r="AB6" s="313">
        <v>249</v>
      </c>
      <c r="AC6" s="218">
        <f t="shared" si="16"/>
        <v>8.7737843551797048E-3</v>
      </c>
      <c r="AD6" s="313">
        <v>241</v>
      </c>
      <c r="AE6" s="218">
        <f t="shared" si="9"/>
        <v>8.491895701198026E-3</v>
      </c>
      <c r="AF6" s="313">
        <v>0</v>
      </c>
      <c r="AG6" s="218">
        <f t="shared" si="10"/>
        <v>0</v>
      </c>
      <c r="AH6" s="313">
        <v>28260</v>
      </c>
      <c r="AI6" s="218">
        <f t="shared" si="11"/>
        <v>0.99577167019027479</v>
      </c>
      <c r="AJ6" s="313">
        <v>120</v>
      </c>
      <c r="AK6" s="218">
        <f t="shared" si="12"/>
        <v>4.2283298097251587E-3</v>
      </c>
      <c r="AL6" s="313">
        <v>28380</v>
      </c>
    </row>
    <row r="7" spans="1:38" s="167" customFormat="1" ht="15" customHeight="1" thickBot="1" x14ac:dyDescent="0.25">
      <c r="A7" s="170"/>
      <c r="B7" s="171"/>
      <c r="C7" s="310" t="s">
        <v>24</v>
      </c>
      <c r="D7" s="349">
        <v>1680</v>
      </c>
      <c r="E7" s="336">
        <f t="shared" si="13"/>
        <v>6.7551266586248493E-2</v>
      </c>
      <c r="F7" s="349">
        <v>5580</v>
      </c>
      <c r="G7" s="336">
        <f>SUM(F7)/($AL7)</f>
        <v>0.22436670687575391</v>
      </c>
      <c r="H7" s="349">
        <v>10800</v>
      </c>
      <c r="I7" s="336">
        <f>SUM(H7)/($AL7)</f>
        <v>0.43425814234016885</v>
      </c>
      <c r="J7" s="349">
        <v>3780</v>
      </c>
      <c r="K7" s="336">
        <f t="shared" si="0"/>
        <v>0.1519903498190591</v>
      </c>
      <c r="L7" s="349">
        <v>0</v>
      </c>
      <c r="M7" s="336">
        <f t="shared" si="1"/>
        <v>0</v>
      </c>
      <c r="N7" s="349">
        <v>0</v>
      </c>
      <c r="O7" s="336">
        <f t="shared" si="2"/>
        <v>0</v>
      </c>
      <c r="P7" s="349">
        <v>0</v>
      </c>
      <c r="Q7" s="336">
        <f t="shared" si="3"/>
        <v>0</v>
      </c>
      <c r="R7" s="349">
        <v>2454</v>
      </c>
      <c r="S7" s="336">
        <f t="shared" si="4"/>
        <v>9.8673100120627258E-2</v>
      </c>
      <c r="T7" s="349">
        <v>30</v>
      </c>
      <c r="U7" s="336">
        <f t="shared" si="5"/>
        <v>1.2062726176115801E-3</v>
      </c>
      <c r="V7" s="349">
        <v>2484</v>
      </c>
      <c r="W7" s="336">
        <f t="shared" si="6"/>
        <v>9.9879372738238839E-2</v>
      </c>
      <c r="X7" s="349">
        <v>291</v>
      </c>
      <c r="Y7" s="336">
        <f t="shared" si="7"/>
        <v>1.1700844390832328E-2</v>
      </c>
      <c r="Z7" s="349">
        <v>0</v>
      </c>
      <c r="AA7" s="336">
        <f t="shared" si="8"/>
        <v>0</v>
      </c>
      <c r="AB7" s="349">
        <v>291</v>
      </c>
      <c r="AC7" s="336">
        <f t="shared" si="16"/>
        <v>1.1700844390832328E-2</v>
      </c>
      <c r="AD7" s="349">
        <v>255</v>
      </c>
      <c r="AE7" s="336">
        <f t="shared" si="9"/>
        <v>1.0253317249698432E-2</v>
      </c>
      <c r="AF7" s="349">
        <v>0</v>
      </c>
      <c r="AG7" s="336">
        <f t="shared" si="10"/>
        <v>0</v>
      </c>
      <c r="AH7" s="349">
        <v>24840</v>
      </c>
      <c r="AI7" s="336">
        <f t="shared" si="11"/>
        <v>0.99879372738238847</v>
      </c>
      <c r="AJ7" s="349">
        <v>30</v>
      </c>
      <c r="AK7" s="336">
        <f t="shared" si="12"/>
        <v>1.2062726176115801E-3</v>
      </c>
      <c r="AL7" s="349">
        <v>24870</v>
      </c>
    </row>
    <row r="8" spans="1:38" s="226" customFormat="1" ht="13.5" thickBot="1" x14ac:dyDescent="0.25">
      <c r="A8" s="223"/>
      <c r="B8" s="224"/>
      <c r="C8" s="225" t="s">
        <v>245</v>
      </c>
      <c r="D8" s="337">
        <f>SUM(D2:D7)</f>
        <v>4680</v>
      </c>
      <c r="E8" s="338">
        <f>SUM(D8)/($AL8)</f>
        <v>4.7387606318347507E-2</v>
      </c>
      <c r="F8" s="337">
        <f>SUM(F2:F7)</f>
        <v>14040</v>
      </c>
      <c r="G8" s="338">
        <f>SUM(F8)/($AL8)</f>
        <v>0.14216281895504251</v>
      </c>
      <c r="H8" s="337">
        <f>SUM(H2:H7)</f>
        <v>34100</v>
      </c>
      <c r="I8" s="338">
        <f>SUM(H8)/($AL8)</f>
        <v>0.34528149048197648</v>
      </c>
      <c r="J8" s="337">
        <f>SUM(J2:J7)</f>
        <v>32040</v>
      </c>
      <c r="K8" s="338">
        <f t="shared" si="0"/>
        <v>0.3244228432563791</v>
      </c>
      <c r="L8" s="337">
        <f>SUM(L2:L7)</f>
        <v>3000</v>
      </c>
      <c r="M8" s="338">
        <f t="shared" si="1"/>
        <v>3.0376670716889428E-2</v>
      </c>
      <c r="N8" s="337">
        <f>SUM(N2:N7)</f>
        <v>180</v>
      </c>
      <c r="O8" s="338">
        <f t="shared" si="2"/>
        <v>1.8226002430133657E-3</v>
      </c>
      <c r="P8" s="337">
        <f>SUM(P2:P7)</f>
        <v>0</v>
      </c>
      <c r="Q8" s="338">
        <f t="shared" si="3"/>
        <v>0</v>
      </c>
      <c r="R8" s="337">
        <f>SUM(R2:R7)</f>
        <v>6243</v>
      </c>
      <c r="S8" s="338">
        <f t="shared" si="4"/>
        <v>6.3213851761846906E-2</v>
      </c>
      <c r="T8" s="337">
        <f>SUM(T2:T7)</f>
        <v>450</v>
      </c>
      <c r="U8" s="338">
        <f t="shared" si="5"/>
        <v>4.556500607533414E-3</v>
      </c>
      <c r="V8" s="337">
        <f>SUM(V2:V7)</f>
        <v>6693</v>
      </c>
      <c r="W8" s="338">
        <f>SUM(V8)/($AL8)</f>
        <v>6.777035236938031E-2</v>
      </c>
      <c r="X8" s="337">
        <f>SUM(X2:X7)</f>
        <v>1623</v>
      </c>
      <c r="Y8" s="338">
        <f t="shared" si="7"/>
        <v>1.6433778857837179E-2</v>
      </c>
      <c r="Z8" s="337">
        <f>SUM(Z2:Z7)</f>
        <v>750</v>
      </c>
      <c r="AA8" s="338">
        <f t="shared" si="8"/>
        <v>7.5941676792223569E-3</v>
      </c>
      <c r="AB8" s="337">
        <f>SUM(AB2:AB7)</f>
        <v>2373</v>
      </c>
      <c r="AC8" s="338">
        <f t="shared" ref="AC8" si="17">SUM(AB8)/($AL8)</f>
        <v>2.4027946537059537E-2</v>
      </c>
      <c r="AD8" s="337">
        <f>SUM(AD2:AD7)</f>
        <v>1654</v>
      </c>
      <c r="AE8" s="338">
        <f t="shared" si="9"/>
        <v>1.6747671121911705E-2</v>
      </c>
      <c r="AF8" s="337">
        <f>SUM(AF2:AF7)</f>
        <v>0</v>
      </c>
      <c r="AG8" s="338">
        <f>SUM(AF8)/($AL8)</f>
        <v>0</v>
      </c>
      <c r="AH8" s="337">
        <f>SUM(AH2:AH7)</f>
        <v>97560</v>
      </c>
      <c r="AI8" s="230">
        <f t="shared" si="11"/>
        <v>0.98784933171324418</v>
      </c>
      <c r="AJ8" s="337">
        <f>SUM(AJ2:AJ7)</f>
        <v>1200</v>
      </c>
      <c r="AK8" s="230">
        <f t="shared" si="12"/>
        <v>1.2150668286755772E-2</v>
      </c>
      <c r="AL8" s="337">
        <f>SUM(AL2:AL7)</f>
        <v>98760</v>
      </c>
    </row>
    <row r="9" spans="1:38" s="167" customFormat="1" ht="13.5" thickBot="1" x14ac:dyDescent="0.25">
      <c r="A9" s="222" t="s">
        <v>242</v>
      </c>
      <c r="B9" s="318" t="s">
        <v>0</v>
      </c>
      <c r="C9" s="321" t="s">
        <v>1</v>
      </c>
      <c r="D9" s="321" t="s">
        <v>2</v>
      </c>
      <c r="E9" s="321" t="s">
        <v>243</v>
      </c>
      <c r="F9" s="321" t="s">
        <v>3</v>
      </c>
      <c r="G9" s="321" t="s">
        <v>243</v>
      </c>
      <c r="H9" s="321" t="s">
        <v>4</v>
      </c>
      <c r="I9" s="321" t="s">
        <v>243</v>
      </c>
      <c r="J9" s="321" t="s">
        <v>5</v>
      </c>
      <c r="K9" s="321" t="s">
        <v>243</v>
      </c>
      <c r="L9" s="321" t="s">
        <v>6</v>
      </c>
      <c r="M9" s="321" t="s">
        <v>243</v>
      </c>
      <c r="N9" s="321" t="s">
        <v>7</v>
      </c>
      <c r="O9" s="321" t="s">
        <v>243</v>
      </c>
      <c r="P9" s="321" t="s">
        <v>8</v>
      </c>
      <c r="Q9" s="321" t="s">
        <v>243</v>
      </c>
      <c r="R9" s="321" t="s">
        <v>9</v>
      </c>
      <c r="S9" s="321" t="s">
        <v>243</v>
      </c>
      <c r="T9" s="321" t="s">
        <v>10</v>
      </c>
      <c r="U9" s="321" t="s">
        <v>243</v>
      </c>
      <c r="V9" s="321" t="s">
        <v>11</v>
      </c>
      <c r="W9" s="322" t="s">
        <v>243</v>
      </c>
      <c r="X9" s="321" t="s">
        <v>12</v>
      </c>
      <c r="Y9" s="321" t="s">
        <v>243</v>
      </c>
      <c r="Z9" s="321" t="s">
        <v>13</v>
      </c>
      <c r="AA9" s="321" t="s">
        <v>243</v>
      </c>
      <c r="AB9" s="321" t="s">
        <v>14</v>
      </c>
      <c r="AC9" s="321" t="s">
        <v>243</v>
      </c>
      <c r="AD9" s="321" t="s">
        <v>15</v>
      </c>
      <c r="AE9" s="321" t="s">
        <v>243</v>
      </c>
      <c r="AF9" s="321" t="s">
        <v>244</v>
      </c>
      <c r="AG9" s="321" t="s">
        <v>243</v>
      </c>
      <c r="AH9" s="321" t="s">
        <v>16</v>
      </c>
      <c r="AI9" s="321" t="s">
        <v>243</v>
      </c>
      <c r="AJ9" s="321" t="s">
        <v>17</v>
      </c>
      <c r="AK9" s="321" t="s">
        <v>243</v>
      </c>
      <c r="AL9" s="321" t="s">
        <v>18</v>
      </c>
    </row>
    <row r="10" spans="1:38" s="167" customFormat="1" ht="15" customHeight="1" x14ac:dyDescent="0.2">
      <c r="A10" s="162">
        <v>85</v>
      </c>
      <c r="B10" s="163">
        <v>24862</v>
      </c>
      <c r="C10" s="319" t="s">
        <v>25</v>
      </c>
      <c r="D10" s="312">
        <v>0</v>
      </c>
      <c r="E10" s="308">
        <v>0</v>
      </c>
      <c r="F10" s="312">
        <v>0</v>
      </c>
      <c r="G10" s="308">
        <v>0</v>
      </c>
      <c r="H10" s="312">
        <v>0</v>
      </c>
      <c r="I10" s="308">
        <v>0</v>
      </c>
      <c r="J10" s="312">
        <v>0</v>
      </c>
      <c r="K10" s="308">
        <v>0</v>
      </c>
      <c r="L10" s="312">
        <v>0</v>
      </c>
      <c r="M10" s="308">
        <v>0</v>
      </c>
      <c r="N10" s="312">
        <v>0</v>
      </c>
      <c r="O10" s="308">
        <v>0</v>
      </c>
      <c r="P10" s="312">
        <v>0</v>
      </c>
      <c r="Q10" s="308">
        <v>0</v>
      </c>
      <c r="R10" s="312">
        <v>0</v>
      </c>
      <c r="S10" s="308">
        <v>0</v>
      </c>
      <c r="T10" s="312">
        <v>0</v>
      </c>
      <c r="U10" s="308">
        <v>0</v>
      </c>
      <c r="V10" s="312">
        <v>0</v>
      </c>
      <c r="W10" s="308">
        <v>0</v>
      </c>
      <c r="X10" s="312">
        <v>0</v>
      </c>
      <c r="Y10" s="308">
        <v>0</v>
      </c>
      <c r="Z10" s="312">
        <v>0</v>
      </c>
      <c r="AA10" s="308">
        <v>0</v>
      </c>
      <c r="AB10" s="312">
        <v>0</v>
      </c>
      <c r="AC10" s="308">
        <v>0</v>
      </c>
      <c r="AD10" s="312">
        <v>0</v>
      </c>
      <c r="AE10" s="308">
        <v>0</v>
      </c>
      <c r="AF10" s="312">
        <v>0</v>
      </c>
      <c r="AG10" s="308">
        <v>0</v>
      </c>
      <c r="AH10" s="312">
        <v>0</v>
      </c>
      <c r="AI10" s="308">
        <v>0</v>
      </c>
      <c r="AJ10" s="312">
        <v>0</v>
      </c>
      <c r="AK10" s="308">
        <v>0</v>
      </c>
      <c r="AL10" s="312">
        <v>0</v>
      </c>
    </row>
    <row r="11" spans="1:38" s="167" customFormat="1" x14ac:dyDescent="0.2">
      <c r="A11" s="164">
        <v>74</v>
      </c>
      <c r="B11" s="165">
        <v>24688</v>
      </c>
      <c r="C11" s="316" t="s">
        <v>26</v>
      </c>
      <c r="D11" s="320">
        <v>9240</v>
      </c>
      <c r="E11" s="218">
        <f t="shared" ref="E10:E30" si="18">SUM(D11)/($AL11)</f>
        <v>5.3478411853223752E-2</v>
      </c>
      <c r="F11" s="320">
        <v>43200</v>
      </c>
      <c r="G11" s="218">
        <f>SUM(F11)/($AL11)</f>
        <v>0.2500289385345526</v>
      </c>
      <c r="H11" s="320">
        <v>56700</v>
      </c>
      <c r="I11" s="218">
        <f t="shared" ref="I10:I31" si="19">SUM(H11)/($AL11)</f>
        <v>0.32816298182660031</v>
      </c>
      <c r="J11" s="320">
        <v>50040</v>
      </c>
      <c r="K11" s="218">
        <f t="shared" ref="K10:K31" si="20">SUM(J11)/($AL11)</f>
        <v>0.28961685380252344</v>
      </c>
      <c r="L11" s="320">
        <v>1620</v>
      </c>
      <c r="M11" s="218">
        <f t="shared" ref="M10:M31" si="21">SUM(L11)/($AL11)</f>
        <v>9.3760851950457236E-3</v>
      </c>
      <c r="N11" s="320">
        <v>0</v>
      </c>
      <c r="O11" s="218">
        <f t="shared" ref="O11:O31" si="22">SUM(N11)/($AL11)</f>
        <v>0</v>
      </c>
      <c r="P11" s="320">
        <v>0</v>
      </c>
      <c r="Q11" s="218">
        <f t="shared" ref="Q11:Q31" si="23">SUM(P11)/($AL11)</f>
        <v>0</v>
      </c>
      <c r="R11" s="320">
        <v>7380</v>
      </c>
      <c r="S11" s="218">
        <f t="shared" ref="S10:S31" si="24">SUM(R11)/($AL11)</f>
        <v>4.2713276999652737E-2</v>
      </c>
      <c r="T11" s="320">
        <v>0</v>
      </c>
      <c r="U11" s="218">
        <f t="shared" ref="U11:U31" si="25">SUM(T11)/($AL11)</f>
        <v>0</v>
      </c>
      <c r="V11" s="320">
        <v>7380</v>
      </c>
      <c r="W11" s="218">
        <f t="shared" ref="W10:W31" si="26">SUM(V11)/($AL11)</f>
        <v>4.2713276999652737E-2</v>
      </c>
      <c r="X11" s="320">
        <v>3780</v>
      </c>
      <c r="Y11" s="218">
        <f t="shared" ref="Y10:Y31" si="27">SUM(X11)/($AL11)</f>
        <v>2.1877532121773353E-2</v>
      </c>
      <c r="Z11" s="320">
        <v>0</v>
      </c>
      <c r="AA11" s="218">
        <f t="shared" ref="AA11:AA31" si="28">SUM(Z11)/($AL11)</f>
        <v>0</v>
      </c>
      <c r="AB11" s="320">
        <v>3780</v>
      </c>
      <c r="AC11" s="218">
        <f t="shared" ref="AC10:AC31" si="29">SUM(AB11)/($AL11)</f>
        <v>2.1877532121773353E-2</v>
      </c>
      <c r="AD11" s="320">
        <v>820</v>
      </c>
      <c r="AE11" s="218">
        <f t="shared" ref="AE10:AE31" si="30">SUM(AD11)/($AL11)</f>
        <v>4.7459196666280821E-3</v>
      </c>
      <c r="AF11" s="320">
        <v>0</v>
      </c>
      <c r="AG11" s="218">
        <f>SUM(AF11)/($AL11)</f>
        <v>0</v>
      </c>
      <c r="AH11" s="320">
        <v>172780</v>
      </c>
      <c r="AI11" s="218">
        <f>SUM(AH11)/($AL11)</f>
        <v>1</v>
      </c>
      <c r="AJ11" s="320">
        <v>0</v>
      </c>
      <c r="AK11" s="218">
        <f t="shared" ref="AK11:AK30" si="31">SUM(AJ11)/($AL11)</f>
        <v>0</v>
      </c>
      <c r="AL11" s="320">
        <v>172780</v>
      </c>
    </row>
    <row r="12" spans="1:38" s="167" customFormat="1" x14ac:dyDescent="0.2">
      <c r="A12" s="164">
        <v>89</v>
      </c>
      <c r="B12" s="165">
        <v>49822</v>
      </c>
      <c r="C12" s="316" t="s">
        <v>27</v>
      </c>
      <c r="D12" s="313">
        <v>15960</v>
      </c>
      <c r="E12" s="218">
        <f t="shared" si="18"/>
        <v>7.0098383696416022E-2</v>
      </c>
      <c r="F12" s="313">
        <v>34400</v>
      </c>
      <c r="G12" s="218">
        <f t="shared" ref="G12:G30" si="32">SUM(F12)/($AL12)</f>
        <v>0.1510892480674631</v>
      </c>
      <c r="H12" s="313">
        <v>105100</v>
      </c>
      <c r="I12" s="218">
        <f t="shared" si="19"/>
        <v>0.46161278988053406</v>
      </c>
      <c r="J12" s="313">
        <v>45540</v>
      </c>
      <c r="K12" s="218">
        <f t="shared" si="20"/>
        <v>0.20001756851721714</v>
      </c>
      <c r="L12" s="313">
        <v>0</v>
      </c>
      <c r="M12" s="218">
        <f t="shared" si="21"/>
        <v>0</v>
      </c>
      <c r="N12" s="313">
        <v>0</v>
      </c>
      <c r="O12" s="218">
        <f t="shared" si="22"/>
        <v>0</v>
      </c>
      <c r="P12" s="313">
        <v>0</v>
      </c>
      <c r="Q12" s="218">
        <f t="shared" si="23"/>
        <v>0</v>
      </c>
      <c r="R12" s="313">
        <v>22200</v>
      </c>
      <c r="S12" s="218">
        <f t="shared" si="24"/>
        <v>9.7505270555165141E-2</v>
      </c>
      <c r="T12" s="313">
        <v>0</v>
      </c>
      <c r="U12" s="218">
        <f t="shared" si="25"/>
        <v>0</v>
      </c>
      <c r="V12" s="313">
        <v>22200</v>
      </c>
      <c r="W12" s="218">
        <f t="shared" si="26"/>
        <v>9.7505270555165141E-2</v>
      </c>
      <c r="X12" s="313">
        <v>2700</v>
      </c>
      <c r="Y12" s="218">
        <f t="shared" si="27"/>
        <v>1.185874912157414E-2</v>
      </c>
      <c r="Z12" s="313">
        <v>0</v>
      </c>
      <c r="AA12" s="218">
        <f t="shared" si="28"/>
        <v>0</v>
      </c>
      <c r="AB12" s="313">
        <v>2700</v>
      </c>
      <c r="AC12" s="218">
        <f t="shared" si="29"/>
        <v>1.185874912157414E-2</v>
      </c>
      <c r="AD12" s="313">
        <v>1780</v>
      </c>
      <c r="AE12" s="218">
        <f t="shared" si="30"/>
        <v>7.8179901616303588E-3</v>
      </c>
      <c r="AF12" s="313">
        <v>0</v>
      </c>
      <c r="AG12" s="218">
        <f>SUM(AF12)/($AL12)</f>
        <v>0</v>
      </c>
      <c r="AH12" s="313">
        <v>227680</v>
      </c>
      <c r="AI12" s="218">
        <f t="shared" ref="AI12:AI30" si="33">SUM(AH12)/($AL12)</f>
        <v>1</v>
      </c>
      <c r="AJ12" s="313">
        <v>0</v>
      </c>
      <c r="AK12" s="218">
        <f t="shared" si="31"/>
        <v>0</v>
      </c>
      <c r="AL12" s="313">
        <v>227680</v>
      </c>
    </row>
    <row r="13" spans="1:38" s="167" customFormat="1" x14ac:dyDescent="0.2">
      <c r="A13" s="164">
        <v>105</v>
      </c>
      <c r="B13" s="165">
        <v>48987</v>
      </c>
      <c r="C13" s="316" t="s">
        <v>28</v>
      </c>
      <c r="D13" s="312">
        <v>0</v>
      </c>
      <c r="E13" s="308">
        <v>0</v>
      </c>
      <c r="F13" s="312">
        <v>0</v>
      </c>
      <c r="G13" s="308">
        <v>0</v>
      </c>
      <c r="H13" s="312">
        <v>0</v>
      </c>
      <c r="I13" s="308">
        <v>0</v>
      </c>
      <c r="J13" s="312">
        <v>0</v>
      </c>
      <c r="K13" s="308">
        <v>0</v>
      </c>
      <c r="L13" s="312">
        <v>0</v>
      </c>
      <c r="M13" s="308">
        <v>0</v>
      </c>
      <c r="N13" s="312">
        <v>0</v>
      </c>
      <c r="O13" s="308">
        <v>0</v>
      </c>
      <c r="P13" s="312">
        <v>0</v>
      </c>
      <c r="Q13" s="308">
        <v>0</v>
      </c>
      <c r="R13" s="312">
        <v>0</v>
      </c>
      <c r="S13" s="308">
        <v>0</v>
      </c>
      <c r="T13" s="312">
        <v>0</v>
      </c>
      <c r="U13" s="308">
        <v>0</v>
      </c>
      <c r="V13" s="312">
        <v>0</v>
      </c>
      <c r="W13" s="308">
        <v>0</v>
      </c>
      <c r="X13" s="312">
        <v>0</v>
      </c>
      <c r="Y13" s="308">
        <v>0</v>
      </c>
      <c r="Z13" s="312">
        <v>0</v>
      </c>
      <c r="AA13" s="308">
        <v>0</v>
      </c>
      <c r="AB13" s="312">
        <v>0</v>
      </c>
      <c r="AC13" s="308">
        <v>0</v>
      </c>
      <c r="AD13" s="312">
        <v>0</v>
      </c>
      <c r="AE13" s="308">
        <v>0</v>
      </c>
      <c r="AF13" s="312">
        <v>0</v>
      </c>
      <c r="AG13" s="308">
        <v>0</v>
      </c>
      <c r="AH13" s="312">
        <v>0</v>
      </c>
      <c r="AI13" s="308">
        <v>0</v>
      </c>
      <c r="AJ13" s="312">
        <v>0</v>
      </c>
      <c r="AK13" s="308">
        <v>0</v>
      </c>
      <c r="AL13" s="312">
        <v>0</v>
      </c>
    </row>
    <row r="14" spans="1:38" s="167" customFormat="1" x14ac:dyDescent="0.2">
      <c r="A14" s="164">
        <v>56</v>
      </c>
      <c r="B14" s="165">
        <v>53198</v>
      </c>
      <c r="C14" s="316" t="s">
        <v>29</v>
      </c>
      <c r="D14" s="312">
        <v>8280</v>
      </c>
      <c r="E14" s="218">
        <f t="shared" si="18"/>
        <v>2.4328612563906681E-2</v>
      </c>
      <c r="F14" s="312">
        <v>74380</v>
      </c>
      <c r="G14" s="218">
        <f t="shared" si="32"/>
        <v>0.21854615972263031</v>
      </c>
      <c r="H14" s="312">
        <v>175040</v>
      </c>
      <c r="I14" s="218">
        <f t="shared" si="19"/>
        <v>0.5143092201915731</v>
      </c>
      <c r="J14" s="312">
        <v>53460</v>
      </c>
      <c r="K14" s="218">
        <f t="shared" si="20"/>
        <v>0.15707821590174531</v>
      </c>
      <c r="L14" s="312">
        <v>1080</v>
      </c>
      <c r="M14" s="218">
        <f t="shared" si="21"/>
        <v>3.1732972909443496E-3</v>
      </c>
      <c r="N14" s="312">
        <v>0</v>
      </c>
      <c r="O14" s="218">
        <v>0</v>
      </c>
      <c r="P14" s="312">
        <v>0</v>
      </c>
      <c r="Q14" s="218">
        <v>0</v>
      </c>
      <c r="R14" s="312">
        <v>23220</v>
      </c>
      <c r="S14" s="218">
        <f t="shared" si="24"/>
        <v>6.8225891755303525E-2</v>
      </c>
      <c r="T14" s="312">
        <v>0</v>
      </c>
      <c r="U14" s="218">
        <v>0</v>
      </c>
      <c r="V14" s="312">
        <v>23220</v>
      </c>
      <c r="W14" s="218">
        <f t="shared" si="26"/>
        <v>6.8225891755303525E-2</v>
      </c>
      <c r="X14" s="312">
        <v>3420</v>
      </c>
      <c r="Y14" s="218">
        <f t="shared" si="27"/>
        <v>1.0048774754657108E-2</v>
      </c>
      <c r="Z14" s="312">
        <v>0</v>
      </c>
      <c r="AA14" s="218">
        <f t="shared" si="28"/>
        <v>0</v>
      </c>
      <c r="AB14" s="312">
        <v>3420</v>
      </c>
      <c r="AC14" s="218">
        <f t="shared" si="29"/>
        <v>1.0048774754657108E-2</v>
      </c>
      <c r="AD14" s="312">
        <v>1460</v>
      </c>
      <c r="AE14" s="218">
        <f t="shared" si="30"/>
        <v>4.2898278192395837E-3</v>
      </c>
      <c r="AF14" s="312">
        <v>0</v>
      </c>
      <c r="AG14" s="218">
        <v>0</v>
      </c>
      <c r="AH14" s="312">
        <v>340340</v>
      </c>
      <c r="AI14" s="218">
        <f t="shared" si="33"/>
        <v>1</v>
      </c>
      <c r="AJ14" s="312">
        <v>0</v>
      </c>
      <c r="AK14" s="218">
        <f t="shared" si="31"/>
        <v>0</v>
      </c>
      <c r="AL14" s="312">
        <v>340340</v>
      </c>
    </row>
    <row r="15" spans="1:38" s="167" customFormat="1" x14ac:dyDescent="0.2">
      <c r="A15" s="164">
        <v>85</v>
      </c>
      <c r="B15" s="165">
        <v>21929</v>
      </c>
      <c r="C15" s="311" t="s">
        <v>30</v>
      </c>
      <c r="D15" s="315">
        <v>2760</v>
      </c>
      <c r="E15" s="219">
        <f t="shared" si="18"/>
        <v>0.16606498194945848</v>
      </c>
      <c r="F15" s="315">
        <v>0</v>
      </c>
      <c r="G15" s="219">
        <f t="shared" si="32"/>
        <v>0</v>
      </c>
      <c r="H15" s="315">
        <v>0</v>
      </c>
      <c r="I15" s="219">
        <f t="shared" si="19"/>
        <v>0</v>
      </c>
      <c r="J15" s="315">
        <v>12060</v>
      </c>
      <c r="K15" s="219">
        <f t="shared" si="20"/>
        <v>0.72563176895306858</v>
      </c>
      <c r="L15" s="315">
        <v>0</v>
      </c>
      <c r="M15" s="219">
        <f t="shared" si="21"/>
        <v>0</v>
      </c>
      <c r="N15" s="315">
        <v>0</v>
      </c>
      <c r="O15" s="219">
        <f t="shared" si="22"/>
        <v>0</v>
      </c>
      <c r="P15" s="315">
        <v>0</v>
      </c>
      <c r="Q15" s="219">
        <v>0</v>
      </c>
      <c r="R15" s="315">
        <v>1170</v>
      </c>
      <c r="S15" s="219">
        <f t="shared" si="24"/>
        <v>7.0397111913357402E-2</v>
      </c>
      <c r="T15" s="315">
        <v>360</v>
      </c>
      <c r="U15" s="219">
        <f t="shared" si="25"/>
        <v>2.1660649819494584E-2</v>
      </c>
      <c r="V15" s="315">
        <v>1530</v>
      </c>
      <c r="W15" s="219">
        <f t="shared" si="26"/>
        <v>9.2057761732851989E-2</v>
      </c>
      <c r="X15" s="315">
        <v>159</v>
      </c>
      <c r="Y15" s="219">
        <f t="shared" si="27"/>
        <v>9.5667870036101089E-3</v>
      </c>
      <c r="Z15" s="315">
        <v>60</v>
      </c>
      <c r="AA15" s="219">
        <f t="shared" si="28"/>
        <v>3.6101083032490976E-3</v>
      </c>
      <c r="AB15" s="315">
        <v>219</v>
      </c>
      <c r="AC15" s="219">
        <f t="shared" si="29"/>
        <v>1.3176895306859206E-2</v>
      </c>
      <c r="AD15" s="315">
        <v>51</v>
      </c>
      <c r="AE15" s="219">
        <f t="shared" si="30"/>
        <v>3.0685920577617327E-3</v>
      </c>
      <c r="AF15" s="315">
        <v>0</v>
      </c>
      <c r="AG15" s="219">
        <v>0</v>
      </c>
      <c r="AH15" s="315">
        <v>16200</v>
      </c>
      <c r="AI15" s="219">
        <f t="shared" si="33"/>
        <v>0.97472924187725629</v>
      </c>
      <c r="AJ15" s="315">
        <v>420</v>
      </c>
      <c r="AK15" s="219">
        <f t="shared" si="31"/>
        <v>2.5270758122743681E-2</v>
      </c>
      <c r="AL15" s="315">
        <v>16620</v>
      </c>
    </row>
    <row r="16" spans="1:38" s="167" customFormat="1" x14ac:dyDescent="0.2">
      <c r="A16" s="164">
        <v>74</v>
      </c>
      <c r="B16" s="165">
        <v>22238</v>
      </c>
      <c r="C16" s="283" t="s">
        <v>31</v>
      </c>
      <c r="D16" s="314">
        <v>1680</v>
      </c>
      <c r="E16" s="308">
        <f t="shared" si="18"/>
        <v>1.3888888888888888E-2</v>
      </c>
      <c r="F16" s="314">
        <v>360</v>
      </c>
      <c r="G16" s="308">
        <f t="shared" si="32"/>
        <v>2.976190476190476E-3</v>
      </c>
      <c r="H16" s="314">
        <v>3420</v>
      </c>
      <c r="I16" s="308">
        <f t="shared" si="19"/>
        <v>2.8273809523809524E-2</v>
      </c>
      <c r="J16" s="314">
        <v>13680</v>
      </c>
      <c r="K16" s="308">
        <f t="shared" si="20"/>
        <v>0.1130952380952381</v>
      </c>
      <c r="L16" s="314">
        <v>94680</v>
      </c>
      <c r="M16" s="308">
        <f t="shared" si="21"/>
        <v>0.78273809523809523</v>
      </c>
      <c r="N16" s="314">
        <v>0</v>
      </c>
      <c r="O16" s="217">
        <v>0</v>
      </c>
      <c r="P16" s="314">
        <v>0</v>
      </c>
      <c r="Q16" s="217">
        <v>0</v>
      </c>
      <c r="R16" s="314">
        <v>3240</v>
      </c>
      <c r="S16" s="308">
        <f t="shared" si="24"/>
        <v>2.6785714285714284E-2</v>
      </c>
      <c r="T16" s="314">
        <v>0</v>
      </c>
      <c r="U16" s="217">
        <v>0</v>
      </c>
      <c r="V16" s="314">
        <v>3240</v>
      </c>
      <c r="W16" s="308">
        <f t="shared" si="26"/>
        <v>2.6785714285714284E-2</v>
      </c>
      <c r="X16" s="314">
        <v>2880</v>
      </c>
      <c r="Y16" s="308">
        <f t="shared" si="27"/>
        <v>2.3809523809523808E-2</v>
      </c>
      <c r="Z16" s="314">
        <v>0</v>
      </c>
      <c r="AA16" s="308">
        <v>0</v>
      </c>
      <c r="AB16" s="314">
        <v>2880</v>
      </c>
      <c r="AC16" s="308">
        <f t="shared" si="29"/>
        <v>2.3809523809523808E-2</v>
      </c>
      <c r="AD16" s="314">
        <v>1020</v>
      </c>
      <c r="AE16" s="308">
        <f t="shared" si="30"/>
        <v>8.4325396825396821E-3</v>
      </c>
      <c r="AF16" s="314">
        <v>0</v>
      </c>
      <c r="AG16" s="217">
        <v>0</v>
      </c>
      <c r="AH16" s="314">
        <v>120960</v>
      </c>
      <c r="AI16" s="217">
        <f t="shared" si="33"/>
        <v>1</v>
      </c>
      <c r="AJ16" s="314">
        <v>0</v>
      </c>
      <c r="AK16" s="217">
        <v>0</v>
      </c>
      <c r="AL16" s="314">
        <v>120960</v>
      </c>
    </row>
    <row r="17" spans="1:38" s="167" customFormat="1" x14ac:dyDescent="0.2">
      <c r="A17" s="164">
        <v>40</v>
      </c>
      <c r="B17" s="165">
        <v>25894</v>
      </c>
      <c r="C17" s="316" t="s">
        <v>32</v>
      </c>
      <c r="D17" s="312">
        <v>4560</v>
      </c>
      <c r="E17" s="218">
        <f t="shared" si="18"/>
        <v>1.1055617514425641E-2</v>
      </c>
      <c r="F17" s="312">
        <v>54100</v>
      </c>
      <c r="G17" s="218">
        <f t="shared" si="32"/>
        <v>0.13116423410754982</v>
      </c>
      <c r="H17" s="312">
        <v>190840</v>
      </c>
      <c r="I17" s="218">
        <f t="shared" si="19"/>
        <v>0.46268729088881344</v>
      </c>
      <c r="J17" s="312">
        <v>138960</v>
      </c>
      <c r="K17" s="218">
        <f t="shared" si="20"/>
        <v>0.33690539688697085</v>
      </c>
      <c r="L17" s="312">
        <v>5580</v>
      </c>
      <c r="M17" s="218">
        <f t="shared" si="21"/>
        <v>1.3528584590020851E-2</v>
      </c>
      <c r="N17" s="312">
        <v>0</v>
      </c>
      <c r="O17" s="218">
        <f t="shared" si="22"/>
        <v>0</v>
      </c>
      <c r="P17" s="312">
        <v>0</v>
      </c>
      <c r="Q17" s="218">
        <f t="shared" si="23"/>
        <v>0</v>
      </c>
      <c r="R17" s="312">
        <v>16020</v>
      </c>
      <c r="S17" s="218">
        <f t="shared" si="24"/>
        <v>3.8840129951995345E-2</v>
      </c>
      <c r="T17" s="312">
        <v>0</v>
      </c>
      <c r="U17" s="218">
        <f t="shared" si="25"/>
        <v>0</v>
      </c>
      <c r="V17" s="312">
        <v>16020</v>
      </c>
      <c r="W17" s="218">
        <f t="shared" si="26"/>
        <v>3.8840129951995345E-2</v>
      </c>
      <c r="X17" s="312">
        <v>1260</v>
      </c>
      <c r="Y17" s="218">
        <f t="shared" si="27"/>
        <v>3.0548416816176113E-3</v>
      </c>
      <c r="Z17" s="312">
        <v>0</v>
      </c>
      <c r="AA17" s="218">
        <f t="shared" si="28"/>
        <v>0</v>
      </c>
      <c r="AB17" s="312">
        <v>1260</v>
      </c>
      <c r="AC17" s="218">
        <f t="shared" si="29"/>
        <v>3.0548416816176113E-3</v>
      </c>
      <c r="AD17" s="312">
        <v>1140</v>
      </c>
      <c r="AE17" s="218">
        <f t="shared" si="30"/>
        <v>2.7639043786064103E-3</v>
      </c>
      <c r="AF17" s="312">
        <v>0</v>
      </c>
      <c r="AG17" s="218">
        <f t="shared" ref="AG17:AG31" si="34">SUM(AF17)/($AL17)</f>
        <v>0</v>
      </c>
      <c r="AH17" s="312">
        <v>412460</v>
      </c>
      <c r="AI17" s="218">
        <f t="shared" si="33"/>
        <v>1</v>
      </c>
      <c r="AJ17" s="312">
        <v>0</v>
      </c>
      <c r="AK17" s="218">
        <f t="shared" si="31"/>
        <v>0</v>
      </c>
      <c r="AL17" s="312">
        <v>412460</v>
      </c>
    </row>
    <row r="18" spans="1:38" s="167" customFormat="1" x14ac:dyDescent="0.2">
      <c r="A18" s="164">
        <v>97</v>
      </c>
      <c r="B18" s="165">
        <v>46857</v>
      </c>
      <c r="C18" s="316" t="s">
        <v>33</v>
      </c>
      <c r="D18" s="312">
        <v>960</v>
      </c>
      <c r="E18" s="218">
        <f t="shared" si="18"/>
        <v>7.3868882733148658E-3</v>
      </c>
      <c r="F18" s="312">
        <v>10800</v>
      </c>
      <c r="G18" s="218">
        <f t="shared" si="32"/>
        <v>8.3102493074792241E-2</v>
      </c>
      <c r="H18" s="312">
        <v>52380</v>
      </c>
      <c r="I18" s="218">
        <f t="shared" si="19"/>
        <v>0.40304709141274236</v>
      </c>
      <c r="J18" s="312">
        <v>47160</v>
      </c>
      <c r="K18" s="218">
        <f t="shared" si="20"/>
        <v>0.36288088642659277</v>
      </c>
      <c r="L18" s="312">
        <v>7740</v>
      </c>
      <c r="M18" s="218">
        <f t="shared" si="21"/>
        <v>5.9556786703601108E-2</v>
      </c>
      <c r="N18" s="312">
        <v>0</v>
      </c>
      <c r="O18" s="218">
        <f t="shared" si="22"/>
        <v>0</v>
      </c>
      <c r="P18" s="312">
        <v>0</v>
      </c>
      <c r="Q18" s="218">
        <f t="shared" si="23"/>
        <v>0</v>
      </c>
      <c r="R18" s="312">
        <v>7800</v>
      </c>
      <c r="S18" s="218">
        <f t="shared" si="24"/>
        <v>6.001846722068329E-2</v>
      </c>
      <c r="T18" s="312">
        <v>0</v>
      </c>
      <c r="U18" s="218">
        <f t="shared" si="25"/>
        <v>0</v>
      </c>
      <c r="V18" s="312">
        <v>7800</v>
      </c>
      <c r="W18" s="218">
        <f t="shared" si="26"/>
        <v>6.001846722068329E-2</v>
      </c>
      <c r="X18" s="312">
        <v>2340</v>
      </c>
      <c r="Y18" s="218">
        <f t="shared" si="27"/>
        <v>1.8005540166204988E-2</v>
      </c>
      <c r="Z18" s="312">
        <v>0</v>
      </c>
      <c r="AA18" s="218">
        <f t="shared" si="28"/>
        <v>0</v>
      </c>
      <c r="AB18" s="312">
        <v>2340</v>
      </c>
      <c r="AC18" s="218">
        <f t="shared" si="29"/>
        <v>1.8005540166204988E-2</v>
      </c>
      <c r="AD18" s="312">
        <v>780</v>
      </c>
      <c r="AE18" s="218">
        <f t="shared" si="30"/>
        <v>6.0018467220683287E-3</v>
      </c>
      <c r="AF18" s="312">
        <v>0</v>
      </c>
      <c r="AG18" s="218">
        <f t="shared" si="34"/>
        <v>0</v>
      </c>
      <c r="AH18" s="312">
        <v>129960</v>
      </c>
      <c r="AI18" s="218">
        <f t="shared" si="33"/>
        <v>1</v>
      </c>
      <c r="AJ18" s="312">
        <v>0</v>
      </c>
      <c r="AK18" s="218">
        <f t="shared" si="31"/>
        <v>0</v>
      </c>
      <c r="AL18" s="312">
        <v>129960</v>
      </c>
    </row>
    <row r="19" spans="1:38" s="167" customFormat="1" x14ac:dyDescent="0.2">
      <c r="A19" s="164">
        <v>0</v>
      </c>
      <c r="B19" s="165">
        <v>0</v>
      </c>
      <c r="C19" s="316" t="s">
        <v>34</v>
      </c>
      <c r="D19" s="313">
        <v>5400</v>
      </c>
      <c r="E19" s="218">
        <f t="shared" si="18"/>
        <v>1.0641652215040202E-2</v>
      </c>
      <c r="F19" s="313">
        <v>2200</v>
      </c>
      <c r="G19" s="218">
        <f t="shared" si="32"/>
        <v>4.3354879394608232E-3</v>
      </c>
      <c r="H19" s="313">
        <v>55360</v>
      </c>
      <c r="I19" s="218">
        <f t="shared" si="19"/>
        <v>0.10909664196752325</v>
      </c>
      <c r="J19" s="313">
        <v>344340</v>
      </c>
      <c r="K19" s="218">
        <f t="shared" si="20"/>
        <v>0.67858268957906354</v>
      </c>
      <c r="L19" s="313">
        <v>79200</v>
      </c>
      <c r="M19" s="218">
        <f t="shared" si="21"/>
        <v>0.15607756582058963</v>
      </c>
      <c r="N19" s="313">
        <v>0</v>
      </c>
      <c r="O19" s="218">
        <f t="shared" si="22"/>
        <v>0</v>
      </c>
      <c r="P19" s="313">
        <v>0</v>
      </c>
      <c r="Q19" s="218">
        <f t="shared" si="23"/>
        <v>0</v>
      </c>
      <c r="R19" s="313">
        <v>16740</v>
      </c>
      <c r="S19" s="218">
        <f t="shared" si="24"/>
        <v>3.2989121866624622E-2</v>
      </c>
      <c r="T19" s="313">
        <v>0</v>
      </c>
      <c r="U19" s="218">
        <f t="shared" si="25"/>
        <v>0</v>
      </c>
      <c r="V19" s="313">
        <v>16740</v>
      </c>
      <c r="W19" s="218">
        <f t="shared" si="26"/>
        <v>3.2989121866624622E-2</v>
      </c>
      <c r="X19" s="313">
        <v>3240</v>
      </c>
      <c r="Y19" s="218">
        <f t="shared" si="27"/>
        <v>6.3849913290241209E-3</v>
      </c>
      <c r="Z19" s="313">
        <v>0</v>
      </c>
      <c r="AA19" s="218">
        <f t="shared" si="28"/>
        <v>0</v>
      </c>
      <c r="AB19" s="313">
        <v>3240</v>
      </c>
      <c r="AC19" s="218">
        <f t="shared" si="29"/>
        <v>6.3849913290241209E-3</v>
      </c>
      <c r="AD19" s="313">
        <v>960</v>
      </c>
      <c r="AE19" s="218">
        <f t="shared" si="30"/>
        <v>1.8918492826738137E-3</v>
      </c>
      <c r="AF19" s="313">
        <v>0</v>
      </c>
      <c r="AG19" s="218">
        <f t="shared" si="34"/>
        <v>0</v>
      </c>
      <c r="AH19" s="313">
        <v>507440</v>
      </c>
      <c r="AI19" s="218">
        <f t="shared" si="33"/>
        <v>1</v>
      </c>
      <c r="AJ19" s="313">
        <v>0</v>
      </c>
      <c r="AK19" s="218">
        <f t="shared" si="31"/>
        <v>0</v>
      </c>
      <c r="AL19" s="313">
        <v>507440</v>
      </c>
    </row>
    <row r="20" spans="1:38" s="167" customFormat="1" x14ac:dyDescent="0.2">
      <c r="A20" s="164">
        <v>48</v>
      </c>
      <c r="B20" s="165">
        <v>35002</v>
      </c>
      <c r="C20" s="316" t="s">
        <v>53</v>
      </c>
      <c r="D20" s="313">
        <v>2400</v>
      </c>
      <c r="E20" s="218">
        <f t="shared" si="18"/>
        <v>7.7215108422881411E-3</v>
      </c>
      <c r="F20" s="313">
        <v>20240</v>
      </c>
      <c r="G20" s="218">
        <f t="shared" si="32"/>
        <v>6.5118074769963327E-2</v>
      </c>
      <c r="H20" s="313">
        <v>150160</v>
      </c>
      <c r="I20" s="218">
        <f t="shared" si="19"/>
        <v>0.48310919503249466</v>
      </c>
      <c r="J20" s="313">
        <v>113940</v>
      </c>
      <c r="K20" s="218">
        <f t="shared" si="20"/>
        <v>0.36657872723762952</v>
      </c>
      <c r="L20" s="313">
        <v>5940</v>
      </c>
      <c r="M20" s="218">
        <f t="shared" si="21"/>
        <v>1.9110739334663149E-2</v>
      </c>
      <c r="N20" s="313">
        <v>0</v>
      </c>
      <c r="O20" s="218">
        <f t="shared" si="22"/>
        <v>0</v>
      </c>
      <c r="P20" s="313">
        <v>0</v>
      </c>
      <c r="Q20" s="218">
        <f t="shared" si="23"/>
        <v>0</v>
      </c>
      <c r="R20" s="313">
        <v>15600</v>
      </c>
      <c r="S20" s="218">
        <f t="shared" si="24"/>
        <v>5.0189820474872915E-2</v>
      </c>
      <c r="T20" s="313">
        <v>0</v>
      </c>
      <c r="U20" s="218">
        <f t="shared" si="25"/>
        <v>0</v>
      </c>
      <c r="V20" s="313">
        <v>15600</v>
      </c>
      <c r="W20" s="218">
        <f t="shared" si="26"/>
        <v>5.0189820474872915E-2</v>
      </c>
      <c r="X20" s="313">
        <v>1260</v>
      </c>
      <c r="Y20" s="218">
        <f t="shared" si="27"/>
        <v>4.053793192201274E-3</v>
      </c>
      <c r="Z20" s="313">
        <v>0</v>
      </c>
      <c r="AA20" s="218">
        <f t="shared" si="28"/>
        <v>0</v>
      </c>
      <c r="AB20" s="313">
        <v>1260</v>
      </c>
      <c r="AC20" s="218">
        <f t="shared" si="29"/>
        <v>4.053793192201274E-3</v>
      </c>
      <c r="AD20" s="313">
        <v>1280</v>
      </c>
      <c r="AE20" s="218">
        <f t="shared" si="30"/>
        <v>4.1181391158870082E-3</v>
      </c>
      <c r="AF20" s="313">
        <v>0</v>
      </c>
      <c r="AG20" s="218">
        <f t="shared" si="34"/>
        <v>0</v>
      </c>
      <c r="AH20" s="313">
        <v>310820</v>
      </c>
      <c r="AI20" s="218">
        <f t="shared" si="33"/>
        <v>1</v>
      </c>
      <c r="AJ20" s="313">
        <v>0</v>
      </c>
      <c r="AK20" s="218">
        <f t="shared" si="31"/>
        <v>0</v>
      </c>
      <c r="AL20" s="313">
        <v>310820</v>
      </c>
    </row>
    <row r="21" spans="1:38" s="167" customFormat="1" x14ac:dyDescent="0.2">
      <c r="A21" s="164">
        <v>48</v>
      </c>
      <c r="B21" s="165">
        <v>35002</v>
      </c>
      <c r="C21" s="317" t="s">
        <v>35</v>
      </c>
      <c r="D21" s="315">
        <v>5040</v>
      </c>
      <c r="E21" s="219">
        <f t="shared" si="18"/>
        <v>1.8606024808033077E-2</v>
      </c>
      <c r="F21" s="315">
        <v>61740</v>
      </c>
      <c r="G21" s="219">
        <f t="shared" si="32"/>
        <v>0.22792380389840519</v>
      </c>
      <c r="H21" s="315">
        <v>122220</v>
      </c>
      <c r="I21" s="219">
        <f t="shared" si="19"/>
        <v>0.45119610159480211</v>
      </c>
      <c r="J21" s="315">
        <v>53100</v>
      </c>
      <c r="K21" s="219">
        <f t="shared" si="20"/>
        <v>0.1960277613703485</v>
      </c>
      <c r="L21" s="315">
        <v>4680</v>
      </c>
      <c r="M21" s="219">
        <f t="shared" si="21"/>
        <v>1.7277023036030716E-2</v>
      </c>
      <c r="N21" s="315">
        <v>0</v>
      </c>
      <c r="O21" s="219">
        <f t="shared" si="22"/>
        <v>0</v>
      </c>
      <c r="P21" s="315">
        <v>0</v>
      </c>
      <c r="Q21" s="219">
        <f t="shared" si="23"/>
        <v>0</v>
      </c>
      <c r="R21" s="315">
        <v>18540</v>
      </c>
      <c r="S21" s="219">
        <f t="shared" si="24"/>
        <v>6.8443591258121675E-2</v>
      </c>
      <c r="T21" s="315">
        <v>0</v>
      </c>
      <c r="U21" s="219">
        <f t="shared" si="25"/>
        <v>0</v>
      </c>
      <c r="V21" s="315">
        <v>18540</v>
      </c>
      <c r="W21" s="219">
        <f t="shared" si="26"/>
        <v>6.8443591258121675E-2</v>
      </c>
      <c r="X21" s="315">
        <v>3960</v>
      </c>
      <c r="Y21" s="219">
        <f t="shared" si="27"/>
        <v>1.461901949202599E-2</v>
      </c>
      <c r="Z21" s="315">
        <v>0</v>
      </c>
      <c r="AA21" s="219">
        <f t="shared" si="28"/>
        <v>0</v>
      </c>
      <c r="AB21" s="315">
        <v>3960</v>
      </c>
      <c r="AC21" s="219">
        <f t="shared" si="29"/>
        <v>1.461901949202599E-2</v>
      </c>
      <c r="AD21" s="315">
        <v>1600</v>
      </c>
      <c r="AE21" s="219">
        <f t="shared" si="30"/>
        <v>5.9066745422327229E-3</v>
      </c>
      <c r="AF21" s="315">
        <v>0</v>
      </c>
      <c r="AG21" s="219">
        <f t="shared" si="34"/>
        <v>0</v>
      </c>
      <c r="AH21" s="315">
        <v>270880</v>
      </c>
      <c r="AI21" s="219">
        <f t="shared" si="33"/>
        <v>1</v>
      </c>
      <c r="AJ21" s="315">
        <v>0</v>
      </c>
      <c r="AK21" s="219">
        <f t="shared" si="31"/>
        <v>0</v>
      </c>
      <c r="AL21" s="315">
        <v>270880</v>
      </c>
    </row>
    <row r="22" spans="1:38" s="167" customFormat="1" x14ac:dyDescent="0.2">
      <c r="A22" s="164">
        <v>60</v>
      </c>
      <c r="B22" s="165">
        <v>52395</v>
      </c>
      <c r="C22" s="283" t="s">
        <v>36</v>
      </c>
      <c r="D22" s="320">
        <v>240</v>
      </c>
      <c r="E22" s="308">
        <f t="shared" si="18"/>
        <v>6.0331825037707393E-3</v>
      </c>
      <c r="F22" s="320">
        <v>3060</v>
      </c>
      <c r="G22" s="308">
        <f t="shared" si="32"/>
        <v>7.6923076923076927E-2</v>
      </c>
      <c r="H22" s="320">
        <v>11340</v>
      </c>
      <c r="I22" s="308">
        <f t="shared" si="19"/>
        <v>0.28506787330316741</v>
      </c>
      <c r="J22" s="320">
        <v>13500</v>
      </c>
      <c r="K22" s="308">
        <f t="shared" si="20"/>
        <v>0.33936651583710409</v>
      </c>
      <c r="L22" s="320">
        <v>4140</v>
      </c>
      <c r="M22" s="308">
        <f t="shared" si="21"/>
        <v>0.10407239819004525</v>
      </c>
      <c r="N22" s="320">
        <v>0</v>
      </c>
      <c r="O22" s="308">
        <v>0</v>
      </c>
      <c r="P22" s="320">
        <v>0</v>
      </c>
      <c r="Q22" s="308">
        <v>0</v>
      </c>
      <c r="R22" s="320">
        <v>6480</v>
      </c>
      <c r="S22" s="308">
        <f t="shared" si="24"/>
        <v>0.16289592760180996</v>
      </c>
      <c r="T22" s="320">
        <v>0</v>
      </c>
      <c r="U22" s="308">
        <v>0</v>
      </c>
      <c r="V22" s="320">
        <v>6480</v>
      </c>
      <c r="W22" s="308">
        <f t="shared" si="26"/>
        <v>0.16289592760180996</v>
      </c>
      <c r="X22" s="320">
        <v>720</v>
      </c>
      <c r="Y22" s="308">
        <f t="shared" si="27"/>
        <v>1.8099547511312219E-2</v>
      </c>
      <c r="Z22" s="320">
        <v>0</v>
      </c>
      <c r="AA22" s="308">
        <v>0</v>
      </c>
      <c r="AB22" s="320">
        <v>720</v>
      </c>
      <c r="AC22" s="308">
        <f t="shared" si="29"/>
        <v>1.8099547511312219E-2</v>
      </c>
      <c r="AD22" s="320">
        <v>300</v>
      </c>
      <c r="AE22" s="308">
        <f t="shared" si="30"/>
        <v>7.5414781297134239E-3</v>
      </c>
      <c r="AF22" s="320">
        <v>0</v>
      </c>
      <c r="AG22" s="308">
        <v>0</v>
      </c>
      <c r="AH22" s="320">
        <v>39780</v>
      </c>
      <c r="AI22" s="308">
        <f t="shared" si="33"/>
        <v>1</v>
      </c>
      <c r="AJ22" s="320">
        <v>0</v>
      </c>
      <c r="AK22" s="308">
        <v>0</v>
      </c>
      <c r="AL22" s="320">
        <v>39780</v>
      </c>
    </row>
    <row r="23" spans="1:38" s="167" customFormat="1" x14ac:dyDescent="0.2">
      <c r="A23" s="164"/>
      <c r="B23" s="165"/>
      <c r="C23" s="310" t="s">
        <v>37</v>
      </c>
      <c r="D23" s="312">
        <v>840</v>
      </c>
      <c r="E23" s="218">
        <f t="shared" si="18"/>
        <v>1.020780167699599E-2</v>
      </c>
      <c r="F23" s="312">
        <v>360</v>
      </c>
      <c r="G23" s="218">
        <f t="shared" si="32"/>
        <v>4.3747721472839956E-3</v>
      </c>
      <c r="H23" s="312">
        <v>5200</v>
      </c>
      <c r="I23" s="218">
        <f t="shared" si="19"/>
        <v>6.3191153238546599E-2</v>
      </c>
      <c r="J23" s="312">
        <v>60480</v>
      </c>
      <c r="K23" s="218">
        <f t="shared" si="20"/>
        <v>0.73496172074371124</v>
      </c>
      <c r="L23" s="312">
        <v>9900</v>
      </c>
      <c r="M23" s="218">
        <f t="shared" si="21"/>
        <v>0.12030623405030988</v>
      </c>
      <c r="N23" s="312">
        <v>0</v>
      </c>
      <c r="O23" s="218">
        <f t="shared" si="22"/>
        <v>0</v>
      </c>
      <c r="P23" s="312">
        <v>0</v>
      </c>
      <c r="Q23" s="218">
        <f t="shared" si="23"/>
        <v>0</v>
      </c>
      <c r="R23" s="312">
        <v>3072</v>
      </c>
      <c r="S23" s="218">
        <f t="shared" si="24"/>
        <v>3.7331388990156762E-2</v>
      </c>
      <c r="T23" s="312">
        <v>660</v>
      </c>
      <c r="U23" s="218">
        <f t="shared" si="25"/>
        <v>8.0204156033539913E-3</v>
      </c>
      <c r="V23" s="312">
        <v>3732</v>
      </c>
      <c r="W23" s="218">
        <f t="shared" si="26"/>
        <v>4.5351804593510757E-2</v>
      </c>
      <c r="X23" s="312">
        <v>618</v>
      </c>
      <c r="Y23" s="218">
        <f t="shared" si="27"/>
        <v>7.5100255195041923E-3</v>
      </c>
      <c r="Z23" s="312">
        <v>630</v>
      </c>
      <c r="AA23" s="218">
        <f t="shared" si="28"/>
        <v>7.6558512577469921E-3</v>
      </c>
      <c r="AB23" s="312">
        <v>1248</v>
      </c>
      <c r="AC23" s="218">
        <f t="shared" si="29"/>
        <v>1.5165876777251185E-2</v>
      </c>
      <c r="AD23" s="312">
        <v>530</v>
      </c>
      <c r="AE23" s="218">
        <f t="shared" si="30"/>
        <v>6.4406367723903266E-3</v>
      </c>
      <c r="AF23" s="312">
        <v>0</v>
      </c>
      <c r="AG23" s="218">
        <f t="shared" si="34"/>
        <v>0</v>
      </c>
      <c r="AH23" s="312">
        <v>81000</v>
      </c>
      <c r="AI23" s="218">
        <f t="shared" si="33"/>
        <v>0.98432373313889898</v>
      </c>
      <c r="AJ23" s="312">
        <v>1290</v>
      </c>
      <c r="AK23" s="218">
        <f t="shared" si="31"/>
        <v>1.5676266861100983E-2</v>
      </c>
      <c r="AL23" s="312">
        <v>82290</v>
      </c>
    </row>
    <row r="24" spans="1:38" s="167" customFormat="1" x14ac:dyDescent="0.2">
      <c r="A24" s="164"/>
      <c r="B24" s="165"/>
      <c r="C24" s="310" t="s">
        <v>38</v>
      </c>
      <c r="D24" s="312">
        <v>2640</v>
      </c>
      <c r="E24" s="218">
        <f t="shared" si="18"/>
        <v>4.1699573527088925E-2</v>
      </c>
      <c r="F24" s="312">
        <v>0</v>
      </c>
      <c r="G24" s="218">
        <f t="shared" si="32"/>
        <v>0</v>
      </c>
      <c r="H24" s="312">
        <v>11960</v>
      </c>
      <c r="I24" s="218">
        <f t="shared" si="19"/>
        <v>0.18891170431211499</v>
      </c>
      <c r="J24" s="312">
        <v>43740</v>
      </c>
      <c r="K24" s="218">
        <f t="shared" si="20"/>
        <v>0.69088611593745064</v>
      </c>
      <c r="L24" s="312">
        <v>0</v>
      </c>
      <c r="M24" s="218">
        <f t="shared" si="21"/>
        <v>0</v>
      </c>
      <c r="N24" s="312">
        <v>0</v>
      </c>
      <c r="O24" s="218">
        <f t="shared" si="22"/>
        <v>0</v>
      </c>
      <c r="P24" s="312">
        <v>0</v>
      </c>
      <c r="Q24" s="218">
        <f t="shared" si="23"/>
        <v>0</v>
      </c>
      <c r="R24" s="312">
        <v>2079</v>
      </c>
      <c r="S24" s="218">
        <f t="shared" si="24"/>
        <v>3.2838414152582533E-2</v>
      </c>
      <c r="T24" s="312">
        <v>1620</v>
      </c>
      <c r="U24" s="218">
        <f t="shared" si="25"/>
        <v>2.5588374664350023E-2</v>
      </c>
      <c r="V24" s="312">
        <v>3699</v>
      </c>
      <c r="W24" s="218">
        <f t="shared" si="26"/>
        <v>5.8426788816932557E-2</v>
      </c>
      <c r="X24" s="312">
        <v>480</v>
      </c>
      <c r="Y24" s="218">
        <f t="shared" si="27"/>
        <v>7.5817406412888961E-3</v>
      </c>
      <c r="Z24" s="312">
        <v>510</v>
      </c>
      <c r="AA24" s="218">
        <f t="shared" si="28"/>
        <v>8.0555994313694524E-3</v>
      </c>
      <c r="AB24" s="312">
        <v>990</v>
      </c>
      <c r="AC24" s="218">
        <f t="shared" si="29"/>
        <v>1.5637340072658348E-2</v>
      </c>
      <c r="AD24" s="312">
        <v>281</v>
      </c>
      <c r="AE24" s="218">
        <f t="shared" si="30"/>
        <v>4.4384773337545411E-3</v>
      </c>
      <c r="AF24" s="312">
        <v>0</v>
      </c>
      <c r="AG24" s="218">
        <f t="shared" si="34"/>
        <v>0</v>
      </c>
      <c r="AH24" s="312">
        <v>61180</v>
      </c>
      <c r="AI24" s="218">
        <f t="shared" si="33"/>
        <v>0.96635602590428049</v>
      </c>
      <c r="AJ24" s="312">
        <v>2130</v>
      </c>
      <c r="AK24" s="218">
        <f t="shared" si="31"/>
        <v>3.3643974095719474E-2</v>
      </c>
      <c r="AL24" s="312">
        <v>63310</v>
      </c>
    </row>
    <row r="25" spans="1:38" s="167" customFormat="1" x14ac:dyDescent="0.2">
      <c r="A25" s="164"/>
      <c r="B25" s="165"/>
      <c r="C25" s="310" t="s">
        <v>39</v>
      </c>
      <c r="D25" s="313">
        <v>1920</v>
      </c>
      <c r="E25" s="218">
        <f t="shared" si="18"/>
        <v>0.13852813852813853</v>
      </c>
      <c r="F25" s="313">
        <v>0</v>
      </c>
      <c r="G25" s="218">
        <f t="shared" si="32"/>
        <v>0</v>
      </c>
      <c r="H25" s="313">
        <v>0</v>
      </c>
      <c r="I25" s="218">
        <f t="shared" si="19"/>
        <v>0</v>
      </c>
      <c r="J25" s="313">
        <v>9360</v>
      </c>
      <c r="K25" s="218">
        <f t="shared" si="20"/>
        <v>0.67532467532467533</v>
      </c>
      <c r="L25" s="313">
        <v>60</v>
      </c>
      <c r="M25" s="218">
        <f t="shared" si="21"/>
        <v>4.329004329004329E-3</v>
      </c>
      <c r="N25" s="313">
        <v>0</v>
      </c>
      <c r="O25" s="218">
        <v>0</v>
      </c>
      <c r="P25" s="313">
        <v>0</v>
      </c>
      <c r="Q25" s="218">
        <v>0</v>
      </c>
      <c r="R25" s="313">
        <v>1260</v>
      </c>
      <c r="S25" s="218">
        <f t="shared" si="24"/>
        <v>9.0909090909090912E-2</v>
      </c>
      <c r="T25" s="313">
        <v>540</v>
      </c>
      <c r="U25" s="218">
        <f t="shared" si="25"/>
        <v>3.896103896103896E-2</v>
      </c>
      <c r="V25" s="313">
        <v>1800</v>
      </c>
      <c r="W25" s="218">
        <f t="shared" si="26"/>
        <v>0.12987012987012986</v>
      </c>
      <c r="X25" s="313">
        <v>420</v>
      </c>
      <c r="Y25" s="218">
        <f t="shared" si="27"/>
        <v>3.0303030303030304E-2</v>
      </c>
      <c r="Z25" s="313">
        <v>0</v>
      </c>
      <c r="AA25" s="218">
        <v>0</v>
      </c>
      <c r="AB25" s="313">
        <v>420</v>
      </c>
      <c r="AC25" s="218">
        <f t="shared" si="29"/>
        <v>3.0303030303030304E-2</v>
      </c>
      <c r="AD25" s="313">
        <v>300</v>
      </c>
      <c r="AE25" s="218">
        <f t="shared" si="30"/>
        <v>2.1645021645021644E-2</v>
      </c>
      <c r="AF25" s="313">
        <v>0</v>
      </c>
      <c r="AG25" s="218">
        <v>0</v>
      </c>
      <c r="AH25" s="313">
        <v>13320</v>
      </c>
      <c r="AI25" s="218">
        <f t="shared" si="33"/>
        <v>0.96103896103896103</v>
      </c>
      <c r="AJ25" s="313">
        <v>540</v>
      </c>
      <c r="AK25" s="218">
        <f t="shared" si="31"/>
        <v>3.896103896103896E-2</v>
      </c>
      <c r="AL25" s="313">
        <v>13860</v>
      </c>
    </row>
    <row r="26" spans="1:38" s="173" customFormat="1" x14ac:dyDescent="0.2">
      <c r="A26" s="172"/>
      <c r="B26" s="220"/>
      <c r="C26" s="310" t="s">
        <v>40</v>
      </c>
      <c r="D26" s="320">
        <v>1320</v>
      </c>
      <c r="E26" s="308">
        <f t="shared" si="18"/>
        <v>1.2749927557229788E-2</v>
      </c>
      <c r="F26" s="320">
        <v>540</v>
      </c>
      <c r="G26" s="308">
        <f t="shared" si="32"/>
        <v>5.2158794552303678E-3</v>
      </c>
      <c r="H26" s="320">
        <v>540</v>
      </c>
      <c r="I26" s="308">
        <f t="shared" si="19"/>
        <v>5.2158794552303678E-3</v>
      </c>
      <c r="J26" s="320">
        <v>48780</v>
      </c>
      <c r="K26" s="308">
        <f t="shared" si="20"/>
        <v>0.4711677774558099</v>
      </c>
      <c r="L26" s="320">
        <v>48600</v>
      </c>
      <c r="M26" s="308">
        <f t="shared" si="21"/>
        <v>0.46942915097073312</v>
      </c>
      <c r="N26" s="320">
        <v>0</v>
      </c>
      <c r="O26" s="308">
        <v>0</v>
      </c>
      <c r="P26" s="320">
        <v>0</v>
      </c>
      <c r="Q26" s="308">
        <v>0</v>
      </c>
      <c r="R26" s="320">
        <v>1080</v>
      </c>
      <c r="S26" s="308">
        <f t="shared" si="24"/>
        <v>1.0431758910460736E-2</v>
      </c>
      <c r="T26" s="320">
        <v>0</v>
      </c>
      <c r="U26" s="308">
        <v>0</v>
      </c>
      <c r="V26" s="320">
        <v>1080</v>
      </c>
      <c r="W26" s="308">
        <f t="shared" si="26"/>
        <v>1.0431758910460736E-2</v>
      </c>
      <c r="X26" s="320">
        <v>1800</v>
      </c>
      <c r="Y26" s="308">
        <f t="shared" si="27"/>
        <v>1.7386264850767892E-2</v>
      </c>
      <c r="Z26" s="320">
        <v>0</v>
      </c>
      <c r="AA26" s="308">
        <v>0</v>
      </c>
      <c r="AB26" s="320">
        <v>1800</v>
      </c>
      <c r="AC26" s="308">
        <f t="shared" si="29"/>
        <v>1.7386264850767892E-2</v>
      </c>
      <c r="AD26" s="320">
        <v>870</v>
      </c>
      <c r="AE26" s="308">
        <f t="shared" si="30"/>
        <v>8.4033613445378148E-3</v>
      </c>
      <c r="AF26" s="320">
        <v>0</v>
      </c>
      <c r="AG26" s="308">
        <v>0</v>
      </c>
      <c r="AH26" s="320">
        <v>103530</v>
      </c>
      <c r="AI26" s="308">
        <f t="shared" si="33"/>
        <v>1</v>
      </c>
      <c r="AJ26" s="320">
        <v>0</v>
      </c>
      <c r="AK26" s="308">
        <v>0</v>
      </c>
      <c r="AL26" s="320">
        <v>103530</v>
      </c>
    </row>
    <row r="27" spans="1:38" s="167" customFormat="1" x14ac:dyDescent="0.2">
      <c r="A27" s="164"/>
      <c r="B27" s="165"/>
      <c r="C27" s="311" t="s">
        <v>41</v>
      </c>
      <c r="D27" s="315">
        <v>1200</v>
      </c>
      <c r="E27" s="219">
        <f t="shared" si="18"/>
        <v>3.7267080745341616E-2</v>
      </c>
      <c r="F27" s="315">
        <v>0</v>
      </c>
      <c r="G27" s="344">
        <f t="shared" si="32"/>
        <v>0</v>
      </c>
      <c r="H27" s="315">
        <v>19080</v>
      </c>
      <c r="I27" s="219">
        <f t="shared" si="19"/>
        <v>0.59254658385093173</v>
      </c>
      <c r="J27" s="315">
        <v>5580</v>
      </c>
      <c r="K27" s="219">
        <f t="shared" si="20"/>
        <v>0.17329192546583852</v>
      </c>
      <c r="L27" s="315">
        <v>1980</v>
      </c>
      <c r="M27" s="219">
        <f t="shared" si="21"/>
        <v>6.1490683229813665E-2</v>
      </c>
      <c r="N27" s="315">
        <v>0</v>
      </c>
      <c r="O27" s="219">
        <v>0</v>
      </c>
      <c r="P27" s="315">
        <v>0</v>
      </c>
      <c r="Q27" s="219">
        <v>0</v>
      </c>
      <c r="R27" s="315">
        <v>2340</v>
      </c>
      <c r="S27" s="219">
        <f t="shared" si="24"/>
        <v>7.2670807453416156E-2</v>
      </c>
      <c r="T27" s="315">
        <v>0</v>
      </c>
      <c r="U27" s="219">
        <v>0</v>
      </c>
      <c r="V27" s="315">
        <v>2340</v>
      </c>
      <c r="W27" s="219">
        <f t="shared" si="26"/>
        <v>7.2670807453416156E-2</v>
      </c>
      <c r="X27" s="315">
        <v>1260</v>
      </c>
      <c r="Y27" s="219">
        <f t="shared" si="27"/>
        <v>3.9130434782608699E-2</v>
      </c>
      <c r="Z27" s="315">
        <v>0</v>
      </c>
      <c r="AA27" s="219">
        <v>0</v>
      </c>
      <c r="AB27" s="315">
        <v>1260</v>
      </c>
      <c r="AC27" s="219">
        <f t="shared" si="29"/>
        <v>3.9130434782608699E-2</v>
      </c>
      <c r="AD27" s="315">
        <v>760</v>
      </c>
      <c r="AE27" s="219">
        <f t="shared" si="30"/>
        <v>2.3602484472049691E-2</v>
      </c>
      <c r="AF27" s="315">
        <v>0</v>
      </c>
      <c r="AG27" s="219">
        <v>0</v>
      </c>
      <c r="AH27" s="315">
        <v>32200</v>
      </c>
      <c r="AI27" s="219">
        <f t="shared" si="33"/>
        <v>1</v>
      </c>
      <c r="AJ27" s="315">
        <v>0</v>
      </c>
      <c r="AK27" s="219">
        <v>0</v>
      </c>
      <c r="AL27" s="315">
        <v>32200</v>
      </c>
    </row>
    <row r="28" spans="1:38" s="167" customFormat="1" x14ac:dyDescent="0.2">
      <c r="A28" s="164"/>
      <c r="B28" s="165"/>
      <c r="C28" s="309" t="s">
        <v>42</v>
      </c>
      <c r="D28" s="320">
        <v>5160</v>
      </c>
      <c r="E28" s="308">
        <f t="shared" si="18"/>
        <v>5.8226134055517943E-2</v>
      </c>
      <c r="F28" s="320">
        <v>29520</v>
      </c>
      <c r="G28" s="308">
        <f t="shared" si="32"/>
        <v>0.33310765064319564</v>
      </c>
      <c r="H28" s="320">
        <v>12240</v>
      </c>
      <c r="I28" s="308">
        <f t="shared" si="19"/>
        <v>0.13811780636425186</v>
      </c>
      <c r="J28" s="320">
        <v>33660</v>
      </c>
      <c r="K28" s="308">
        <f t="shared" si="20"/>
        <v>0.37982396750169262</v>
      </c>
      <c r="L28" s="320">
        <v>180</v>
      </c>
      <c r="M28" s="308">
        <f t="shared" si="21"/>
        <v>2.031144211238998E-3</v>
      </c>
      <c r="N28" s="320">
        <v>0</v>
      </c>
      <c r="O28" s="308">
        <v>0</v>
      </c>
      <c r="P28" s="320">
        <v>0</v>
      </c>
      <c r="Q28" s="308">
        <v>0</v>
      </c>
      <c r="R28" s="320">
        <v>5580</v>
      </c>
      <c r="S28" s="308">
        <f t="shared" si="24"/>
        <v>6.2965470548408939E-2</v>
      </c>
      <c r="T28" s="320">
        <v>0</v>
      </c>
      <c r="U28" s="308">
        <v>0</v>
      </c>
      <c r="V28" s="320">
        <v>5580</v>
      </c>
      <c r="W28" s="308">
        <f t="shared" si="26"/>
        <v>6.2965470548408939E-2</v>
      </c>
      <c r="X28" s="320">
        <v>1620</v>
      </c>
      <c r="Y28" s="308">
        <f t="shared" si="27"/>
        <v>1.8280297901150981E-2</v>
      </c>
      <c r="Z28" s="320">
        <v>0</v>
      </c>
      <c r="AA28" s="308">
        <v>0</v>
      </c>
      <c r="AB28" s="320">
        <v>1620</v>
      </c>
      <c r="AC28" s="308">
        <f t="shared" si="29"/>
        <v>1.8280297901150981E-2</v>
      </c>
      <c r="AD28" s="320">
        <v>660</v>
      </c>
      <c r="AE28" s="308">
        <f t="shared" si="30"/>
        <v>7.4475287745429924E-3</v>
      </c>
      <c r="AF28" s="320">
        <v>0</v>
      </c>
      <c r="AG28" s="308">
        <v>0</v>
      </c>
      <c r="AH28" s="320">
        <v>88620</v>
      </c>
      <c r="AI28" s="308">
        <f t="shared" si="33"/>
        <v>1</v>
      </c>
      <c r="AJ28" s="320">
        <v>0</v>
      </c>
      <c r="AK28" s="308">
        <f t="shared" si="31"/>
        <v>0</v>
      </c>
      <c r="AL28" s="320">
        <v>88620</v>
      </c>
    </row>
    <row r="29" spans="1:38" s="167" customFormat="1" x14ac:dyDescent="0.2">
      <c r="A29" s="164">
        <v>0</v>
      </c>
      <c r="B29" s="165">
        <v>0</v>
      </c>
      <c r="C29" s="310" t="s">
        <v>43</v>
      </c>
      <c r="D29" s="320">
        <v>0</v>
      </c>
      <c r="E29" s="308">
        <v>0</v>
      </c>
      <c r="F29" s="320">
        <v>0</v>
      </c>
      <c r="G29" s="308">
        <v>0</v>
      </c>
      <c r="H29" s="320">
        <v>0</v>
      </c>
      <c r="I29" s="308">
        <v>0</v>
      </c>
      <c r="J29" s="320">
        <v>0</v>
      </c>
      <c r="K29" s="308">
        <v>0</v>
      </c>
      <c r="L29" s="320">
        <v>0</v>
      </c>
      <c r="M29" s="308">
        <v>0</v>
      </c>
      <c r="N29" s="320">
        <v>0</v>
      </c>
      <c r="O29" s="308">
        <v>0</v>
      </c>
      <c r="P29" s="320">
        <v>0</v>
      </c>
      <c r="Q29" s="308">
        <v>0</v>
      </c>
      <c r="R29" s="320">
        <v>0</v>
      </c>
      <c r="S29" s="308">
        <v>0</v>
      </c>
      <c r="T29" s="320">
        <v>0</v>
      </c>
      <c r="U29" s="308">
        <v>0</v>
      </c>
      <c r="V29" s="320">
        <v>0</v>
      </c>
      <c r="W29" s="308">
        <v>0</v>
      </c>
      <c r="X29" s="320">
        <v>0</v>
      </c>
      <c r="Y29" s="308">
        <v>0</v>
      </c>
      <c r="Z29" s="320">
        <v>0</v>
      </c>
      <c r="AA29" s="308">
        <v>0</v>
      </c>
      <c r="AB29" s="320">
        <v>0</v>
      </c>
      <c r="AC29" s="308">
        <v>0</v>
      </c>
      <c r="AD29" s="320">
        <v>0</v>
      </c>
      <c r="AE29" s="308">
        <v>0</v>
      </c>
      <c r="AF29" s="320">
        <v>0</v>
      </c>
      <c r="AG29" s="308">
        <v>0</v>
      </c>
      <c r="AH29" s="320">
        <v>0</v>
      </c>
      <c r="AI29" s="308">
        <v>0</v>
      </c>
      <c r="AJ29" s="320">
        <v>0</v>
      </c>
      <c r="AK29" s="308">
        <v>0</v>
      </c>
      <c r="AL29" s="320">
        <v>0</v>
      </c>
    </row>
    <row r="30" spans="1:38" s="167" customFormat="1" ht="13.5" thickBot="1" x14ac:dyDescent="0.25">
      <c r="A30" s="174">
        <v>48</v>
      </c>
      <c r="B30" s="221">
        <v>12048</v>
      </c>
      <c r="C30" s="311" t="s">
        <v>44</v>
      </c>
      <c r="D30" s="320">
        <v>5280</v>
      </c>
      <c r="E30" s="219">
        <f t="shared" si="18"/>
        <v>4.2711535350266949E-2</v>
      </c>
      <c r="F30" s="320">
        <v>27540</v>
      </c>
      <c r="G30" s="219">
        <f t="shared" si="32"/>
        <v>0.22277948552014237</v>
      </c>
      <c r="H30" s="320">
        <v>13320</v>
      </c>
      <c r="I30" s="219">
        <f t="shared" si="19"/>
        <v>0.10774955508817344</v>
      </c>
      <c r="J30" s="320">
        <v>66600</v>
      </c>
      <c r="K30" s="219">
        <f t="shared" si="20"/>
        <v>0.53874777544086716</v>
      </c>
      <c r="L30" s="320">
        <v>1620</v>
      </c>
      <c r="M30" s="219">
        <f t="shared" si="21"/>
        <v>1.3104675618831904E-2</v>
      </c>
      <c r="N30" s="320">
        <v>0</v>
      </c>
      <c r="O30" s="219">
        <f t="shared" si="22"/>
        <v>0</v>
      </c>
      <c r="P30" s="320">
        <v>0</v>
      </c>
      <c r="Q30" s="219">
        <f t="shared" si="23"/>
        <v>0</v>
      </c>
      <c r="R30" s="320">
        <v>6660</v>
      </c>
      <c r="S30" s="219">
        <f t="shared" si="24"/>
        <v>5.3874777544086719E-2</v>
      </c>
      <c r="T30" s="320">
        <v>0</v>
      </c>
      <c r="U30" s="219">
        <f t="shared" si="25"/>
        <v>0</v>
      </c>
      <c r="V30" s="320">
        <v>6660</v>
      </c>
      <c r="W30" s="219">
        <f t="shared" si="26"/>
        <v>5.3874777544086719E-2</v>
      </c>
      <c r="X30" s="320">
        <v>1800</v>
      </c>
      <c r="Y30" s="219">
        <f t="shared" si="27"/>
        <v>1.4560750687591004E-2</v>
      </c>
      <c r="Z30" s="320">
        <v>0</v>
      </c>
      <c r="AA30" s="219">
        <f t="shared" si="28"/>
        <v>0</v>
      </c>
      <c r="AB30" s="320">
        <v>1800</v>
      </c>
      <c r="AC30" s="219">
        <f t="shared" si="29"/>
        <v>1.4560750687591004E-2</v>
      </c>
      <c r="AD30" s="320">
        <v>800</v>
      </c>
      <c r="AE30" s="219">
        <f t="shared" si="30"/>
        <v>6.4714447500404462E-3</v>
      </c>
      <c r="AF30" s="320">
        <v>0</v>
      </c>
      <c r="AG30" s="219">
        <f t="shared" si="34"/>
        <v>0</v>
      </c>
      <c r="AH30" s="320">
        <v>123620</v>
      </c>
      <c r="AI30" s="219">
        <f t="shared" si="33"/>
        <v>1</v>
      </c>
      <c r="AJ30" s="320">
        <v>0</v>
      </c>
      <c r="AK30" s="219">
        <f t="shared" si="31"/>
        <v>0</v>
      </c>
      <c r="AL30" s="320">
        <v>123620</v>
      </c>
    </row>
    <row r="31" spans="1:38" s="228" customFormat="1" x14ac:dyDescent="0.2">
      <c r="A31" s="227"/>
      <c r="B31" s="227"/>
      <c r="C31" s="231" t="s">
        <v>45</v>
      </c>
      <c r="D31" s="229">
        <f>SUM(D10:D30)</f>
        <v>74880</v>
      </c>
      <c r="E31" s="230">
        <f>SUM(D31)/($AL31)</f>
        <v>2.4493400716353468E-2</v>
      </c>
      <c r="F31" s="229">
        <f>SUM(F10:F30)</f>
        <v>362440</v>
      </c>
      <c r="G31" s="230">
        <f>SUM(F31)/($AL31)</f>
        <v>0.11855486318957199</v>
      </c>
      <c r="H31" s="229">
        <f>SUM(H10:H30)</f>
        <v>984900</v>
      </c>
      <c r="I31" s="230">
        <f t="shared" si="19"/>
        <v>0.32216279868504982</v>
      </c>
      <c r="J31" s="229">
        <f>SUM(J10:J30)</f>
        <v>1153980</v>
      </c>
      <c r="K31" s="230">
        <f t="shared" si="20"/>
        <v>0.37746921152053381</v>
      </c>
      <c r="L31" s="229">
        <f>SUM(L10:L30)</f>
        <v>267000</v>
      </c>
      <c r="M31" s="230">
        <f t="shared" si="21"/>
        <v>8.7336244541484712E-2</v>
      </c>
      <c r="N31" s="229">
        <f>SUM(N10:N30)</f>
        <v>0</v>
      </c>
      <c r="O31" s="230">
        <f t="shared" si="22"/>
        <v>0</v>
      </c>
      <c r="P31" s="229">
        <f>SUM(P10:P30)</f>
        <v>0</v>
      </c>
      <c r="Q31" s="230">
        <f t="shared" si="23"/>
        <v>0</v>
      </c>
      <c r="R31" s="229">
        <f>SUM(R10:R30)</f>
        <v>160461</v>
      </c>
      <c r="S31" s="230">
        <f t="shared" si="24"/>
        <v>5.2487120357195424E-2</v>
      </c>
      <c r="T31" s="229">
        <f>SUM(T10:T30)</f>
        <v>3180</v>
      </c>
      <c r="U31" s="230">
        <f t="shared" si="25"/>
        <v>1.0401844855502673E-3</v>
      </c>
      <c r="V31" s="229">
        <f>SUM(V10:V30)</f>
        <v>163641</v>
      </c>
      <c r="W31" s="230">
        <f t="shared" si="26"/>
        <v>5.3527304842745697E-2</v>
      </c>
      <c r="X31" s="229">
        <f>SUM(X10:X30)</f>
        <v>33717</v>
      </c>
      <c r="Y31" s="230">
        <f t="shared" si="27"/>
        <v>1.1028899465188166E-2</v>
      </c>
      <c r="Z31" s="229">
        <f>SUM(Z10:Z30)</f>
        <v>1200</v>
      </c>
      <c r="AA31" s="230">
        <f t="shared" si="28"/>
        <v>3.9252244737745937E-4</v>
      </c>
      <c r="AB31" s="229">
        <f>SUM(AB10:AB30)</f>
        <v>34917</v>
      </c>
      <c r="AC31" s="230">
        <f t="shared" si="29"/>
        <v>1.1421421912565625E-2</v>
      </c>
      <c r="AD31" s="229">
        <f>SUM(AD10:AD30)</f>
        <v>15392</v>
      </c>
      <c r="AE31" s="230">
        <f t="shared" si="30"/>
        <v>5.0347545916948795E-3</v>
      </c>
      <c r="AF31" s="229">
        <f>SUM(AF10:AF30)</f>
        <v>0</v>
      </c>
      <c r="AG31" s="230">
        <f t="shared" si="34"/>
        <v>0</v>
      </c>
      <c r="AH31" s="229">
        <f>SUM(AH10:AH30)</f>
        <v>3052770</v>
      </c>
      <c r="AI31" s="230">
        <f>SUM(AH31)/($AL31)</f>
        <v>0.99856729306707226</v>
      </c>
      <c r="AJ31" s="229">
        <f>SUM(AJ10:AJ30)</f>
        <v>4380</v>
      </c>
      <c r="AK31" s="230">
        <f>SUM(AJ31)/($AL31)</f>
        <v>1.4327069329277268E-3</v>
      </c>
      <c r="AL31" s="339">
        <f>SUM(AL10:AL30)</f>
        <v>3057150</v>
      </c>
    </row>
    <row r="32" spans="1:38" ht="13.5" thickBot="1" x14ac:dyDescent="0.25">
      <c r="A32" s="175"/>
      <c r="B32" s="175"/>
      <c r="C32" s="176"/>
      <c r="D32" s="177"/>
      <c r="E32" s="178"/>
      <c r="F32" s="179"/>
      <c r="G32" s="178"/>
      <c r="H32" s="179"/>
      <c r="I32" s="179"/>
      <c r="J32" s="179"/>
      <c r="K32" s="179"/>
      <c r="L32" s="179"/>
      <c r="M32" s="179"/>
      <c r="N32" s="179"/>
      <c r="O32" s="178"/>
      <c r="P32" s="179"/>
      <c r="Q32" s="178"/>
      <c r="R32" s="179"/>
      <c r="S32" s="178"/>
      <c r="T32" s="179"/>
      <c r="U32" s="178"/>
      <c r="V32" s="179"/>
      <c r="W32" s="178"/>
      <c r="X32" s="179"/>
      <c r="Y32" s="178"/>
      <c r="Z32" s="179"/>
      <c r="AA32" s="178"/>
      <c r="AB32" s="179"/>
      <c r="AC32" s="178"/>
      <c r="AD32" s="179"/>
      <c r="AE32" s="178"/>
      <c r="AF32" s="179"/>
      <c r="AG32" s="178"/>
      <c r="AH32" s="179"/>
      <c r="AI32" s="178"/>
      <c r="AJ32" s="179">
        <v>0</v>
      </c>
      <c r="AK32" s="178"/>
      <c r="AL32" s="179"/>
    </row>
    <row r="33" spans="1:38" ht="13.5" thickBot="1" x14ac:dyDescent="0.25">
      <c r="A33" s="180" t="s">
        <v>246</v>
      </c>
      <c r="B33" s="232">
        <f>+(SUMPRODUCT(A2:A5,B2:B5)+SUMPRODUCT(A10:A30,B10:B30))/(SUM(B2:B5,B10:B30))</f>
        <v>69.86403657297663</v>
      </c>
      <c r="C33" s="283" t="s">
        <v>247</v>
      </c>
      <c r="D33" s="236">
        <f>+D22+D21+D20+D19+D18+D17+D16+D14+D13+D12+D4+D10+D11</f>
        <v>54720</v>
      </c>
      <c r="E33" s="237">
        <f>SUM(D33)/($AL33)</f>
        <v>2.1422111910177462E-2</v>
      </c>
      <c r="F33" s="236">
        <f>+F22+F21+F20+F19+F18+F17+F16+F14+F13+F12+F4+F10+F11</f>
        <v>308260</v>
      </c>
      <c r="G33" s="237">
        <f>SUM(F33)/($AL33)</f>
        <v>0.12067946303785278</v>
      </c>
      <c r="H33" s="236">
        <f>+H22+H21+H20+H19+H18+H17+H16+H14+H13+H12+H4+H10+H11</f>
        <v>931740</v>
      </c>
      <c r="I33" s="237">
        <f>SUM(H33)/($AL33)</f>
        <v>0.36476313141792299</v>
      </c>
      <c r="J33" s="236">
        <f>+J22+J21+J20+J19+J18+J17+J16+J14+J13+J12+J4+J10+J11</f>
        <v>878040</v>
      </c>
      <c r="K33" s="237">
        <f>SUM(J33)/($AL33)</f>
        <v>0.34374033519028174</v>
      </c>
      <c r="L33" s="236">
        <f>+L22+L21+L20+L19+L18+L17+L16+L14+L13+L12+L4+L10+L11</f>
        <v>204840</v>
      </c>
      <c r="M33" s="237">
        <f>SUM(L33)/($AL33)</f>
        <v>8.0191984716387998E-2</v>
      </c>
      <c r="N33" s="236">
        <f>+N22+N21+N20+N19+N18+N17+N16+N14+N13+N12+N4+N10+N11</f>
        <v>0</v>
      </c>
      <c r="O33" s="237">
        <f>SUM(N33)/($AL33)</f>
        <v>0</v>
      </c>
      <c r="P33" s="236">
        <f>+P22+P21+P20+P19+P18+P17+P16+P14+P13+P12+P4+P10+P11</f>
        <v>0</v>
      </c>
      <c r="Q33" s="237">
        <f>SUM(P33)/($AL33)</f>
        <v>0</v>
      </c>
      <c r="R33" s="236">
        <f>+R22+R21+R20+R19+R18+R17+R16+R14+R13+R12+R4+R10+R11</f>
        <v>138480</v>
      </c>
      <c r="S33" s="237">
        <f>SUM(R33)/($AL33)</f>
        <v>5.4212976193738577E-2</v>
      </c>
      <c r="T33" s="236">
        <f>+T22+T21+T20+T19+T18+T17+T16+T14+T13+T12+T4+T10+T11</f>
        <v>180</v>
      </c>
      <c r="U33" s="237">
        <f>SUM(T33)/($AL33)</f>
        <v>7.0467473388741646E-5</v>
      </c>
      <c r="V33" s="236">
        <f>+V22+V21+V20+V19+V18+V17+V16+V14+V13+V12+V4+V10+V11</f>
        <v>138660</v>
      </c>
      <c r="W33" s="237">
        <f>SUM(V33)/($AL33)</f>
        <v>5.4283443667127312E-2</v>
      </c>
      <c r="X33" s="236">
        <f>+X22+X21+X20+X19+X18+X17+X16+X14+X13+X12+X4+X10+X11</f>
        <v>26100</v>
      </c>
      <c r="Y33" s="237">
        <f>SUM(X33)/($AL33)</f>
        <v>1.0217783641367538E-2</v>
      </c>
      <c r="Z33" s="236">
        <f>+Z22+Z21+Z20+Z19+Z18+Z17+Z16+Z14+Z13+Z12+Z4+Z10+Z11</f>
        <v>330</v>
      </c>
      <c r="AA33" s="237">
        <f>SUM(Z33)/($AL33)</f>
        <v>1.2919036787935968E-4</v>
      </c>
      <c r="AB33" s="236">
        <f>+AB22+AB21+AB20+AB19+AB18+AB17+AB16+AB14+AB13+AB12+AB4+AB10+AB11</f>
        <v>26430</v>
      </c>
      <c r="AC33" s="237">
        <f>SUM(AB33)/($AL33)</f>
        <v>1.0346974009246898E-2</v>
      </c>
      <c r="AD33" s="236">
        <f>+AD22+AD21+AD20+AD19+AD18+AD17+AD16+AD14+AD13+AD12+AD4+AD10+AD11</f>
        <v>11680</v>
      </c>
      <c r="AE33" s="237">
        <f>SUM(AD33)/($AL33)</f>
        <v>4.5725560510027916E-3</v>
      </c>
      <c r="AF33" s="236">
        <f>+AF22+AF21+AF20+AF19+AF18+AF17+AF16+AF14+AF13+AF12+AF4+AF10+AF11</f>
        <v>0</v>
      </c>
      <c r="AG33" s="237">
        <f>SUM(AF33)/($AL33)</f>
        <v>0</v>
      </c>
      <c r="AH33" s="236">
        <f>+AH22+AH21+AH20+AH19+AH18+AH17+AH16+AH14+AH13+AH12+AH4+AH10+AH11</f>
        <v>2553860</v>
      </c>
      <c r="AI33" s="237">
        <f>SUM(AH33)/($AL33)</f>
        <v>0.99980034215873193</v>
      </c>
      <c r="AJ33" s="236">
        <f>+AJ22+AJ21+AJ20+AJ19+AJ18+AJ17+AJ16+AJ14+AJ13+AJ12+AJ4+AJ10+AJ11</f>
        <v>510</v>
      </c>
      <c r="AK33" s="237">
        <f>SUM(AJ33)/($AL33)</f>
        <v>1.9965784126810133E-4</v>
      </c>
      <c r="AL33" s="236">
        <f>+AL22+AL21+AL20+AL19+AL18+AL17+AL16+AL14+AL13+AL12+AL4+AL10+AL11</f>
        <v>2554370</v>
      </c>
    </row>
    <row r="34" spans="1:38" ht="13.5" thickBot="1" x14ac:dyDescent="0.25">
      <c r="A34" s="180" t="s">
        <v>248</v>
      </c>
      <c r="B34" s="233">
        <f>+(B2+B4+B5+B10+B11+B12+B13+B15+B16+B18)/(SUM(B2:B5)+SUM(B10:B30))</f>
        <v>0.55906973478810307</v>
      </c>
      <c r="C34" s="238" t="s">
        <v>249</v>
      </c>
      <c r="D34" s="239">
        <f>+D33/180</f>
        <v>304</v>
      </c>
      <c r="E34" s="240"/>
      <c r="F34" s="239">
        <f>+F33/180</f>
        <v>1712.5555555555557</v>
      </c>
      <c r="G34" s="240"/>
      <c r="H34" s="239">
        <f>+H33/180</f>
        <v>5176.333333333333</v>
      </c>
      <c r="I34" s="240"/>
      <c r="J34" s="239">
        <f>+J33/180</f>
        <v>4878</v>
      </c>
      <c r="K34" s="240"/>
      <c r="L34" s="239">
        <f>+L33/180</f>
        <v>1138</v>
      </c>
      <c r="M34" s="240"/>
      <c r="N34" s="239">
        <f>+N33/180</f>
        <v>0</v>
      </c>
      <c r="O34" s="240"/>
      <c r="P34" s="239">
        <f>+P33/180</f>
        <v>0</v>
      </c>
      <c r="Q34" s="240"/>
      <c r="R34" s="239">
        <f>+R33/180</f>
        <v>769.33333333333337</v>
      </c>
      <c r="S34" s="240"/>
      <c r="T34" s="239">
        <f>+T33/180</f>
        <v>1</v>
      </c>
      <c r="U34" s="240"/>
      <c r="V34" s="239">
        <f>+V33/180</f>
        <v>770.33333333333337</v>
      </c>
      <c r="W34" s="240"/>
      <c r="X34" s="239">
        <f>+X33/180</f>
        <v>145</v>
      </c>
      <c r="Y34" s="240"/>
      <c r="Z34" s="239">
        <f>+Z33/180</f>
        <v>1.8333333333333333</v>
      </c>
      <c r="AA34" s="240"/>
      <c r="AB34" s="239">
        <f>+AB33/180</f>
        <v>146.83333333333334</v>
      </c>
      <c r="AC34" s="240"/>
      <c r="AD34" s="239">
        <f>+AD33/180</f>
        <v>64.888888888888886</v>
      </c>
      <c r="AE34" s="240"/>
      <c r="AF34" s="239">
        <f>+AF33/180</f>
        <v>0</v>
      </c>
      <c r="AG34" s="240"/>
      <c r="AH34" s="239">
        <f>+AH33/180</f>
        <v>14188.111111111111</v>
      </c>
      <c r="AI34" s="240"/>
      <c r="AJ34" s="239">
        <f>+AJ33/180</f>
        <v>2.8333333333333335</v>
      </c>
      <c r="AK34" s="240"/>
      <c r="AL34" s="239">
        <f>+AL33/180</f>
        <v>14190.944444444445</v>
      </c>
    </row>
    <row r="35" spans="1:38" ht="13.5" thickBot="1" x14ac:dyDescent="0.25">
      <c r="A35" s="180" t="s">
        <v>250</v>
      </c>
      <c r="B35" s="234">
        <f>1-B34</f>
        <v>0.44093026521189693</v>
      </c>
      <c r="C35" s="284" t="s">
        <v>251</v>
      </c>
      <c r="D35" s="239">
        <f>+D2+D5+D6+D7+D23+D24+D25+D27+D28+D29+D30+D3+D15+D26</f>
        <v>24840</v>
      </c>
      <c r="E35" s="240">
        <f>SUM(D35)/($AL35)</f>
        <v>4.1294012035774846E-2</v>
      </c>
      <c r="F35" s="239">
        <f>+F2+F5+F6+F7+F23+F24+F25+F27+F28+F29+F30+F3+F15+F26</f>
        <v>68220</v>
      </c>
      <c r="G35" s="240">
        <f>SUM(F35)/($AL35)</f>
        <v>0.11340891711274395</v>
      </c>
      <c r="H35" s="239">
        <f>+H2+H5+H6+H7+H23+H24+H25+H27+H28+H29+H30+H3+H15+H26</f>
        <v>87260</v>
      </c>
      <c r="I35" s="240">
        <f>SUM(H35)/($AL35)</f>
        <v>0.14506101007414304</v>
      </c>
      <c r="J35" s="239">
        <f>+J2+J5+J6+J7+J23+J24+J25+J27+J28+J29+J30+J3+J15+J26</f>
        <v>307980</v>
      </c>
      <c r="K35" s="240">
        <f>SUM(J35)/($AL35)</f>
        <v>0.5119859028493533</v>
      </c>
      <c r="L35" s="239">
        <f>+L2+L5+L6+L7+L23+L24+L25+L27+L28+L29+L30+L3+L15+L26</f>
        <v>65160</v>
      </c>
      <c r="M35" s="240">
        <f>SUM(L35)/($AL35)</f>
        <v>0.10832197360109054</v>
      </c>
      <c r="N35" s="239">
        <f>+N2+N5+N6+N7+N23+N24+N25+N27+N28+N29+N30+N3+N15+N26</f>
        <v>180</v>
      </c>
      <c r="O35" s="240">
        <f>SUM(N35)/($AL35)</f>
        <v>2.9923197127373078E-4</v>
      </c>
      <c r="P35" s="239">
        <f>+P2+P5+P6+P7+P23+P24+P25+P27+P28+P29+P30+P3+P15+P26</f>
        <v>0</v>
      </c>
      <c r="Q35" s="240">
        <f>SUM(P35)/($AL35)</f>
        <v>0</v>
      </c>
      <c r="R35" s="239">
        <f>+R2+R5+R6+R7+R23+R24+R25+R27+R28+R29+R30+R3+R15+R26</f>
        <v>28224</v>
      </c>
      <c r="S35" s="240">
        <f>SUM(R35)/($AL35)</f>
        <v>4.6919573095720986E-2</v>
      </c>
      <c r="T35" s="239">
        <f>+T2+T5+T6+T7+T23+T24+T25+T27+T28+T29+T30+T3+T15+T26</f>
        <v>3450</v>
      </c>
      <c r="U35" s="240">
        <f>SUM(T35)/($AL35)</f>
        <v>5.7352794494131727E-3</v>
      </c>
      <c r="V35" s="239">
        <f>+V2+V5+V6+V7+V23+V24+V25+V27+V28+V29+V30+V3+V15+V26</f>
        <v>31674</v>
      </c>
      <c r="W35" s="240">
        <f>SUM(V35)/($AL35)</f>
        <v>5.2654852545134155E-2</v>
      </c>
      <c r="X35" s="239">
        <f>+X2+X5+X6+X7+X23+X24+X25+X27+X28+X29+X30+X3+X15+X26</f>
        <v>9240</v>
      </c>
      <c r="Y35" s="240">
        <f>SUM(X35)/($AL35)</f>
        <v>1.5360574525384845E-2</v>
      </c>
      <c r="Z35" s="239">
        <f>+Z2+Z5+Z6+Z7+Z23+Z24+Z25+Z27+Z28+Z29+Z30+Z3+Z15+Z26</f>
        <v>1620</v>
      </c>
      <c r="AA35" s="240">
        <f>SUM(Z35)/($AL35)</f>
        <v>2.693087741463577E-3</v>
      </c>
      <c r="AB35" s="239">
        <f>+AB2+AB5+AB6+AB7+AB23+AB24+AB25+AB27+AB28+AB29+AB30+AB3+AB15+AB26</f>
        <v>10860</v>
      </c>
      <c r="AC35" s="240">
        <f>SUM(AB35)/($AL35)</f>
        <v>1.8053662266848423E-2</v>
      </c>
      <c r="AD35" s="239">
        <f>+AD2+AD5+AD6+AD7+AD23+AD24+AD25+AD27+AD28+AD29+AD30+AD3+AD15+AD26</f>
        <v>5366</v>
      </c>
      <c r="AE35" s="240">
        <f>SUM(AD35)/($AL35)</f>
        <v>8.9204375436379955E-3</v>
      </c>
      <c r="AF35" s="239">
        <f>+AF2+AF5+AF6+AF7+AF23+AF24+AF25+AF27+AF28+AF29+AF30+AF3+AF15+AF26</f>
        <v>0</v>
      </c>
      <c r="AG35" s="240">
        <f>SUM(AF35)/($AL35)</f>
        <v>0</v>
      </c>
      <c r="AH35" s="239">
        <f>+AH2+AH5+AH6+AH7+AH23+AH24+AH25+AH27+AH28+AH29+AH30+AH3+AH15+AH26</f>
        <v>596470</v>
      </c>
      <c r="AI35" s="240">
        <f>SUM(AH35)/($AL35)</f>
        <v>0.9915716328091233</v>
      </c>
      <c r="AJ35" s="239">
        <f>+AJ2+AJ5+AJ6+AJ7+AJ23+AJ24+AJ25+AJ27+AJ28+AJ29+AJ30+AJ3+AJ15+AJ26</f>
        <v>5070</v>
      </c>
      <c r="AK35" s="240">
        <f>SUM(AJ35)/($AL35)</f>
        <v>8.4283671908767493E-3</v>
      </c>
      <c r="AL35" s="239">
        <f>+AL2+AL5+AL6+AL7+AL23+AL24+AL25+AL27+AL28+AL29+AL30+AL3+AL15+AL26</f>
        <v>601540</v>
      </c>
    </row>
    <row r="36" spans="1:38" x14ac:dyDescent="0.2">
      <c r="A36" s="175"/>
      <c r="B36" s="175"/>
      <c r="C36" s="238" t="s">
        <v>252</v>
      </c>
      <c r="D36" s="239">
        <f>+D35/180</f>
        <v>138</v>
      </c>
      <c r="E36" s="240"/>
      <c r="F36" s="239">
        <f>+F35/180</f>
        <v>379</v>
      </c>
      <c r="G36" s="240"/>
      <c r="H36" s="239">
        <f>+H35/180</f>
        <v>484.77777777777777</v>
      </c>
      <c r="I36" s="240"/>
      <c r="J36" s="239">
        <f>+J35/180</f>
        <v>1711</v>
      </c>
      <c r="K36" s="240"/>
      <c r="L36" s="239">
        <f>+L35/180</f>
        <v>362</v>
      </c>
      <c r="M36" s="240"/>
      <c r="N36" s="239">
        <f>+N35/180</f>
        <v>1</v>
      </c>
      <c r="O36" s="240"/>
      <c r="P36" s="239">
        <f>+P35/180</f>
        <v>0</v>
      </c>
      <c r="Q36" s="240"/>
      <c r="R36" s="239">
        <f>+R35/180</f>
        <v>156.80000000000001</v>
      </c>
      <c r="S36" s="240"/>
      <c r="T36" s="239">
        <f>+T35/180</f>
        <v>19.166666666666668</v>
      </c>
      <c r="U36" s="240"/>
      <c r="V36" s="239">
        <f>+V35/180</f>
        <v>175.96666666666667</v>
      </c>
      <c r="W36" s="240"/>
      <c r="X36" s="239">
        <f>+X35/180</f>
        <v>51.333333333333336</v>
      </c>
      <c r="Y36" s="240"/>
      <c r="Z36" s="239">
        <f>+Z35/180</f>
        <v>9</v>
      </c>
      <c r="AA36" s="240"/>
      <c r="AB36" s="239">
        <f>+AB35/180</f>
        <v>60.333333333333336</v>
      </c>
      <c r="AC36" s="240"/>
      <c r="AD36" s="239">
        <f>+AD35/180</f>
        <v>29.81111111111111</v>
      </c>
      <c r="AE36" s="240"/>
      <c r="AF36" s="239">
        <f>+AF35/180</f>
        <v>0</v>
      </c>
      <c r="AG36" s="240"/>
      <c r="AH36" s="239">
        <f>+AH35/180</f>
        <v>3313.7222222222222</v>
      </c>
      <c r="AI36" s="240"/>
      <c r="AJ36" s="239">
        <f>+AJ35/180</f>
        <v>28.166666666666668</v>
      </c>
      <c r="AK36" s="240"/>
      <c r="AL36" s="239">
        <f>+AL35/180</f>
        <v>3341.8888888888887</v>
      </c>
    </row>
    <row r="37" spans="1:38" x14ac:dyDescent="0.2">
      <c r="A37" s="175"/>
      <c r="B37" s="175"/>
      <c r="C37" s="295" t="s">
        <v>253</v>
      </c>
      <c r="D37" s="239">
        <f>+D31+D8</f>
        <v>79560</v>
      </c>
      <c r="E37" s="240">
        <f>SUM(D37)/($AL37)</f>
        <v>2.5209844387197353E-2</v>
      </c>
      <c r="F37" s="239">
        <f>+F31+F8</f>
        <v>376480</v>
      </c>
      <c r="G37" s="240">
        <f>SUM(F37)/($AL37)</f>
        <v>0.11929364272111689</v>
      </c>
      <c r="H37" s="239">
        <f>+H31+H8</f>
        <v>1019000</v>
      </c>
      <c r="I37" s="240">
        <f>SUM(H37)/($AL37)</f>
        <v>0.32288626735236431</v>
      </c>
      <c r="J37" s="239">
        <f>+J31+J8</f>
        <v>1186020</v>
      </c>
      <c r="K37" s="240">
        <f>SUM(J37)/($AL37)</f>
        <v>0.37580919607973612</v>
      </c>
      <c r="L37" s="239">
        <f>+L31+L8</f>
        <v>270000</v>
      </c>
      <c r="M37" s="240">
        <f>SUM(L37)/($AL37)</f>
        <v>8.5553770544787397E-2</v>
      </c>
      <c r="N37" s="239">
        <f>+N31+N8</f>
        <v>180</v>
      </c>
      <c r="O37" s="240">
        <f>SUM(N37)/($AL37)</f>
        <v>5.7035847029858266E-5</v>
      </c>
      <c r="P37" s="239">
        <f>+P31+P8</f>
        <v>0</v>
      </c>
      <c r="Q37" s="240">
        <f>SUM(P37)/($AL37)</f>
        <v>0</v>
      </c>
      <c r="R37" s="239">
        <f>+R31+R8</f>
        <v>166704</v>
      </c>
      <c r="S37" s="240">
        <f>SUM(R37)/($AL37)</f>
        <v>5.2822799129252737E-2</v>
      </c>
      <c r="T37" s="239">
        <f>+T31+T8</f>
        <v>3630</v>
      </c>
      <c r="U37" s="240">
        <f>SUM(T37)/($AL37)</f>
        <v>1.1502229151021416E-3</v>
      </c>
      <c r="V37" s="239">
        <f>+V31+V8</f>
        <v>170334</v>
      </c>
      <c r="W37" s="240">
        <f>SUM(V37)/($AL37)</f>
        <v>5.3973022044354876E-2</v>
      </c>
      <c r="X37" s="239">
        <f>+X31+X8</f>
        <v>35340</v>
      </c>
      <c r="Y37" s="240">
        <f>SUM(X37)/($AL37)</f>
        <v>1.1198037966862173E-2</v>
      </c>
      <c r="Z37" s="239">
        <f>+Z31+Z8</f>
        <v>1950</v>
      </c>
      <c r="AA37" s="240">
        <f>SUM(Z37)/($AL37)</f>
        <v>6.1788834282346453E-4</v>
      </c>
      <c r="AB37" s="239">
        <f>+AB31+AB8</f>
        <v>37290</v>
      </c>
      <c r="AC37" s="240">
        <f>SUM(AB37)/($AL37)</f>
        <v>1.1815926309685637E-2</v>
      </c>
      <c r="AD37" s="239">
        <f>+AD31+AD8</f>
        <v>17046</v>
      </c>
      <c r="AE37" s="240">
        <f>SUM(AD37)/($AL37)</f>
        <v>5.401294713727578E-3</v>
      </c>
      <c r="AF37" s="239">
        <f>+AF31+AF8</f>
        <v>0</v>
      </c>
      <c r="AG37" s="240">
        <f>SUM(AF37)/($AL37)</f>
        <v>0</v>
      </c>
      <c r="AH37" s="239">
        <f>+AH31+AH8</f>
        <v>3150330</v>
      </c>
      <c r="AI37" s="240">
        <f>SUM(AH37)/($AL37)</f>
        <v>0.99823188874207436</v>
      </c>
      <c r="AJ37" s="239">
        <f>+AJ31+AJ8</f>
        <v>5580</v>
      </c>
      <c r="AK37" s="240">
        <f>SUM(AJ37)/($AL37)</f>
        <v>1.7681112579256062E-3</v>
      </c>
      <c r="AL37" s="239">
        <f>+AL31+AL8</f>
        <v>3155910</v>
      </c>
    </row>
    <row r="38" spans="1:38" x14ac:dyDescent="0.2">
      <c r="A38" s="181"/>
      <c r="B38" s="175"/>
      <c r="C38" s="241" t="s">
        <v>268</v>
      </c>
      <c r="D38" s="242">
        <f>D34+D36</f>
        <v>442</v>
      </c>
      <c r="E38" s="243"/>
      <c r="F38" s="242">
        <f>F34+F36</f>
        <v>2091.5555555555557</v>
      </c>
      <c r="G38" s="243"/>
      <c r="H38" s="242">
        <f>H34+H36</f>
        <v>5661.1111111111104</v>
      </c>
      <c r="I38" s="243"/>
      <c r="J38" s="242">
        <f>J34+J36</f>
        <v>6589</v>
      </c>
      <c r="K38" s="243"/>
      <c r="L38" s="242">
        <f>L34+L36</f>
        <v>1500</v>
      </c>
      <c r="M38" s="243"/>
      <c r="N38" s="242">
        <f>N34+N36</f>
        <v>1</v>
      </c>
      <c r="O38" s="243"/>
      <c r="P38" s="242">
        <f>P34+P36</f>
        <v>0</v>
      </c>
      <c r="Q38" s="243"/>
      <c r="R38" s="242">
        <f>R34+R36</f>
        <v>926.13333333333344</v>
      </c>
      <c r="S38" s="243"/>
      <c r="T38" s="242">
        <f>T34+T36</f>
        <v>20.166666666666668</v>
      </c>
      <c r="U38" s="243"/>
      <c r="V38" s="242">
        <f>V34+V36</f>
        <v>946.30000000000007</v>
      </c>
      <c r="W38" s="243"/>
      <c r="X38" s="242">
        <f>X34+X36</f>
        <v>196.33333333333334</v>
      </c>
      <c r="Y38" s="243"/>
      <c r="Z38" s="242">
        <f>Z34+Z36</f>
        <v>10.833333333333334</v>
      </c>
      <c r="AA38" s="243"/>
      <c r="AB38" s="242">
        <f>AB34+AB36</f>
        <v>207.16666666666669</v>
      </c>
      <c r="AC38" s="243"/>
      <c r="AD38" s="242">
        <f>AD34+AD36</f>
        <v>94.699999999999989</v>
      </c>
      <c r="AE38" s="243"/>
      <c r="AF38" s="242">
        <f>AF34+AF36</f>
        <v>0</v>
      </c>
      <c r="AG38" s="243"/>
      <c r="AH38" s="242">
        <f>AH34+AH36</f>
        <v>17501.833333333332</v>
      </c>
      <c r="AI38" s="243"/>
      <c r="AJ38" s="242">
        <f>AJ34+AJ36</f>
        <v>31</v>
      </c>
      <c r="AK38" s="243"/>
      <c r="AL38" s="242">
        <f>AL34+AL36</f>
        <v>17532.833333333336</v>
      </c>
    </row>
    <row r="39" spans="1:38" x14ac:dyDescent="0.2">
      <c r="A39" s="175"/>
      <c r="B39" s="175"/>
      <c r="C39" s="182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</row>
    <row r="40" spans="1:38" x14ac:dyDescent="0.2">
      <c r="A40" s="175"/>
      <c r="B40" s="175"/>
      <c r="C40" s="244" t="s">
        <v>46</v>
      </c>
      <c r="D40" s="250">
        <v>5160</v>
      </c>
      <c r="E40" s="245">
        <f>SUM(D40)/($AL40)</f>
        <v>4.0055891942244994E-2</v>
      </c>
      <c r="F40" s="250">
        <v>15840</v>
      </c>
      <c r="G40" s="245">
        <f>SUM(F40)/($AL40)</f>
        <v>0.12296227293898462</v>
      </c>
      <c r="H40" s="250">
        <v>51300</v>
      </c>
      <c r="I40" s="245">
        <f>SUM(H40)/($AL40)</f>
        <v>0.39823008849557523</v>
      </c>
      <c r="J40" s="250">
        <v>46440</v>
      </c>
      <c r="K40" s="245">
        <f>SUM(J40)/($AL40)</f>
        <v>0.36050302748020496</v>
      </c>
      <c r="L40" s="250">
        <v>9360</v>
      </c>
      <c r="M40" s="245">
        <f>SUM(L40)/($AL40)</f>
        <v>7.2659524918490911E-2</v>
      </c>
      <c r="N40" s="250">
        <v>720</v>
      </c>
      <c r="O40" s="245">
        <f>SUM(N40)/($AL40)</f>
        <v>5.5891942244993015E-3</v>
      </c>
      <c r="P40" s="250">
        <v>0</v>
      </c>
      <c r="Q40" s="245">
        <f>SUM(P40)/($AL40)</f>
        <v>0</v>
      </c>
      <c r="R40" s="250">
        <v>0</v>
      </c>
      <c r="S40" s="245">
        <f>SUM(R40)/($AL40)</f>
        <v>0</v>
      </c>
      <c r="T40" s="250">
        <v>0</v>
      </c>
      <c r="U40" s="245">
        <f>SUM(T40)/($AL40)</f>
        <v>0</v>
      </c>
      <c r="V40" s="250">
        <v>0</v>
      </c>
      <c r="W40" s="245">
        <f>SUM(V40)/($AL40)</f>
        <v>0</v>
      </c>
      <c r="X40" s="250">
        <v>0</v>
      </c>
      <c r="Y40" s="245">
        <f>SUM(X40)/($AL40)</f>
        <v>0</v>
      </c>
      <c r="Z40" s="250">
        <v>0</v>
      </c>
      <c r="AA40" s="245">
        <v>0</v>
      </c>
      <c r="AB40" s="250">
        <v>0</v>
      </c>
      <c r="AC40" s="245">
        <f>SUM(AB40)/($AL40)</f>
        <v>0</v>
      </c>
      <c r="AD40" s="250">
        <v>0</v>
      </c>
      <c r="AE40" s="245">
        <f>SUM(AD40)/($AL40)</f>
        <v>0</v>
      </c>
      <c r="AF40" s="246">
        <v>0</v>
      </c>
      <c r="AG40" s="245">
        <v>0</v>
      </c>
      <c r="AH40" s="250">
        <v>128820</v>
      </c>
      <c r="AI40" s="245">
        <f>SUM(AH40)/($AL40)</f>
        <v>1</v>
      </c>
      <c r="AJ40" s="250">
        <v>0</v>
      </c>
      <c r="AK40" s="245">
        <f>SUM(AJ40)/($AL40)</f>
        <v>0</v>
      </c>
      <c r="AL40" s="250">
        <v>128820</v>
      </c>
    </row>
    <row r="41" spans="1:38" x14ac:dyDescent="0.2">
      <c r="A41" s="175"/>
      <c r="B41" s="175"/>
      <c r="C41" s="247" t="s">
        <v>254</v>
      </c>
      <c r="D41" s="251">
        <f>+D40/180</f>
        <v>28.666666666666668</v>
      </c>
      <c r="E41" s="249"/>
      <c r="F41" s="251">
        <f>+F40/180</f>
        <v>88</v>
      </c>
      <c r="G41" s="249"/>
      <c r="H41" s="251">
        <f>+H40/180</f>
        <v>285</v>
      </c>
      <c r="I41" s="249"/>
      <c r="J41" s="251">
        <f>+J40/180</f>
        <v>258</v>
      </c>
      <c r="K41" s="249"/>
      <c r="L41" s="251">
        <f>+L40/180</f>
        <v>52</v>
      </c>
      <c r="M41" s="249"/>
      <c r="N41" s="251">
        <f>+N40/180</f>
        <v>4</v>
      </c>
      <c r="O41" s="249"/>
      <c r="P41" s="251">
        <f>+P40/180</f>
        <v>0</v>
      </c>
      <c r="Q41" s="249">
        <v>0</v>
      </c>
      <c r="R41" s="251">
        <f>+R40/180</f>
        <v>0</v>
      </c>
      <c r="S41" s="249">
        <v>0</v>
      </c>
      <c r="T41" s="251">
        <f>+T40/180</f>
        <v>0</v>
      </c>
      <c r="U41" s="249">
        <v>0</v>
      </c>
      <c r="V41" s="251">
        <f>+V40/180</f>
        <v>0</v>
      </c>
      <c r="W41" s="249">
        <v>0</v>
      </c>
      <c r="X41" s="251">
        <f>+X40/180</f>
        <v>0</v>
      </c>
      <c r="Y41" s="249">
        <v>0</v>
      </c>
      <c r="Z41" s="251">
        <f>+Z40/180</f>
        <v>0</v>
      </c>
      <c r="AA41" s="249">
        <v>0</v>
      </c>
      <c r="AB41" s="251">
        <f>+AB40/180</f>
        <v>0</v>
      </c>
      <c r="AC41" s="249">
        <v>0</v>
      </c>
      <c r="AD41" s="251">
        <f>+AD40/180</f>
        <v>0</v>
      </c>
      <c r="AE41" s="249">
        <v>0</v>
      </c>
      <c r="AF41" s="248">
        <f>+AF40/180</f>
        <v>0</v>
      </c>
      <c r="AG41" s="249">
        <v>0</v>
      </c>
      <c r="AH41" s="251">
        <f>+AH40/180</f>
        <v>715.66666666666663</v>
      </c>
      <c r="AI41" s="249">
        <f>SUM(AH41)/($AL41)</f>
        <v>1</v>
      </c>
      <c r="AJ41" s="251">
        <f>+AJ40/180</f>
        <v>0</v>
      </c>
      <c r="AK41" s="249">
        <f>SUM(AJ41)/($AL41)</f>
        <v>0</v>
      </c>
      <c r="AL41" s="251">
        <f>+AL40/180</f>
        <v>715.66666666666663</v>
      </c>
    </row>
    <row r="42" spans="1:38" x14ac:dyDescent="0.2">
      <c r="A42" s="175"/>
      <c r="B42" s="175"/>
      <c r="C42" s="182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260"/>
      <c r="W42" s="183"/>
      <c r="X42" s="183"/>
      <c r="Y42" s="183"/>
      <c r="Z42" s="183"/>
      <c r="AA42" s="183"/>
      <c r="AB42" s="260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</row>
    <row r="43" spans="1:38" x14ac:dyDescent="0.2">
      <c r="A43" s="175"/>
      <c r="B43" s="175"/>
      <c r="C43" s="252" t="s">
        <v>253</v>
      </c>
      <c r="D43" s="258">
        <f>+D37+D40</f>
        <v>84720</v>
      </c>
      <c r="E43" s="254">
        <f>SUM(D43)/($AL43)</f>
        <v>2.579207423441196E-2</v>
      </c>
      <c r="F43" s="258">
        <f>+F37+F40</f>
        <v>392320</v>
      </c>
      <c r="G43" s="254">
        <f>SUM(F43)/($AL43)</f>
        <v>0.11943751845661592</v>
      </c>
      <c r="H43" s="258">
        <f>+H37+H40</f>
        <v>1070300</v>
      </c>
      <c r="I43" s="254">
        <f>SUM(H43)/($AL43)</f>
        <v>0.32584108891750618</v>
      </c>
      <c r="J43" s="258">
        <f>+J37+J40</f>
        <v>1232460</v>
      </c>
      <c r="K43" s="254">
        <f>SUM(J43)/($AL43)</f>
        <v>0.3752089212812012</v>
      </c>
      <c r="L43" s="258">
        <f>+L37+L40</f>
        <v>279360</v>
      </c>
      <c r="M43" s="254">
        <f>SUM(L43)/($AL43)</f>
        <v>8.5048086144066642E-2</v>
      </c>
      <c r="N43" s="258">
        <f>+N37+N40</f>
        <v>900</v>
      </c>
      <c r="O43" s="254">
        <f>SUM(N43)/($AL43)</f>
        <v>2.7399512288681262E-4</v>
      </c>
      <c r="P43" s="258">
        <f>+P37+P40</f>
        <v>0</v>
      </c>
      <c r="Q43" s="254">
        <f>SUM(P43)/($AL43)</f>
        <v>0</v>
      </c>
      <c r="R43" s="258">
        <f>+R37+R40</f>
        <v>166704</v>
      </c>
      <c r="S43" s="254">
        <f>SUM(R43)/($AL43)</f>
        <v>5.0751203295248008E-2</v>
      </c>
      <c r="T43" s="258">
        <f>+T37+T40</f>
        <v>3630</v>
      </c>
      <c r="U43" s="254">
        <f>SUM(T43)/($AL43)</f>
        <v>1.1051136623101442E-3</v>
      </c>
      <c r="V43" s="258">
        <f>+V37+V40</f>
        <v>170334</v>
      </c>
      <c r="W43" s="254">
        <f>SUM(V43)/($AL43)</f>
        <v>5.1856316957558157E-2</v>
      </c>
      <c r="X43" s="258">
        <f>+X37+X40</f>
        <v>35340</v>
      </c>
      <c r="Y43" s="254">
        <f>SUM(X43)/($AL43)</f>
        <v>1.0758875158688843E-2</v>
      </c>
      <c r="Z43" s="258">
        <f>+Z37+Z40</f>
        <v>1950</v>
      </c>
      <c r="AA43" s="254">
        <f>SUM(Z43)/($AL43)</f>
        <v>5.9365609958809398E-4</v>
      </c>
      <c r="AB43" s="258">
        <f>+AB37+AB40</f>
        <v>37290</v>
      </c>
      <c r="AC43" s="254">
        <f>SUM(AB43)/($AL43)</f>
        <v>1.1352531258276935E-2</v>
      </c>
      <c r="AD43" s="258">
        <f>+AD37+AD40</f>
        <v>17046</v>
      </c>
      <c r="AE43" s="254">
        <f>SUM(AD43)/($AL43)</f>
        <v>5.1894676274762313E-3</v>
      </c>
      <c r="AF43" s="253">
        <f>+AF37+AF40</f>
        <v>0</v>
      </c>
      <c r="AG43" s="254">
        <f>SUM(AF43)/($AL43)</f>
        <v>0</v>
      </c>
      <c r="AH43" s="258">
        <f>+AH37+AH40</f>
        <v>3279150</v>
      </c>
      <c r="AI43" s="254">
        <f>SUM(AH43)/($AL43)</f>
        <v>0.9983012302381018</v>
      </c>
      <c r="AJ43" s="258">
        <f>+AJ37+AJ40</f>
        <v>5580</v>
      </c>
      <c r="AK43" s="254">
        <f>SUM(AJ43)/($AL43)</f>
        <v>1.6987697618982382E-3</v>
      </c>
      <c r="AL43" s="258">
        <f>+AL37+AL40</f>
        <v>3284730</v>
      </c>
    </row>
    <row r="44" spans="1:38" x14ac:dyDescent="0.2">
      <c r="A44" s="175"/>
      <c r="B44" s="175"/>
      <c r="C44" s="255" t="s">
        <v>255</v>
      </c>
      <c r="D44" s="259">
        <f>+D43/180</f>
        <v>470.66666666666669</v>
      </c>
      <c r="E44" s="256"/>
      <c r="F44" s="259">
        <f>+F43/180</f>
        <v>2179.5555555555557</v>
      </c>
      <c r="G44" s="256"/>
      <c r="H44" s="259">
        <f>+H43/180</f>
        <v>5946.1111111111113</v>
      </c>
      <c r="I44" s="256"/>
      <c r="J44" s="259">
        <f>+J43/180</f>
        <v>6847</v>
      </c>
      <c r="K44" s="256"/>
      <c r="L44" s="259">
        <f>+L43/180</f>
        <v>1552</v>
      </c>
      <c r="M44" s="257"/>
      <c r="N44" s="259">
        <f>+N43/180</f>
        <v>5</v>
      </c>
      <c r="O44" s="256"/>
      <c r="P44" s="259">
        <f>+P43/180</f>
        <v>0</v>
      </c>
      <c r="Q44" s="256"/>
      <c r="R44" s="259">
        <f>+R43/180</f>
        <v>926.13333333333333</v>
      </c>
      <c r="S44" s="256"/>
      <c r="T44" s="259">
        <f>+T43/180</f>
        <v>20.166666666666668</v>
      </c>
      <c r="U44" s="256"/>
      <c r="V44" s="259">
        <f>+V43/180</f>
        <v>946.3</v>
      </c>
      <c r="W44" s="257"/>
      <c r="X44" s="259">
        <f>+X43/180</f>
        <v>196.33333333333334</v>
      </c>
      <c r="Y44" s="256"/>
      <c r="Z44" s="259">
        <f>+Z43/180</f>
        <v>10.833333333333334</v>
      </c>
      <c r="AA44" s="256"/>
      <c r="AB44" s="259">
        <f>+AB43/180</f>
        <v>207.16666666666666</v>
      </c>
      <c r="AC44" s="256"/>
      <c r="AD44" s="259">
        <f>+AD43/180</f>
        <v>94.7</v>
      </c>
      <c r="AE44" s="256"/>
      <c r="AF44" s="256">
        <f>+AF43/180</f>
        <v>0</v>
      </c>
      <c r="AG44" s="257"/>
      <c r="AH44" s="259">
        <f>+AH43/180</f>
        <v>18217.5</v>
      </c>
      <c r="AI44" s="256"/>
      <c r="AJ44" s="259">
        <f>+AJ43/180</f>
        <v>31</v>
      </c>
      <c r="AK44" s="256"/>
      <c r="AL44" s="259">
        <f>+AL43/180</f>
        <v>18248.5</v>
      </c>
    </row>
    <row r="45" spans="1:38" x14ac:dyDescent="0.2">
      <c r="A45" s="175"/>
      <c r="B45" s="175"/>
      <c r="C45" s="184"/>
      <c r="D45" s="183"/>
      <c r="E45" s="183"/>
      <c r="F45" s="183"/>
      <c r="G45" s="183"/>
      <c r="H45" s="183"/>
      <c r="I45" s="183"/>
      <c r="J45" s="183"/>
      <c r="K45" s="183"/>
      <c r="L45" s="260"/>
      <c r="M45" s="183"/>
      <c r="N45" s="183"/>
      <c r="O45" s="183"/>
      <c r="P45" s="260"/>
      <c r="Q45" s="183"/>
      <c r="R45" s="260"/>
      <c r="S45" s="183"/>
      <c r="T45" s="260"/>
      <c r="U45" s="183"/>
      <c r="V45" s="260"/>
      <c r="W45" s="183"/>
      <c r="X45" s="260"/>
      <c r="Y45" s="183"/>
      <c r="Z45" s="260"/>
      <c r="AA45" s="183"/>
      <c r="AB45" s="260"/>
      <c r="AC45" s="183"/>
      <c r="AD45" s="260"/>
      <c r="AE45" s="183"/>
      <c r="AF45" s="183"/>
      <c r="AG45" s="183"/>
      <c r="AH45" s="260"/>
      <c r="AI45" s="183"/>
      <c r="AJ45" s="260"/>
      <c r="AK45" s="183"/>
      <c r="AL45" s="260"/>
    </row>
    <row r="46" spans="1:38" x14ac:dyDescent="0.2">
      <c r="A46" s="175"/>
      <c r="B46" s="175"/>
      <c r="C46" s="262" t="s">
        <v>47</v>
      </c>
      <c r="D46" s="263">
        <f>+D8+D23+D24+D25+D26</f>
        <v>11400</v>
      </c>
      <c r="E46" s="264">
        <f>+D46/$AL46</f>
        <v>3.1513476157567381E-2</v>
      </c>
      <c r="F46" s="263">
        <f>+F8+F23+F24+F25+F26</f>
        <v>14940</v>
      </c>
      <c r="G46" s="265">
        <f>+F46/$AL46</f>
        <v>4.1299239806496198E-2</v>
      </c>
      <c r="H46" s="263">
        <f>+H8+H23+H24+H25+H26</f>
        <v>51800</v>
      </c>
      <c r="I46" s="265">
        <f>+H46/$AL46</f>
        <v>0.14319281271596407</v>
      </c>
      <c r="J46" s="263">
        <f>+J8+J23+J24+J25+J26</f>
        <v>194400</v>
      </c>
      <c r="K46" s="265">
        <f>+J46/$AL46</f>
        <v>0.53738769868693848</v>
      </c>
      <c r="L46" s="263">
        <f>+L8+L23+L24+L25+L26</f>
        <v>61560</v>
      </c>
      <c r="M46" s="265">
        <f>+L46/$AL46</f>
        <v>0.17017277125086386</v>
      </c>
      <c r="N46" s="263">
        <f>+N8+N23+N24+N25+N26</f>
        <v>180</v>
      </c>
      <c r="O46" s="266">
        <f>+N46/$AL46</f>
        <v>4.9758120248790598E-4</v>
      </c>
      <c r="P46" s="267">
        <f>+P8+P23+P24+P25+P26</f>
        <v>0</v>
      </c>
      <c r="Q46" s="266">
        <f>+P46/$AL46</f>
        <v>0</v>
      </c>
      <c r="R46" s="267">
        <f>+R8+R23+R24+R25+R26</f>
        <v>13734</v>
      </c>
      <c r="S46" s="268">
        <f>+R46/$AL46</f>
        <v>3.7965445749827229E-2</v>
      </c>
      <c r="T46" s="267">
        <f>+T8+T23+T24+T25+T26</f>
        <v>3270</v>
      </c>
      <c r="U46" s="266">
        <f>+T46/$AL46</f>
        <v>9.0393918451969601E-3</v>
      </c>
      <c r="V46" s="267">
        <f>+V8+V23+V24+V25+V26</f>
        <v>17004</v>
      </c>
      <c r="W46" s="268">
        <f>+V46/$AL46</f>
        <v>4.700483759502419E-2</v>
      </c>
      <c r="X46" s="267">
        <f>+X8+X23+X24+X25+X26</f>
        <v>4941</v>
      </c>
      <c r="Y46" s="266">
        <f>+X46/$AL46</f>
        <v>1.365860400829302E-2</v>
      </c>
      <c r="Z46" s="267">
        <f>+Z8+Z23+Z24+Z25+Z26</f>
        <v>1890</v>
      </c>
      <c r="AA46" s="266">
        <f>+Z46/$AL46</f>
        <v>5.2246026261230129E-3</v>
      </c>
      <c r="AB46" s="267">
        <f>+AB8+AB23+AB24+AB25+AB26</f>
        <v>6831</v>
      </c>
      <c r="AC46" s="268">
        <f>+AB46/$AL46</f>
        <v>1.8883206634416033E-2</v>
      </c>
      <c r="AD46" s="267">
        <f>+AD8+AD23+AD24+AD25+AD26</f>
        <v>3635</v>
      </c>
      <c r="AE46" s="268">
        <f>+AD46/$AL46</f>
        <v>1.004837595024188E-2</v>
      </c>
      <c r="AF46" s="263">
        <f>+AF8+AF23+AF24+AF25</f>
        <v>0</v>
      </c>
      <c r="AG46" s="266">
        <f>+AF46/$AL46</f>
        <v>0</v>
      </c>
      <c r="AH46" s="267">
        <f>+AH8+AH23+AH24+AH25+AH26</f>
        <v>356590</v>
      </c>
      <c r="AI46" s="266">
        <f>+AH46/$AL46</f>
        <v>0.98573600552868001</v>
      </c>
      <c r="AJ46" s="267">
        <f>+AJ8+AJ23+AJ24+AJ25+AJ26</f>
        <v>5160</v>
      </c>
      <c r="AK46" s="266">
        <f>+AJ46/$AL46</f>
        <v>1.4263994471319973E-2</v>
      </c>
      <c r="AL46" s="267">
        <f>+AL8+AL23+AL24+AL25+AL26</f>
        <v>361750</v>
      </c>
    </row>
    <row r="47" spans="1:38" x14ac:dyDescent="0.2">
      <c r="A47" s="175"/>
      <c r="B47" s="175"/>
      <c r="C47" s="269" t="s">
        <v>48</v>
      </c>
      <c r="D47" s="270">
        <f>+D10+D11+D15+D16</f>
        <v>13680</v>
      </c>
      <c r="E47" s="271">
        <f>+D47/$AL47</f>
        <v>4.4077845083129272E-2</v>
      </c>
      <c r="F47" s="270">
        <f>+F10+F11+F15+F16</f>
        <v>43560</v>
      </c>
      <c r="G47" s="272">
        <f>+F47/$AL47</f>
        <v>0.14035313829101689</v>
      </c>
      <c r="H47" s="270">
        <f>+H10+H11+H15+H16</f>
        <v>60120</v>
      </c>
      <c r="I47" s="272">
        <f>+H47/$AL47</f>
        <v>0.19371052970743652</v>
      </c>
      <c r="J47" s="270">
        <f>+J10+J11+J15+J16</f>
        <v>75780</v>
      </c>
      <c r="K47" s="272">
        <f>+J47/$AL47</f>
        <v>0.24416806289470291</v>
      </c>
      <c r="L47" s="270">
        <f>+L10+L11+L15+L16</f>
        <v>96300</v>
      </c>
      <c r="M47" s="272">
        <f>+L47/$AL47</f>
        <v>0.31028483051939681</v>
      </c>
      <c r="N47" s="270">
        <f>+N10+N11+N15+N16</f>
        <v>0</v>
      </c>
      <c r="O47" s="273">
        <f>+N47/$AL47</f>
        <v>0</v>
      </c>
      <c r="P47" s="274">
        <f>+P10+P11+P15+P16</f>
        <v>0</v>
      </c>
      <c r="Q47" s="273">
        <f>+P47/$AL47</f>
        <v>0</v>
      </c>
      <c r="R47" s="274">
        <f>+R10+R11+R15+R16</f>
        <v>11790</v>
      </c>
      <c r="S47" s="275">
        <f>+R47/$AL47</f>
        <v>3.798814280190746E-2</v>
      </c>
      <c r="T47" s="274">
        <f>+T10+T11+T15+T16</f>
        <v>360</v>
      </c>
      <c r="U47" s="273">
        <f>+T47/$AL47</f>
        <v>1.1599432916612965E-3</v>
      </c>
      <c r="V47" s="274">
        <f>+V10+V11+V15+V16</f>
        <v>12150</v>
      </c>
      <c r="W47" s="275">
        <f>+V47/$AL47</f>
        <v>3.9148086093568756E-2</v>
      </c>
      <c r="X47" s="274">
        <f>+X10+X11+X15+X16</f>
        <v>6819</v>
      </c>
      <c r="Y47" s="273">
        <f>+X47/$AL47</f>
        <v>2.1971259182884392E-2</v>
      </c>
      <c r="Z47" s="274">
        <f>+Z10+Z11+Z15+Z16</f>
        <v>60</v>
      </c>
      <c r="AA47" s="273">
        <f>+Z47/$AL47</f>
        <v>1.9332388194354943E-4</v>
      </c>
      <c r="AB47" s="274">
        <f>+AB10+AB11+AB15+AB16</f>
        <v>6879</v>
      </c>
      <c r="AC47" s="275">
        <f>+AB47/$AL47</f>
        <v>2.2164583064827943E-2</v>
      </c>
      <c r="AD47" s="274">
        <f>+AD10+AD11+AD15+AD16</f>
        <v>1891</v>
      </c>
      <c r="AE47" s="275">
        <f>+AD47/$AL47</f>
        <v>6.0929243459208662E-3</v>
      </c>
      <c r="AF47" s="270">
        <f>+AF10+AF11+AF15+AF16</f>
        <v>0</v>
      </c>
      <c r="AG47" s="273">
        <f>+AF47/$AL47</f>
        <v>0</v>
      </c>
      <c r="AH47" s="274">
        <f>+AH10+AH11+AH15+AH16</f>
        <v>309940</v>
      </c>
      <c r="AI47" s="273">
        <f>+AH47/$AL47</f>
        <v>0.99864673282639516</v>
      </c>
      <c r="AJ47" s="274">
        <f>+AJ10+AJ11+AJ15+AJ16</f>
        <v>420</v>
      </c>
      <c r="AK47" s="273">
        <f>+AJ47/$AL47</f>
        <v>1.353267173604846E-3</v>
      </c>
      <c r="AL47" s="274">
        <f>+AL10+AL11+AL15+AL16</f>
        <v>310360</v>
      </c>
    </row>
    <row r="48" spans="1:38" x14ac:dyDescent="0.2">
      <c r="A48" s="175"/>
      <c r="B48" s="175"/>
      <c r="C48" s="269" t="s">
        <v>49</v>
      </c>
      <c r="D48" s="270">
        <f>+D12+D17+D20</f>
        <v>22920</v>
      </c>
      <c r="E48" s="271">
        <f>+D48/$AL48</f>
        <v>2.4101960124505762E-2</v>
      </c>
      <c r="F48" s="270">
        <f>+F12+F17+F20</f>
        <v>108740</v>
      </c>
      <c r="G48" s="272">
        <f>+F48/$AL48</f>
        <v>0.1143476066290906</v>
      </c>
      <c r="H48" s="270">
        <f>+H12+H17+H20</f>
        <v>446100</v>
      </c>
      <c r="I48" s="272">
        <f>+H48/$AL48</f>
        <v>0.46910490451754017</v>
      </c>
      <c r="J48" s="270">
        <f>+J12+J17+J20</f>
        <v>298440</v>
      </c>
      <c r="K48" s="272">
        <f>+J48/$AL48</f>
        <v>0.31383023471018762</v>
      </c>
      <c r="L48" s="270">
        <f>+L12+L17+L20</f>
        <v>11520</v>
      </c>
      <c r="M48" s="272">
        <f>+L48/$AL48</f>
        <v>1.2114074198704467E-2</v>
      </c>
      <c r="N48" s="270">
        <f>+N12+N17+N20</f>
        <v>0</v>
      </c>
      <c r="O48" s="273">
        <f>+N48/$AL48</f>
        <v>0</v>
      </c>
      <c r="P48" s="274">
        <f>+P12+P17+P20</f>
        <v>0</v>
      </c>
      <c r="Q48" s="273">
        <f>+P48/$AL48</f>
        <v>0</v>
      </c>
      <c r="R48" s="274">
        <f>+R12+R17+R20</f>
        <v>53820</v>
      </c>
      <c r="S48" s="275">
        <f>+R48/$AL48</f>
        <v>5.6595440397072434E-2</v>
      </c>
      <c r="T48" s="274">
        <f>+T12+T17+T20</f>
        <v>0</v>
      </c>
      <c r="U48" s="273">
        <f>+T48/$AL48</f>
        <v>0</v>
      </c>
      <c r="V48" s="274">
        <f>+V12+V17+V20</f>
        <v>53820</v>
      </c>
      <c r="W48" s="275">
        <f>+V48/$AL48</f>
        <v>5.6595440397072434E-2</v>
      </c>
      <c r="X48" s="274">
        <f>+X12+X17+X20</f>
        <v>5220</v>
      </c>
      <c r="Y48" s="273">
        <f>+X48/$AL48</f>
        <v>5.4891898712879613E-3</v>
      </c>
      <c r="Z48" s="274">
        <f>+Z12+Z17+Z20</f>
        <v>0</v>
      </c>
      <c r="AA48" s="273">
        <f>+Z48/$AL48</f>
        <v>0</v>
      </c>
      <c r="AB48" s="274">
        <f>+AB12+AB17+AB20</f>
        <v>5220</v>
      </c>
      <c r="AC48" s="275">
        <f>+AB48/$AL48</f>
        <v>5.4891898712879613E-3</v>
      </c>
      <c r="AD48" s="274">
        <f>+AD12+AD17+AD20</f>
        <v>4200</v>
      </c>
      <c r="AE48" s="275">
        <f>+AD48/$AL48</f>
        <v>4.4165895516110037E-3</v>
      </c>
      <c r="AF48" s="270">
        <f>+AF12+AF17+AF20</f>
        <v>0</v>
      </c>
      <c r="AG48" s="273">
        <f>+AF48/$AL48</f>
        <v>0</v>
      </c>
      <c r="AH48" s="274">
        <f>+AH12+AH17+AH20</f>
        <v>950960</v>
      </c>
      <c r="AI48" s="273">
        <f>+AH48/$AL48</f>
        <v>1</v>
      </c>
      <c r="AJ48" s="274">
        <f>+AJ12+AJ17+AJ20</f>
        <v>0</v>
      </c>
      <c r="AK48" s="273">
        <f>+AJ48/$AL48</f>
        <v>0</v>
      </c>
      <c r="AL48" s="274">
        <f>+AL12+AL17+AL20</f>
        <v>950960</v>
      </c>
    </row>
    <row r="49" spans="1:38" x14ac:dyDescent="0.2">
      <c r="A49" s="185"/>
      <c r="B49" s="185"/>
      <c r="C49" s="269" t="s">
        <v>50</v>
      </c>
      <c r="D49" s="270">
        <f>+D13+D18+D27</f>
        <v>2160</v>
      </c>
      <c r="E49" s="271">
        <f>+D49/$AL49</f>
        <v>1.3320177602368031E-2</v>
      </c>
      <c r="F49" s="270">
        <f>+F13+F18+F27</f>
        <v>10800</v>
      </c>
      <c r="G49" s="272">
        <f>+F49/$AL49</f>
        <v>6.6600888011840165E-2</v>
      </c>
      <c r="H49" s="270">
        <f>+H13+H18+H27</f>
        <v>71460</v>
      </c>
      <c r="I49" s="272">
        <f>+H49/$AL49</f>
        <v>0.44067587567834238</v>
      </c>
      <c r="J49" s="270">
        <f>+J13+J18+J27</f>
        <v>52740</v>
      </c>
      <c r="K49" s="272">
        <f>+J49/$AL49</f>
        <v>0.32523433645781946</v>
      </c>
      <c r="L49" s="270">
        <f>+L13+L18+L27</f>
        <v>9720</v>
      </c>
      <c r="M49" s="272">
        <f>+L49/$AL49</f>
        <v>5.9940799210656141E-2</v>
      </c>
      <c r="N49" s="270">
        <f>+N13+N18+N27</f>
        <v>0</v>
      </c>
      <c r="O49" s="273">
        <f>+N49/$AL49</f>
        <v>0</v>
      </c>
      <c r="P49" s="274">
        <f>+P13+P18+P27</f>
        <v>0</v>
      </c>
      <c r="Q49" s="273">
        <f>+P49/$AL49</f>
        <v>0</v>
      </c>
      <c r="R49" s="274">
        <f>+R13+R18+R27</f>
        <v>10140</v>
      </c>
      <c r="S49" s="275">
        <f>+R49/$AL49</f>
        <v>6.2530833744449926E-2</v>
      </c>
      <c r="T49" s="274">
        <f>+T13+T18+T27</f>
        <v>0</v>
      </c>
      <c r="U49" s="273">
        <f>+T49/$AL49</f>
        <v>0</v>
      </c>
      <c r="V49" s="274">
        <f>+V13+V18+V27</f>
        <v>10140</v>
      </c>
      <c r="W49" s="275">
        <f>+V49/$AL49</f>
        <v>6.2530833744449926E-2</v>
      </c>
      <c r="X49" s="274">
        <f>+X13+X18+X27</f>
        <v>3600</v>
      </c>
      <c r="Y49" s="273">
        <f>+X49/$AL49</f>
        <v>2.2200296003946719E-2</v>
      </c>
      <c r="Z49" s="274">
        <f>+Z13+Z18+Z27</f>
        <v>0</v>
      </c>
      <c r="AA49" s="273">
        <f>+Z49/$AL49</f>
        <v>0</v>
      </c>
      <c r="AB49" s="274">
        <f>+AB13+AB18+AB27</f>
        <v>3600</v>
      </c>
      <c r="AC49" s="275">
        <f>+AB49/$AL49</f>
        <v>2.2200296003946719E-2</v>
      </c>
      <c r="AD49" s="274">
        <f>+AD13+AD18+AD27</f>
        <v>1540</v>
      </c>
      <c r="AE49" s="275">
        <f>+AD49/$AL49</f>
        <v>9.496793290577208E-3</v>
      </c>
      <c r="AF49" s="270">
        <f>+AF13+AF18+AF27</f>
        <v>0</v>
      </c>
      <c r="AG49" s="273">
        <f>+AF49/$AL49</f>
        <v>0</v>
      </c>
      <c r="AH49" s="274">
        <f>+AH13+AH18+AH27</f>
        <v>162160</v>
      </c>
      <c r="AI49" s="273">
        <f>+AH49/$AL49</f>
        <v>1</v>
      </c>
      <c r="AJ49" s="274">
        <f>+AJ13+AJ18+AJ27</f>
        <v>0</v>
      </c>
      <c r="AK49" s="273">
        <f>+AJ49/$AL49</f>
        <v>0</v>
      </c>
      <c r="AL49" s="274">
        <f>+AL13+AL18+AL27</f>
        <v>162160</v>
      </c>
    </row>
    <row r="50" spans="1:38" x14ac:dyDescent="0.2">
      <c r="A50" s="185"/>
      <c r="B50" s="185"/>
      <c r="C50" s="276" t="s">
        <v>51</v>
      </c>
      <c r="D50" s="277">
        <f>+D14+D19+D21+D22+D29+D30+D28</f>
        <v>29400</v>
      </c>
      <c r="E50" s="278">
        <f>+D50/$AL50</f>
        <v>2.1449207692532175E-2</v>
      </c>
      <c r="F50" s="277">
        <f>+F14+F19+F21+F22+F29+F30+F28</f>
        <v>198440</v>
      </c>
      <c r="G50" s="279">
        <f>+F50/$AL50</f>
        <v>0.14477485627571715</v>
      </c>
      <c r="H50" s="277">
        <f>+H14+H19+H21+H22+H29+H30+H28</f>
        <v>389520</v>
      </c>
      <c r="I50" s="279">
        <f>+H50/$AL50</f>
        <v>0.28418011497942625</v>
      </c>
      <c r="J50" s="277">
        <f>+J14+J19+J21+J22+J29+J30+J28</f>
        <v>564660</v>
      </c>
      <c r="K50" s="279">
        <f>+J50/$AL50</f>
        <v>0.41195610937636795</v>
      </c>
      <c r="L50" s="277">
        <f>+L14+L19+L21+L22+L29+L30+L28</f>
        <v>90900</v>
      </c>
      <c r="M50" s="279">
        <f>+L50/$AL50</f>
        <v>6.6317448273849472E-2</v>
      </c>
      <c r="N50" s="277">
        <f>+N14+N19+N21+N22+N29+N30+N28</f>
        <v>0</v>
      </c>
      <c r="O50" s="280">
        <f>+N50/$AL50</f>
        <v>0</v>
      </c>
      <c r="P50" s="281">
        <f>+P14+P19+P21+P22+P29+P30+P28</f>
        <v>0</v>
      </c>
      <c r="Q50" s="280">
        <f>+P50/$AL50</f>
        <v>0</v>
      </c>
      <c r="R50" s="281">
        <f>+R14+R19+R21+R22+R29+R30+R28</f>
        <v>77220</v>
      </c>
      <c r="S50" s="282">
        <f>+R50/$AL50</f>
        <v>5.6337000612834504E-2</v>
      </c>
      <c r="T50" s="281">
        <f>+T14+T19+T21+T22+T29+T30+T28</f>
        <v>0</v>
      </c>
      <c r="U50" s="280">
        <f>+T50/$AL50</f>
        <v>0</v>
      </c>
      <c r="V50" s="281">
        <f>+V14+V19+V21+V22+V29+V30+V28</f>
        <v>77220</v>
      </c>
      <c r="W50" s="282">
        <f>+V50/$AL50</f>
        <v>5.6337000612834504E-2</v>
      </c>
      <c r="X50" s="281">
        <f>+X14+X19+X21+X22+X29+X30+X28</f>
        <v>14760</v>
      </c>
      <c r="Y50" s="280">
        <f>+X50/$AL50</f>
        <v>1.0768377739516152E-2</v>
      </c>
      <c r="Z50" s="281">
        <f>+Z14+Z19+Z21+Z22+Z29+Z30+Z28</f>
        <v>0</v>
      </c>
      <c r="AA50" s="280">
        <f>+Z50/$AL50</f>
        <v>0</v>
      </c>
      <c r="AB50" s="281">
        <f>+AB14+AB19+AB21+AB22+AB29+AB30+AB28</f>
        <v>14760</v>
      </c>
      <c r="AC50" s="282">
        <f>+AB50/$AL50</f>
        <v>1.0768377739516152E-2</v>
      </c>
      <c r="AD50" s="281">
        <f>+AD14+AD19+AD21+AD22+AD29+AD30+AD28</f>
        <v>5780</v>
      </c>
      <c r="AE50" s="282">
        <f>+AD50/$AL50</f>
        <v>4.216885049756325E-3</v>
      </c>
      <c r="AF50" s="277">
        <f>+AF14+AF19+AF21+AF22+AF29+AF30+AF28</f>
        <v>0</v>
      </c>
      <c r="AG50" s="280">
        <f>+AF50/$AL50</f>
        <v>0</v>
      </c>
      <c r="AH50" s="281">
        <f>+AH14+AH19+AH21+AH22+AH29+AH30+AH28</f>
        <v>1370680</v>
      </c>
      <c r="AI50" s="280">
        <f>+AH50/$AL50</f>
        <v>1</v>
      </c>
      <c r="AJ50" s="281">
        <f>+AJ14+AJ19+AJ21+AJ22+AJ29+AJ30+AJ28</f>
        <v>0</v>
      </c>
      <c r="AK50" s="280">
        <f>+AJ50/$AL50</f>
        <v>0</v>
      </c>
      <c r="AL50" s="281">
        <f>+AL14+AL19+AL21+AL22+AL29+AL30+AL28</f>
        <v>1370680</v>
      </c>
    </row>
    <row r="51" spans="1:38" x14ac:dyDescent="0.2">
      <c r="A51" s="185"/>
      <c r="B51" s="185"/>
      <c r="C51" s="186"/>
      <c r="D51" s="187"/>
      <c r="E51" s="188"/>
      <c r="F51" s="189"/>
      <c r="G51" s="190"/>
      <c r="H51" s="189"/>
      <c r="I51" s="190"/>
      <c r="J51" s="189"/>
      <c r="K51" s="190"/>
      <c r="L51" s="189"/>
      <c r="M51" s="190"/>
      <c r="N51" s="191"/>
      <c r="O51" s="192"/>
      <c r="P51" s="193"/>
      <c r="Q51" s="192"/>
      <c r="R51" s="193"/>
      <c r="S51" s="192"/>
      <c r="T51" s="193"/>
      <c r="U51" s="192"/>
      <c r="V51" s="193"/>
      <c r="W51" s="192"/>
      <c r="X51" s="193"/>
      <c r="Y51" s="192"/>
      <c r="Z51" s="193"/>
      <c r="AA51" s="192"/>
      <c r="AB51" s="261"/>
      <c r="AC51" s="192"/>
      <c r="AD51" s="261"/>
      <c r="AE51" s="192"/>
      <c r="AF51" s="193"/>
      <c r="AG51" s="192"/>
      <c r="AH51" s="193"/>
      <c r="AI51" s="192"/>
      <c r="AJ51" s="193"/>
      <c r="AK51" s="192"/>
      <c r="AL51" s="193"/>
    </row>
    <row r="52" spans="1:38" x14ac:dyDescent="0.2">
      <c r="A52" s="185"/>
      <c r="B52" s="185"/>
      <c r="C52" s="286" t="s">
        <v>256</v>
      </c>
      <c r="D52" s="235" t="s">
        <v>2</v>
      </c>
      <c r="E52" s="235" t="s">
        <v>243</v>
      </c>
      <c r="F52" s="235" t="s">
        <v>3</v>
      </c>
      <c r="G52" s="235" t="s">
        <v>243</v>
      </c>
      <c r="H52" s="235" t="s">
        <v>4</v>
      </c>
      <c r="I52" s="235" t="s">
        <v>243</v>
      </c>
      <c r="J52" s="235" t="s">
        <v>5</v>
      </c>
      <c r="K52" s="235" t="s">
        <v>243</v>
      </c>
      <c r="L52" s="235" t="s">
        <v>6</v>
      </c>
      <c r="M52" s="235" t="s">
        <v>243</v>
      </c>
      <c r="N52" s="235" t="s">
        <v>7</v>
      </c>
      <c r="O52" s="235" t="s">
        <v>243</v>
      </c>
      <c r="P52" s="235" t="s">
        <v>8</v>
      </c>
      <c r="Q52" s="235" t="s">
        <v>243</v>
      </c>
      <c r="R52" s="235" t="s">
        <v>9</v>
      </c>
      <c r="S52" s="235" t="s">
        <v>243</v>
      </c>
      <c r="T52" s="235" t="s">
        <v>10</v>
      </c>
      <c r="U52" s="235" t="s">
        <v>243</v>
      </c>
      <c r="V52" s="235" t="s">
        <v>11</v>
      </c>
      <c r="W52" s="285" t="s">
        <v>243</v>
      </c>
      <c r="X52" s="235" t="s">
        <v>12</v>
      </c>
      <c r="Y52" s="235" t="s">
        <v>243</v>
      </c>
      <c r="Z52" s="235" t="s">
        <v>13</v>
      </c>
      <c r="AA52" s="235" t="s">
        <v>243</v>
      </c>
      <c r="AB52" s="235" t="s">
        <v>14</v>
      </c>
      <c r="AC52" s="235" t="s">
        <v>243</v>
      </c>
      <c r="AD52" s="235" t="s">
        <v>15</v>
      </c>
      <c r="AE52" s="235" t="s">
        <v>243</v>
      </c>
      <c r="AF52" s="235" t="s">
        <v>244</v>
      </c>
      <c r="AG52" s="235" t="s">
        <v>243</v>
      </c>
      <c r="AH52" s="235" t="s">
        <v>16</v>
      </c>
      <c r="AI52" s="235" t="s">
        <v>243</v>
      </c>
      <c r="AJ52" s="235" t="s">
        <v>17</v>
      </c>
      <c r="AK52" s="235" t="s">
        <v>243</v>
      </c>
      <c r="AL52" s="235" t="s">
        <v>18</v>
      </c>
    </row>
    <row r="53" spans="1:38" x14ac:dyDescent="0.2">
      <c r="A53" s="185"/>
      <c r="B53" s="185"/>
      <c r="C53" s="287" t="s">
        <v>257</v>
      </c>
      <c r="D53" s="270"/>
      <c r="E53" s="271" t="e">
        <f>+D53/$AL$54</f>
        <v>#DIV/0!</v>
      </c>
      <c r="F53" s="270"/>
      <c r="G53" s="271" t="e">
        <f>+F53/$AL$54</f>
        <v>#DIV/0!</v>
      </c>
      <c r="H53" s="270"/>
      <c r="I53" s="271" t="e">
        <f>+H53/$AL$54</f>
        <v>#DIV/0!</v>
      </c>
      <c r="J53" s="270"/>
      <c r="K53" s="271" t="e">
        <f>+J53/$AL$54</f>
        <v>#DIV/0!</v>
      </c>
      <c r="L53" s="270"/>
      <c r="M53" s="271" t="e">
        <f>+L53/$AL$54</f>
        <v>#DIV/0!</v>
      </c>
      <c r="N53" s="270"/>
      <c r="O53" s="271" t="e">
        <f>+N53/$AL$54</f>
        <v>#DIV/0!</v>
      </c>
      <c r="P53" s="270"/>
      <c r="Q53" s="271" t="e">
        <f>+P53/$AL$54</f>
        <v>#DIV/0!</v>
      </c>
      <c r="R53" s="270"/>
      <c r="S53" s="271" t="e">
        <f>+R53/$AL$54</f>
        <v>#DIV/0!</v>
      </c>
      <c r="T53" s="270"/>
      <c r="U53" s="271" t="e">
        <f>+T53/$AL$54</f>
        <v>#DIV/0!</v>
      </c>
      <c r="V53" s="270"/>
      <c r="W53" s="271" t="e">
        <f>+V53/$AL$54</f>
        <v>#DIV/0!</v>
      </c>
      <c r="X53" s="270"/>
      <c r="Y53" s="271" t="e">
        <f>+X53/$AL$54</f>
        <v>#DIV/0!</v>
      </c>
      <c r="Z53" s="270"/>
      <c r="AA53" s="271" t="e">
        <f>+Z53/$AL$54</f>
        <v>#DIV/0!</v>
      </c>
      <c r="AB53" s="270"/>
      <c r="AC53" s="271" t="e">
        <f>+AB53/$AL$54</f>
        <v>#DIV/0!</v>
      </c>
      <c r="AD53" s="270"/>
      <c r="AE53" s="271" t="e">
        <f>+AD53/$AL$54</f>
        <v>#DIV/0!</v>
      </c>
      <c r="AF53" s="270"/>
      <c r="AG53" s="271" t="e">
        <f>+AF53/$AL$54</f>
        <v>#DIV/0!</v>
      </c>
      <c r="AH53" s="270"/>
      <c r="AI53" s="271" t="e">
        <f>+AH53/$AL$54</f>
        <v>#DIV/0!</v>
      </c>
      <c r="AJ53" s="270"/>
      <c r="AK53" s="271" t="e">
        <f>+AJ53/$AL$54</f>
        <v>#DIV/0!</v>
      </c>
      <c r="AL53" s="270"/>
    </row>
    <row r="54" spans="1:38" x14ac:dyDescent="0.2">
      <c r="A54" s="185"/>
      <c r="B54" s="185"/>
      <c r="C54" s="288" t="s">
        <v>258</v>
      </c>
      <c r="D54" s="277"/>
      <c r="E54" s="278" t="e">
        <f>+D54/$AL$54</f>
        <v>#DIV/0!</v>
      </c>
      <c r="F54" s="277"/>
      <c r="G54" s="278" t="e">
        <f>+F54/$AL$54</f>
        <v>#DIV/0!</v>
      </c>
      <c r="H54" s="277"/>
      <c r="I54" s="278" t="e">
        <f>+H54/$AL$54</f>
        <v>#DIV/0!</v>
      </c>
      <c r="J54" s="277"/>
      <c r="K54" s="278" t="e">
        <f>+J54/$AL$54</f>
        <v>#DIV/0!</v>
      </c>
      <c r="L54" s="277"/>
      <c r="M54" s="278" t="e">
        <f>+L54/$AL$54</f>
        <v>#DIV/0!</v>
      </c>
      <c r="N54" s="277"/>
      <c r="O54" s="278" t="e">
        <f>+N54/$AL$54</f>
        <v>#DIV/0!</v>
      </c>
      <c r="P54" s="277"/>
      <c r="Q54" s="278" t="e">
        <f>+P54/$AL$54</f>
        <v>#DIV/0!</v>
      </c>
      <c r="R54" s="277"/>
      <c r="S54" s="278" t="e">
        <f>+R54/$AL$54</f>
        <v>#DIV/0!</v>
      </c>
      <c r="T54" s="277"/>
      <c r="U54" s="278" t="e">
        <f>+T54/$AL$54</f>
        <v>#DIV/0!</v>
      </c>
      <c r="V54" s="277"/>
      <c r="W54" s="278" t="e">
        <f>+V54/$AL$54</f>
        <v>#DIV/0!</v>
      </c>
      <c r="X54" s="277"/>
      <c r="Y54" s="278" t="e">
        <f>+X54/$AL$54</f>
        <v>#DIV/0!</v>
      </c>
      <c r="Z54" s="277"/>
      <c r="AA54" s="278" t="e">
        <f>+Z54/$AL$54</f>
        <v>#DIV/0!</v>
      </c>
      <c r="AB54" s="277"/>
      <c r="AC54" s="278" t="e">
        <f>+AB54/$AL$54</f>
        <v>#DIV/0!</v>
      </c>
      <c r="AD54" s="277"/>
      <c r="AE54" s="278" t="e">
        <f>+AD54/$AL$54</f>
        <v>#DIV/0!</v>
      </c>
      <c r="AF54" s="277"/>
      <c r="AG54" s="278" t="e">
        <f>+AF54/$AL$54</f>
        <v>#DIV/0!</v>
      </c>
      <c r="AH54" s="277"/>
      <c r="AI54" s="278" t="e">
        <f>+AH54/$AL$54</f>
        <v>#DIV/0!</v>
      </c>
      <c r="AJ54" s="277"/>
      <c r="AK54" s="278" t="e">
        <f>+AJ54/$AL$54</f>
        <v>#DIV/0!</v>
      </c>
      <c r="AL54" s="277"/>
    </row>
    <row r="55" spans="1:38" ht="13.5" thickBot="1" x14ac:dyDescent="0.25">
      <c r="A55" s="185"/>
      <c r="B55" s="185"/>
      <c r="C55" s="186"/>
      <c r="D55" s="187"/>
      <c r="E55" s="188"/>
      <c r="F55" s="189"/>
      <c r="G55" s="190"/>
      <c r="H55" s="189"/>
      <c r="I55" s="190"/>
      <c r="J55" s="189"/>
      <c r="K55" s="190"/>
      <c r="L55" s="189"/>
      <c r="M55" s="190"/>
      <c r="N55" s="191"/>
      <c r="O55" s="192"/>
      <c r="P55" s="193"/>
      <c r="Q55" s="192"/>
      <c r="R55" s="193"/>
      <c r="S55" s="192"/>
      <c r="T55" s="193"/>
      <c r="U55" s="192"/>
      <c r="V55" s="193"/>
      <c r="W55" s="192"/>
      <c r="X55" s="193"/>
      <c r="Y55" s="192"/>
      <c r="Z55" s="193"/>
      <c r="AA55" s="192"/>
      <c r="AB55" s="193"/>
      <c r="AC55" s="192"/>
      <c r="AD55" s="193"/>
      <c r="AE55" s="192"/>
      <c r="AF55" s="193"/>
      <c r="AG55" s="192"/>
      <c r="AH55" s="193"/>
      <c r="AI55" s="192"/>
      <c r="AJ55" s="193"/>
      <c r="AK55" s="192"/>
      <c r="AL55" s="193"/>
    </row>
    <row r="56" spans="1:38" x14ac:dyDescent="0.2">
      <c r="A56" s="185"/>
      <c r="B56" s="185"/>
      <c r="C56" s="286" t="s">
        <v>259</v>
      </c>
      <c r="D56" s="235" t="s">
        <v>2</v>
      </c>
      <c r="E56" s="235"/>
      <c r="F56" s="235" t="s">
        <v>3</v>
      </c>
      <c r="G56" s="235"/>
      <c r="H56" s="235" t="s">
        <v>4</v>
      </c>
      <c r="I56" s="235"/>
      <c r="J56" s="235" t="s">
        <v>5</v>
      </c>
      <c r="K56" s="235"/>
      <c r="L56" s="235" t="s">
        <v>6</v>
      </c>
      <c r="M56" s="235"/>
      <c r="N56" s="235" t="s">
        <v>7</v>
      </c>
      <c r="O56" s="235"/>
      <c r="P56" s="235" t="s">
        <v>8</v>
      </c>
      <c r="Q56" s="192"/>
      <c r="R56" s="193"/>
      <c r="S56" s="192"/>
      <c r="T56" s="193"/>
      <c r="U56" s="192"/>
      <c r="V56" s="193"/>
      <c r="W56" s="192"/>
      <c r="X56" s="193"/>
      <c r="Y56" s="192"/>
      <c r="Z56" s="193"/>
      <c r="AA56" s="192"/>
      <c r="AB56" s="193"/>
      <c r="AC56" s="192"/>
      <c r="AD56" s="194" t="s">
        <v>260</v>
      </c>
      <c r="AE56" s="195"/>
      <c r="AF56" s="196" t="s">
        <v>261</v>
      </c>
      <c r="AG56" s="197"/>
      <c r="AH56" s="197" t="s">
        <v>262</v>
      </c>
      <c r="AI56" s="197"/>
      <c r="AJ56" s="197" t="s">
        <v>263</v>
      </c>
      <c r="AK56" s="197" t="s">
        <v>264</v>
      </c>
      <c r="AL56" s="198" t="s">
        <v>243</v>
      </c>
    </row>
    <row r="57" spans="1:38" x14ac:dyDescent="0.2">
      <c r="A57" s="185"/>
      <c r="B57" s="185"/>
      <c r="C57" s="287" t="s">
        <v>257</v>
      </c>
      <c r="D57" s="289">
        <f>+D53/180</f>
        <v>0</v>
      </c>
      <c r="E57" s="289"/>
      <c r="F57" s="289">
        <f t="shared" ref="F57:P58" si="35">+F53/180</f>
        <v>0</v>
      </c>
      <c r="G57" s="289"/>
      <c r="H57" s="289">
        <f t="shared" si="35"/>
        <v>0</v>
      </c>
      <c r="I57" s="289"/>
      <c r="J57" s="289">
        <f>+J53/180</f>
        <v>0</v>
      </c>
      <c r="K57" s="289"/>
      <c r="L57" s="289">
        <f t="shared" si="35"/>
        <v>0</v>
      </c>
      <c r="M57" s="289"/>
      <c r="N57" s="289">
        <f t="shared" si="35"/>
        <v>0</v>
      </c>
      <c r="O57" s="289"/>
      <c r="P57" s="289">
        <f t="shared" si="35"/>
        <v>0</v>
      </c>
      <c r="Q57" s="192"/>
      <c r="R57" s="193"/>
      <c r="S57" s="192"/>
      <c r="T57" s="193"/>
      <c r="U57" s="192"/>
      <c r="V57" s="193"/>
      <c r="W57" s="192"/>
      <c r="X57" s="193"/>
      <c r="Y57" s="192"/>
      <c r="Z57" s="193"/>
      <c r="AA57" s="192"/>
      <c r="AB57" s="193"/>
      <c r="AC57" s="192"/>
      <c r="AD57" s="199" t="s">
        <v>265</v>
      </c>
      <c r="AE57" s="200"/>
      <c r="AF57" s="201"/>
      <c r="AG57" s="202"/>
      <c r="AH57" s="202"/>
      <c r="AI57" s="202"/>
      <c r="AJ57" s="202">
        <f>+AH57+AF57</f>
        <v>0</v>
      </c>
      <c r="AK57" s="202">
        <f>+AJ57/180</f>
        <v>0</v>
      </c>
      <c r="AL57" s="203" t="e">
        <f>+AK57/$AK$59</f>
        <v>#DIV/0!</v>
      </c>
    </row>
    <row r="58" spans="1:38" ht="13.5" thickBot="1" x14ac:dyDescent="0.25">
      <c r="A58" s="185"/>
      <c r="B58" s="185"/>
      <c r="C58" s="288" t="s">
        <v>258</v>
      </c>
      <c r="D58" s="290">
        <f>+D54/180</f>
        <v>0</v>
      </c>
      <c r="E58" s="290"/>
      <c r="F58" s="290">
        <f t="shared" si="35"/>
        <v>0</v>
      </c>
      <c r="G58" s="290"/>
      <c r="H58" s="290">
        <f t="shared" si="35"/>
        <v>0</v>
      </c>
      <c r="I58" s="290"/>
      <c r="J58" s="290">
        <f t="shared" si="35"/>
        <v>0</v>
      </c>
      <c r="K58" s="290"/>
      <c r="L58" s="290">
        <f t="shared" si="35"/>
        <v>0</v>
      </c>
      <c r="M58" s="290"/>
      <c r="N58" s="290">
        <f t="shared" si="35"/>
        <v>0</v>
      </c>
      <c r="O58" s="290"/>
      <c r="P58" s="290">
        <f t="shared" si="35"/>
        <v>0</v>
      </c>
      <c r="Q58" s="192"/>
      <c r="R58" s="193"/>
      <c r="S58" s="192"/>
      <c r="T58" s="193"/>
      <c r="U58" s="192"/>
      <c r="V58" s="193"/>
      <c r="W58" s="192"/>
      <c r="X58" s="193"/>
      <c r="Y58" s="192"/>
      <c r="Z58" s="193"/>
      <c r="AA58" s="192"/>
      <c r="AB58" s="193"/>
      <c r="AC58" s="192"/>
      <c r="AD58" s="204" t="s">
        <v>52</v>
      </c>
      <c r="AE58" s="205"/>
      <c r="AF58" s="206"/>
      <c r="AG58" s="207"/>
      <c r="AH58" s="207"/>
      <c r="AI58" s="207"/>
      <c r="AJ58" s="207">
        <f>+AH58+AF58</f>
        <v>0</v>
      </c>
      <c r="AK58" s="207">
        <f>+AJ58/180</f>
        <v>0</v>
      </c>
      <c r="AL58" s="203" t="e">
        <f>+AK58/$AK$59</f>
        <v>#DIV/0!</v>
      </c>
    </row>
    <row r="59" spans="1:38" ht="13.5" thickBot="1" x14ac:dyDescent="0.25">
      <c r="A59" s="185"/>
      <c r="B59" s="185"/>
      <c r="C59" s="186"/>
      <c r="D59" s="208"/>
      <c r="E59" s="175"/>
      <c r="F59" s="193"/>
      <c r="G59" s="192"/>
      <c r="H59" s="193"/>
      <c r="I59" s="192"/>
      <c r="J59" s="193"/>
      <c r="K59" s="192"/>
      <c r="L59" s="193"/>
      <c r="M59" s="192"/>
      <c r="N59" s="191"/>
      <c r="O59" s="192"/>
      <c r="P59" s="193"/>
      <c r="Q59" s="192"/>
      <c r="R59" s="193"/>
      <c r="S59" s="192"/>
      <c r="T59" s="193"/>
      <c r="U59" s="192"/>
      <c r="V59" s="193"/>
      <c r="W59" s="192"/>
      <c r="X59" s="193"/>
      <c r="Y59" s="192"/>
      <c r="Z59" s="193"/>
      <c r="AA59" s="192"/>
      <c r="AB59" s="193"/>
      <c r="AC59" s="192"/>
      <c r="AD59" s="209" t="s">
        <v>263</v>
      </c>
      <c r="AE59" s="210"/>
      <c r="AF59" s="211">
        <f>+AF58+AF57</f>
        <v>0</v>
      </c>
      <c r="AG59" s="212"/>
      <c r="AH59" s="212">
        <f>+AH58+AH57</f>
        <v>0</v>
      </c>
      <c r="AI59" s="212"/>
      <c r="AJ59" s="212">
        <f>+AJ58+AJ57</f>
        <v>0</v>
      </c>
      <c r="AK59" s="212">
        <f>+AK58+AK57</f>
        <v>0</v>
      </c>
      <c r="AL59" s="213"/>
    </row>
    <row r="60" spans="1:38" x14ac:dyDescent="0.2">
      <c r="A60" s="185"/>
      <c r="B60" s="185"/>
      <c r="C60" s="286" t="s">
        <v>266</v>
      </c>
      <c r="D60" s="235" t="s">
        <v>2</v>
      </c>
      <c r="E60" s="235"/>
      <c r="F60" s="235" t="s">
        <v>3</v>
      </c>
      <c r="G60" s="235"/>
      <c r="H60" s="235" t="s">
        <v>4</v>
      </c>
      <c r="I60" s="235"/>
      <c r="J60" s="235" t="s">
        <v>5</v>
      </c>
      <c r="K60" s="235"/>
      <c r="L60" s="235" t="s">
        <v>6</v>
      </c>
      <c r="M60" s="235"/>
      <c r="N60" s="235" t="str">
        <f>+N56</f>
        <v>3ra</v>
      </c>
      <c r="O60" s="235"/>
      <c r="P60" s="235" t="str">
        <f>+P56</f>
        <v>4ta</v>
      </c>
      <c r="Q60" s="192"/>
      <c r="R60" s="193"/>
      <c r="S60" s="192"/>
      <c r="T60" s="193"/>
      <c r="U60" s="192"/>
      <c r="V60" s="193"/>
      <c r="W60" s="192"/>
      <c r="X60" s="193"/>
      <c r="Y60" s="192"/>
      <c r="Z60" s="193"/>
      <c r="AA60" s="192"/>
      <c r="AB60" s="193"/>
      <c r="AC60" s="192"/>
      <c r="AD60" s="183"/>
      <c r="AE60" s="183"/>
      <c r="AF60" s="183"/>
      <c r="AG60" s="183"/>
      <c r="AH60" s="183"/>
      <c r="AI60" s="183"/>
      <c r="AJ60" s="183"/>
      <c r="AK60" s="183"/>
      <c r="AL60" s="183"/>
    </row>
    <row r="61" spans="1:38" x14ac:dyDescent="0.2">
      <c r="A61" s="185"/>
      <c r="B61" s="185"/>
      <c r="C61" s="287" t="s">
        <v>257</v>
      </c>
      <c r="D61" s="289">
        <f>+D57/7</f>
        <v>0</v>
      </c>
      <c r="E61" s="289"/>
      <c r="F61" s="289">
        <f t="shared" ref="F61:L62" si="36">+F57/7</f>
        <v>0</v>
      </c>
      <c r="G61" s="289"/>
      <c r="H61" s="289">
        <f t="shared" si="36"/>
        <v>0</v>
      </c>
      <c r="I61" s="289"/>
      <c r="J61" s="289">
        <f t="shared" si="36"/>
        <v>0</v>
      </c>
      <c r="K61" s="289"/>
      <c r="L61" s="289">
        <f t="shared" si="36"/>
        <v>0</v>
      </c>
      <c r="M61" s="289"/>
      <c r="N61" s="289">
        <f t="shared" ref="N61:P62" si="37">+N57/7</f>
        <v>0</v>
      </c>
      <c r="O61" s="289"/>
      <c r="P61" s="289">
        <f t="shared" si="37"/>
        <v>0</v>
      </c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5"/>
      <c r="AD61" s="185"/>
      <c r="AE61" s="185"/>
      <c r="AF61" s="185"/>
      <c r="AG61" s="185"/>
      <c r="AH61" s="185"/>
      <c r="AI61" s="185"/>
      <c r="AJ61" s="183"/>
      <c r="AK61" s="183"/>
      <c r="AL61" s="183"/>
    </row>
    <row r="62" spans="1:38" x14ac:dyDescent="0.2">
      <c r="A62" s="185"/>
      <c r="B62" s="185"/>
      <c r="C62" s="288" t="s">
        <v>258</v>
      </c>
      <c r="D62" s="290">
        <f>+D58/7</f>
        <v>0</v>
      </c>
      <c r="E62" s="290"/>
      <c r="F62" s="290">
        <f t="shared" si="36"/>
        <v>0</v>
      </c>
      <c r="G62" s="290"/>
      <c r="H62" s="290">
        <f t="shared" si="36"/>
        <v>0</v>
      </c>
      <c r="I62" s="290"/>
      <c r="J62" s="290">
        <f t="shared" si="36"/>
        <v>0</v>
      </c>
      <c r="K62" s="290"/>
      <c r="L62" s="290">
        <f t="shared" si="36"/>
        <v>0</v>
      </c>
      <c r="M62" s="290"/>
      <c r="N62" s="290">
        <f t="shared" si="37"/>
        <v>0</v>
      </c>
      <c r="O62" s="290"/>
      <c r="P62" s="290">
        <f t="shared" si="37"/>
        <v>0</v>
      </c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5"/>
      <c r="AD62" s="185"/>
      <c r="AE62" s="185"/>
      <c r="AF62" s="185"/>
      <c r="AG62" s="185"/>
      <c r="AH62" s="185"/>
      <c r="AI62" s="185"/>
      <c r="AJ62" s="183"/>
      <c r="AK62" s="183"/>
      <c r="AL62" s="183"/>
    </row>
    <row r="63" spans="1:38" x14ac:dyDescent="0.2">
      <c r="A63" s="185"/>
      <c r="B63" s="185"/>
      <c r="C63" s="185"/>
      <c r="D63" s="183"/>
      <c r="E63" s="183"/>
      <c r="F63" s="183"/>
      <c r="G63" s="183"/>
      <c r="H63" s="214"/>
      <c r="I63" s="183"/>
      <c r="J63" s="214"/>
      <c r="K63" s="183"/>
      <c r="L63" s="214"/>
      <c r="M63" s="183"/>
      <c r="N63" s="215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5"/>
      <c r="AD63" s="185"/>
      <c r="AE63" s="185"/>
      <c r="AF63" s="185"/>
      <c r="AG63" s="185"/>
      <c r="AH63" s="185"/>
      <c r="AI63" s="185"/>
      <c r="AJ63" s="183"/>
      <c r="AK63" s="183"/>
      <c r="AL63" s="183"/>
    </row>
    <row r="64" spans="1:38" x14ac:dyDescent="0.2">
      <c r="A64" s="185"/>
      <c r="B64" s="185"/>
      <c r="C64" s="286" t="s">
        <v>259</v>
      </c>
      <c r="D64" s="235" t="s">
        <v>2</v>
      </c>
      <c r="E64" s="235"/>
      <c r="F64" s="235" t="s">
        <v>3</v>
      </c>
      <c r="G64" s="235"/>
      <c r="H64" s="235" t="s">
        <v>4</v>
      </c>
      <c r="I64" s="235"/>
      <c r="J64" s="235" t="s">
        <v>5</v>
      </c>
      <c r="K64" s="235"/>
      <c r="L64" s="235" t="s">
        <v>6</v>
      </c>
      <c r="M64" s="235"/>
      <c r="N64" s="235" t="s">
        <v>7</v>
      </c>
      <c r="O64" s="235"/>
      <c r="P64" s="235" t="s">
        <v>8</v>
      </c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5"/>
      <c r="AD64" s="185"/>
      <c r="AE64" s="185"/>
      <c r="AF64" s="185"/>
      <c r="AG64" s="185"/>
      <c r="AH64" s="185"/>
      <c r="AI64" s="185"/>
      <c r="AJ64" s="183"/>
      <c r="AK64" s="183"/>
      <c r="AL64" s="183"/>
    </row>
    <row r="65" spans="1:38" x14ac:dyDescent="0.2">
      <c r="A65" s="175"/>
      <c r="B65" s="175"/>
      <c r="C65" s="287" t="s">
        <v>48</v>
      </c>
      <c r="D65" s="289">
        <f>+D58-D67</f>
        <v>0</v>
      </c>
      <c r="E65" s="289"/>
      <c r="F65" s="289">
        <f>+F58-F67</f>
        <v>0</v>
      </c>
      <c r="G65" s="289"/>
      <c r="H65" s="289">
        <f>+H58-H67</f>
        <v>0</v>
      </c>
      <c r="I65" s="289"/>
      <c r="J65" s="289">
        <f>+J58-J67</f>
        <v>0</v>
      </c>
      <c r="K65" s="289"/>
      <c r="L65" s="289">
        <f>+L58-L67</f>
        <v>0</v>
      </c>
      <c r="M65" s="289"/>
      <c r="N65" s="289">
        <f>+N58-N67</f>
        <v>0</v>
      </c>
      <c r="O65" s="289"/>
      <c r="P65" s="289">
        <f>+P58-P67</f>
        <v>0</v>
      </c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5"/>
      <c r="AD65" s="185"/>
      <c r="AE65" s="185"/>
      <c r="AF65" s="185"/>
      <c r="AG65" s="185"/>
      <c r="AH65" s="185"/>
      <c r="AI65" s="185"/>
      <c r="AJ65" s="183"/>
      <c r="AK65" s="183"/>
      <c r="AL65" s="183"/>
    </row>
    <row r="66" spans="1:38" x14ac:dyDescent="0.2">
      <c r="A66" s="175"/>
      <c r="B66" s="175"/>
      <c r="C66" s="287" t="s">
        <v>47</v>
      </c>
      <c r="D66" s="289">
        <f>+D57</f>
        <v>0</v>
      </c>
      <c r="E66" s="289"/>
      <c r="F66" s="289">
        <f>+F57</f>
        <v>0</v>
      </c>
      <c r="G66" s="289"/>
      <c r="H66" s="289">
        <f>+H57</f>
        <v>0</v>
      </c>
      <c r="I66" s="289"/>
      <c r="J66" s="289">
        <f>+J57</f>
        <v>0</v>
      </c>
      <c r="K66" s="289"/>
      <c r="L66" s="289">
        <f>+L57</f>
        <v>0</v>
      </c>
      <c r="M66" s="289"/>
      <c r="N66" s="289">
        <f>+N57</f>
        <v>0</v>
      </c>
      <c r="O66" s="289"/>
      <c r="P66" s="289">
        <f>+P57</f>
        <v>0</v>
      </c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5"/>
      <c r="AD66" s="185"/>
      <c r="AE66" s="185"/>
      <c r="AF66" s="185"/>
      <c r="AG66" s="185"/>
      <c r="AH66" s="185"/>
      <c r="AI66" s="185"/>
      <c r="AJ66" s="183"/>
      <c r="AK66" s="183"/>
      <c r="AL66" s="183"/>
    </row>
    <row r="67" spans="1:38" x14ac:dyDescent="0.2">
      <c r="A67" s="188"/>
      <c r="B67" s="188"/>
      <c r="C67" s="288" t="s">
        <v>267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</row>
    <row r="68" spans="1:38" x14ac:dyDescent="0.2">
      <c r="A68" s="188"/>
      <c r="B68" s="188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216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5"/>
    </row>
    <row r="69" spans="1:38" x14ac:dyDescent="0.2">
      <c r="A69" s="188"/>
      <c r="B69" s="188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21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85"/>
    </row>
    <row r="70" spans="1:38" x14ac:dyDescent="0.2">
      <c r="A70" s="188"/>
      <c r="B70" s="188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21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</row>
  </sheetData>
  <autoFilter ref="C1:AL38"/>
  <pageMargins left="0.23622047244094491" right="3.937007874015748E-2" top="0.35433070866141736" bottom="0.55118110236220474" header="0.31496062992125984" footer="0.31496062992125984"/>
  <pageSetup scale="41" orientation="landscape" r:id="rId1"/>
  <headerFooter>
    <oddFooter>&amp;L&amp;"+,Normal"&amp;14&amp;D&amp;A&amp;F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>
    <tabColor rgb="FF577BFF"/>
    <pageSetUpPr fitToPage="1"/>
  </sheetPr>
  <dimension ref="A1"/>
  <sheetViews>
    <sheetView showGridLines="0" tabSelected="1" topLeftCell="B1" zoomScale="70" zoomScaleNormal="70" zoomScaleSheetLayoutView="70" workbookViewId="0">
      <selection activeCell="AH24" sqref="AH24"/>
    </sheetView>
  </sheetViews>
  <sheetFormatPr baseColWidth="10" defaultRowHeight="15" x14ac:dyDescent="0.25"/>
  <sheetData/>
  <pageMargins left="0" right="0" top="0.35433070866141736" bottom="0.74803149606299213" header="0.31496062992125984" footer="0.31496062992125984"/>
  <pageSetup scale="37" orientation="landscape" r:id="rId1"/>
  <headerFooter>
    <oddFooter>&amp;L&amp;"+,Normal"&amp;16&amp;D&amp;A&amp;F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2:S76"/>
  <sheetViews>
    <sheetView showGridLines="0" zoomScaleNormal="100" workbookViewId="0">
      <pane ySplit="3" topLeftCell="A49" activePane="bottomLeft" state="frozen"/>
      <selection activeCell="Y63" sqref="A63:Y63"/>
      <selection pane="bottomLeft" activeCell="N71" sqref="N71"/>
    </sheetView>
  </sheetViews>
  <sheetFormatPr baseColWidth="10" defaultColWidth="11.5703125" defaultRowHeight="15" x14ac:dyDescent="0.25"/>
  <cols>
    <col min="1" max="1" width="11.5703125" style="77"/>
    <col min="2" max="2" width="7.85546875" style="77" customWidth="1"/>
    <col min="3" max="6" width="7.7109375" style="77" bestFit="1" customWidth="1"/>
    <col min="7" max="8" width="6.5703125" style="77" bestFit="1" customWidth="1"/>
    <col min="9" max="9" width="8.5703125" style="77" bestFit="1" customWidth="1"/>
    <col min="10" max="10" width="8.85546875" style="77" bestFit="1" customWidth="1"/>
    <col min="11" max="11" width="7.7109375" style="77" bestFit="1" customWidth="1"/>
    <col min="12" max="12" width="8.7109375" style="77" bestFit="1" customWidth="1"/>
    <col min="13" max="13" width="8.85546875" style="77" bestFit="1" customWidth="1"/>
    <col min="14" max="14" width="10.5703125" style="77" bestFit="1" customWidth="1"/>
    <col min="15" max="15" width="6.5703125" style="77" bestFit="1" customWidth="1"/>
    <col min="16" max="16" width="5.140625" style="77" customWidth="1"/>
    <col min="17" max="19" width="7.7109375" style="77" bestFit="1" customWidth="1"/>
    <col min="20" max="16384" width="11.5703125" style="77"/>
  </cols>
  <sheetData>
    <row r="2" spans="1:19" ht="19.5" thickBot="1" x14ac:dyDescent="0.35">
      <c r="A2" s="348" t="s">
        <v>206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Q2" s="348" t="s">
        <v>184</v>
      </c>
      <c r="R2" s="348"/>
      <c r="S2" s="348"/>
    </row>
    <row r="3" spans="1:19" ht="30.75" thickBot="1" x14ac:dyDescent="0.35">
      <c r="A3" s="78"/>
      <c r="B3" s="96" t="s">
        <v>174</v>
      </c>
      <c r="C3" s="91" t="s">
        <v>175</v>
      </c>
      <c r="D3" s="91" t="s">
        <v>176</v>
      </c>
      <c r="E3" s="92" t="s">
        <v>170</v>
      </c>
      <c r="F3" s="92" t="s">
        <v>171</v>
      </c>
      <c r="G3" s="92" t="s">
        <v>172</v>
      </c>
      <c r="H3" s="92" t="s">
        <v>173</v>
      </c>
      <c r="I3" s="93" t="s">
        <v>177</v>
      </c>
      <c r="J3" s="93" t="s">
        <v>178</v>
      </c>
      <c r="K3" s="94" t="s">
        <v>179</v>
      </c>
      <c r="L3" s="93" t="s">
        <v>180</v>
      </c>
      <c r="M3" s="93" t="s">
        <v>181</v>
      </c>
      <c r="N3" s="95" t="s">
        <v>182</v>
      </c>
      <c r="O3" s="97" t="s">
        <v>183</v>
      </c>
      <c r="Q3" s="98" t="s">
        <v>185</v>
      </c>
      <c r="R3" s="99" t="s">
        <v>186</v>
      </c>
      <c r="S3" s="100" t="s">
        <v>187</v>
      </c>
    </row>
    <row r="4" spans="1:19" x14ac:dyDescent="0.25">
      <c r="A4" s="77" t="s">
        <v>145</v>
      </c>
      <c r="B4" s="85">
        <v>3.0219907613832957E-2</v>
      </c>
      <c r="C4" s="86">
        <v>0.10300165867056663</v>
      </c>
      <c r="D4" s="86">
        <v>0.31579660775116375</v>
      </c>
      <c r="E4" s="86">
        <v>0.35217321514562416</v>
      </c>
      <c r="F4" s="86">
        <v>0.10934384419197773</v>
      </c>
      <c r="G4" s="86">
        <v>3.9808093598958424E-3</v>
      </c>
      <c r="H4" s="86">
        <v>0</v>
      </c>
      <c r="I4" s="86">
        <v>5.5387825714744335E-2</v>
      </c>
      <c r="J4" s="86">
        <v>1.0808111434125809E-2</v>
      </c>
      <c r="K4" s="86">
        <v>6.7522873602168756E-2</v>
      </c>
      <c r="L4" s="86">
        <v>1.1168738518610997E-2</v>
      </c>
      <c r="M4" s="86">
        <v>2.4826552997199878E-3</v>
      </c>
      <c r="N4" s="86">
        <v>1.3651393818330986E-2</v>
      </c>
      <c r="O4" s="87">
        <v>4.3096898464392089E-3</v>
      </c>
      <c r="Q4" s="79">
        <f>+B4+C4+D4</f>
        <v>0.44901817403556332</v>
      </c>
      <c r="R4" s="80">
        <f>+E4+F4+G4+H4</f>
        <v>0.46549786869749776</v>
      </c>
      <c r="S4" s="81">
        <f>+K4+N4+O4</f>
        <v>8.5483957266938942E-2</v>
      </c>
    </row>
    <row r="5" spans="1:19" x14ac:dyDescent="0.25">
      <c r="A5" s="77" t="s">
        <v>146</v>
      </c>
      <c r="B5" s="85">
        <v>2.7818507865306309E-2</v>
      </c>
      <c r="C5" s="86">
        <v>9.5876781125308452E-2</v>
      </c>
      <c r="D5" s="86">
        <v>0.32123479433718383</v>
      </c>
      <c r="E5" s="86">
        <v>0.38175729182100104</v>
      </c>
      <c r="F5" s="86">
        <v>7.7880326771673655E-2</v>
      </c>
      <c r="G5" s="86">
        <v>2.5864315164024461E-3</v>
      </c>
      <c r="H5" s="86">
        <v>1.1495251184010871E-4</v>
      </c>
      <c r="I5" s="86">
        <v>5.7327775592260884E-2</v>
      </c>
      <c r="J5" s="86">
        <v>3.2378290834963958E-3</v>
      </c>
      <c r="K5" s="86">
        <v>6.2756407963910021E-2</v>
      </c>
      <c r="L5" s="86">
        <v>2.5032825328381008E-2</v>
      </c>
      <c r="M5" s="86">
        <v>1.2836363822145474E-3</v>
      </c>
      <c r="N5" s="86">
        <v>2.6316461710595557E-2</v>
      </c>
      <c r="O5" s="87">
        <v>3.6580443767785706E-3</v>
      </c>
      <c r="Q5" s="82">
        <f t="shared" ref="Q5:Q28" si="0">+B5+C5+D5</f>
        <v>0.4449300833277986</v>
      </c>
      <c r="R5" s="83">
        <f t="shared" ref="R5:R28" si="1">+E5+F5+G5+H5</f>
        <v>0.46233900262091726</v>
      </c>
      <c r="S5" s="84">
        <f t="shared" ref="S5:S28" si="2">+K5+N5+O5</f>
        <v>9.2730914051284141E-2</v>
      </c>
    </row>
    <row r="6" spans="1:19" x14ac:dyDescent="0.25">
      <c r="A6" s="77" t="s">
        <v>147</v>
      </c>
      <c r="B6" s="85">
        <v>2.8826947139494095E-2</v>
      </c>
      <c r="C6" s="86">
        <v>9.9057303650908632E-2</v>
      </c>
      <c r="D6" s="86">
        <v>0.31585828635103941</v>
      </c>
      <c r="E6" s="86">
        <v>0.3983084691942283</v>
      </c>
      <c r="F6" s="86">
        <v>7.2249050288690039E-2</v>
      </c>
      <c r="G6" s="86">
        <v>2.0590676528210068E-3</v>
      </c>
      <c r="H6" s="86">
        <v>0</v>
      </c>
      <c r="I6" s="86">
        <v>5.9412176558995146E-2</v>
      </c>
      <c r="J6" s="86">
        <v>2.2811239683213115E-3</v>
      </c>
      <c r="K6" s="86">
        <v>6.411472371315842E-2</v>
      </c>
      <c r="L6" s="86">
        <v>1.3961286163637336E-2</v>
      </c>
      <c r="M6" s="86">
        <v>1.1304685152742782E-3</v>
      </c>
      <c r="N6" s="86">
        <v>1.4899978770070443E-2</v>
      </c>
      <c r="O6" s="87">
        <v>4.4949581440667727E-3</v>
      </c>
      <c r="Q6" s="82">
        <f t="shared" si="0"/>
        <v>0.44374253714144213</v>
      </c>
      <c r="R6" s="83">
        <f t="shared" si="1"/>
        <v>0.47261658713573934</v>
      </c>
      <c r="S6" s="84">
        <f t="shared" si="2"/>
        <v>8.3509660627295645E-2</v>
      </c>
    </row>
    <row r="7" spans="1:19" x14ac:dyDescent="0.25">
      <c r="A7" s="77" t="s">
        <v>148</v>
      </c>
      <c r="B7" s="85">
        <v>3.0993202486864931E-2</v>
      </c>
      <c r="C7" s="86">
        <v>0.10668576473566256</v>
      </c>
      <c r="D7" s="86">
        <v>0.33787255468914529</v>
      </c>
      <c r="E7" s="86">
        <v>0.3848837137512271</v>
      </c>
      <c r="F7" s="86">
        <v>6.2233362762469824E-2</v>
      </c>
      <c r="G7" s="86">
        <v>1.4200072852547678E-3</v>
      </c>
      <c r="H7" s="86">
        <v>0</v>
      </c>
      <c r="I7" s="86">
        <v>5.3491057041075256E-2</v>
      </c>
      <c r="J7" s="86">
        <v>3.0766824513853304E-3</v>
      </c>
      <c r="K7" s="86">
        <v>5.7741817979761807E-2</v>
      </c>
      <c r="L7" s="86">
        <v>1.2177076966452842E-2</v>
      </c>
      <c r="M7" s="86">
        <v>9.9812106282400341E-4</v>
      </c>
      <c r="N7" s="86">
        <v>1.3175198029276846E-2</v>
      </c>
      <c r="O7" s="87">
        <v>4.9943782803368777E-3</v>
      </c>
      <c r="Q7" s="82">
        <f t="shared" si="0"/>
        <v>0.47555152191167277</v>
      </c>
      <c r="R7" s="83">
        <f t="shared" si="1"/>
        <v>0.44853708379895169</v>
      </c>
      <c r="S7" s="84">
        <f t="shared" si="2"/>
        <v>7.5911394289375531E-2</v>
      </c>
    </row>
    <row r="8" spans="1:19" x14ac:dyDescent="0.25">
      <c r="A8" s="77" t="s">
        <v>149</v>
      </c>
      <c r="B8" s="85">
        <v>2.997520352855983E-2</v>
      </c>
      <c r="C8" s="86">
        <v>0.11066248271927322</v>
      </c>
      <c r="D8" s="86">
        <v>0.35302421861856592</v>
      </c>
      <c r="E8" s="86">
        <v>0.38213995742906676</v>
      </c>
      <c r="F8" s="86">
        <v>5.5462904039849902E-2</v>
      </c>
      <c r="G8" s="86">
        <v>9.8747010159970158E-4</v>
      </c>
      <c r="H8" s="86">
        <v>6.5831340106646771E-5</v>
      </c>
      <c r="I8" s="86">
        <v>4.8695442276886616E-2</v>
      </c>
      <c r="J8" s="86">
        <v>2.2272936736082156E-3</v>
      </c>
      <c r="K8" s="86">
        <v>5.281867854556626E-2</v>
      </c>
      <c r="L8" s="86">
        <v>1.2150271005683439E-2</v>
      </c>
      <c r="M8" s="86">
        <v>1.0094138816352505E-3</v>
      </c>
      <c r="N8" s="86">
        <v>1.315968488731869E-2</v>
      </c>
      <c r="O8" s="87">
        <v>4.6001477547855723E-3</v>
      </c>
      <c r="Q8" s="82">
        <f t="shared" si="0"/>
        <v>0.49366190486639894</v>
      </c>
      <c r="R8" s="83">
        <f t="shared" si="1"/>
        <v>0.43865616291062298</v>
      </c>
      <c r="S8" s="84">
        <f t="shared" si="2"/>
        <v>7.0578511187670515E-2</v>
      </c>
    </row>
    <row r="9" spans="1:19" x14ac:dyDescent="0.25">
      <c r="A9" s="77" t="s">
        <v>150</v>
      </c>
      <c r="B9" s="85">
        <v>3.2384776536312852E-2</v>
      </c>
      <c r="C9" s="86">
        <v>0.11888966480446927</v>
      </c>
      <c r="D9" s="86">
        <v>0.36487430167597767</v>
      </c>
      <c r="E9" s="86">
        <v>0.36537622206703912</v>
      </c>
      <c r="F9" s="86">
        <v>4.403805865921788E-2</v>
      </c>
      <c r="G9" s="86">
        <v>5.2374301675977653E-4</v>
      </c>
      <c r="H9" s="86">
        <v>0</v>
      </c>
      <c r="I9" s="86">
        <v>5.1189333100558662E-2</v>
      </c>
      <c r="J9" s="86">
        <v>2.2368191340782122E-3</v>
      </c>
      <c r="K9" s="86">
        <v>5.4540197276536313E-2</v>
      </c>
      <c r="L9" s="86">
        <v>1.3861731843575418E-2</v>
      </c>
      <c r="M9" s="86">
        <v>1.3420914804469274E-3</v>
      </c>
      <c r="N9" s="86">
        <v>1.5203823324022347E-2</v>
      </c>
      <c r="O9" s="87">
        <v>4.1692126396648049E-3</v>
      </c>
      <c r="Q9" s="82">
        <f t="shared" si="0"/>
        <v>0.51614874301675984</v>
      </c>
      <c r="R9" s="83">
        <f t="shared" si="1"/>
        <v>0.4099380237430168</v>
      </c>
      <c r="S9" s="84">
        <f t="shared" si="2"/>
        <v>7.3913233240223461E-2</v>
      </c>
    </row>
    <row r="10" spans="1:19" x14ac:dyDescent="0.25">
      <c r="A10" s="77" t="s">
        <v>151</v>
      </c>
      <c r="B10" s="85">
        <v>3.0478007984340028E-2</v>
      </c>
      <c r="C10" s="86">
        <v>0.11410309480877576</v>
      </c>
      <c r="D10" s="86">
        <v>0.37663914010482075</v>
      </c>
      <c r="E10" s="86">
        <v>0.36523093545874874</v>
      </c>
      <c r="F10" s="86">
        <v>3.8202751720702456E-2</v>
      </c>
      <c r="G10" s="86">
        <v>5.0516035333160274E-4</v>
      </c>
      <c r="H10" s="86">
        <v>0</v>
      </c>
      <c r="I10" s="86">
        <v>5.0687579369812462E-2</v>
      </c>
      <c r="J10" s="86">
        <v>2.578422636796722E-3</v>
      </c>
      <c r="K10" s="86">
        <v>5.4424713567063542E-2</v>
      </c>
      <c r="L10" s="86">
        <v>1.4123441545229392E-2</v>
      </c>
      <c r="M10" s="86">
        <v>1.9048754990212517E-3</v>
      </c>
      <c r="N10" s="86">
        <v>1.6028317044250645E-2</v>
      </c>
      <c r="O10" s="87">
        <v>4.3878789579664488E-3</v>
      </c>
      <c r="Q10" s="82">
        <f t="shared" si="0"/>
        <v>0.52122024289793656</v>
      </c>
      <c r="R10" s="83">
        <f t="shared" si="1"/>
        <v>0.40393884753278281</v>
      </c>
      <c r="S10" s="84">
        <f t="shared" si="2"/>
        <v>7.4840909569280648E-2</v>
      </c>
    </row>
    <row r="11" spans="1:19" x14ac:dyDescent="0.25">
      <c r="A11" s="77" t="s">
        <v>152</v>
      </c>
      <c r="B11" s="85">
        <v>3.5046204687786867E-2</v>
      </c>
      <c r="C11" s="86">
        <v>0.12477645634863969</v>
      </c>
      <c r="D11" s="86">
        <v>0.36357547445652544</v>
      </c>
      <c r="E11" s="86">
        <v>0.36805654719405967</v>
      </c>
      <c r="F11" s="86">
        <v>3.2628873339997144E-2</v>
      </c>
      <c r="G11" s="86">
        <v>2.2031374308969626E-3</v>
      </c>
      <c r="H11" s="86">
        <v>6.119826196936007E-5</v>
      </c>
      <c r="I11" s="86">
        <v>5.0138716060463884E-2</v>
      </c>
      <c r="J11" s="86">
        <v>2.2847351135227758E-3</v>
      </c>
      <c r="K11" s="86">
        <v>5.3270027131229476E-2</v>
      </c>
      <c r="L11" s="86">
        <v>1.4225535994777749E-2</v>
      </c>
      <c r="M11" s="86">
        <v>1.9277452520348422E-3</v>
      </c>
      <c r="N11" s="86">
        <v>1.615328124681259E-2</v>
      </c>
      <c r="O11" s="87">
        <v>4.228799902082781E-3</v>
      </c>
      <c r="Q11" s="82">
        <f t="shared" si="0"/>
        <v>0.523398135492952</v>
      </c>
      <c r="R11" s="83">
        <f t="shared" si="1"/>
        <v>0.40294975622692314</v>
      </c>
      <c r="S11" s="84">
        <f t="shared" si="2"/>
        <v>7.3652108280124834E-2</v>
      </c>
    </row>
    <row r="12" spans="1:19" x14ac:dyDescent="0.25">
      <c r="A12" s="77" t="s">
        <v>153</v>
      </c>
      <c r="B12" s="85">
        <v>3.4507255293185907E-2</v>
      </c>
      <c r="C12" s="86">
        <v>0.12947018854584821</v>
      </c>
      <c r="D12" s="86">
        <v>0.36554848928786299</v>
      </c>
      <c r="E12" s="86">
        <v>0.33675165449236744</v>
      </c>
      <c r="F12" s="86">
        <v>4.807970115466062E-2</v>
      </c>
      <c r="G12" s="86">
        <v>4.5275476803116254E-3</v>
      </c>
      <c r="H12" s="86">
        <v>1.8354923028290375E-4</v>
      </c>
      <c r="I12" s="86">
        <v>5.9434260483550251E-2</v>
      </c>
      <c r="J12" s="86">
        <v>1.2440558941396809E-3</v>
      </c>
      <c r="K12" s="86">
        <v>6.1352349940006594E-2</v>
      </c>
      <c r="L12" s="86">
        <v>1.3356265656919296E-2</v>
      </c>
      <c r="M12" s="86">
        <v>1.5397740984843592E-3</v>
      </c>
      <c r="N12" s="86">
        <v>1.4896039755403656E-2</v>
      </c>
      <c r="O12" s="87">
        <v>4.6832246200700887E-3</v>
      </c>
      <c r="Q12" s="82">
        <f t="shared" si="0"/>
        <v>0.52952593312689711</v>
      </c>
      <c r="R12" s="83">
        <f t="shared" si="1"/>
        <v>0.3895424525576226</v>
      </c>
      <c r="S12" s="84">
        <f t="shared" si="2"/>
        <v>8.0931614315480349E-2</v>
      </c>
    </row>
    <row r="13" spans="1:19" x14ac:dyDescent="0.25">
      <c r="A13" s="77" t="s">
        <v>154</v>
      </c>
      <c r="B13" s="85">
        <v>3.1403680666639538E-2</v>
      </c>
      <c r="C13" s="86">
        <v>0.10801588966138993</v>
      </c>
      <c r="D13" s="86">
        <v>0.32036011557255684</v>
      </c>
      <c r="E13" s="86">
        <v>0.37078693892372272</v>
      </c>
      <c r="F13" s="86">
        <v>9.2727255652631221E-2</v>
      </c>
      <c r="G13" s="86">
        <v>9.0154107176955607E-3</v>
      </c>
      <c r="H13" s="86">
        <v>3.3807790191358353E-4</v>
      </c>
      <c r="I13" s="86">
        <v>5.4787402215662397E-2</v>
      </c>
      <c r="J13" s="86">
        <v>1.3335295019924684E-3</v>
      </c>
      <c r="K13" s="86">
        <v>5.6594240780333885E-2</v>
      </c>
      <c r="L13" s="86">
        <v>1.2028060465858827E-2</v>
      </c>
      <c r="M13" s="86">
        <v>1.1363173925428779E-3</v>
      </c>
      <c r="N13" s="86">
        <v>1.3164377858401705E-2</v>
      </c>
      <c r="O13" s="87">
        <v>4.4119166199722655E-3</v>
      </c>
      <c r="Q13" s="82">
        <f t="shared" si="0"/>
        <v>0.45977968590058632</v>
      </c>
      <c r="R13" s="83">
        <f t="shared" si="1"/>
        <v>0.47286768319596312</v>
      </c>
      <c r="S13" s="84">
        <f t="shared" si="2"/>
        <v>7.4170535258707856E-2</v>
      </c>
    </row>
    <row r="14" spans="1:19" x14ac:dyDescent="0.25">
      <c r="A14" s="77" t="s">
        <v>155</v>
      </c>
      <c r="B14" s="85">
        <v>3.6234220605651499E-2</v>
      </c>
      <c r="C14" s="86">
        <v>0.12041911638405139</v>
      </c>
      <c r="D14" s="86">
        <v>0.31381896751757621</v>
      </c>
      <c r="E14" s="86">
        <v>0.35002908019201967</v>
      </c>
      <c r="F14" s="86">
        <v>8.1346186878655746E-2</v>
      </c>
      <c r="G14" s="86">
        <v>3.0918421774283468E-3</v>
      </c>
      <c r="H14" s="86">
        <v>0</v>
      </c>
      <c r="I14" s="86">
        <v>5.1281185869136124E-2</v>
      </c>
      <c r="J14" s="86">
        <v>1.2023830689999126E-3</v>
      </c>
      <c r="K14" s="86">
        <v>5.295005740701119E-2</v>
      </c>
      <c r="L14" s="86">
        <v>1.3444089187291505E-2</v>
      </c>
      <c r="M14" s="86">
        <v>8.317236266766313E-4</v>
      </c>
      <c r="N14" s="86">
        <v>1.4275812813968135E-2</v>
      </c>
      <c r="O14" s="87">
        <v>5.7036351746770292E-3</v>
      </c>
      <c r="Q14" s="82">
        <f t="shared" si="0"/>
        <v>0.47047230450727912</v>
      </c>
      <c r="R14" s="83">
        <f t="shared" si="1"/>
        <v>0.43446710924810378</v>
      </c>
      <c r="S14" s="84">
        <f t="shared" si="2"/>
        <v>7.292950539565636E-2</v>
      </c>
    </row>
    <row r="15" spans="1:19" x14ac:dyDescent="0.25">
      <c r="A15" s="77" t="s">
        <v>156</v>
      </c>
      <c r="B15" s="85">
        <v>3.7298714267881665E-2</v>
      </c>
      <c r="C15" s="86">
        <v>0.12341155910622893</v>
      </c>
      <c r="D15" s="86">
        <v>0.34369304706029208</v>
      </c>
      <c r="E15" s="86">
        <v>0.35310198477093996</v>
      </c>
      <c r="F15" s="86">
        <v>6.5750218449631762E-2</v>
      </c>
      <c r="G15" s="86">
        <v>2.0783922107102735E-3</v>
      </c>
      <c r="H15" s="86">
        <v>0</v>
      </c>
      <c r="I15" s="86">
        <v>5.2041255773311694E-2</v>
      </c>
      <c r="J15" s="86">
        <v>1.6102858569466982E-3</v>
      </c>
      <c r="K15" s="86">
        <v>5.423012108351017E-2</v>
      </c>
      <c r="L15" s="86">
        <v>1.4035700911247036E-2</v>
      </c>
      <c r="M15" s="86">
        <v>9.5493696167769319E-4</v>
      </c>
      <c r="N15" s="86">
        <v>1.4990637872924728E-2</v>
      </c>
      <c r="O15" s="87">
        <v>5.4453251778804144E-3</v>
      </c>
      <c r="Q15" s="82">
        <f t="shared" si="0"/>
        <v>0.50440332043440272</v>
      </c>
      <c r="R15" s="83">
        <f t="shared" si="1"/>
        <v>0.42093059543128197</v>
      </c>
      <c r="S15" s="84">
        <f t="shared" si="2"/>
        <v>7.4666084134315316E-2</v>
      </c>
    </row>
    <row r="16" spans="1:19" x14ac:dyDescent="0.25">
      <c r="A16" s="77" t="s">
        <v>157</v>
      </c>
      <c r="B16" s="85">
        <v>2.9772139321006134E-2</v>
      </c>
      <c r="C16" s="86">
        <v>0.10516646722793761</v>
      </c>
      <c r="D16" s="86">
        <v>0.32296406426159935</v>
      </c>
      <c r="E16" s="86">
        <v>0.40904249945080967</v>
      </c>
      <c r="F16" s="86">
        <v>5.4668766411984489E-2</v>
      </c>
      <c r="G16" s="86">
        <v>1.3903551986771234E-3</v>
      </c>
      <c r="H16" s="86">
        <v>0</v>
      </c>
      <c r="I16" s="86">
        <v>5.3731667008076113E-2</v>
      </c>
      <c r="J16" s="86">
        <v>2.1504160406206176E-3</v>
      </c>
      <c r="K16" s="86">
        <v>5.6937826096225559E-2</v>
      </c>
      <c r="L16" s="86">
        <v>1.4936122447655444E-2</v>
      </c>
      <c r="M16" s="86">
        <v>1.2049745055201736E-3</v>
      </c>
      <c r="N16" s="86">
        <v>1.6141096953175619E-2</v>
      </c>
      <c r="O16" s="87">
        <v>3.916785078584421E-3</v>
      </c>
      <c r="Q16" s="82">
        <f t="shared" si="0"/>
        <v>0.45790267081054309</v>
      </c>
      <c r="R16" s="83">
        <f t="shared" si="1"/>
        <v>0.46510162106147129</v>
      </c>
      <c r="S16" s="84">
        <f t="shared" si="2"/>
        <v>7.6995708127985604E-2</v>
      </c>
    </row>
    <row r="17" spans="1:19" x14ac:dyDescent="0.25">
      <c r="A17" s="77" t="s">
        <v>158</v>
      </c>
      <c r="B17" s="85">
        <v>3.4107497913397115E-2</v>
      </c>
      <c r="C17" s="86">
        <v>9.7082623029006193E-2</v>
      </c>
      <c r="D17" s="86">
        <v>0.31748589327549925</v>
      </c>
      <c r="E17" s="86">
        <v>0.42148282540531656</v>
      </c>
      <c r="F17" s="86">
        <v>5.2244024581632097E-2</v>
      </c>
      <c r="G17" s="86">
        <v>1.8561903626338567E-3</v>
      </c>
      <c r="H17" s="86">
        <v>0</v>
      </c>
      <c r="I17" s="86">
        <v>5.1886321230499528E-2</v>
      </c>
      <c r="J17" s="86">
        <v>1.8465227044951388E-3</v>
      </c>
      <c r="K17" s="86">
        <v>5.5174291763477518E-2</v>
      </c>
      <c r="L17" s="86">
        <v>1.4649402377599392E-2</v>
      </c>
      <c r="M17" s="86">
        <v>1.1794542929235965E-3</v>
      </c>
      <c r="N17" s="86">
        <v>1.5828856670522987E-2</v>
      </c>
      <c r="O17" s="87">
        <v>4.737796998514403E-3</v>
      </c>
      <c r="Q17" s="82">
        <f t="shared" si="0"/>
        <v>0.4486760142179026</v>
      </c>
      <c r="R17" s="83">
        <f t="shared" si="1"/>
        <v>0.47558304034958249</v>
      </c>
      <c r="S17" s="84">
        <f t="shared" si="2"/>
        <v>7.5740945432514903E-2</v>
      </c>
    </row>
    <row r="18" spans="1:19" x14ac:dyDescent="0.25">
      <c r="A18" s="77" t="s">
        <v>159</v>
      </c>
      <c r="B18" s="85">
        <v>3.0408076385087881E-2</v>
      </c>
      <c r="C18" s="86">
        <v>9.2288511828741718E-2</v>
      </c>
      <c r="D18" s="86">
        <v>0.31673390230222925</v>
      </c>
      <c r="E18" s="86">
        <v>0.42981815970321718</v>
      </c>
      <c r="F18" s="86">
        <v>5.5765033415097275E-2</v>
      </c>
      <c r="G18" s="86">
        <v>1.6217640738713536E-3</v>
      </c>
      <c r="H18" s="86">
        <v>0</v>
      </c>
      <c r="I18" s="86">
        <v>5.2534175299181682E-2</v>
      </c>
      <c r="J18" s="86">
        <v>1.4612770040611676E-3</v>
      </c>
      <c r="K18" s="86">
        <v>5.5159405893760942E-2</v>
      </c>
      <c r="L18" s="86">
        <v>1.3397291653996635E-2</v>
      </c>
      <c r="M18" s="86">
        <v>7.0107509443397052E-4</v>
      </c>
      <c r="N18" s="86">
        <v>1.4098366748430605E-2</v>
      </c>
      <c r="O18" s="87">
        <v>4.106779649563813E-3</v>
      </c>
      <c r="Q18" s="82">
        <f t="shared" si="0"/>
        <v>0.43943049051605887</v>
      </c>
      <c r="R18" s="83">
        <f t="shared" si="1"/>
        <v>0.48720495719218582</v>
      </c>
      <c r="S18" s="84">
        <f t="shared" si="2"/>
        <v>7.3364552291755356E-2</v>
      </c>
    </row>
    <row r="19" spans="1:19" x14ac:dyDescent="0.25">
      <c r="A19" s="77" t="s">
        <v>160</v>
      </c>
      <c r="B19" s="85">
        <v>2.9079038703262481E-2</v>
      </c>
      <c r="C19" s="86">
        <v>9.5454289627225478E-2</v>
      </c>
      <c r="D19" s="86">
        <v>0.3054362168483325</v>
      </c>
      <c r="E19" s="86">
        <v>0.44265801174417951</v>
      </c>
      <c r="F19" s="86">
        <v>5.3524191884134098E-2</v>
      </c>
      <c r="G19" s="86">
        <v>1.0693581974748137E-3</v>
      </c>
      <c r="H19" s="86">
        <v>0</v>
      </c>
      <c r="I19" s="86">
        <v>5.1206311089432112E-2</v>
      </c>
      <c r="J19" s="86">
        <v>1.1444008779993621E-3</v>
      </c>
      <c r="K19" s="86">
        <v>5.2811286419150894E-2</v>
      </c>
      <c r="L19" s="86">
        <v>1.240455509070784E-2</v>
      </c>
      <c r="M19" s="86">
        <v>5.6282010393411252E-4</v>
      </c>
      <c r="N19" s="86">
        <v>1.2967375194641953E-2</v>
      </c>
      <c r="O19" s="87">
        <v>7.0002313815982842E-3</v>
      </c>
      <c r="Q19" s="82">
        <f t="shared" si="0"/>
        <v>0.42996954517882047</v>
      </c>
      <c r="R19" s="83">
        <f t="shared" si="1"/>
        <v>0.49725156182578845</v>
      </c>
      <c r="S19" s="84">
        <f t="shared" si="2"/>
        <v>7.2778892995391142E-2</v>
      </c>
    </row>
    <row r="20" spans="1:19" x14ac:dyDescent="0.25">
      <c r="A20" s="77" t="s">
        <v>161</v>
      </c>
      <c r="B20" s="85">
        <v>2.7420300537751494E-2</v>
      </c>
      <c r="C20" s="86">
        <v>9.0221634027440406E-2</v>
      </c>
      <c r="D20" s="86">
        <v>0.32455731827852513</v>
      </c>
      <c r="E20" s="86">
        <v>0.42270282947749316</v>
      </c>
      <c r="F20" s="86">
        <v>5.1071314894543751E-2</v>
      </c>
      <c r="G20" s="86">
        <v>3.6185147337208719E-4</v>
      </c>
      <c r="H20" s="86">
        <v>0</v>
      </c>
      <c r="I20" s="86">
        <v>6.1239341296299397E-2</v>
      </c>
      <c r="J20" s="86">
        <v>1.2463772971705225E-3</v>
      </c>
      <c r="K20" s="86">
        <v>6.3853718191412723E-2</v>
      </c>
      <c r="L20" s="86">
        <v>1.4772586400415458E-2</v>
      </c>
      <c r="M20" s="86">
        <v>6.0308578895347867E-4</v>
      </c>
      <c r="N20" s="86">
        <v>1.5375672189368937E-2</v>
      </c>
      <c r="O20" s="87">
        <v>4.4353609300923054E-3</v>
      </c>
      <c r="Q20" s="82">
        <f t="shared" si="0"/>
        <v>0.44219925284371703</v>
      </c>
      <c r="R20" s="83">
        <f t="shared" si="1"/>
        <v>0.474135995845409</v>
      </c>
      <c r="S20" s="84">
        <f t="shared" si="2"/>
        <v>8.3664751310873975E-2</v>
      </c>
    </row>
    <row r="21" spans="1:19" x14ac:dyDescent="0.25">
      <c r="A21" s="77" t="s">
        <v>162</v>
      </c>
      <c r="B21" s="85">
        <v>2.587385979165167E-2</v>
      </c>
      <c r="C21" s="86">
        <v>0.10131528881850248</v>
      </c>
      <c r="D21" s="86">
        <v>0.32511663461571422</v>
      </c>
      <c r="E21" s="86">
        <v>0.41495665408623933</v>
      </c>
      <c r="F21" s="86">
        <v>4.7140609413724666E-2</v>
      </c>
      <c r="G21" s="86">
        <v>4.3191657839800084E-4</v>
      </c>
      <c r="H21" s="86">
        <v>6.1702368342571545E-5</v>
      </c>
      <c r="I21" s="86">
        <v>6.2926131981365888E-2</v>
      </c>
      <c r="J21" s="86">
        <v>1.3368846474223835E-3</v>
      </c>
      <c r="K21" s="86">
        <v>6.5558766363982265E-2</v>
      </c>
      <c r="L21" s="86">
        <v>1.3630053166874056E-2</v>
      </c>
      <c r="M21" s="86">
        <v>7.4042842011085854E-4</v>
      </c>
      <c r="N21" s="86">
        <v>1.4370481586984913E-2</v>
      </c>
      <c r="O21" s="87">
        <v>5.1740863764598612E-3</v>
      </c>
      <c r="Q21" s="82">
        <f t="shared" si="0"/>
        <v>0.45230578322586834</v>
      </c>
      <c r="R21" s="83">
        <f t="shared" si="1"/>
        <v>0.4625908824467046</v>
      </c>
      <c r="S21" s="84">
        <f t="shared" si="2"/>
        <v>8.5103334327427033E-2</v>
      </c>
    </row>
    <row r="22" spans="1:19" x14ac:dyDescent="0.25">
      <c r="A22" s="77" t="s">
        <v>163</v>
      </c>
      <c r="B22" s="85">
        <v>2.870081336557485E-2</v>
      </c>
      <c r="C22" s="86">
        <v>9.5862826994943945E-2</v>
      </c>
      <c r="D22" s="86">
        <v>0.30646442441562249</v>
      </c>
      <c r="E22" s="86">
        <v>0.42481424488898661</v>
      </c>
      <c r="F22" s="86">
        <v>4.5319850516597052E-2</v>
      </c>
      <c r="G22" s="86">
        <v>1.6671795999120685E-2</v>
      </c>
      <c r="H22" s="86">
        <v>6.2255440756210159E-3</v>
      </c>
      <c r="I22" s="86">
        <v>5.379643877775335E-2</v>
      </c>
      <c r="J22" s="86">
        <v>1.2837986370630907E-3</v>
      </c>
      <c r="K22" s="86">
        <v>5.6162673114970321E-2</v>
      </c>
      <c r="L22" s="86">
        <v>1.3828973400747418E-2</v>
      </c>
      <c r="M22" s="86">
        <v>5.8914047043306223E-4</v>
      </c>
      <c r="N22" s="86">
        <v>1.441811387118048E-2</v>
      </c>
      <c r="O22" s="87">
        <v>5.359712757382575E-3</v>
      </c>
      <c r="Q22" s="82">
        <f t="shared" si="0"/>
        <v>0.43102806477614131</v>
      </c>
      <c r="R22" s="83">
        <f t="shared" si="1"/>
        <v>0.49303143548032535</v>
      </c>
      <c r="S22" s="84">
        <f t="shared" si="2"/>
        <v>7.5940499743533382E-2</v>
      </c>
    </row>
    <row r="23" spans="1:19" x14ac:dyDescent="0.25">
      <c r="A23" s="77" t="s">
        <v>164</v>
      </c>
      <c r="B23" s="85">
        <v>3.020818168583491E-2</v>
      </c>
      <c r="C23" s="86">
        <v>0.10334473722521473</v>
      </c>
      <c r="D23" s="86">
        <v>0.30817804629494833</v>
      </c>
      <c r="E23" s="86">
        <v>0.38962185179793274</v>
      </c>
      <c r="F23" s="86">
        <v>5.8123453195516088E-2</v>
      </c>
      <c r="G23" s="86">
        <v>2.9917018488863009E-2</v>
      </c>
      <c r="H23" s="86">
        <v>0</v>
      </c>
      <c r="I23" s="86">
        <v>5.9249890813801137E-2</v>
      </c>
      <c r="J23" s="86">
        <v>1.5195079341971175E-3</v>
      </c>
      <c r="K23" s="86">
        <v>6.1796658902314748E-2</v>
      </c>
      <c r="L23" s="86">
        <v>1.2783884117047605E-2</v>
      </c>
      <c r="M23" s="86">
        <v>6.1872179356529337E-4</v>
      </c>
      <c r="N23" s="86">
        <v>1.3402605910612899E-2</v>
      </c>
      <c r="O23" s="87">
        <v>5.4074464987625562E-3</v>
      </c>
      <c r="Q23" s="82">
        <f t="shared" si="0"/>
        <v>0.44173096520599797</v>
      </c>
      <c r="R23" s="83">
        <f t="shared" si="1"/>
        <v>0.47766232348231186</v>
      </c>
      <c r="S23" s="84">
        <f t="shared" si="2"/>
        <v>8.0606711311690199E-2</v>
      </c>
    </row>
    <row r="24" spans="1:19" x14ac:dyDescent="0.25">
      <c r="A24" s="77" t="s">
        <v>165</v>
      </c>
      <c r="B24" s="85">
        <v>2.4747149726949434E-2</v>
      </c>
      <c r="C24" s="86">
        <v>9.9026847980018678E-2</v>
      </c>
      <c r="D24" s="86">
        <v>0.30680855797491563</v>
      </c>
      <c r="E24" s="86">
        <v>0.35849899165883359</v>
      </c>
      <c r="F24" s="86">
        <v>0.10218239643824639</v>
      </c>
      <c r="G24" s="86">
        <v>3.3161945615556659E-2</v>
      </c>
      <c r="H24" s="86">
        <v>5.7373608331412914E-5</v>
      </c>
      <c r="I24" s="86">
        <v>5.2849699314481004E-2</v>
      </c>
      <c r="J24" s="86">
        <v>1.616023301334797E-3</v>
      </c>
      <c r="K24" s="86">
        <v>5.5843645442575231E-2</v>
      </c>
      <c r="L24" s="86">
        <v>1.3799309030510328E-2</v>
      </c>
      <c r="M24" s="86">
        <v>4.4942659859606779E-4</v>
      </c>
      <c r="N24" s="86">
        <v>1.4248735629106396E-2</v>
      </c>
      <c r="O24" s="87">
        <v>5.4243559254665832E-3</v>
      </c>
      <c r="Q24" s="82">
        <f t="shared" si="0"/>
        <v>0.43058255568188375</v>
      </c>
      <c r="R24" s="83">
        <f t="shared" si="1"/>
        <v>0.49390070732096808</v>
      </c>
      <c r="S24" s="84">
        <f t="shared" si="2"/>
        <v>7.5516736997148212E-2</v>
      </c>
    </row>
    <row r="25" spans="1:19" x14ac:dyDescent="0.25">
      <c r="A25" s="77" t="s">
        <v>166</v>
      </c>
      <c r="B25" s="85">
        <v>2.6560701898422891E-2</v>
      </c>
      <c r="C25" s="86">
        <v>9.769905556983817E-2</v>
      </c>
      <c r="D25" s="86">
        <v>0.29701752154333289</v>
      </c>
      <c r="E25" s="86">
        <v>0.37448623541373299</v>
      </c>
      <c r="F25" s="86">
        <v>0.10858429611905725</v>
      </c>
      <c r="G25" s="86">
        <v>1.7856084250689415E-2</v>
      </c>
      <c r="H25" s="86">
        <v>4.2897499701355948E-4</v>
      </c>
      <c r="I25" s="86">
        <v>5.4834622691168684E-2</v>
      </c>
      <c r="J25" s="86">
        <v>2.5291650865591113E-3</v>
      </c>
      <c r="K25" s="86">
        <v>5.8700759851753388E-2</v>
      </c>
      <c r="L25" s="86">
        <v>1.323209126204742E-2</v>
      </c>
      <c r="M25" s="86">
        <v>8.2220207760932236E-4</v>
      </c>
      <c r="N25" s="86">
        <v>1.4054293339656743E-2</v>
      </c>
      <c r="O25" s="87">
        <v>4.612077016502728E-3</v>
      </c>
      <c r="Q25" s="82">
        <f t="shared" si="0"/>
        <v>0.42127727901159395</v>
      </c>
      <c r="R25" s="83">
        <f t="shared" si="1"/>
        <v>0.50135559078049319</v>
      </c>
      <c r="S25" s="84">
        <f t="shared" si="2"/>
        <v>7.7367130207912846E-2</v>
      </c>
    </row>
    <row r="26" spans="1:19" x14ac:dyDescent="0.25">
      <c r="A26" s="77" t="s">
        <v>167</v>
      </c>
      <c r="B26" s="85">
        <v>2.8225524597726859E-2</v>
      </c>
      <c r="C26" s="86">
        <v>9.9586193398666312E-2</v>
      </c>
      <c r="D26" s="86">
        <v>0.30452531070444983</v>
      </c>
      <c r="E26" s="86">
        <v>0.37054913254393201</v>
      </c>
      <c r="F26" s="86">
        <v>0.10965175937705331</v>
      </c>
      <c r="G26" s="86">
        <v>1.0380114915211586E-2</v>
      </c>
      <c r="H26" s="86">
        <v>1.2581957472983742E-4</v>
      </c>
      <c r="I26" s="86">
        <v>5.6986830884511612E-2</v>
      </c>
      <c r="J26" s="86">
        <v>2.5793012819616671E-3</v>
      </c>
      <c r="K26" s="86">
        <v>6.0742545190197256E-2</v>
      </c>
      <c r="L26" s="86">
        <v>1.1079462051418265E-2</v>
      </c>
      <c r="M26" s="86">
        <v>7.6540241293984431E-4</v>
      </c>
      <c r="N26" s="86">
        <v>1.1844864464358111E-2</v>
      </c>
      <c r="O26" s="87">
        <v>4.3687352336749105E-3</v>
      </c>
      <c r="Q26" s="82">
        <f t="shared" si="0"/>
        <v>0.43233702870084301</v>
      </c>
      <c r="R26" s="83">
        <f t="shared" si="1"/>
        <v>0.49070682641092672</v>
      </c>
      <c r="S26" s="84">
        <f t="shared" si="2"/>
        <v>7.6956144888230285E-2</v>
      </c>
    </row>
    <row r="27" spans="1:19" x14ac:dyDescent="0.25">
      <c r="A27" s="77" t="s">
        <v>168</v>
      </c>
      <c r="B27" s="85">
        <v>3.4808741384379185E-2</v>
      </c>
      <c r="C27" s="86">
        <v>0.10807173423055565</v>
      </c>
      <c r="D27" s="86">
        <v>0.28704145297749323</v>
      </c>
      <c r="E27" s="86">
        <v>0.36637376278051809</v>
      </c>
      <c r="F27" s="86">
        <v>0.12145820403096724</v>
      </c>
      <c r="G27" s="86">
        <v>1.2053702675334009E-2</v>
      </c>
      <c r="H27" s="86">
        <v>1.175970992715513E-4</v>
      </c>
      <c r="I27" s="86">
        <v>5.0463855224904451E-2</v>
      </c>
      <c r="J27" s="86">
        <v>2.6067357005193871E-3</v>
      </c>
      <c r="K27" s="86">
        <v>5.4968804102832128E-2</v>
      </c>
      <c r="L27" s="86">
        <v>1.0159409401234769E-2</v>
      </c>
      <c r="M27" s="86">
        <v>9.2117727762715187E-4</v>
      </c>
      <c r="N27" s="86">
        <v>1.1080586678861921E-2</v>
      </c>
      <c r="O27" s="87">
        <v>4.0254140397870189E-3</v>
      </c>
      <c r="Q27" s="82">
        <f t="shared" si="0"/>
        <v>0.42992192859242806</v>
      </c>
      <c r="R27" s="83">
        <f t="shared" si="1"/>
        <v>0.50000326658609084</v>
      </c>
      <c r="S27" s="84">
        <f t="shared" si="2"/>
        <v>7.0074804821481068E-2</v>
      </c>
    </row>
    <row r="28" spans="1:19" x14ac:dyDescent="0.25">
      <c r="A28" s="77" t="s">
        <v>169</v>
      </c>
      <c r="B28" s="85">
        <v>3.9430912109827077E-2</v>
      </c>
      <c r="C28" s="86">
        <v>0.11372933918651025</v>
      </c>
      <c r="D28" s="86">
        <v>0.31277379148172452</v>
      </c>
      <c r="E28" s="86">
        <v>0.37156127776437003</v>
      </c>
      <c r="F28" s="86">
        <v>7.9918714899952614E-2</v>
      </c>
      <c r="G28" s="86">
        <v>2.3113310204658155E-3</v>
      </c>
      <c r="H28" s="86">
        <v>5.9264897960661937E-5</v>
      </c>
      <c r="I28" s="86">
        <v>5.8188252314376576E-2</v>
      </c>
      <c r="J28" s="86">
        <v>3.2694468708298501E-3</v>
      </c>
      <c r="K28" s="86">
        <v>6.344011002199057E-2</v>
      </c>
      <c r="L28" s="86">
        <v>1.1461831265592019E-2</v>
      </c>
      <c r="M28" s="86">
        <v>9.4823836737059099E-4</v>
      </c>
      <c r="N28" s="86">
        <v>1.2410069632962609E-2</v>
      </c>
      <c r="O28" s="87">
        <v>4.3651889842358663E-3</v>
      </c>
      <c r="Q28" s="82">
        <f t="shared" si="0"/>
        <v>0.46593404277806183</v>
      </c>
      <c r="R28" s="83">
        <f t="shared" si="1"/>
        <v>0.45385058858274913</v>
      </c>
      <c r="S28" s="84">
        <f t="shared" si="2"/>
        <v>8.0215368639189044E-2</v>
      </c>
    </row>
    <row r="29" spans="1:19" x14ac:dyDescent="0.25">
      <c r="A29" s="77" t="s">
        <v>212</v>
      </c>
      <c r="B29" s="85">
        <v>3.4488207640342904E-2</v>
      </c>
      <c r="C29" s="86">
        <v>9.3153715482163321E-2</v>
      </c>
      <c r="D29" s="86">
        <v>0.29911507920831193</v>
      </c>
      <c r="E29" s="86">
        <v>0.40099948642989769</v>
      </c>
      <c r="F29" s="86">
        <v>7.910954845336389E-2</v>
      </c>
      <c r="G29" s="86">
        <v>1.6592264844151226E-3</v>
      </c>
      <c r="H29" s="86">
        <v>5.9258088729111522E-5</v>
      </c>
      <c r="I29" s="86">
        <v>7.0736380515940431E-2</v>
      </c>
      <c r="J29" s="86">
        <v>2.5283451191087584E-3</v>
      </c>
      <c r="K29" s="86">
        <v>7.3264725635049183E-2</v>
      </c>
      <c r="L29" s="86">
        <v>1.2080749022241537E-2</v>
      </c>
      <c r="M29" s="86">
        <v>7.0122071662781971E-4</v>
      </c>
      <c r="N29" s="86">
        <v>1.2781969738869355E-2</v>
      </c>
      <c r="O29" s="87">
        <v>5.3687828388575042E-3</v>
      </c>
      <c r="P29" s="158"/>
      <c r="Q29" s="82">
        <f t="shared" ref="Q29:Q34" si="3">+B29+C29+D29</f>
        <v>0.42675700233081815</v>
      </c>
      <c r="R29" s="83">
        <f t="shared" ref="R29" si="4">+E29+F29+G29+H29</f>
        <v>0.48182751945640578</v>
      </c>
      <c r="S29" s="84">
        <f t="shared" ref="S29" si="5">+K29+N29+O29</f>
        <v>9.1415478212776041E-2</v>
      </c>
    </row>
    <row r="30" spans="1:19" x14ac:dyDescent="0.25">
      <c r="A30" s="77" t="s">
        <v>241</v>
      </c>
      <c r="B30" s="85">
        <v>3.3226072560103181E-2</v>
      </c>
      <c r="C30" s="86">
        <v>0.11516720678086224</v>
      </c>
      <c r="D30" s="86">
        <v>0.29743431468367598</v>
      </c>
      <c r="E30" s="86">
        <v>0.39952447088813065</v>
      </c>
      <c r="F30" s="86">
        <v>6.4223102408318716E-2</v>
      </c>
      <c r="G30" s="86">
        <v>8.001691786263381E-4</v>
      </c>
      <c r="H30" s="86">
        <v>0</v>
      </c>
      <c r="I30" s="86">
        <v>6.8848842326663356E-2</v>
      </c>
      <c r="J30" s="86">
        <v>2.3624042416587128E-3</v>
      </c>
      <c r="K30" s="86">
        <v>7.1211246568322062E-2</v>
      </c>
      <c r="L30" s="86">
        <v>1.2728405434291821E-2</v>
      </c>
      <c r="M30" s="86">
        <v>7.906433550712627E-4</v>
      </c>
      <c r="N30" s="86">
        <v>1.3519048789363084E-2</v>
      </c>
      <c r="O30" s="87">
        <v>4.8943681425977683E-3</v>
      </c>
      <c r="P30" s="158"/>
      <c r="Q30" s="82">
        <f t="shared" si="3"/>
        <v>0.44582759402464139</v>
      </c>
      <c r="R30" s="83">
        <f t="shared" ref="R30" si="6">+E30+F30+G30+H30</f>
        <v>0.46454774247507569</v>
      </c>
      <c r="S30" s="84">
        <f t="shared" ref="S30" si="7">+K30+N30+O30</f>
        <v>8.9624663500282906E-2</v>
      </c>
    </row>
    <row r="31" spans="1:19" x14ac:dyDescent="0.25">
      <c r="A31" s="77" t="s">
        <v>269</v>
      </c>
      <c r="B31" s="85">
        <v>2.7315571799557566E-2</v>
      </c>
      <c r="C31" s="86">
        <v>0.11033952101567759</v>
      </c>
      <c r="D31" s="86">
        <v>0.29467474592029752</v>
      </c>
      <c r="E31" s="86">
        <v>0.39473694334904297</v>
      </c>
      <c r="F31" s="86">
        <v>5.7920554005963257E-2</v>
      </c>
      <c r="G31" s="86">
        <v>1.5350581898624604E-2</v>
      </c>
      <c r="H31" s="86">
        <v>1.1484081946715399E-2</v>
      </c>
      <c r="I31" s="86">
        <v>6.800423198999711E-2</v>
      </c>
      <c r="J31" s="86">
        <v>2.4333942483408676E-3</v>
      </c>
      <c r="K31" s="86">
        <v>7.0437626238337978E-2</v>
      </c>
      <c r="L31" s="86">
        <v>1.1882273732807541E-2</v>
      </c>
      <c r="M31" s="86">
        <v>9.618159084351255E-4</v>
      </c>
      <c r="N31" s="86">
        <v>1.2844089641242666E-2</v>
      </c>
      <c r="O31" s="87">
        <v>4.8962841845404123E-3</v>
      </c>
      <c r="P31" s="158"/>
      <c r="Q31" s="82">
        <f t="shared" si="3"/>
        <v>0.43232983873553266</v>
      </c>
      <c r="R31" s="83">
        <f t="shared" ref="R31" si="8">+E31+F31+G31+H31</f>
        <v>0.47949216120034621</v>
      </c>
      <c r="S31" s="84">
        <f t="shared" ref="S31:S36" si="9">+K31+N31+O31</f>
        <v>8.8178000064121048E-2</v>
      </c>
    </row>
    <row r="32" spans="1:19" x14ac:dyDescent="0.25">
      <c r="A32" s="77" t="s">
        <v>270</v>
      </c>
      <c r="B32" s="85">
        <v>8.2139580834097808E-2</v>
      </c>
      <c r="C32" s="86">
        <v>0.12956036976924706</v>
      </c>
      <c r="D32" s="86">
        <v>0.1566579634464752</v>
      </c>
      <c r="E32" s="86">
        <v>0.55253687107473004</v>
      </c>
      <c r="F32" s="86">
        <v>2.5403994072401384E-3</v>
      </c>
      <c r="G32" s="86">
        <v>1.2701997036200692E-3</v>
      </c>
      <c r="H32" s="86">
        <v>0</v>
      </c>
      <c r="I32" s="86">
        <v>3.5523251711241266E-2</v>
      </c>
      <c r="J32" s="86">
        <v>1.3125396937407382E-2</v>
      </c>
      <c r="K32" s="86">
        <v>4.8648648648648651E-2</v>
      </c>
      <c r="L32" s="86">
        <v>7.1766283254533908E-3</v>
      </c>
      <c r="M32" s="86">
        <v>5.7158986662903116E-3</v>
      </c>
      <c r="N32" s="86">
        <v>1.2892526991743702E-2</v>
      </c>
      <c r="O32" s="87">
        <v>1.3753440124197304E-2</v>
      </c>
      <c r="Q32" s="82">
        <f t="shared" si="3"/>
        <v>0.3683579140498201</v>
      </c>
      <c r="R32" s="83">
        <f t="shared" ref="R32" si="10">+E32+F32+G32+H32</f>
        <v>0.55634747018559028</v>
      </c>
      <c r="S32" s="84">
        <f t="shared" si="9"/>
        <v>7.5294615764589651E-2</v>
      </c>
    </row>
    <row r="33" spans="1:19" x14ac:dyDescent="0.25">
      <c r="A33" s="77" t="s">
        <v>288</v>
      </c>
      <c r="B33" s="85">
        <v>2.6396944663034858E-2</v>
      </c>
      <c r="C33" s="86">
        <v>9.7129089202106167E-2</v>
      </c>
      <c r="D33" s="86">
        <v>0.25516438843128381</v>
      </c>
      <c r="E33" s="86">
        <v>0.38922732424064727</v>
      </c>
      <c r="F33" s="86">
        <v>0.10761130134384998</v>
      </c>
      <c r="G33" s="86">
        <v>2.2915027238559958E-2</v>
      </c>
      <c r="H33" s="86">
        <v>1.1047340100690002E-2</v>
      </c>
      <c r="I33" s="86">
        <v>6.2904210810958622E-2</v>
      </c>
      <c r="J33" s="86">
        <v>1.9688328892318819E-3</v>
      </c>
      <c r="K33" s="86">
        <v>6.4873043700190508E-2</v>
      </c>
      <c r="L33" s="86">
        <v>2.023978440064534E-2</v>
      </c>
      <c r="M33" s="86">
        <v>7.4742730054173283E-4</v>
      </c>
      <c r="N33" s="86">
        <v>2.0987211701187072E-2</v>
      </c>
      <c r="O33" s="87">
        <v>4.6483293784503948E-3</v>
      </c>
      <c r="Q33" s="82">
        <f t="shared" si="3"/>
        <v>0.3786904222964248</v>
      </c>
      <c r="R33" s="83">
        <f t="shared" ref="R33" si="11">+E33+F33+G33+H33</f>
        <v>0.53080099292374716</v>
      </c>
      <c r="S33" s="84">
        <f t="shared" si="9"/>
        <v>9.0508584779827969E-2</v>
      </c>
    </row>
    <row r="34" spans="1:19" x14ac:dyDescent="0.25">
      <c r="A34" s="77" t="s">
        <v>291</v>
      </c>
      <c r="B34" s="85">
        <v>2.6872181562800326E-2</v>
      </c>
      <c r="C34" s="86">
        <v>0.10257263251275227</v>
      </c>
      <c r="D34" s="86">
        <v>0.26267834700968434</v>
      </c>
      <c r="E34" s="86">
        <v>0.3866526206845568</v>
      </c>
      <c r="F34" s="86">
        <v>0.12280993568418719</v>
      </c>
      <c r="G34" s="86">
        <v>1.6245287203371036E-2</v>
      </c>
      <c r="H34" s="86">
        <v>3.3266799733865603E-4</v>
      </c>
      <c r="I34" s="86">
        <v>6.1700672728616839E-2</v>
      </c>
      <c r="J34" s="86">
        <v>2.2362682043320765E-3</v>
      </c>
      <c r="K34" s="86">
        <v>6.393694093294891E-2</v>
      </c>
      <c r="L34" s="86">
        <v>1.1512160863458269E-2</v>
      </c>
      <c r="M34" s="86">
        <v>1.081170991350632E-3</v>
      </c>
      <c r="N34" s="86">
        <v>1.25933318548089E-2</v>
      </c>
      <c r="O34" s="87">
        <v>5.3060545575515632E-3</v>
      </c>
      <c r="P34" s="158"/>
      <c r="Q34" s="82">
        <f t="shared" si="3"/>
        <v>0.39212316108523693</v>
      </c>
      <c r="R34" s="83">
        <f t="shared" ref="R34" si="12">+E34+F34+G34+H34</f>
        <v>0.52604051156945375</v>
      </c>
      <c r="S34" s="84">
        <f t="shared" si="9"/>
        <v>8.1836327345309379E-2</v>
      </c>
    </row>
    <row r="35" spans="1:19" x14ac:dyDescent="0.25">
      <c r="A35" s="77" t="s">
        <v>292</v>
      </c>
      <c r="B35" s="85">
        <v>2.7271691423924747E-2</v>
      </c>
      <c r="C35" s="86">
        <v>9.3022618692565229E-2</v>
      </c>
      <c r="D35" s="86">
        <v>0.24705786392920318</v>
      </c>
      <c r="E35" s="86">
        <v>0.41693933169412617</v>
      </c>
      <c r="F35" s="86">
        <v>0.1235351583781687</v>
      </c>
      <c r="G35" s="86">
        <v>1.0030752256607937E-2</v>
      </c>
      <c r="H35" s="86">
        <v>0</v>
      </c>
      <c r="I35" s="86">
        <v>6.0147155058244986E-2</v>
      </c>
      <c r="J35" s="86">
        <v>2.9326407901069762E-3</v>
      </c>
      <c r="K35" s="86">
        <v>6.3079795848351966E-2</v>
      </c>
      <c r="L35" s="86">
        <v>1.3359392949582861E-2</v>
      </c>
      <c r="M35" s="86">
        <v>9.526412757672343E-4</v>
      </c>
      <c r="N35" s="86">
        <v>1.4312034225350096E-2</v>
      </c>
      <c r="O35" s="87">
        <v>4.7507535517019592E-3</v>
      </c>
      <c r="P35" s="158"/>
      <c r="Q35" s="82">
        <f t="shared" ref="Q35" si="13">+B35+C35+D35</f>
        <v>0.36735217404569315</v>
      </c>
      <c r="R35" s="83">
        <f t="shared" ref="R35" si="14">+E35+F35+G35+H35</f>
        <v>0.55050524232890286</v>
      </c>
      <c r="S35" s="84">
        <f t="shared" si="9"/>
        <v>8.2142583625404025E-2</v>
      </c>
    </row>
    <row r="36" spans="1:19" x14ac:dyDescent="0.25">
      <c r="A36" s="77" t="s">
        <v>293</v>
      </c>
      <c r="B36" s="85">
        <v>2.8871701009623902E-2</v>
      </c>
      <c r="C36" s="86">
        <v>0.1071264096357088</v>
      </c>
      <c r="D36" s="86">
        <v>0.2794827891598276</v>
      </c>
      <c r="E36" s="86">
        <v>0.3923894432307965</v>
      </c>
      <c r="F36" s="86">
        <v>0.11079293853693098</v>
      </c>
      <c r="G36" s="86">
        <v>5.7389148019129713E-3</v>
      </c>
      <c r="H36" s="86">
        <v>0</v>
      </c>
      <c r="I36" s="86">
        <v>5.5413296333471099E-2</v>
      </c>
      <c r="J36" s="86">
        <v>2.7897502509299167E-3</v>
      </c>
      <c r="K36" s="86">
        <v>5.8203046584401015E-2</v>
      </c>
      <c r="L36" s="86">
        <v>1.1416720788805573E-2</v>
      </c>
      <c r="M36" s="86">
        <v>1.062762000354254E-3</v>
      </c>
      <c r="N36" s="86">
        <v>1.2479482789159828E-2</v>
      </c>
      <c r="O36" s="87">
        <v>4.9152742516384244E-3</v>
      </c>
      <c r="P36" s="158"/>
      <c r="Q36" s="82">
        <f t="shared" ref="Q36" si="15">+B36+C36+D36</f>
        <v>0.41548089980516034</v>
      </c>
      <c r="R36" s="303">
        <f t="shared" ref="R36" si="16">+E36+F36+G36+H36</f>
        <v>0.50892129656964047</v>
      </c>
      <c r="S36" s="84">
        <f t="shared" si="9"/>
        <v>7.5597803625199272E-2</v>
      </c>
    </row>
    <row r="37" spans="1:19" x14ac:dyDescent="0.25">
      <c r="A37" s="77" t="s">
        <v>294</v>
      </c>
      <c r="B37" s="85">
        <v>2.5856844656925459E-2</v>
      </c>
      <c r="C37" s="86">
        <v>9.6039708725723136E-2</v>
      </c>
      <c r="D37" s="86">
        <v>0.31657961144191027</v>
      </c>
      <c r="E37" s="86">
        <v>0.37509739603874681</v>
      </c>
      <c r="F37" s="86">
        <v>0.1058514578142886</v>
      </c>
      <c r="G37" s="86">
        <v>2.4817953576959702E-3</v>
      </c>
      <c r="H37" s="86">
        <v>0</v>
      </c>
      <c r="I37" s="86">
        <v>5.8502072972479002E-2</v>
      </c>
      <c r="J37" s="86">
        <v>2.8473311080542915E-3</v>
      </c>
      <c r="K37" s="86">
        <v>6.1349404080533299E-2</v>
      </c>
      <c r="L37" s="86">
        <v>1.2187731465894552E-2</v>
      </c>
      <c r="M37" s="86">
        <v>9.5231682330194217E-4</v>
      </c>
      <c r="N37" s="86">
        <v>1.3140048289196495E-2</v>
      </c>
      <c r="O37" s="87">
        <v>3.6037335949799759E-3</v>
      </c>
      <c r="P37" s="158"/>
      <c r="Q37" s="82">
        <f t="shared" ref="Q37:Q41" si="17">+B37+C37+D37</f>
        <v>0.43847616482455887</v>
      </c>
      <c r="R37" s="303">
        <f t="shared" ref="R37" si="18">+E37+F37+G37+H37</f>
        <v>0.48343064921073142</v>
      </c>
      <c r="S37" s="84">
        <f t="shared" ref="S37" si="19">+K37+N37+O37</f>
        <v>7.8093185964709766E-2</v>
      </c>
    </row>
    <row r="38" spans="1:19" x14ac:dyDescent="0.25">
      <c r="A38" s="77" t="s">
        <v>295</v>
      </c>
      <c r="B38" s="85">
        <v>2.8484133758403633E-2</v>
      </c>
      <c r="C38" s="86">
        <v>0.11254309265788601</v>
      </c>
      <c r="D38" s="86">
        <v>0.29743660892828599</v>
      </c>
      <c r="E38" s="86">
        <v>0.39869643767361479</v>
      </c>
      <c r="F38" s="86">
        <v>8.7841159633603075E-2</v>
      </c>
      <c r="G38" s="86">
        <v>1.9001486941755917E-3</v>
      </c>
      <c r="H38" s="86">
        <v>0</v>
      </c>
      <c r="I38" s="86">
        <v>5.3105536671361746E-2</v>
      </c>
      <c r="J38" s="86">
        <v>2.9497546395297284E-3</v>
      </c>
      <c r="K38" s="86">
        <v>5.6055291310891472E-2</v>
      </c>
      <c r="L38" s="86">
        <v>1.0855278040011702E-2</v>
      </c>
      <c r="M38" s="86">
        <v>1.1853308520809644E-3</v>
      </c>
      <c r="N38" s="86">
        <v>1.2040608892092667E-2</v>
      </c>
      <c r="O38" s="87">
        <v>5.0025184510470427E-3</v>
      </c>
      <c r="P38" s="158"/>
      <c r="Q38" s="82">
        <f t="shared" si="17"/>
        <v>0.43846383534457567</v>
      </c>
      <c r="R38" s="303">
        <f>+E38+F38+G38+H38</f>
        <v>0.48843774600139345</v>
      </c>
      <c r="S38" s="84">
        <f>+K38+N38+O38</f>
        <v>7.3098418654031189E-2</v>
      </c>
    </row>
    <row r="39" spans="1:19" x14ac:dyDescent="0.25">
      <c r="A39" s="77" t="s">
        <v>296</v>
      </c>
      <c r="B39" s="85">
        <v>2.7853693234996819E-2</v>
      </c>
      <c r="C39" s="86">
        <v>0.106079892179252</v>
      </c>
      <c r="D39" s="86">
        <v>0.324454344652016</v>
      </c>
      <c r="E39" s="86">
        <v>0.39854367114671857</v>
      </c>
      <c r="F39" s="86">
        <v>6.6264834712290818E-2</v>
      </c>
      <c r="G39" s="86">
        <v>8.9850623338699417E-4</v>
      </c>
      <c r="H39" s="86">
        <v>0</v>
      </c>
      <c r="I39" s="86">
        <v>5.6130433154880012E-2</v>
      </c>
      <c r="J39" s="86">
        <v>3.406836134925686E-3</v>
      </c>
      <c r="K39" s="86">
        <v>5.9537269289805697E-2</v>
      </c>
      <c r="L39" s="86">
        <v>1.1744225225562503E-2</v>
      </c>
      <c r="M39" s="86">
        <v>9.1722511324922318E-4</v>
      </c>
      <c r="N39" s="86">
        <v>1.2661450338811725E-2</v>
      </c>
      <c r="O39" s="87">
        <v>3.7063382127213509E-3</v>
      </c>
      <c r="P39" s="158"/>
      <c r="Q39" s="82">
        <f t="shared" si="17"/>
        <v>0.45838793006626483</v>
      </c>
      <c r="R39" s="303">
        <f>+E39+F39+G39+H39</f>
        <v>0.4657070120923964</v>
      </c>
      <c r="S39" s="84">
        <f t="shared" ref="S39:S41" si="20">+K39+N39+O39</f>
        <v>7.5905057841338774E-2</v>
      </c>
    </row>
    <row r="40" spans="1:19" x14ac:dyDescent="0.25">
      <c r="A40" s="77" t="s">
        <v>297</v>
      </c>
      <c r="B40" s="85">
        <v>2.9225617279005304E-2</v>
      </c>
      <c r="C40" s="86">
        <v>0.11265321818269215</v>
      </c>
      <c r="D40" s="86">
        <v>0.32400057682139366</v>
      </c>
      <c r="E40" s="86">
        <v>0.39823749018602489</v>
      </c>
      <c r="F40" s="86">
        <v>5.675922513659451E-2</v>
      </c>
      <c r="G40" s="86">
        <v>1.4997356235279037E-3</v>
      </c>
      <c r="H40" s="86">
        <v>0</v>
      </c>
      <c r="I40" s="86">
        <v>5.4226017849417572E-2</v>
      </c>
      <c r="J40" s="86">
        <v>3.8070211981862173E-3</v>
      </c>
      <c r="K40" s="86">
        <v>5.8033039047603791E-2</v>
      </c>
      <c r="L40" s="86">
        <v>1.2376664370062969E-2</v>
      </c>
      <c r="M40" s="86">
        <v>1.1632564772235663E-3</v>
      </c>
      <c r="N40" s="86">
        <v>1.3539920847286536E-2</v>
      </c>
      <c r="O40" s="87">
        <v>6.0511768758712402E-3</v>
      </c>
      <c r="P40" s="158"/>
      <c r="Q40" s="82">
        <f t="shared" si="17"/>
        <v>0.46587941228309115</v>
      </c>
      <c r="R40" s="303">
        <f t="shared" ref="R40:R41" si="21">+E40+F40+G40+H40</f>
        <v>0.45649645094614733</v>
      </c>
      <c r="S40" s="84">
        <f t="shared" si="20"/>
        <v>7.7624136770761562E-2</v>
      </c>
    </row>
    <row r="41" spans="1:19" x14ac:dyDescent="0.25">
      <c r="A41" s="77" t="s">
        <v>298</v>
      </c>
      <c r="B41" s="85">
        <v>2.5941731913034713E-2</v>
      </c>
      <c r="C41" s="86">
        <v>0.11068920326623878</v>
      </c>
      <c r="D41" s="86">
        <v>0.35747915663235397</v>
      </c>
      <c r="E41" s="86">
        <v>0.36822473873450051</v>
      </c>
      <c r="F41" s="86">
        <v>6.023947937318682E-2</v>
      </c>
      <c r="G41" s="86">
        <v>1.1425115091232905E-3</v>
      </c>
      <c r="H41" s="86">
        <v>0</v>
      </c>
      <c r="I41" s="86">
        <v>5.5437570706900995E-2</v>
      </c>
      <c r="J41" s="86">
        <v>4.7604646213470431E-3</v>
      </c>
      <c r="K41" s="86">
        <v>6.0198035328248037E-2</v>
      </c>
      <c r="L41" s="86">
        <v>9.534370554566126E-3</v>
      </c>
      <c r="M41" s="86">
        <v>5.8245684778834416E-4</v>
      </c>
      <c r="N41" s="86">
        <v>1.0116827402354469E-2</v>
      </c>
      <c r="O41" s="87">
        <v>5.9683158409594107E-3</v>
      </c>
      <c r="P41" s="158"/>
      <c r="Q41" s="82">
        <f t="shared" si="17"/>
        <v>0.49411009181162746</v>
      </c>
      <c r="R41" s="303">
        <f t="shared" si="21"/>
        <v>0.42960672961681062</v>
      </c>
      <c r="S41" s="84">
        <f t="shared" si="20"/>
        <v>7.6283178571561916E-2</v>
      </c>
    </row>
    <row r="42" spans="1:19" x14ac:dyDescent="0.25">
      <c r="A42" s="77" t="s">
        <v>299</v>
      </c>
      <c r="B42" s="85">
        <v>2.7133599889700814E-2</v>
      </c>
      <c r="C42" s="86">
        <v>0.10996828898386875</v>
      </c>
      <c r="D42" s="86">
        <v>0.32392419994791427</v>
      </c>
      <c r="E42" s="86">
        <v>0.40044119674617401</v>
      </c>
      <c r="F42" s="86">
        <v>5.7851923342065355E-2</v>
      </c>
      <c r="G42" s="86">
        <v>1.9853853577829865E-3</v>
      </c>
      <c r="H42" s="86">
        <v>0</v>
      </c>
      <c r="I42" s="86">
        <v>5.8509122661887035E-2</v>
      </c>
      <c r="J42" s="86">
        <v>3.3273587940622273E-3</v>
      </c>
      <c r="K42" s="86">
        <v>6.1836481455949263E-2</v>
      </c>
      <c r="L42" s="86">
        <v>9.1226618870352497E-3</v>
      </c>
      <c r="M42" s="86">
        <v>1.1949078542212417E-3</v>
      </c>
      <c r="N42" s="86">
        <v>1.0317569741256492E-2</v>
      </c>
      <c r="O42" s="87">
        <v>6.5413545352880804E-3</v>
      </c>
      <c r="P42" s="158"/>
      <c r="Q42" s="82">
        <f t="shared" ref="Q42:Q43" si="22">+B42+C42+D42</f>
        <v>0.46102608882148383</v>
      </c>
      <c r="R42" s="303">
        <f t="shared" ref="R42" si="23">+E42+F42+G42+H42</f>
        <v>0.46027850544602233</v>
      </c>
      <c r="S42" s="84">
        <f t="shared" ref="S42" si="24">+K42+N42+O42</f>
        <v>7.8695405732493826E-2</v>
      </c>
    </row>
    <row r="43" spans="1:19" x14ac:dyDescent="0.25">
      <c r="A43" s="77" t="s">
        <v>300</v>
      </c>
      <c r="B43" s="85">
        <v>2.8048772091678314E-2</v>
      </c>
      <c r="C43" s="86">
        <v>0.11110040138522655</v>
      </c>
      <c r="D43" s="86">
        <v>0.34861993707271061</v>
      </c>
      <c r="E43" s="86">
        <v>0.37425902084036161</v>
      </c>
      <c r="F43" s="86">
        <v>5.4001115341452834E-2</v>
      </c>
      <c r="G43" s="86">
        <v>9.3564755210090392E-3</v>
      </c>
      <c r="H43" s="86">
        <v>2.5404999759031169E-3</v>
      </c>
      <c r="I43" s="86">
        <v>5.3633465751444093E-2</v>
      </c>
      <c r="J43" s="86">
        <v>2.2410101413454322E-3</v>
      </c>
      <c r="K43" s="86">
        <v>5.5874475892789523E-2</v>
      </c>
      <c r="L43" s="86">
        <v>8.9846950367305344E-3</v>
      </c>
      <c r="M43" s="86">
        <v>9.914146247426796E-4</v>
      </c>
      <c r="N43" s="86">
        <v>9.9761096614732151E-3</v>
      </c>
      <c r="O43" s="87">
        <v>6.2231922173951954E-3</v>
      </c>
      <c r="P43" s="158"/>
      <c r="Q43" s="82">
        <f t="shared" si="22"/>
        <v>0.48776911054961547</v>
      </c>
      <c r="R43" s="303">
        <f t="shared" ref="R43" si="25">+E43+F43+G43+H43</f>
        <v>0.44015711167872662</v>
      </c>
      <c r="S43" s="84">
        <f t="shared" ref="S43" si="26">+K43+N43+O43</f>
        <v>7.2073777771657938E-2</v>
      </c>
    </row>
    <row r="44" spans="1:19" x14ac:dyDescent="0.25">
      <c r="A44" s="77" t="s">
        <v>301</v>
      </c>
      <c r="B44" s="85">
        <v>2.3221887025947616E-2</v>
      </c>
      <c r="C44" s="86">
        <v>9.9380871964126524E-2</v>
      </c>
      <c r="D44" s="86">
        <v>0.34056321941687262</v>
      </c>
      <c r="E44" s="86">
        <v>0.3360019956882373</v>
      </c>
      <c r="F44" s="86">
        <v>6.9775717414458718E-2</v>
      </c>
      <c r="G44" s="86">
        <v>5.1231224694685377E-2</v>
      </c>
      <c r="H44" s="86">
        <v>6.4933238603360633E-3</v>
      </c>
      <c r="I44" s="86">
        <v>5.4872255164393598E-2</v>
      </c>
      <c r="J44" s="86">
        <v>2.2836689847792087E-3</v>
      </c>
      <c r="K44" s="86">
        <v>5.7155924149172803E-2</v>
      </c>
      <c r="L44" s="86">
        <v>9.7720855553503887E-3</v>
      </c>
      <c r="M44" s="86">
        <v>1.2106197027745202E-3</v>
      </c>
      <c r="N44" s="86">
        <v>1.0982705258124909E-2</v>
      </c>
      <c r="O44" s="87">
        <v>5.1931305280380749E-3</v>
      </c>
      <c r="P44" s="158"/>
      <c r="Q44" s="82">
        <f t="shared" ref="Q44" si="27">+B44+C44+D44</f>
        <v>0.46316597840694673</v>
      </c>
      <c r="R44" s="303">
        <f t="shared" ref="R44" si="28">+E44+F44+G44+H44</f>
        <v>0.46350226165771746</v>
      </c>
      <c r="S44" s="84">
        <f t="shared" ref="S44" si="29">+K44+N44+O44</f>
        <v>7.3331759935335791E-2</v>
      </c>
    </row>
    <row r="45" spans="1:19" x14ac:dyDescent="0.25">
      <c r="A45" s="77" t="s">
        <v>302</v>
      </c>
      <c r="B45" s="85">
        <v>2.1741738709803456E-2</v>
      </c>
      <c r="C45" s="86">
        <v>9.5472787731407924E-2</v>
      </c>
      <c r="D45" s="86">
        <v>0.35392563205080818</v>
      </c>
      <c r="E45" s="86">
        <v>0.33253657421702254</v>
      </c>
      <c r="F45" s="86">
        <v>7.1521607063022338E-2</v>
      </c>
      <c r="G45" s="86">
        <v>3.9137204271034565E-2</v>
      </c>
      <c r="H45" s="86">
        <v>2.2405608594072263E-3</v>
      </c>
      <c r="I45" s="86">
        <v>6.1423523745277271E-2</v>
      </c>
      <c r="J45" s="86">
        <v>2.375409429649328E-3</v>
      </c>
      <c r="K45" s="86">
        <v>6.3798933174926603E-2</v>
      </c>
      <c r="L45" s="86">
        <v>1.2788830942422081E-2</v>
      </c>
      <c r="M45" s="86">
        <v>1.4314694379546169E-3</v>
      </c>
      <c r="N45" s="86">
        <v>1.4220300380376697E-2</v>
      </c>
      <c r="O45" s="87">
        <v>5.4046615421904868E-3</v>
      </c>
      <c r="P45" s="158"/>
      <c r="Q45" s="104">
        <f t="shared" ref="Q45" si="30">+B45+C45+D45</f>
        <v>0.47114015849201957</v>
      </c>
      <c r="R45" s="105">
        <f t="shared" ref="R45" si="31">+E45+F45+G45+H45</f>
        <v>0.44543594641048667</v>
      </c>
      <c r="S45" s="106">
        <f t="shared" ref="S45" si="32">+K45+N45+O45</f>
        <v>8.3423895097493789E-2</v>
      </c>
    </row>
    <row r="46" spans="1:19" x14ac:dyDescent="0.25">
      <c r="A46" s="77" t="s">
        <v>303</v>
      </c>
      <c r="B46" s="85">
        <v>2.2347120377222328E-2</v>
      </c>
      <c r="C46" s="86">
        <v>0.10116750555008532</v>
      </c>
      <c r="D46" s="86">
        <v>0.32080410492260458</v>
      </c>
      <c r="E46" s="86">
        <v>0.32018029368054751</v>
      </c>
      <c r="F46" s="86">
        <v>0.13269749435817774</v>
      </c>
      <c r="G46" s="86">
        <v>2.7649515934707755E-2</v>
      </c>
      <c r="H46" s="86">
        <v>7.155481894184489E-4</v>
      </c>
      <c r="I46" s="86">
        <v>5.2754248949611955E-2</v>
      </c>
      <c r="J46" s="86">
        <v>3.5593935576199768E-3</v>
      </c>
      <c r="K46" s="86">
        <v>5.6313642507231927E-2</v>
      </c>
      <c r="L46" s="86">
        <v>1.072129703811976E-2</v>
      </c>
      <c r="M46" s="86">
        <v>1.1100170630722092E-3</v>
      </c>
      <c r="N46" s="86">
        <v>1.1831314101191969E-2</v>
      </c>
      <c r="O46" s="87">
        <v>6.2934603788124344E-3</v>
      </c>
      <c r="P46" s="158"/>
      <c r="Q46" s="104">
        <f t="shared" ref="Q46" si="33">+B46+C46+D46</f>
        <v>0.44431873084991225</v>
      </c>
      <c r="R46" s="105">
        <f t="shared" ref="R46" si="34">+E46+F46+G46+H46</f>
        <v>0.48124285216285145</v>
      </c>
      <c r="S46" s="106">
        <f t="shared" ref="S46" si="35">+K46+N46+O46</f>
        <v>7.4438416987236342E-2</v>
      </c>
    </row>
    <row r="47" spans="1:19" x14ac:dyDescent="0.25">
      <c r="A47" s="77" t="s">
        <v>304</v>
      </c>
      <c r="B47" s="85">
        <v>2.3565717491934354E-2</v>
      </c>
      <c r="C47" s="86">
        <v>8.7469691200929803E-2</v>
      </c>
      <c r="D47" s="86">
        <v>0.33217775818421069</v>
      </c>
      <c r="E47" s="86">
        <v>0.33313628439171994</v>
      </c>
      <c r="F47" s="86">
        <v>0.14425986413642466</v>
      </c>
      <c r="G47" s="86">
        <v>1.8606095825902249E-2</v>
      </c>
      <c r="H47" s="86">
        <v>2.4046650501973829E-4</v>
      </c>
      <c r="I47" s="86">
        <v>4.2900226439292227E-2</v>
      </c>
      <c r="J47" s="86">
        <v>2.655150992926277E-3</v>
      </c>
      <c r="K47" s="86">
        <v>4.5555377432218505E-2</v>
      </c>
      <c r="L47" s="86">
        <v>8.5135162214696504E-3</v>
      </c>
      <c r="M47" s="86">
        <v>1.5129350940825202E-3</v>
      </c>
      <c r="N47" s="86">
        <v>1.0026451315552172E-2</v>
      </c>
      <c r="O47" s="87">
        <v>4.9622935160878769E-3</v>
      </c>
      <c r="P47" s="158"/>
      <c r="Q47" s="104">
        <f t="shared" ref="Q47" si="36">+B47+C47+D47</f>
        <v>0.44321316687707485</v>
      </c>
      <c r="R47" s="105">
        <f t="shared" ref="R47" si="37">+E47+F47+G47+H47</f>
        <v>0.49624271085906657</v>
      </c>
      <c r="S47" s="106">
        <f t="shared" ref="S47" si="38">+K47+N47+O47</f>
        <v>6.0544122263858552E-2</v>
      </c>
    </row>
    <row r="48" spans="1:19" x14ac:dyDescent="0.25">
      <c r="A48" s="77" t="s">
        <v>305</v>
      </c>
      <c r="B48" s="85">
        <v>2.7649769585253458E-2</v>
      </c>
      <c r="C48" s="86">
        <v>0.10390435066584419</v>
      </c>
      <c r="D48" s="86">
        <v>0.33916324975507095</v>
      </c>
      <c r="E48" s="86">
        <v>0.31718313436626872</v>
      </c>
      <c r="F48" s="86">
        <v>0.13286040857796003</v>
      </c>
      <c r="G48" s="86">
        <v>1.3879313472912659E-2</v>
      </c>
      <c r="H48" s="86">
        <v>3.8100076200152399E-4</v>
      </c>
      <c r="I48" s="86">
        <v>4.7629630973547658E-2</v>
      </c>
      <c r="J48" s="86">
        <v>1.63286040857796E-3</v>
      </c>
      <c r="K48" s="86">
        <v>4.9262491382125621E-2</v>
      </c>
      <c r="L48" s="86">
        <v>8.6704887695489685E-3</v>
      </c>
      <c r="M48" s="86">
        <v>1.1248593925759281E-3</v>
      </c>
      <c r="N48" s="86">
        <v>9.7953481621248957E-3</v>
      </c>
      <c r="O48" s="87">
        <v>5.9209332704379695E-3</v>
      </c>
      <c r="P48" s="158"/>
      <c r="Q48" s="104">
        <f t="shared" ref="Q48" si="39">+B48+C48+D48</f>
        <v>0.47071737000616859</v>
      </c>
      <c r="R48" s="105">
        <f t="shared" ref="R48" si="40">+E48+F48+G48+H48</f>
        <v>0.46430385717914296</v>
      </c>
      <c r="S48" s="106">
        <f t="shared" ref="S48" si="41">+K48+N48+O48</f>
        <v>6.4978772814688487E-2</v>
      </c>
    </row>
    <row r="49" spans="1:19" x14ac:dyDescent="0.25">
      <c r="A49" s="77" t="s">
        <v>306</v>
      </c>
      <c r="B49" s="85">
        <v>2.8970263961545204E-2</v>
      </c>
      <c r="C49" s="86">
        <v>0.10711616706800631</v>
      </c>
      <c r="D49" s="86">
        <v>0.32701953801347639</v>
      </c>
      <c r="E49" s="86">
        <v>0.34687554780554863</v>
      </c>
      <c r="F49" s="86">
        <v>0.11148938525837969</v>
      </c>
      <c r="G49" s="86">
        <v>7.4178637659497908E-3</v>
      </c>
      <c r="H49" s="86">
        <v>0</v>
      </c>
      <c r="I49" s="86">
        <v>5.4394899757350977E-2</v>
      </c>
      <c r="J49" s="86">
        <v>1.4761917942188638E-3</v>
      </c>
      <c r="K49" s="86">
        <v>5.5871091551569836E-2</v>
      </c>
      <c r="L49" s="86">
        <v>9.4337881849299275E-3</v>
      </c>
      <c r="M49" s="86">
        <v>1.0241080572393369E-3</v>
      </c>
      <c r="N49" s="86">
        <v>1.0457896242169263E-2</v>
      </c>
      <c r="O49" s="87">
        <v>4.7822463333548615E-3</v>
      </c>
      <c r="P49" s="158"/>
      <c r="Q49" s="104">
        <f t="shared" ref="Q49" si="42">+B49+C49+D49</f>
        <v>0.46310596904302792</v>
      </c>
      <c r="R49" s="105">
        <f t="shared" ref="R49" si="43">+E49+F49+G49+H49</f>
        <v>0.46578279682987811</v>
      </c>
      <c r="S49" s="106">
        <f t="shared" ref="S49" si="44">+K49+N49+O49</f>
        <v>7.1111234127093956E-2</v>
      </c>
    </row>
    <row r="50" spans="1:19" x14ac:dyDescent="0.25">
      <c r="A50" s="77" t="s">
        <v>307</v>
      </c>
      <c r="B50" s="85">
        <v>3.1598669276869676E-2</v>
      </c>
      <c r="C50" s="86">
        <v>0.11599389885062993</v>
      </c>
      <c r="D50" s="86">
        <v>0.353554399913527</v>
      </c>
      <c r="E50" s="86">
        <v>0.33713654324249664</v>
      </c>
      <c r="F50" s="86">
        <v>9.0850677972208541E-2</v>
      </c>
      <c r="G50" s="86">
        <v>3.6570865810744268E-3</v>
      </c>
      <c r="H50" s="86">
        <v>5.4045614498636852E-5</v>
      </c>
      <c r="I50" s="86">
        <v>4.9405798493928878E-2</v>
      </c>
      <c r="J50" s="86">
        <v>1.6033532301262265E-3</v>
      </c>
      <c r="K50" s="86">
        <v>5.1009151724055103E-2</v>
      </c>
      <c r="L50" s="86">
        <v>9.5228372746598133E-3</v>
      </c>
      <c r="M50" s="86">
        <v>1.1709883141371316E-3</v>
      </c>
      <c r="N50" s="86">
        <v>1.0693825588796944E-2</v>
      </c>
      <c r="O50" s="87">
        <v>5.4517012358430515E-3</v>
      </c>
      <c r="P50" s="158"/>
      <c r="Q50" s="104">
        <f t="shared" ref="Q50" si="45">+B50+C50+D50</f>
        <v>0.50114696804102654</v>
      </c>
      <c r="R50" s="105">
        <f t="shared" ref="R50" si="46">+E50+F50+G50+H50</f>
        <v>0.43169835341027823</v>
      </c>
      <c r="S50" s="106">
        <f t="shared" ref="S50" si="47">+K50+N50+O50</f>
        <v>6.7154678548695099E-2</v>
      </c>
    </row>
    <row r="51" spans="1:19" x14ac:dyDescent="0.25">
      <c r="A51" s="77" t="s">
        <v>308</v>
      </c>
      <c r="B51" s="85">
        <v>3.1280284896958374E-2</v>
      </c>
      <c r="C51" s="86">
        <v>0.12644053943604414</v>
      </c>
      <c r="D51" s="86">
        <v>0.34546675229143559</v>
      </c>
      <c r="E51" s="86">
        <v>0.35204331834899877</v>
      </c>
      <c r="F51" s="86">
        <v>7.6177827076887153E-2</v>
      </c>
      <c r="G51" s="86">
        <v>1.8127152781831982E-3</v>
      </c>
      <c r="H51" s="86">
        <v>0</v>
      </c>
      <c r="I51" s="86">
        <v>5.0611535991593203E-2</v>
      </c>
      <c r="J51" s="86">
        <v>1.3310759530620584E-3</v>
      </c>
      <c r="K51" s="86">
        <v>5.1942611944655263E-2</v>
      </c>
      <c r="L51" s="86">
        <v>8.520637515324888E-3</v>
      </c>
      <c r="M51" s="86">
        <v>9.9830696479654389E-4</v>
      </c>
      <c r="N51" s="86">
        <v>9.5189444801214319E-3</v>
      </c>
      <c r="O51" s="87">
        <v>5.3170062467160955E-3</v>
      </c>
      <c r="P51" s="158"/>
      <c r="Q51" s="104">
        <f t="shared" ref="Q51" si="48">+B51+C51+D51</f>
        <v>0.50318757662443803</v>
      </c>
      <c r="R51" s="105">
        <f t="shared" ref="R51" si="49">+E51+F51+G51+H51</f>
        <v>0.43003386070406913</v>
      </c>
      <c r="S51" s="106">
        <f t="shared" ref="S51" si="50">+K51+N51+O51</f>
        <v>6.6778562671492792E-2</v>
      </c>
    </row>
    <row r="52" spans="1:19" x14ac:dyDescent="0.25">
      <c r="A52" s="77" t="s">
        <v>309</v>
      </c>
      <c r="B52" s="85">
        <v>3.2399835859862385E-2</v>
      </c>
      <c r="C52" s="86">
        <v>0.13524314744660984</v>
      </c>
      <c r="D52" s="86">
        <v>0.34964822865434825</v>
      </c>
      <c r="E52" s="86">
        <v>0.35502441287191716</v>
      </c>
      <c r="F52" s="86">
        <v>6.1061915325098574E-2</v>
      </c>
      <c r="G52" s="86">
        <v>1.6949253340787041E-3</v>
      </c>
      <c r="H52" s="86">
        <v>0</v>
      </c>
      <c r="I52" s="86">
        <v>4.6242915509458873E-2</v>
      </c>
      <c r="J52" s="86">
        <v>1.4629881830995129E-3</v>
      </c>
      <c r="K52" s="86">
        <v>4.7705903692558387E-2</v>
      </c>
      <c r="L52" s="86">
        <v>1.0611124657297992E-2</v>
      </c>
      <c r="M52" s="86">
        <v>1.266733670732505E-3</v>
      </c>
      <c r="N52" s="86">
        <v>1.1877858328030497E-2</v>
      </c>
      <c r="O52" s="87">
        <v>5.3437724874962084E-3</v>
      </c>
      <c r="P52" s="158"/>
      <c r="Q52" s="104">
        <f t="shared" ref="Q52" si="51">+B52+C52+D52</f>
        <v>0.51729121196082051</v>
      </c>
      <c r="R52" s="105">
        <f t="shared" ref="R52" si="52">+E52+F52+G52+H52</f>
        <v>0.41778125353109447</v>
      </c>
      <c r="S52" s="106">
        <f t="shared" ref="S52" si="53">+K52+N52+O52</f>
        <v>6.4927534508085097E-2</v>
      </c>
    </row>
    <row r="53" spans="1:19" x14ac:dyDescent="0.25">
      <c r="A53" s="77" t="s">
        <v>310</v>
      </c>
      <c r="B53" s="85">
        <v>3.3078397362049823E-2</v>
      </c>
      <c r="C53" s="86">
        <v>0.1378851669912961</v>
      </c>
      <c r="D53" s="86">
        <v>0.3374542636545908</v>
      </c>
      <c r="E53" s="86">
        <v>0.37219048163914903</v>
      </c>
      <c r="F53" s="86">
        <v>5.3537854221006341E-2</v>
      </c>
      <c r="G53" s="86">
        <v>5.8511316088531522E-4</v>
      </c>
      <c r="H53" s="86">
        <v>0</v>
      </c>
      <c r="I53" s="86">
        <v>4.7038222192171963E-2</v>
      </c>
      <c r="J53" s="86">
        <v>1.3750159280804908E-3</v>
      </c>
      <c r="K53" s="86">
        <v>4.8413238120252458E-2</v>
      </c>
      <c r="L53" s="86">
        <v>1.0251182578710723E-2</v>
      </c>
      <c r="M53" s="86">
        <v>1.1409706637263647E-3</v>
      </c>
      <c r="N53" s="86">
        <v>1.1392153242437088E-2</v>
      </c>
      <c r="O53" s="87">
        <v>5.4633316083330516E-3</v>
      </c>
      <c r="P53" s="158"/>
      <c r="Q53" s="104">
        <f t="shared" ref="Q53:Q55" si="54">+B53+C53+D53</f>
        <v>0.50841782800793678</v>
      </c>
      <c r="R53" s="105">
        <f t="shared" ref="R53:R55" si="55">+E53+F53+G53+H53</f>
        <v>0.42631344902104068</v>
      </c>
      <c r="S53" s="106">
        <f t="shared" ref="S53:S55" si="56">+K53+N53+O53</f>
        <v>6.5268722971022597E-2</v>
      </c>
    </row>
    <row r="54" spans="1:19" x14ac:dyDescent="0.25">
      <c r="A54" s="77" t="s">
        <v>311</v>
      </c>
      <c r="B54" s="85">
        <v>2.9977306556697007E-2</v>
      </c>
      <c r="C54" s="86">
        <v>0.14174861521192747</v>
      </c>
      <c r="D54" s="86">
        <v>0.37087918791635149</v>
      </c>
      <c r="E54" s="86">
        <v>0.33150728386325368</v>
      </c>
      <c r="F54" s="86">
        <v>5.9460481686635272E-2</v>
      </c>
      <c r="G54" s="86">
        <v>2.7451745931041213E-4</v>
      </c>
      <c r="H54" s="86">
        <v>0</v>
      </c>
      <c r="I54" s="86">
        <v>4.653070935311486E-2</v>
      </c>
      <c r="J54" s="86">
        <v>1.5189966081842806E-3</v>
      </c>
      <c r="K54" s="86">
        <v>4.8049705961299136E-2</v>
      </c>
      <c r="L54" s="86">
        <v>1.1288157926844147E-2</v>
      </c>
      <c r="M54" s="86">
        <v>9.974134354944974E-4</v>
      </c>
      <c r="N54" s="86">
        <v>1.2285571362338646E-2</v>
      </c>
      <c r="O54" s="87">
        <v>5.817329982186867E-3</v>
      </c>
      <c r="P54" s="158"/>
      <c r="Q54" s="104">
        <f t="shared" ref="Q54:Q55" si="57">+B54+C54+D54</f>
        <v>0.54260510968497599</v>
      </c>
      <c r="R54" s="105">
        <f t="shared" ref="R54:R55" si="58">+E54+F54+G54+H54</f>
        <v>0.39124228300919933</v>
      </c>
      <c r="S54" s="106">
        <f t="shared" ref="S54:S55" si="59">+K54+N54+O54</f>
        <v>6.6152607305824646E-2</v>
      </c>
    </row>
    <row r="55" spans="1:19" x14ac:dyDescent="0.25">
      <c r="A55" s="77" t="s">
        <v>315</v>
      </c>
      <c r="B55" s="88">
        <v>2.579207423441196E-2</v>
      </c>
      <c r="C55" s="89">
        <v>0.11943751845661592</v>
      </c>
      <c r="D55" s="89">
        <v>0.32584108891750618</v>
      </c>
      <c r="E55" s="89">
        <v>0.3752089212812012</v>
      </c>
      <c r="F55" s="89">
        <v>8.5048086144066642E-2</v>
      </c>
      <c r="G55" s="89">
        <v>2.7399512288681262E-4</v>
      </c>
      <c r="H55" s="89">
        <v>0</v>
      </c>
      <c r="I55" s="89">
        <v>5.0751203295248008E-2</v>
      </c>
      <c r="J55" s="89">
        <v>1.1051136623101442E-3</v>
      </c>
      <c r="K55" s="89">
        <v>5.1856316957558157E-2</v>
      </c>
      <c r="L55" s="89">
        <v>1.0758875158688843E-2</v>
      </c>
      <c r="M55" s="89">
        <v>5.9365609958809398E-4</v>
      </c>
      <c r="N55" s="89">
        <v>1.1352531258276935E-2</v>
      </c>
      <c r="O55" s="90">
        <v>5.1894676274762313E-3</v>
      </c>
      <c r="P55" s="158"/>
      <c r="Q55" s="329">
        <f t="shared" si="57"/>
        <v>0.47107068160853405</v>
      </c>
      <c r="R55" s="330">
        <f t="shared" si="58"/>
        <v>0.46053100254815471</v>
      </c>
      <c r="S55" s="331">
        <f t="shared" si="59"/>
        <v>6.8398315843311325E-2</v>
      </c>
    </row>
    <row r="57" spans="1:19" ht="19.5" thickBot="1" x14ac:dyDescent="0.35">
      <c r="A57" s="348" t="s">
        <v>211</v>
      </c>
      <c r="B57" s="348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Q57" s="348" t="s">
        <v>184</v>
      </c>
      <c r="R57" s="348"/>
      <c r="S57" s="348"/>
    </row>
    <row r="58" spans="1:19" ht="31.15" customHeight="1" x14ac:dyDescent="0.3">
      <c r="A58" s="78"/>
      <c r="B58" s="110" t="s">
        <v>174</v>
      </c>
      <c r="C58" s="111" t="s">
        <v>175</v>
      </c>
      <c r="D58" s="111" t="s">
        <v>176</v>
      </c>
      <c r="E58" s="112" t="s">
        <v>170</v>
      </c>
      <c r="F58" s="112" t="s">
        <v>171</v>
      </c>
      <c r="G58" s="112" t="s">
        <v>172</v>
      </c>
      <c r="H58" s="112" t="s">
        <v>173</v>
      </c>
      <c r="I58" s="113" t="s">
        <v>177</v>
      </c>
      <c r="J58" s="113" t="s">
        <v>178</v>
      </c>
      <c r="K58" s="114" t="s">
        <v>179</v>
      </c>
      <c r="L58" s="113" t="s">
        <v>180</v>
      </c>
      <c r="M58" s="113" t="s">
        <v>181</v>
      </c>
      <c r="N58" s="115" t="s">
        <v>182</v>
      </c>
      <c r="O58" s="116" t="s">
        <v>183</v>
      </c>
      <c r="Q58" s="98" t="s">
        <v>185</v>
      </c>
      <c r="R58" s="99" t="s">
        <v>186</v>
      </c>
      <c r="S58" s="100" t="s">
        <v>187</v>
      </c>
    </row>
    <row r="59" spans="1:19" x14ac:dyDescent="0.25">
      <c r="A59" s="77" t="s">
        <v>188</v>
      </c>
      <c r="B59" s="117">
        <f t="shared" ref="B59:O59" si="60">+MAX(B4:B55)</f>
        <v>8.2139580834097808E-2</v>
      </c>
      <c r="C59" s="118">
        <f t="shared" si="60"/>
        <v>0.14174861521192747</v>
      </c>
      <c r="D59" s="118">
        <f t="shared" si="60"/>
        <v>0.37663914010482075</v>
      </c>
      <c r="E59" s="118">
        <f t="shared" si="60"/>
        <v>0.55253687107473004</v>
      </c>
      <c r="F59" s="118">
        <f t="shared" si="60"/>
        <v>0.14425986413642466</v>
      </c>
      <c r="G59" s="118">
        <f t="shared" si="60"/>
        <v>5.1231224694685377E-2</v>
      </c>
      <c r="H59" s="118">
        <f t="shared" si="60"/>
        <v>1.1484081946715399E-2</v>
      </c>
      <c r="I59" s="118">
        <f t="shared" si="60"/>
        <v>7.0736380515940431E-2</v>
      </c>
      <c r="J59" s="118">
        <f t="shared" si="60"/>
        <v>1.3125396937407382E-2</v>
      </c>
      <c r="K59" s="118">
        <f t="shared" si="60"/>
        <v>7.3264725635049183E-2</v>
      </c>
      <c r="L59" s="118">
        <f t="shared" si="60"/>
        <v>2.5032825328381008E-2</v>
      </c>
      <c r="M59" s="118">
        <f t="shared" si="60"/>
        <v>5.7158986662903116E-3</v>
      </c>
      <c r="N59" s="118">
        <f t="shared" si="60"/>
        <v>2.6316461710595557E-2</v>
      </c>
      <c r="O59" s="119">
        <f t="shared" si="60"/>
        <v>1.3753440124197304E-2</v>
      </c>
      <c r="Q59" s="101">
        <f t="shared" ref="Q59:Q76" si="61">+B59+C59+D59</f>
        <v>0.60052733615084608</v>
      </c>
      <c r="R59" s="102">
        <f t="shared" ref="R59:R76" si="62">+E59+F59+G59+H59</f>
        <v>0.75951204185255539</v>
      </c>
      <c r="S59" s="103">
        <f t="shared" ref="S59:S76" si="63">+K59+N59+O59</f>
        <v>0.11333462746984205</v>
      </c>
    </row>
    <row r="60" spans="1:19" x14ac:dyDescent="0.25">
      <c r="A60" s="77" t="s">
        <v>189</v>
      </c>
      <c r="B60" s="120">
        <f>+AVERAGE(B4:B55)</f>
        <v>3.0486134149086821E-2</v>
      </c>
      <c r="C60" s="120">
        <f>+AVERAGE(C4:C55)</f>
        <v>0.10830048343752341</v>
      </c>
      <c r="D60" s="120">
        <f t="shared" ref="D60:O60" si="64">+AVERAGE(D4:D55)</f>
        <v>0.31939724006487019</v>
      </c>
      <c r="E60" s="120">
        <f t="shared" si="64"/>
        <v>0.38001334079826976</v>
      </c>
      <c r="F60" s="120">
        <f t="shared" si="64"/>
        <v>7.6263242344124904E-2</v>
      </c>
      <c r="G60" s="120">
        <f t="shared" si="64"/>
        <v>8.1068603137851424E-3</v>
      </c>
      <c r="H60" s="120">
        <f t="shared" si="64"/>
        <v>8.3516691860463705E-4</v>
      </c>
      <c r="I60" s="120">
        <f t="shared" si="64"/>
        <v>5.4637403444053892E-2</v>
      </c>
      <c r="J60" s="120">
        <f t="shared" si="64"/>
        <v>2.5924453317855631E-3</v>
      </c>
      <c r="K60" s="120">
        <f t="shared" si="64"/>
        <v>5.7825772298165289E-2</v>
      </c>
      <c r="L60" s="120">
        <f t="shared" si="64"/>
        <v>1.2226049214885164E-2</v>
      </c>
      <c r="M60" s="120">
        <f t="shared" si="64"/>
        <v>1.1390475646113609E-3</v>
      </c>
      <c r="N60" s="120">
        <f t="shared" si="64"/>
        <v>1.3361408781249582E-2</v>
      </c>
      <c r="O60" s="120">
        <f t="shared" si="64"/>
        <v>5.1690468053868658E-3</v>
      </c>
      <c r="Q60" s="104">
        <f t="shared" si="61"/>
        <v>0.4581838576514804</v>
      </c>
      <c r="R60" s="105">
        <f t="shared" si="62"/>
        <v>0.46521861037478446</v>
      </c>
      <c r="S60" s="106">
        <f t="shared" si="63"/>
        <v>7.6356227884801731E-2</v>
      </c>
    </row>
    <row r="61" spans="1:19" x14ac:dyDescent="0.25">
      <c r="A61" s="77" t="s">
        <v>190</v>
      </c>
      <c r="B61" s="120">
        <f>+MIN(B4:B55)</f>
        <v>2.1741738709803456E-2</v>
      </c>
      <c r="C61" s="120">
        <f t="shared" ref="C61:O61" si="65">+MIN(C4:C55)</f>
        <v>8.7469691200929803E-2</v>
      </c>
      <c r="D61" s="120">
        <f t="shared" si="65"/>
        <v>0.1566579634464752</v>
      </c>
      <c r="E61" s="120">
        <f t="shared" si="65"/>
        <v>0.31718313436626872</v>
      </c>
      <c r="F61" s="120">
        <f t="shared" si="65"/>
        <v>2.5403994072401384E-3</v>
      </c>
      <c r="G61" s="120">
        <f t="shared" si="65"/>
        <v>2.7399512288681262E-4</v>
      </c>
      <c r="H61" s="120">
        <f t="shared" si="65"/>
        <v>0</v>
      </c>
      <c r="I61" s="120">
        <f t="shared" si="65"/>
        <v>3.5523251711241266E-2</v>
      </c>
      <c r="J61" s="120">
        <f t="shared" si="65"/>
        <v>1.1051136623101442E-3</v>
      </c>
      <c r="K61" s="120">
        <f t="shared" si="65"/>
        <v>4.5555377432218505E-2</v>
      </c>
      <c r="L61" s="120">
        <f t="shared" si="65"/>
        <v>7.1766283254533908E-3</v>
      </c>
      <c r="M61" s="120">
        <f t="shared" si="65"/>
        <v>4.4942659859606779E-4</v>
      </c>
      <c r="N61" s="120">
        <f t="shared" si="65"/>
        <v>9.5189444801214319E-3</v>
      </c>
      <c r="O61" s="120">
        <f t="shared" si="65"/>
        <v>3.6037335949799759E-3</v>
      </c>
      <c r="Q61" s="104">
        <f t="shared" si="61"/>
        <v>0.26586939335720849</v>
      </c>
      <c r="R61" s="105">
        <f t="shared" si="62"/>
        <v>0.31999752889639571</v>
      </c>
      <c r="S61" s="106">
        <f t="shared" si="63"/>
        <v>5.8678055507319908E-2</v>
      </c>
    </row>
    <row r="62" spans="1:19" x14ac:dyDescent="0.25">
      <c r="A62" s="77" t="s">
        <v>191</v>
      </c>
      <c r="B62" s="121">
        <v>1.2568869178624039E-2</v>
      </c>
      <c r="C62" s="122">
        <v>0.12996396724989492</v>
      </c>
      <c r="D62" s="122">
        <v>0.32807058612163592</v>
      </c>
      <c r="E62" s="122">
        <v>0.33324018750236561</v>
      </c>
      <c r="F62" s="122">
        <v>7.0266378231548396E-2</v>
      </c>
      <c r="G62" s="122">
        <v>7.5506513237244728E-3</v>
      </c>
      <c r="H62" s="122">
        <v>1.1589884152309708E-3</v>
      </c>
      <c r="I62" s="122">
        <v>7.6930883782979381E-2</v>
      </c>
      <c r="J62" s="122">
        <v>8.6361733854307798E-3</v>
      </c>
      <c r="K62" s="122">
        <v>8.5567057168408248E-2</v>
      </c>
      <c r="L62" s="122">
        <v>2.225563736256931E-2</v>
      </c>
      <c r="M62" s="122">
        <v>4.8722003153990022E-3</v>
      </c>
      <c r="N62" s="122">
        <v>2.7127626139526011E-2</v>
      </c>
      <c r="O62" s="123">
        <v>2.0933366742713904E-3</v>
      </c>
      <c r="Q62" s="104">
        <f t="shared" si="61"/>
        <v>0.47060342255015486</v>
      </c>
      <c r="R62" s="105">
        <f t="shared" si="62"/>
        <v>0.41221620547286947</v>
      </c>
      <c r="S62" s="106">
        <f t="shared" si="63"/>
        <v>0.11478801998220564</v>
      </c>
    </row>
    <row r="63" spans="1:19" x14ac:dyDescent="0.25">
      <c r="A63" s="77" t="s">
        <v>192</v>
      </c>
      <c r="B63" s="121">
        <v>1.5905876235104546E-2</v>
      </c>
      <c r="C63" s="122">
        <v>0.14047234832876832</v>
      </c>
      <c r="D63" s="122">
        <v>0.29688799188221421</v>
      </c>
      <c r="E63" s="122">
        <v>0.33387768341686902</v>
      </c>
      <c r="F63" s="122">
        <v>5.0229764008291281E-2</v>
      </c>
      <c r="G63" s="122">
        <v>5.4426632731355571E-3</v>
      </c>
      <c r="H63" s="122">
        <v>6.870576569329936E-4</v>
      </c>
      <c r="I63" s="122">
        <v>0.1177139856674389</v>
      </c>
      <c r="J63" s="122">
        <v>4.6021072971536474E-3</v>
      </c>
      <c r="K63" s="122">
        <v>0.12231628507805412</v>
      </c>
      <c r="L63" s="122">
        <v>1.7362668070948554E-2</v>
      </c>
      <c r="M63" s="122">
        <v>2.4386737680949025E-3</v>
      </c>
      <c r="N63" s="122">
        <v>1.9801341627312671E-2</v>
      </c>
      <c r="O63" s="123">
        <v>7.4349502134388196E-3</v>
      </c>
      <c r="Q63" s="104">
        <f t="shared" si="61"/>
        <v>0.45326621644608706</v>
      </c>
      <c r="R63" s="105">
        <f t="shared" si="62"/>
        <v>0.39023716835522887</v>
      </c>
      <c r="S63" s="106">
        <f t="shared" si="63"/>
        <v>0.14955257691880561</v>
      </c>
    </row>
    <row r="64" spans="1:19" x14ac:dyDescent="0.25">
      <c r="A64" s="77" t="s">
        <v>193</v>
      </c>
      <c r="B64" s="121">
        <v>2.7996821075200101E-2</v>
      </c>
      <c r="C64" s="122">
        <v>0.13611216827900599</v>
      </c>
      <c r="D64" s="122">
        <v>0.26115152149931431</v>
      </c>
      <c r="E64" s="122">
        <v>0.349077900919461</v>
      </c>
      <c r="F64" s="122">
        <v>6.1267232716966921E-2</v>
      </c>
      <c r="G64" s="122">
        <v>6.4300638229311067E-3</v>
      </c>
      <c r="H64" s="122">
        <v>1.0073593944701195E-3</v>
      </c>
      <c r="I64" s="122">
        <v>0.12936531334406809</v>
      </c>
      <c r="J64" s="122">
        <v>3.0122566184601395E-3</v>
      </c>
      <c r="K64" s="122">
        <v>0.13237756979460369</v>
      </c>
      <c r="L64" s="122">
        <v>1.50142251821923E-2</v>
      </c>
      <c r="M64" s="122">
        <v>1.9357839597254091E-3</v>
      </c>
      <c r="N64" s="122">
        <v>1.6950009142991315E-2</v>
      </c>
      <c r="O64" s="123">
        <v>5.3483068883484353E-3</v>
      </c>
      <c r="Q64" s="104">
        <f t="shared" si="61"/>
        <v>0.4252605108535204</v>
      </c>
      <c r="R64" s="105">
        <f t="shared" si="62"/>
        <v>0.41778255685382915</v>
      </c>
      <c r="S64" s="106">
        <f t="shared" si="63"/>
        <v>0.15467588582594347</v>
      </c>
    </row>
    <row r="65" spans="1:19" x14ac:dyDescent="0.25">
      <c r="A65" s="77" t="s">
        <v>194</v>
      </c>
      <c r="B65" s="121">
        <v>3.7293676228043249E-2</v>
      </c>
      <c r="C65" s="122">
        <v>0.16744966274439138</v>
      </c>
      <c r="D65" s="122">
        <v>0.28568964707903388</v>
      </c>
      <c r="E65" s="122">
        <v>0.28991849832408534</v>
      </c>
      <c r="F65" s="122">
        <v>4.4066670397227899E-2</v>
      </c>
      <c r="G65" s="122">
        <v>5.9950552330331666E-3</v>
      </c>
      <c r="H65" s="122">
        <v>8.0963098000507664E-3</v>
      </c>
      <c r="I65" s="122">
        <v>0.12475540896795104</v>
      </c>
      <c r="J65" s="122">
        <v>4.3765984082460704E-3</v>
      </c>
      <c r="K65" s="122">
        <v>0.12910091835908166</v>
      </c>
      <c r="L65" s="122">
        <v>2.4023944490357593E-2</v>
      </c>
      <c r="M65" s="122">
        <v>2.6782300413365997E-3</v>
      </c>
      <c r="N65" s="122">
        <v>2.675992415696642E-2</v>
      </c>
      <c r="O65" s="123">
        <v>1.2773125356836177E-2</v>
      </c>
      <c r="Q65" s="104">
        <f t="shared" si="61"/>
        <v>0.49043298605146851</v>
      </c>
      <c r="R65" s="105">
        <f t="shared" si="62"/>
        <v>0.34807653375439718</v>
      </c>
      <c r="S65" s="106">
        <f t="shared" si="63"/>
        <v>0.16863396787288426</v>
      </c>
    </row>
    <row r="66" spans="1:19" x14ac:dyDescent="0.25">
      <c r="A66" s="77" t="s">
        <v>195</v>
      </c>
      <c r="B66" s="121">
        <v>3.0783200009994998E-2</v>
      </c>
      <c r="C66" s="122">
        <v>0.14263932860179801</v>
      </c>
      <c r="D66" s="122">
        <v>0.30839624074639355</v>
      </c>
      <c r="E66" s="122">
        <v>0.31096954280291428</v>
      </c>
      <c r="F66" s="122">
        <v>6.7578605218863261E-2</v>
      </c>
      <c r="G66" s="122">
        <v>1.0373961575147122E-2</v>
      </c>
      <c r="H66" s="122">
        <v>1.6511487155990022E-3</v>
      </c>
      <c r="I66" s="122">
        <v>9.7723425720215945E-2</v>
      </c>
      <c r="J66" s="122">
        <v>4.4135746652027462E-3</v>
      </c>
      <c r="K66" s="122">
        <v>0.10224609033668244</v>
      </c>
      <c r="L66" s="122">
        <v>2.0636782446877801E-2</v>
      </c>
      <c r="M66" s="122">
        <v>2.7161445388808282E-3</v>
      </c>
      <c r="N66" s="122">
        <v>2.3333476764428679E-2</v>
      </c>
      <c r="O66" s="123">
        <v>9.7805128580934469E-3</v>
      </c>
      <c r="Q66" s="104">
        <f t="shared" si="61"/>
        <v>0.48181876935818657</v>
      </c>
      <c r="R66" s="105">
        <f t="shared" si="62"/>
        <v>0.39057325831252371</v>
      </c>
      <c r="S66" s="106">
        <f t="shared" si="63"/>
        <v>0.13536007995920457</v>
      </c>
    </row>
    <row r="67" spans="1:19" x14ac:dyDescent="0.25">
      <c r="A67" s="77" t="s">
        <v>196</v>
      </c>
      <c r="B67" s="121">
        <v>3.2464068284666997E-2</v>
      </c>
      <c r="C67" s="122">
        <v>0.1272673535065153</v>
      </c>
      <c r="D67" s="122">
        <v>0.32416049391312191</v>
      </c>
      <c r="E67" s="122">
        <v>0.30489110503500361</v>
      </c>
      <c r="F67" s="122">
        <v>7.0729014550207553E-2</v>
      </c>
      <c r="G67" s="122">
        <v>6.0243249880902816E-3</v>
      </c>
      <c r="H67" s="122">
        <v>1.53403570476236E-3</v>
      </c>
      <c r="I67" s="122">
        <v>9.3113509209782605E-2</v>
      </c>
      <c r="J67" s="122">
        <v>3.4779927694047427E-3</v>
      </c>
      <c r="K67" s="122">
        <v>9.9187911678551552E-2</v>
      </c>
      <c r="L67" s="122">
        <v>2.0211096894606775E-2</v>
      </c>
      <c r="M67" s="122">
        <v>2.1293637926603336E-3</v>
      </c>
      <c r="N67" s="122">
        <v>2.2340453868725518E-2</v>
      </c>
      <c r="O67" s="123">
        <v>9.8660082618039699E-3</v>
      </c>
      <c r="Q67" s="104">
        <f t="shared" si="61"/>
        <v>0.48389191570430423</v>
      </c>
      <c r="R67" s="105">
        <f t="shared" si="62"/>
        <v>0.38317848027806378</v>
      </c>
      <c r="S67" s="106">
        <f t="shared" si="63"/>
        <v>0.13139437380908103</v>
      </c>
    </row>
    <row r="68" spans="1:19" x14ac:dyDescent="0.25">
      <c r="A68" s="77" t="s">
        <v>197</v>
      </c>
      <c r="B68" s="121">
        <v>3.013356447163432E-2</v>
      </c>
      <c r="C68" s="122">
        <v>0.13654112173900454</v>
      </c>
      <c r="D68" s="122">
        <v>0.35092708229173913</v>
      </c>
      <c r="E68" s="122">
        <v>0.35378550606453335</v>
      </c>
      <c r="F68" s="122">
        <v>6.9164303148822798E-2</v>
      </c>
      <c r="G68" s="122">
        <v>4.6470533283750753E-3</v>
      </c>
      <c r="H68" s="122">
        <v>8.6215524225225903E-4</v>
      </c>
      <c r="I68" s="122">
        <v>6.1578951141226551E-2</v>
      </c>
      <c r="J68" s="122">
        <v>4.2785132392757878E-3</v>
      </c>
      <c r="K68" s="122">
        <v>6.5877691962425947E-2</v>
      </c>
      <c r="L68" s="122">
        <v>1.5746262255067683E-2</v>
      </c>
      <c r="M68" s="122">
        <v>2.4711612109053599E-3</v>
      </c>
      <c r="N68" s="122">
        <v>1.9586691522493961E-2</v>
      </c>
      <c r="O68" s="123">
        <v>6.9025741307886896E-3</v>
      </c>
      <c r="Q68" s="104">
        <f t="shared" si="61"/>
        <v>0.51760176850237793</v>
      </c>
      <c r="R68" s="105">
        <f t="shared" si="62"/>
        <v>0.42845901778398343</v>
      </c>
      <c r="S68" s="106">
        <f t="shared" si="63"/>
        <v>9.2366957615708609E-2</v>
      </c>
    </row>
    <row r="69" spans="1:19" x14ac:dyDescent="0.25">
      <c r="A69" s="77" t="s">
        <v>198</v>
      </c>
      <c r="B69" s="121">
        <v>2.3566286331345471E-2</v>
      </c>
      <c r="C69" s="122">
        <v>0.11281613968851853</v>
      </c>
      <c r="D69" s="122">
        <v>0.3326216641046188</v>
      </c>
      <c r="E69" s="122">
        <v>0.34654143721835817</v>
      </c>
      <c r="F69" s="122">
        <v>7.0703078812532655E-2</v>
      </c>
      <c r="G69" s="122">
        <v>3.5951613097804447E-3</v>
      </c>
      <c r="H69" s="122">
        <v>1.2377219425978154E-2</v>
      </c>
      <c r="I69" s="122">
        <v>6.1775794374838412E-2</v>
      </c>
      <c r="J69" s="122">
        <v>5.0135583480010138E-3</v>
      </c>
      <c r="K69" s="122">
        <v>6.6789352722839423E-2</v>
      </c>
      <c r="L69" s="122">
        <v>1.8307994254275081E-2</v>
      </c>
      <c r="M69" s="122">
        <v>3.4452501651674391E-3</v>
      </c>
      <c r="N69" s="122">
        <v>2.175324441944252E-2</v>
      </c>
      <c r="O69" s="123">
        <v>5.4447392359005461E-3</v>
      </c>
      <c r="Q69" s="104">
        <f t="shared" si="61"/>
        <v>0.4690040901244828</v>
      </c>
      <c r="R69" s="105">
        <f t="shared" si="62"/>
        <v>0.43321689676664943</v>
      </c>
      <c r="S69" s="106">
        <f t="shared" si="63"/>
        <v>9.398733637818249E-2</v>
      </c>
    </row>
    <row r="70" spans="1:19" x14ac:dyDescent="0.25">
      <c r="A70" s="77" t="s">
        <v>199</v>
      </c>
      <c r="B70" s="121">
        <v>2.551388604080165E-2</v>
      </c>
      <c r="C70" s="122">
        <v>0.11800206667025195</v>
      </c>
      <c r="D70" s="122">
        <v>0.32264142895117198</v>
      </c>
      <c r="E70" s="122">
        <v>0.35136234577216247</v>
      </c>
      <c r="F70" s="122">
        <v>8.6789344007320718E-2</v>
      </c>
      <c r="G70" s="122">
        <v>9.6014740716764066E-3</v>
      </c>
      <c r="H70" s="122">
        <v>6.9381314904440458E-4</v>
      </c>
      <c r="I70" s="122">
        <v>5.4979271128166203E-2</v>
      </c>
      <c r="J70" s="122">
        <v>3.5608800186595038E-3</v>
      </c>
      <c r="K70" s="122">
        <v>5.8671174670396779E-2</v>
      </c>
      <c r="L70" s="122">
        <v>1.7247622307891848E-2</v>
      </c>
      <c r="M70" s="122">
        <v>3.0434760766630095E-3</v>
      </c>
      <c r="N70" s="122">
        <v>2.0269351466307942E-2</v>
      </c>
      <c r="O70" s="123">
        <v>6.0329329496012756E-3</v>
      </c>
      <c r="Q70" s="104">
        <f t="shared" si="61"/>
        <v>0.46615738166222559</v>
      </c>
      <c r="R70" s="105">
        <f t="shared" si="62"/>
        <v>0.44844697700020397</v>
      </c>
      <c r="S70" s="106">
        <f t="shared" si="63"/>
        <v>8.4973459086305991E-2</v>
      </c>
    </row>
    <row r="71" spans="1:19" x14ac:dyDescent="0.25">
      <c r="A71" s="77" t="s">
        <v>200</v>
      </c>
      <c r="B71" s="121">
        <v>1.5905876235104546E-2</v>
      </c>
      <c r="C71" s="122">
        <v>0.14047234832876832</v>
      </c>
      <c r="D71" s="122">
        <v>0.29688799188221421</v>
      </c>
      <c r="E71" s="122">
        <v>0.33387768341686902</v>
      </c>
      <c r="F71" s="122">
        <v>5.0229764008291281E-2</v>
      </c>
      <c r="G71" s="122">
        <v>5.4426632731355571E-3</v>
      </c>
      <c r="H71" s="122">
        <v>6.870576569329936E-4</v>
      </c>
      <c r="I71" s="122">
        <v>0.1177139856674389</v>
      </c>
      <c r="J71" s="122">
        <v>4.6021072971536474E-3</v>
      </c>
      <c r="K71" s="122">
        <v>0.12231628507805412</v>
      </c>
      <c r="L71" s="122">
        <v>1.7362668070948554E-2</v>
      </c>
      <c r="M71" s="122">
        <v>2.4386737680949025E-3</v>
      </c>
      <c r="N71" s="122">
        <v>1.9801341627312671E-2</v>
      </c>
      <c r="O71" s="123">
        <v>7.4349502134388196E-3</v>
      </c>
      <c r="Q71" s="104">
        <f t="shared" si="61"/>
        <v>0.45326621644608706</v>
      </c>
      <c r="R71" s="105">
        <f t="shared" si="62"/>
        <v>0.39023716835522887</v>
      </c>
      <c r="S71" s="106">
        <f t="shared" si="63"/>
        <v>0.14955257691880561</v>
      </c>
    </row>
    <row r="72" spans="1:19" x14ac:dyDescent="0.25">
      <c r="A72" s="77" t="s">
        <v>201</v>
      </c>
      <c r="B72" s="121">
        <v>1.8390238288802624E-2</v>
      </c>
      <c r="C72" s="122">
        <v>9.7999419915270572E-2</v>
      </c>
      <c r="D72" s="122">
        <v>0.33810427538357068</v>
      </c>
      <c r="E72" s="122">
        <v>0.36889968474954321</v>
      </c>
      <c r="F72" s="122">
        <v>8.4393519250518897E-2</v>
      </c>
      <c r="G72" s="122">
        <v>8.3928527421314354E-3</v>
      </c>
      <c r="H72" s="122">
        <v>7.2053402535285479E-4</v>
      </c>
      <c r="I72" s="122">
        <v>5.3860758406854434E-2</v>
      </c>
      <c r="J72" s="122">
        <v>5.2712237285319902E-3</v>
      </c>
      <c r="K72" s="122">
        <v>5.9110308804197251E-2</v>
      </c>
      <c r="L72" s="122">
        <v>1.4063298042686797E-2</v>
      </c>
      <c r="M72" s="122">
        <v>2.5984715589766967E-3</v>
      </c>
      <c r="N72" s="122">
        <v>7.3156194503085185E-3</v>
      </c>
      <c r="O72" s="123">
        <v>7.3156194503085185E-3</v>
      </c>
      <c r="Q72" s="104">
        <f t="shared" si="61"/>
        <v>0.45449393358764389</v>
      </c>
      <c r="R72" s="105">
        <f t="shared" si="62"/>
        <v>0.46240659076754642</v>
      </c>
      <c r="S72" s="106">
        <f t="shared" si="63"/>
        <v>7.3741547704814295E-2</v>
      </c>
    </row>
    <row r="73" spans="1:19" x14ac:dyDescent="0.25">
      <c r="A73" s="77" t="s">
        <v>202</v>
      </c>
      <c r="B73" s="121">
        <v>2.1413354321842659E-2</v>
      </c>
      <c r="C73" s="122">
        <v>0.10960419117577574</v>
      </c>
      <c r="D73" s="122">
        <v>0.32172390757232477</v>
      </c>
      <c r="E73" s="122">
        <v>0.3690813951640638</v>
      </c>
      <c r="F73" s="122">
        <v>8.4720680779110338E-2</v>
      </c>
      <c r="G73" s="122">
        <v>7.3717149713098968E-3</v>
      </c>
      <c r="H73" s="122">
        <v>2.5507062679714786E-4</v>
      </c>
      <c r="I73" s="122">
        <v>5.981181206365159E-2</v>
      </c>
      <c r="J73" s="122">
        <v>3.6846943817580502E-3</v>
      </c>
      <c r="K73" s="122">
        <v>6.3990931415806238E-2</v>
      </c>
      <c r="L73" s="122">
        <v>1.3947733889334355E-2</v>
      </c>
      <c r="M73" s="122">
        <v>1.8621362856694433E-3</v>
      </c>
      <c r="N73" s="122">
        <v>1.5809870175003796E-2</v>
      </c>
      <c r="O73" s="123">
        <v>5.7424764088217133E-3</v>
      </c>
      <c r="Q73" s="104">
        <f t="shared" si="61"/>
        <v>0.45274145306994318</v>
      </c>
      <c r="R73" s="105">
        <f t="shared" si="62"/>
        <v>0.46142886154128115</v>
      </c>
      <c r="S73" s="106">
        <f t="shared" si="63"/>
        <v>8.5543277999631739E-2</v>
      </c>
    </row>
    <row r="74" spans="1:19" x14ac:dyDescent="0.25">
      <c r="A74" s="77" t="s">
        <v>203</v>
      </c>
      <c r="B74" s="121">
        <v>5.0734623820563762E-2</v>
      </c>
      <c r="C74" s="122">
        <v>0.14195949827841831</v>
      </c>
      <c r="D74" s="122">
        <v>0.30862232094463565</v>
      </c>
      <c r="E74" s="122">
        <v>0.36650170455610098</v>
      </c>
      <c r="F74" s="122">
        <v>2.7777700735574711E-2</v>
      </c>
      <c r="G74" s="122">
        <v>3.054244500007353E-3</v>
      </c>
      <c r="H74" s="122">
        <v>1.7725531968871595E-4</v>
      </c>
      <c r="I74" s="122">
        <v>3.5480910219209308E-2</v>
      </c>
      <c r="J74" s="122">
        <v>2.8713153005640566E-2</v>
      </c>
      <c r="K74" s="122">
        <v>6.5200541086799263E-2</v>
      </c>
      <c r="L74" s="122">
        <v>9.4453563219901865E-3</v>
      </c>
      <c r="M74" s="122">
        <v>1.1554478148773461E-2</v>
      </c>
      <c r="N74" s="122">
        <v>2.0822225489884758E-2</v>
      </c>
      <c r="O74" s="123">
        <v>1.3275651380114134E-2</v>
      </c>
      <c r="Q74" s="104">
        <f t="shared" si="61"/>
        <v>0.50131644304361767</v>
      </c>
      <c r="R74" s="105">
        <f t="shared" si="62"/>
        <v>0.39751090511137177</v>
      </c>
      <c r="S74" s="106">
        <f t="shared" si="63"/>
        <v>9.9298417956798155E-2</v>
      </c>
    </row>
    <row r="75" spans="1:19" x14ac:dyDescent="0.25">
      <c r="A75" s="77" t="s">
        <v>204</v>
      </c>
      <c r="B75" s="121">
        <v>2.8662476579059556E-2</v>
      </c>
      <c r="C75" s="122">
        <v>0.10121119281578229</v>
      </c>
      <c r="D75" s="122">
        <v>0.31037255128416191</v>
      </c>
      <c r="E75" s="122">
        <v>0.36789852601116441</v>
      </c>
      <c r="F75" s="122">
        <v>8.0014161309125059E-2</v>
      </c>
      <c r="G75" s="122">
        <v>1.0612731555080579E-2</v>
      </c>
      <c r="H75" s="122">
        <v>7.6745108199553747E-4</v>
      </c>
      <c r="I75" s="122">
        <v>6.9633070735369298E-2</v>
      </c>
      <c r="J75" s="122">
        <v>5.3376354154043276E-3</v>
      </c>
      <c r="K75" s="122">
        <v>7.7783331910637937E-2</v>
      </c>
      <c r="L75" s="122">
        <v>1.4593092907040497E-2</v>
      </c>
      <c r="M75" s="122">
        <v>1.9871215903255932E-3</v>
      </c>
      <c r="N75" s="122">
        <v>1.6587082514908421E-2</v>
      </c>
      <c r="O75" s="123">
        <v>4.8135278761343167E-3</v>
      </c>
      <c r="Q75" s="104">
        <f t="shared" si="61"/>
        <v>0.44024622067900376</v>
      </c>
      <c r="R75" s="105">
        <f t="shared" si="62"/>
        <v>0.45929286995736557</v>
      </c>
      <c r="S75" s="106">
        <f t="shared" si="63"/>
        <v>9.9183942301680678E-2</v>
      </c>
    </row>
    <row r="76" spans="1:19" x14ac:dyDescent="0.25">
      <c r="A76" s="77" t="s">
        <v>205</v>
      </c>
      <c r="B76" s="124">
        <f>+B60</f>
        <v>3.0486134149086821E-2</v>
      </c>
      <c r="C76" s="125">
        <f>+C60</f>
        <v>0.10830048343752341</v>
      </c>
      <c r="D76" s="125">
        <f>+D60</f>
        <v>0.31939724006487019</v>
      </c>
      <c r="E76" s="125">
        <f t="shared" ref="E76:N76" si="66">+E60</f>
        <v>0.38001334079826976</v>
      </c>
      <c r="F76" s="125">
        <f t="shared" si="66"/>
        <v>7.6263242344124904E-2</v>
      </c>
      <c r="G76" s="125">
        <f t="shared" si="66"/>
        <v>8.1068603137851424E-3</v>
      </c>
      <c r="H76" s="125">
        <f t="shared" si="66"/>
        <v>8.3516691860463705E-4</v>
      </c>
      <c r="I76" s="125">
        <f t="shared" si="66"/>
        <v>5.4637403444053892E-2</v>
      </c>
      <c r="J76" s="125">
        <f t="shared" si="66"/>
        <v>2.5924453317855631E-3</v>
      </c>
      <c r="K76" s="125">
        <f t="shared" si="66"/>
        <v>5.7825772298165289E-2</v>
      </c>
      <c r="L76" s="125">
        <f t="shared" si="66"/>
        <v>1.2226049214885164E-2</v>
      </c>
      <c r="M76" s="125">
        <f t="shared" si="66"/>
        <v>1.1390475646113609E-3</v>
      </c>
      <c r="N76" s="125">
        <f t="shared" si="66"/>
        <v>1.3361408781249582E-2</v>
      </c>
      <c r="O76" s="126">
        <f>+O60</f>
        <v>5.1690468053868658E-3</v>
      </c>
      <c r="Q76" s="107">
        <f t="shared" si="61"/>
        <v>0.4581838576514804</v>
      </c>
      <c r="R76" s="108">
        <f t="shared" si="62"/>
        <v>0.46521861037478446</v>
      </c>
      <c r="S76" s="109">
        <f t="shared" si="63"/>
        <v>7.6356227884801731E-2</v>
      </c>
    </row>
  </sheetData>
  <mergeCells count="4">
    <mergeCell ref="A2:O2"/>
    <mergeCell ref="A57:O57"/>
    <mergeCell ref="Q57:S57"/>
    <mergeCell ref="Q2:S2"/>
  </mergeCells>
  <pageMargins left="0.23622047244094491" right="0.23622047244094491" top="0.39370078740157483" bottom="0.74803149606299213" header="0.31496062992125984" footer="0.31496062992125984"/>
  <pageSetup scale="62" orientation="portrait" r:id="rId1"/>
  <headerFooter>
    <oddFooter>&amp;L&amp;"+,Normal"&amp;14&amp;D&amp;A&amp;F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X72"/>
  <sheetViews>
    <sheetView showGridLines="0" zoomScaleNormal="100" workbookViewId="0">
      <pane ySplit="2" topLeftCell="A39" activePane="bottomLeft" state="frozen"/>
      <selection activeCell="Y63" sqref="A63:Y63"/>
      <selection pane="bottomLeft" activeCell="G55" sqref="G55"/>
    </sheetView>
  </sheetViews>
  <sheetFormatPr baseColWidth="10" defaultColWidth="11.5703125" defaultRowHeight="15" x14ac:dyDescent="0.25"/>
  <cols>
    <col min="1" max="1" width="11.5703125" style="77"/>
    <col min="2" max="3" width="8.42578125" style="77" bestFit="1" customWidth="1"/>
    <col min="4" max="5" width="10.140625" style="77" bestFit="1" customWidth="1"/>
    <col min="6" max="7" width="8.42578125" style="77" bestFit="1" customWidth="1"/>
    <col min="8" max="8" width="7.28515625" style="77" bestFit="1" customWidth="1"/>
    <col min="9" max="10" width="8.5703125" style="77" bestFit="1" customWidth="1"/>
    <col min="11" max="11" width="9.7109375" style="77" bestFit="1" customWidth="1"/>
    <col min="12" max="12" width="7.85546875" style="77" bestFit="1" customWidth="1"/>
    <col min="13" max="13" width="8.5703125" style="77" bestFit="1" customWidth="1"/>
    <col min="14" max="14" width="11" style="77" bestFit="1" customWidth="1"/>
    <col min="15" max="15" width="7.28515625" style="77" bestFit="1" customWidth="1"/>
    <col min="16" max="16" width="5.140625" style="77" customWidth="1"/>
    <col min="17" max="18" width="10.140625" style="77" bestFit="1" customWidth="1"/>
    <col min="19" max="19" width="8.42578125" style="77" bestFit="1" customWidth="1"/>
    <col min="20" max="16384" width="11.5703125" style="77"/>
  </cols>
  <sheetData>
    <row r="1" spans="1:19" ht="19.5" thickBot="1" x14ac:dyDescent="0.35">
      <c r="A1" s="348" t="s">
        <v>207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Q1" s="348" t="s">
        <v>184</v>
      </c>
      <c r="R1" s="348"/>
      <c r="S1" s="348"/>
    </row>
    <row r="2" spans="1:19" ht="45.75" thickBot="1" x14ac:dyDescent="0.35">
      <c r="A2" s="78"/>
      <c r="B2" s="96" t="s">
        <v>174</v>
      </c>
      <c r="C2" s="91" t="s">
        <v>175</v>
      </c>
      <c r="D2" s="91" t="s">
        <v>176</v>
      </c>
      <c r="E2" s="92" t="s">
        <v>170</v>
      </c>
      <c r="F2" s="92" t="s">
        <v>171</v>
      </c>
      <c r="G2" s="92" t="s">
        <v>172</v>
      </c>
      <c r="H2" s="92" t="s">
        <v>173</v>
      </c>
      <c r="I2" s="93" t="s">
        <v>177</v>
      </c>
      <c r="J2" s="93" t="s">
        <v>178</v>
      </c>
      <c r="K2" s="94" t="s">
        <v>179</v>
      </c>
      <c r="L2" s="93" t="s">
        <v>180</v>
      </c>
      <c r="M2" s="93" t="s">
        <v>181</v>
      </c>
      <c r="N2" s="95" t="s">
        <v>182</v>
      </c>
      <c r="O2" s="97" t="s">
        <v>183</v>
      </c>
      <c r="Q2" s="98" t="s">
        <v>185</v>
      </c>
      <c r="R2" s="99" t="s">
        <v>186</v>
      </c>
      <c r="S2" s="100" t="s">
        <v>187</v>
      </c>
    </row>
    <row r="3" spans="1:19" x14ac:dyDescent="0.25">
      <c r="A3" s="77" t="s">
        <v>145</v>
      </c>
      <c r="B3" s="127">
        <v>84720</v>
      </c>
      <c r="C3" s="128">
        <v>288760</v>
      </c>
      <c r="D3" s="128">
        <v>885320</v>
      </c>
      <c r="E3" s="128">
        <v>987300</v>
      </c>
      <c r="F3" s="128">
        <v>306540</v>
      </c>
      <c r="G3" s="128">
        <v>11160</v>
      </c>
      <c r="H3" s="128">
        <v>0</v>
      </c>
      <c r="I3" s="128">
        <v>155277</v>
      </c>
      <c r="J3" s="128">
        <v>30300</v>
      </c>
      <c r="K3" s="128">
        <v>189297</v>
      </c>
      <c r="L3" s="128">
        <v>31311</v>
      </c>
      <c r="M3" s="128">
        <v>6960</v>
      </c>
      <c r="N3" s="128">
        <v>38271</v>
      </c>
      <c r="O3" s="129">
        <v>12082</v>
      </c>
      <c r="Q3" s="130">
        <f>+B3+C3+D3</f>
        <v>1258800</v>
      </c>
      <c r="R3" s="131">
        <f>+E3+F3+G3+H3</f>
        <v>1305000</v>
      </c>
      <c r="S3" s="132">
        <f>+K3+N3+O3</f>
        <v>239650</v>
      </c>
    </row>
    <row r="4" spans="1:19" x14ac:dyDescent="0.25">
      <c r="A4" s="77" t="s">
        <v>146</v>
      </c>
      <c r="B4" s="127">
        <v>87120</v>
      </c>
      <c r="C4" s="128">
        <v>300260</v>
      </c>
      <c r="D4" s="128">
        <v>1006020</v>
      </c>
      <c r="E4" s="128">
        <v>1195560</v>
      </c>
      <c r="F4" s="128">
        <v>243900</v>
      </c>
      <c r="G4" s="128">
        <v>8100</v>
      </c>
      <c r="H4" s="128">
        <v>360</v>
      </c>
      <c r="I4" s="128">
        <v>179535</v>
      </c>
      <c r="J4" s="128">
        <v>10140</v>
      </c>
      <c r="K4" s="128">
        <v>196536</v>
      </c>
      <c r="L4" s="128">
        <v>78396</v>
      </c>
      <c r="M4" s="128">
        <v>4020</v>
      </c>
      <c r="N4" s="128">
        <v>82416</v>
      </c>
      <c r="O4" s="129">
        <v>11456</v>
      </c>
      <c r="Q4" s="133">
        <f t="shared" ref="Q4:Q27" si="0">+B4+C4+D4</f>
        <v>1393400</v>
      </c>
      <c r="R4" s="134">
        <f t="shared" ref="R4:R27" si="1">+E4+F4+G4+H4</f>
        <v>1447920</v>
      </c>
      <c r="S4" s="135">
        <f t="shared" ref="S4:S27" si="2">+K4+N4+O4</f>
        <v>290408</v>
      </c>
    </row>
    <row r="5" spans="1:19" x14ac:dyDescent="0.25">
      <c r="A5" s="77" t="s">
        <v>147</v>
      </c>
      <c r="B5" s="127">
        <v>85680</v>
      </c>
      <c r="C5" s="128">
        <v>294420</v>
      </c>
      <c r="D5" s="128">
        <v>938800</v>
      </c>
      <c r="E5" s="128">
        <v>1183860</v>
      </c>
      <c r="F5" s="128">
        <v>214740</v>
      </c>
      <c r="G5" s="128">
        <v>6120</v>
      </c>
      <c r="H5" s="128">
        <v>0</v>
      </c>
      <c r="I5" s="128">
        <v>176586</v>
      </c>
      <c r="J5" s="128">
        <v>6780</v>
      </c>
      <c r="K5" s="128">
        <v>190563</v>
      </c>
      <c r="L5" s="128">
        <v>41496</v>
      </c>
      <c r="M5" s="128">
        <v>3360</v>
      </c>
      <c r="N5" s="128">
        <v>44286</v>
      </c>
      <c r="O5" s="129">
        <v>13360</v>
      </c>
      <c r="Q5" s="133">
        <f t="shared" si="0"/>
        <v>1318900</v>
      </c>
      <c r="R5" s="134">
        <f t="shared" si="1"/>
        <v>1404720</v>
      </c>
      <c r="S5" s="135">
        <f t="shared" si="2"/>
        <v>248209</v>
      </c>
    </row>
    <row r="6" spans="1:19" x14ac:dyDescent="0.25">
      <c r="A6" s="77" t="s">
        <v>148</v>
      </c>
      <c r="B6" s="127">
        <v>90360</v>
      </c>
      <c r="C6" s="128">
        <v>311040</v>
      </c>
      <c r="D6" s="128">
        <v>985060</v>
      </c>
      <c r="E6" s="128">
        <v>1122120</v>
      </c>
      <c r="F6" s="128">
        <v>181440</v>
      </c>
      <c r="G6" s="128">
        <v>4140</v>
      </c>
      <c r="H6" s="128">
        <v>0</v>
      </c>
      <c r="I6" s="128">
        <v>155952</v>
      </c>
      <c r="J6" s="128">
        <v>8970</v>
      </c>
      <c r="K6" s="128">
        <v>168345</v>
      </c>
      <c r="L6" s="128">
        <v>35502</v>
      </c>
      <c r="M6" s="128">
        <v>2910</v>
      </c>
      <c r="N6" s="128">
        <v>38412</v>
      </c>
      <c r="O6" s="129">
        <v>14561</v>
      </c>
      <c r="Q6" s="133">
        <f t="shared" si="0"/>
        <v>1386460</v>
      </c>
      <c r="R6" s="134">
        <f t="shared" si="1"/>
        <v>1307700</v>
      </c>
      <c r="S6" s="135">
        <f t="shared" si="2"/>
        <v>221318</v>
      </c>
    </row>
    <row r="7" spans="1:19" x14ac:dyDescent="0.25">
      <c r="A7" s="77" t="s">
        <v>149</v>
      </c>
      <c r="B7" s="127">
        <v>81960</v>
      </c>
      <c r="C7" s="128">
        <v>302580</v>
      </c>
      <c r="D7" s="128">
        <v>965260</v>
      </c>
      <c r="E7" s="128">
        <v>1044870</v>
      </c>
      <c r="F7" s="128">
        <v>151650</v>
      </c>
      <c r="G7" s="128">
        <v>2700</v>
      </c>
      <c r="H7" s="128">
        <v>180</v>
      </c>
      <c r="I7" s="128">
        <v>133146</v>
      </c>
      <c r="J7" s="128">
        <v>6090</v>
      </c>
      <c r="K7" s="128">
        <v>144420</v>
      </c>
      <c r="L7" s="128">
        <v>33222</v>
      </c>
      <c r="M7" s="128">
        <v>2760</v>
      </c>
      <c r="N7" s="128">
        <v>35982</v>
      </c>
      <c r="O7" s="129">
        <v>12578</v>
      </c>
      <c r="Q7" s="133">
        <f t="shared" si="0"/>
        <v>1349800</v>
      </c>
      <c r="R7" s="134">
        <f t="shared" si="1"/>
        <v>1199400</v>
      </c>
      <c r="S7" s="135">
        <f t="shared" si="2"/>
        <v>192980</v>
      </c>
    </row>
    <row r="8" spans="1:19" x14ac:dyDescent="0.25">
      <c r="A8" s="77" t="s">
        <v>150</v>
      </c>
      <c r="B8" s="127">
        <v>89040</v>
      </c>
      <c r="C8" s="128">
        <v>326880</v>
      </c>
      <c r="D8" s="128">
        <v>1003200</v>
      </c>
      <c r="E8" s="128">
        <v>1004580</v>
      </c>
      <c r="F8" s="128">
        <v>121080</v>
      </c>
      <c r="G8" s="128">
        <v>1440</v>
      </c>
      <c r="H8" s="128">
        <v>0</v>
      </c>
      <c r="I8" s="128">
        <v>140742</v>
      </c>
      <c r="J8" s="128">
        <v>6150</v>
      </c>
      <c r="K8" s="128">
        <v>149955</v>
      </c>
      <c r="L8" s="128">
        <v>38112</v>
      </c>
      <c r="M8" s="128">
        <v>3690</v>
      </c>
      <c r="N8" s="128">
        <v>41802</v>
      </c>
      <c r="O8" s="129">
        <v>11463</v>
      </c>
      <c r="Q8" s="133">
        <f t="shared" si="0"/>
        <v>1419120</v>
      </c>
      <c r="R8" s="134">
        <f t="shared" si="1"/>
        <v>1127100</v>
      </c>
      <c r="S8" s="135">
        <f t="shared" si="2"/>
        <v>203220</v>
      </c>
    </row>
    <row r="9" spans="1:19" x14ac:dyDescent="0.25">
      <c r="A9" s="77" t="s">
        <v>151</v>
      </c>
      <c r="B9" s="127">
        <v>86880</v>
      </c>
      <c r="C9" s="128">
        <v>325260</v>
      </c>
      <c r="D9" s="128">
        <v>1073640</v>
      </c>
      <c r="E9" s="128">
        <v>1041120</v>
      </c>
      <c r="F9" s="128">
        <v>108900</v>
      </c>
      <c r="G9" s="128">
        <v>1440</v>
      </c>
      <c r="H9" s="128">
        <v>0</v>
      </c>
      <c r="I9" s="128">
        <v>144489</v>
      </c>
      <c r="J9" s="128">
        <v>7350</v>
      </c>
      <c r="K9" s="128">
        <v>155142</v>
      </c>
      <c r="L9" s="128">
        <v>40260</v>
      </c>
      <c r="M9" s="128">
        <v>5430</v>
      </c>
      <c r="N9" s="128">
        <v>45690</v>
      </c>
      <c r="O9" s="129">
        <v>12508</v>
      </c>
      <c r="Q9" s="133">
        <f t="shared" si="0"/>
        <v>1485780</v>
      </c>
      <c r="R9" s="134">
        <f t="shared" si="1"/>
        <v>1151460</v>
      </c>
      <c r="S9" s="135">
        <f t="shared" si="2"/>
        <v>213340</v>
      </c>
    </row>
    <row r="10" spans="1:19" x14ac:dyDescent="0.25">
      <c r="A10" s="77" t="s">
        <v>152</v>
      </c>
      <c r="B10" s="127">
        <v>103080</v>
      </c>
      <c r="C10" s="128">
        <v>367000</v>
      </c>
      <c r="D10" s="128">
        <v>1069370</v>
      </c>
      <c r="E10" s="128">
        <v>1082550</v>
      </c>
      <c r="F10" s="128">
        <v>95970</v>
      </c>
      <c r="G10" s="128">
        <v>6480</v>
      </c>
      <c r="H10" s="128">
        <v>180</v>
      </c>
      <c r="I10" s="128">
        <v>147471</v>
      </c>
      <c r="J10" s="128">
        <v>6720</v>
      </c>
      <c r="K10" s="128">
        <v>156681</v>
      </c>
      <c r="L10" s="128">
        <v>41841</v>
      </c>
      <c r="M10" s="128">
        <v>5670</v>
      </c>
      <c r="N10" s="128">
        <v>47511</v>
      </c>
      <c r="O10" s="129">
        <v>12438</v>
      </c>
      <c r="Q10" s="133">
        <f t="shared" si="0"/>
        <v>1539450</v>
      </c>
      <c r="R10" s="134">
        <f t="shared" si="1"/>
        <v>1185180</v>
      </c>
      <c r="S10" s="135">
        <f t="shared" si="2"/>
        <v>216630</v>
      </c>
    </row>
    <row r="11" spans="1:19" x14ac:dyDescent="0.25">
      <c r="A11" s="77" t="s">
        <v>153</v>
      </c>
      <c r="B11" s="127">
        <v>101520</v>
      </c>
      <c r="C11" s="128">
        <v>380900</v>
      </c>
      <c r="D11" s="128">
        <v>1075440</v>
      </c>
      <c r="E11" s="128">
        <v>990720</v>
      </c>
      <c r="F11" s="128">
        <v>141450</v>
      </c>
      <c r="G11" s="128">
        <v>13320</v>
      </c>
      <c r="H11" s="128">
        <v>540</v>
      </c>
      <c r="I11" s="128">
        <v>174855</v>
      </c>
      <c r="J11" s="128">
        <v>3660</v>
      </c>
      <c r="K11" s="128">
        <v>180498</v>
      </c>
      <c r="L11" s="128">
        <v>39294</v>
      </c>
      <c r="M11" s="128">
        <v>4530</v>
      </c>
      <c r="N11" s="128">
        <v>43824</v>
      </c>
      <c r="O11" s="129">
        <v>13778</v>
      </c>
      <c r="Q11" s="133">
        <f t="shared" si="0"/>
        <v>1557860</v>
      </c>
      <c r="R11" s="134">
        <f t="shared" si="1"/>
        <v>1146030</v>
      </c>
      <c r="S11" s="135">
        <f t="shared" si="2"/>
        <v>238100</v>
      </c>
    </row>
    <row r="12" spans="1:19" x14ac:dyDescent="0.25">
      <c r="A12" s="77" t="s">
        <v>154</v>
      </c>
      <c r="B12" s="127">
        <v>100320</v>
      </c>
      <c r="C12" s="128">
        <v>345060</v>
      </c>
      <c r="D12" s="128">
        <v>1023400</v>
      </c>
      <c r="E12" s="128">
        <v>1184490</v>
      </c>
      <c r="F12" s="128">
        <v>296220</v>
      </c>
      <c r="G12" s="128">
        <v>28800</v>
      </c>
      <c r="H12" s="128">
        <v>1080</v>
      </c>
      <c r="I12" s="128">
        <v>175020</v>
      </c>
      <c r="J12" s="128">
        <v>4260</v>
      </c>
      <c r="K12" s="128">
        <v>180792</v>
      </c>
      <c r="L12" s="128">
        <v>38424</v>
      </c>
      <c r="M12" s="128">
        <v>3630</v>
      </c>
      <c r="N12" s="128">
        <v>42054</v>
      </c>
      <c r="O12" s="129">
        <v>14094</v>
      </c>
      <c r="Q12" s="133">
        <f t="shared" si="0"/>
        <v>1468780</v>
      </c>
      <c r="R12" s="134">
        <f t="shared" si="1"/>
        <v>1510590</v>
      </c>
      <c r="S12" s="135">
        <f t="shared" si="2"/>
        <v>236940</v>
      </c>
    </row>
    <row r="13" spans="1:19" x14ac:dyDescent="0.25">
      <c r="A13" s="77" t="s">
        <v>155</v>
      </c>
      <c r="B13" s="127">
        <v>120240</v>
      </c>
      <c r="C13" s="128">
        <v>399600</v>
      </c>
      <c r="D13" s="128">
        <v>1041380</v>
      </c>
      <c r="E13" s="128">
        <v>1161540</v>
      </c>
      <c r="F13" s="128">
        <v>269940</v>
      </c>
      <c r="G13" s="128">
        <v>10260</v>
      </c>
      <c r="H13" s="128">
        <v>0</v>
      </c>
      <c r="I13" s="128">
        <v>170172</v>
      </c>
      <c r="J13" s="128">
        <v>3990</v>
      </c>
      <c r="K13" s="128">
        <v>175710</v>
      </c>
      <c r="L13" s="128">
        <v>44613</v>
      </c>
      <c r="M13" s="128">
        <v>2760</v>
      </c>
      <c r="N13" s="128">
        <v>47373</v>
      </c>
      <c r="O13" s="129">
        <v>18927</v>
      </c>
      <c r="Q13" s="133">
        <f t="shared" si="0"/>
        <v>1561220</v>
      </c>
      <c r="R13" s="134">
        <f t="shared" si="1"/>
        <v>1441740</v>
      </c>
      <c r="S13" s="135">
        <f t="shared" si="2"/>
        <v>242010</v>
      </c>
    </row>
    <row r="14" spans="1:19" x14ac:dyDescent="0.25">
      <c r="A14" s="77" t="s">
        <v>156</v>
      </c>
      <c r="B14" s="127">
        <v>119520</v>
      </c>
      <c r="C14" s="128">
        <v>395460</v>
      </c>
      <c r="D14" s="128">
        <v>1101330</v>
      </c>
      <c r="E14" s="128">
        <v>1131480</v>
      </c>
      <c r="F14" s="128">
        <v>210690</v>
      </c>
      <c r="G14" s="128">
        <v>6660</v>
      </c>
      <c r="H14" s="128">
        <v>0</v>
      </c>
      <c r="I14" s="128">
        <v>166761</v>
      </c>
      <c r="J14" s="128">
        <v>5160</v>
      </c>
      <c r="K14" s="128">
        <v>173775</v>
      </c>
      <c r="L14" s="128">
        <v>44976</v>
      </c>
      <c r="M14" s="128">
        <v>3060</v>
      </c>
      <c r="N14" s="128">
        <v>48036</v>
      </c>
      <c r="O14" s="129">
        <v>17449</v>
      </c>
      <c r="Q14" s="133">
        <f t="shared" si="0"/>
        <v>1616310</v>
      </c>
      <c r="R14" s="134">
        <f t="shared" si="1"/>
        <v>1348830</v>
      </c>
      <c r="S14" s="135">
        <f t="shared" si="2"/>
        <v>239260</v>
      </c>
    </row>
    <row r="15" spans="1:19" x14ac:dyDescent="0.25">
      <c r="A15" s="77" t="s">
        <v>157</v>
      </c>
      <c r="B15" s="127">
        <v>96360</v>
      </c>
      <c r="C15" s="128">
        <v>340380</v>
      </c>
      <c r="D15" s="128">
        <v>1045300</v>
      </c>
      <c r="E15" s="128">
        <v>1323900</v>
      </c>
      <c r="F15" s="128">
        <v>176940</v>
      </c>
      <c r="G15" s="128">
        <v>4500</v>
      </c>
      <c r="H15" s="128">
        <v>0</v>
      </c>
      <c r="I15" s="128">
        <v>173907</v>
      </c>
      <c r="J15" s="128">
        <v>6960</v>
      </c>
      <c r="K15" s="128">
        <v>184284</v>
      </c>
      <c r="L15" s="128">
        <v>48342</v>
      </c>
      <c r="M15" s="128">
        <v>3900</v>
      </c>
      <c r="N15" s="128">
        <v>52242</v>
      </c>
      <c r="O15" s="129">
        <v>12677</v>
      </c>
      <c r="Q15" s="133">
        <f t="shared" si="0"/>
        <v>1482040</v>
      </c>
      <c r="R15" s="134">
        <f t="shared" si="1"/>
        <v>1505340</v>
      </c>
      <c r="S15" s="135">
        <f t="shared" si="2"/>
        <v>249203</v>
      </c>
    </row>
    <row r="16" spans="1:19" x14ac:dyDescent="0.25">
      <c r="A16" s="77" t="s">
        <v>158</v>
      </c>
      <c r="B16" s="127">
        <v>105840</v>
      </c>
      <c r="C16" s="128">
        <v>301260</v>
      </c>
      <c r="D16" s="128">
        <v>985200</v>
      </c>
      <c r="E16" s="128">
        <v>1307916</v>
      </c>
      <c r="F16" s="128">
        <v>162120</v>
      </c>
      <c r="G16" s="128">
        <v>5760</v>
      </c>
      <c r="H16" s="128">
        <v>0</v>
      </c>
      <c r="I16" s="128">
        <v>161010</v>
      </c>
      <c r="J16" s="128">
        <v>5730</v>
      </c>
      <c r="K16" s="128">
        <v>171213</v>
      </c>
      <c r="L16" s="128">
        <v>45459</v>
      </c>
      <c r="M16" s="128">
        <v>3660</v>
      </c>
      <c r="N16" s="128">
        <v>49119</v>
      </c>
      <c r="O16" s="129">
        <v>14702</v>
      </c>
      <c r="Q16" s="133">
        <f t="shared" si="0"/>
        <v>1392300</v>
      </c>
      <c r="R16" s="134">
        <f t="shared" si="1"/>
        <v>1475796</v>
      </c>
      <c r="S16" s="135">
        <f t="shared" si="2"/>
        <v>235034</v>
      </c>
    </row>
    <row r="17" spans="1:24" x14ac:dyDescent="0.25">
      <c r="A17" s="77" t="s">
        <v>159</v>
      </c>
      <c r="B17" s="127">
        <v>108000</v>
      </c>
      <c r="C17" s="128">
        <v>327780</v>
      </c>
      <c r="D17" s="128">
        <v>1124940</v>
      </c>
      <c r="E17" s="128">
        <v>1526580</v>
      </c>
      <c r="F17" s="128">
        <v>198060</v>
      </c>
      <c r="G17" s="128">
        <v>5760</v>
      </c>
      <c r="H17" s="128">
        <v>0</v>
      </c>
      <c r="I17" s="128">
        <v>186585</v>
      </c>
      <c r="J17" s="128">
        <v>5190</v>
      </c>
      <c r="K17" s="128">
        <v>195909</v>
      </c>
      <c r="L17" s="128">
        <v>47583</v>
      </c>
      <c r="M17" s="128">
        <v>2490</v>
      </c>
      <c r="N17" s="128">
        <v>50073</v>
      </c>
      <c r="O17" s="129">
        <v>14586</v>
      </c>
      <c r="Q17" s="133">
        <f t="shared" si="0"/>
        <v>1560720</v>
      </c>
      <c r="R17" s="134">
        <f t="shared" si="1"/>
        <v>1730400</v>
      </c>
      <c r="S17" s="135">
        <f t="shared" si="2"/>
        <v>260568</v>
      </c>
    </row>
    <row r="18" spans="1:24" x14ac:dyDescent="0.25">
      <c r="A18" s="77" t="s">
        <v>160</v>
      </c>
      <c r="B18" s="127">
        <v>93000</v>
      </c>
      <c r="C18" s="128">
        <v>305280</v>
      </c>
      <c r="D18" s="128">
        <v>976840</v>
      </c>
      <c r="E18" s="128">
        <v>1415700</v>
      </c>
      <c r="F18" s="128">
        <v>171180</v>
      </c>
      <c r="G18" s="128">
        <v>3420</v>
      </c>
      <c r="H18" s="128">
        <v>0</v>
      </c>
      <c r="I18" s="128">
        <v>163767</v>
      </c>
      <c r="J18" s="128">
        <v>3660</v>
      </c>
      <c r="K18" s="128">
        <v>168900</v>
      </c>
      <c r="L18" s="128">
        <v>39672</v>
      </c>
      <c r="M18" s="128">
        <v>1800</v>
      </c>
      <c r="N18" s="128">
        <v>41472</v>
      </c>
      <c r="O18" s="129">
        <v>22388</v>
      </c>
      <c r="Q18" s="133">
        <f t="shared" si="0"/>
        <v>1375120</v>
      </c>
      <c r="R18" s="134">
        <f t="shared" si="1"/>
        <v>1590300</v>
      </c>
      <c r="S18" s="135">
        <f t="shared" si="2"/>
        <v>232760</v>
      </c>
    </row>
    <row r="19" spans="1:24" x14ac:dyDescent="0.25">
      <c r="A19" s="77" t="s">
        <v>161</v>
      </c>
      <c r="B19" s="127">
        <v>81840</v>
      </c>
      <c r="C19" s="128">
        <v>269280</v>
      </c>
      <c r="D19" s="128">
        <v>968690</v>
      </c>
      <c r="E19" s="128">
        <v>1261620</v>
      </c>
      <c r="F19" s="128">
        <v>152430</v>
      </c>
      <c r="G19" s="128">
        <v>1080</v>
      </c>
      <c r="H19" s="128">
        <v>0</v>
      </c>
      <c r="I19" s="128">
        <v>182778</v>
      </c>
      <c r="J19" s="128">
        <v>3720</v>
      </c>
      <c r="K19" s="128">
        <v>190581</v>
      </c>
      <c r="L19" s="128">
        <v>44091</v>
      </c>
      <c r="M19" s="128">
        <v>1800</v>
      </c>
      <c r="N19" s="128">
        <v>45891</v>
      </c>
      <c r="O19" s="129">
        <v>13238</v>
      </c>
      <c r="Q19" s="133">
        <f t="shared" si="0"/>
        <v>1319810</v>
      </c>
      <c r="R19" s="134">
        <f t="shared" si="1"/>
        <v>1415130</v>
      </c>
      <c r="S19" s="135">
        <f t="shared" si="2"/>
        <v>249710</v>
      </c>
    </row>
    <row r="20" spans="1:24" x14ac:dyDescent="0.25">
      <c r="A20" s="77" t="s">
        <v>162</v>
      </c>
      <c r="B20" s="127">
        <v>75480</v>
      </c>
      <c r="C20" s="128">
        <v>295560</v>
      </c>
      <c r="D20" s="128">
        <v>948440</v>
      </c>
      <c r="E20" s="128">
        <v>1210524</v>
      </c>
      <c r="F20" s="128">
        <v>137520</v>
      </c>
      <c r="G20" s="128">
        <v>1260</v>
      </c>
      <c r="H20" s="128">
        <v>180</v>
      </c>
      <c r="I20" s="128">
        <v>183570</v>
      </c>
      <c r="J20" s="128">
        <v>3900</v>
      </c>
      <c r="K20" s="128">
        <v>191250</v>
      </c>
      <c r="L20" s="128">
        <v>39762</v>
      </c>
      <c r="M20" s="128">
        <v>2160</v>
      </c>
      <c r="N20" s="128">
        <v>41922</v>
      </c>
      <c r="O20" s="129">
        <v>15094</v>
      </c>
      <c r="Q20" s="133">
        <f t="shared" si="0"/>
        <v>1319480</v>
      </c>
      <c r="R20" s="134">
        <f t="shared" si="1"/>
        <v>1349484</v>
      </c>
      <c r="S20" s="135">
        <f t="shared" si="2"/>
        <v>248266</v>
      </c>
    </row>
    <row r="21" spans="1:24" x14ac:dyDescent="0.25">
      <c r="A21" s="77" t="s">
        <v>163</v>
      </c>
      <c r="B21" s="127">
        <v>97920</v>
      </c>
      <c r="C21" s="128">
        <v>327060</v>
      </c>
      <c r="D21" s="128">
        <v>1045580</v>
      </c>
      <c r="E21" s="128">
        <v>1449360</v>
      </c>
      <c r="F21" s="128">
        <v>154620</v>
      </c>
      <c r="G21" s="128">
        <v>56880</v>
      </c>
      <c r="H21" s="128">
        <v>21240</v>
      </c>
      <c r="I21" s="128">
        <v>183540</v>
      </c>
      <c r="J21" s="128">
        <v>4380</v>
      </c>
      <c r="K21" s="128">
        <v>191613</v>
      </c>
      <c r="L21" s="128">
        <v>47181</v>
      </c>
      <c r="M21" s="128">
        <v>2010</v>
      </c>
      <c r="N21" s="128">
        <v>49191</v>
      </c>
      <c r="O21" s="129">
        <v>18286</v>
      </c>
      <c r="Q21" s="133">
        <f t="shared" si="0"/>
        <v>1470560</v>
      </c>
      <c r="R21" s="134">
        <f t="shared" si="1"/>
        <v>1682100</v>
      </c>
      <c r="S21" s="135">
        <f t="shared" si="2"/>
        <v>259090</v>
      </c>
    </row>
    <row r="22" spans="1:24" x14ac:dyDescent="0.25">
      <c r="A22" s="77" t="s">
        <v>164</v>
      </c>
      <c r="B22" s="127">
        <v>99600</v>
      </c>
      <c r="C22" s="128">
        <v>340740</v>
      </c>
      <c r="D22" s="128">
        <v>1016100</v>
      </c>
      <c r="E22" s="128">
        <v>1284630</v>
      </c>
      <c r="F22" s="128">
        <v>191640</v>
      </c>
      <c r="G22" s="128">
        <v>98640</v>
      </c>
      <c r="H22" s="128">
        <v>0</v>
      </c>
      <c r="I22" s="128">
        <v>195354</v>
      </c>
      <c r="J22" s="128">
        <v>5010</v>
      </c>
      <c r="K22" s="128">
        <v>203751</v>
      </c>
      <c r="L22" s="128">
        <v>42150</v>
      </c>
      <c r="M22" s="128">
        <v>2040</v>
      </c>
      <c r="N22" s="128">
        <v>44190</v>
      </c>
      <c r="O22" s="129">
        <v>17829</v>
      </c>
      <c r="Q22" s="133">
        <f t="shared" si="0"/>
        <v>1456440</v>
      </c>
      <c r="R22" s="134">
        <f t="shared" si="1"/>
        <v>1574910</v>
      </c>
      <c r="S22" s="135">
        <f t="shared" si="2"/>
        <v>265770</v>
      </c>
    </row>
    <row r="23" spans="1:24" x14ac:dyDescent="0.25">
      <c r="A23" s="77" t="s">
        <v>165</v>
      </c>
      <c r="B23" s="127">
        <v>77640</v>
      </c>
      <c r="C23" s="128">
        <v>310680</v>
      </c>
      <c r="D23" s="128">
        <v>962560</v>
      </c>
      <c r="E23" s="128">
        <v>1124730</v>
      </c>
      <c r="F23" s="128">
        <v>320580</v>
      </c>
      <c r="G23" s="128">
        <v>104040</v>
      </c>
      <c r="H23" s="128">
        <v>180</v>
      </c>
      <c r="I23" s="128">
        <v>165807</v>
      </c>
      <c r="J23" s="128">
        <v>5070</v>
      </c>
      <c r="K23" s="128">
        <v>175200</v>
      </c>
      <c r="L23" s="128">
        <v>43293</v>
      </c>
      <c r="M23" s="128">
        <v>1410</v>
      </c>
      <c r="N23" s="128">
        <v>44703</v>
      </c>
      <c r="O23" s="129">
        <v>17018</v>
      </c>
      <c r="Q23" s="133">
        <f t="shared" si="0"/>
        <v>1350880</v>
      </c>
      <c r="R23" s="134">
        <f t="shared" si="1"/>
        <v>1549530</v>
      </c>
      <c r="S23" s="135">
        <f t="shared" si="2"/>
        <v>236921</v>
      </c>
    </row>
    <row r="24" spans="1:24" x14ac:dyDescent="0.25">
      <c r="A24" s="77" t="s">
        <v>166</v>
      </c>
      <c r="B24" s="127">
        <v>89160</v>
      </c>
      <c r="C24" s="128">
        <v>327960</v>
      </c>
      <c r="D24" s="128">
        <v>997040</v>
      </c>
      <c r="E24" s="128">
        <v>1257090</v>
      </c>
      <c r="F24" s="128">
        <v>364500</v>
      </c>
      <c r="G24" s="128">
        <v>59940</v>
      </c>
      <c r="H24" s="128">
        <v>1440</v>
      </c>
      <c r="I24" s="128">
        <v>184071</v>
      </c>
      <c r="J24" s="128">
        <v>8490</v>
      </c>
      <c r="K24" s="128">
        <v>197049</v>
      </c>
      <c r="L24" s="128">
        <v>44418</v>
      </c>
      <c r="M24" s="128">
        <v>2760</v>
      </c>
      <c r="N24" s="128">
        <v>47178</v>
      </c>
      <c r="O24" s="129">
        <v>15482</v>
      </c>
      <c r="Q24" s="133">
        <f t="shared" si="0"/>
        <v>1414160</v>
      </c>
      <c r="R24" s="134">
        <f t="shared" si="1"/>
        <v>1682970</v>
      </c>
      <c r="S24" s="135">
        <f t="shared" si="2"/>
        <v>259709</v>
      </c>
    </row>
    <row r="25" spans="1:24" x14ac:dyDescent="0.25">
      <c r="A25" s="77" t="s">
        <v>167</v>
      </c>
      <c r="B25" s="127">
        <v>80760</v>
      </c>
      <c r="C25" s="128">
        <v>284940</v>
      </c>
      <c r="D25" s="128">
        <v>871320</v>
      </c>
      <c r="E25" s="128">
        <v>1060230</v>
      </c>
      <c r="F25" s="128">
        <v>313740</v>
      </c>
      <c r="G25" s="128">
        <v>29700</v>
      </c>
      <c r="H25" s="128">
        <v>360</v>
      </c>
      <c r="I25" s="128">
        <v>163053</v>
      </c>
      <c r="J25" s="128">
        <v>7380</v>
      </c>
      <c r="K25" s="128">
        <v>173799</v>
      </c>
      <c r="L25" s="128">
        <v>31701</v>
      </c>
      <c r="M25" s="128">
        <v>2190</v>
      </c>
      <c r="N25" s="128">
        <v>33891</v>
      </c>
      <c r="O25" s="129">
        <v>12500</v>
      </c>
      <c r="Q25" s="133">
        <f t="shared" si="0"/>
        <v>1237020</v>
      </c>
      <c r="R25" s="134">
        <f t="shared" si="1"/>
        <v>1404030</v>
      </c>
      <c r="S25" s="135">
        <f t="shared" si="2"/>
        <v>220190</v>
      </c>
    </row>
    <row r="26" spans="1:24" x14ac:dyDescent="0.25">
      <c r="A26" s="77" t="s">
        <v>168</v>
      </c>
      <c r="B26" s="127">
        <v>106560</v>
      </c>
      <c r="C26" s="128">
        <v>330840</v>
      </c>
      <c r="D26" s="128">
        <v>878720</v>
      </c>
      <c r="E26" s="128">
        <v>1121580</v>
      </c>
      <c r="F26" s="128">
        <v>371820</v>
      </c>
      <c r="G26" s="128">
        <v>36900</v>
      </c>
      <c r="H26" s="128">
        <v>360</v>
      </c>
      <c r="I26" s="128">
        <v>154485</v>
      </c>
      <c r="J26" s="128">
        <v>7980</v>
      </c>
      <c r="K26" s="128">
        <v>168276</v>
      </c>
      <c r="L26" s="128">
        <v>31101</v>
      </c>
      <c r="M26" s="128">
        <v>2820</v>
      </c>
      <c r="N26" s="128">
        <v>33921</v>
      </c>
      <c r="O26" s="129">
        <v>12323</v>
      </c>
      <c r="Q26" s="133">
        <f t="shared" si="0"/>
        <v>1316120</v>
      </c>
      <c r="R26" s="134">
        <f t="shared" si="1"/>
        <v>1530660</v>
      </c>
      <c r="S26" s="135">
        <f t="shared" si="2"/>
        <v>214520</v>
      </c>
    </row>
    <row r="27" spans="1:24" x14ac:dyDescent="0.25">
      <c r="A27" s="77" t="s">
        <v>169</v>
      </c>
      <c r="B27" s="127">
        <v>119760</v>
      </c>
      <c r="C27" s="128">
        <v>345420</v>
      </c>
      <c r="D27" s="128">
        <v>949960</v>
      </c>
      <c r="E27" s="128">
        <v>1128510</v>
      </c>
      <c r="F27" s="128">
        <v>242730</v>
      </c>
      <c r="G27" s="128">
        <v>7020</v>
      </c>
      <c r="H27" s="128">
        <v>180</v>
      </c>
      <c r="I27" s="128">
        <v>176730</v>
      </c>
      <c r="J27" s="128">
        <v>9930</v>
      </c>
      <c r="K27" s="128">
        <v>192681</v>
      </c>
      <c r="L27" s="128">
        <v>34812</v>
      </c>
      <c r="M27" s="128">
        <v>2880</v>
      </c>
      <c r="N27" s="128">
        <v>37692</v>
      </c>
      <c r="O27" s="129">
        <v>13258</v>
      </c>
      <c r="Q27" s="133">
        <f t="shared" si="0"/>
        <v>1415140</v>
      </c>
      <c r="R27" s="134">
        <f t="shared" si="1"/>
        <v>1378440</v>
      </c>
      <c r="S27" s="135">
        <f t="shared" si="2"/>
        <v>243631</v>
      </c>
    </row>
    <row r="28" spans="1:24" x14ac:dyDescent="0.25">
      <c r="A28" s="77" t="s">
        <v>212</v>
      </c>
      <c r="B28" s="127">
        <v>104760</v>
      </c>
      <c r="C28" s="128">
        <v>282960</v>
      </c>
      <c r="D28" s="128">
        <v>908580</v>
      </c>
      <c r="E28" s="128">
        <v>1218060</v>
      </c>
      <c r="F28" s="128">
        <v>240300</v>
      </c>
      <c r="G28" s="128">
        <v>5040</v>
      </c>
      <c r="H28" s="128">
        <v>180</v>
      </c>
      <c r="I28" s="128">
        <v>214866</v>
      </c>
      <c r="J28" s="128">
        <v>7680</v>
      </c>
      <c r="K28" s="128">
        <v>222546</v>
      </c>
      <c r="L28" s="128">
        <v>36696</v>
      </c>
      <c r="M28" s="128">
        <v>2130</v>
      </c>
      <c r="N28" s="128">
        <v>38826</v>
      </c>
      <c r="O28" s="129">
        <v>16308</v>
      </c>
      <c r="P28" s="158"/>
      <c r="Q28" s="133">
        <f t="shared" ref="Q28" si="3">+B28+C28+D28</f>
        <v>1296300</v>
      </c>
      <c r="R28" s="134">
        <f t="shared" ref="R28" si="4">+E28+F28+G28+H28</f>
        <v>1463580</v>
      </c>
      <c r="S28" s="135">
        <f t="shared" ref="S28" si="5">+K28+N28+O28</f>
        <v>277680</v>
      </c>
    </row>
    <row r="29" spans="1:24" x14ac:dyDescent="0.25">
      <c r="A29" s="77" t="s">
        <v>241</v>
      </c>
      <c r="B29" s="127">
        <v>104640</v>
      </c>
      <c r="C29" s="128">
        <v>362700</v>
      </c>
      <c r="D29" s="128">
        <v>936720</v>
      </c>
      <c r="E29" s="128">
        <v>1258236</v>
      </c>
      <c r="F29" s="128">
        <v>202260</v>
      </c>
      <c r="G29" s="128">
        <v>2520</v>
      </c>
      <c r="H29" s="128">
        <v>0</v>
      </c>
      <c r="I29" s="128">
        <v>216828</v>
      </c>
      <c r="J29" s="128">
        <v>7440</v>
      </c>
      <c r="K29" s="128">
        <v>224268</v>
      </c>
      <c r="L29" s="128">
        <v>40086</v>
      </c>
      <c r="M29" s="128">
        <v>2490</v>
      </c>
      <c r="N29" s="128">
        <v>42576</v>
      </c>
      <c r="O29" s="129">
        <v>15414</v>
      </c>
      <c r="Q29" s="133">
        <f t="shared" ref="Q29" si="6">+B29+C29+D29</f>
        <v>1404060</v>
      </c>
      <c r="R29" s="134">
        <f t="shared" ref="R29" si="7">+E29+F29+G29+H29</f>
        <v>1463016</v>
      </c>
      <c r="S29" s="135">
        <f t="shared" ref="S29" si="8">+K29+N29+O29</f>
        <v>282258</v>
      </c>
    </row>
    <row r="30" spans="1:24" x14ac:dyDescent="0.25">
      <c r="A30" s="77" t="s">
        <v>269</v>
      </c>
      <c r="B30" s="127">
        <v>85200</v>
      </c>
      <c r="C30" s="128">
        <v>344160</v>
      </c>
      <c r="D30" s="128">
        <v>919120</v>
      </c>
      <c r="E30" s="128">
        <v>1231224</v>
      </c>
      <c r="F30" s="128">
        <v>180660</v>
      </c>
      <c r="G30" s="128">
        <v>47880</v>
      </c>
      <c r="H30" s="128">
        <v>35820</v>
      </c>
      <c r="I30" s="128">
        <v>212112</v>
      </c>
      <c r="J30" s="128">
        <v>7590</v>
      </c>
      <c r="K30" s="128">
        <v>219702</v>
      </c>
      <c r="L30" s="128">
        <v>37062</v>
      </c>
      <c r="M30" s="128">
        <v>3000</v>
      </c>
      <c r="N30" s="128">
        <v>40062</v>
      </c>
      <c r="O30" s="129">
        <v>15272</v>
      </c>
      <c r="P30" s="158"/>
      <c r="Q30" s="133">
        <f t="shared" ref="Q30" si="9">+B30+C30+D30</f>
        <v>1348480</v>
      </c>
      <c r="R30" s="134">
        <f t="shared" ref="R30" si="10">+E30+F30+G30+H30</f>
        <v>1495584</v>
      </c>
      <c r="S30" s="135">
        <f t="shared" ref="S30" si="11">+K30+N30+O30</f>
        <v>275036</v>
      </c>
      <c r="T30" s="158"/>
      <c r="U30" s="158"/>
      <c r="V30" s="158"/>
      <c r="W30" s="158"/>
      <c r="X30" s="158"/>
    </row>
    <row r="31" spans="1:24" x14ac:dyDescent="0.25">
      <c r="A31" s="77" t="s">
        <v>270</v>
      </c>
      <c r="B31" s="127">
        <v>84840</v>
      </c>
      <c r="C31" s="128">
        <v>331920</v>
      </c>
      <c r="D31" s="128">
        <v>907940</v>
      </c>
      <c r="E31" s="128">
        <v>1296720</v>
      </c>
      <c r="F31" s="128">
        <v>259200</v>
      </c>
      <c r="G31" s="128">
        <v>96840</v>
      </c>
      <c r="H31" s="128">
        <v>45720</v>
      </c>
      <c r="I31" s="128">
        <v>239676</v>
      </c>
      <c r="J31" s="128">
        <v>5880</v>
      </c>
      <c r="K31" s="128">
        <v>245556</v>
      </c>
      <c r="L31" s="128">
        <v>39897</v>
      </c>
      <c r="M31" s="128">
        <v>2160</v>
      </c>
      <c r="N31" s="128">
        <v>42057</v>
      </c>
      <c r="O31" s="129">
        <v>16127</v>
      </c>
      <c r="P31" s="158"/>
      <c r="Q31" s="133">
        <f t="shared" ref="Q31:Q40" si="12">+B31+C31+D31</f>
        <v>1324700</v>
      </c>
      <c r="R31" s="134">
        <f t="shared" ref="R31" si="13">+E31+F31+G31+H31</f>
        <v>1698480</v>
      </c>
      <c r="S31" s="135">
        <f t="shared" ref="S31:S40" si="14">+K31+N31+O31</f>
        <v>303740</v>
      </c>
      <c r="T31" s="158"/>
      <c r="U31" s="158"/>
      <c r="V31" s="158"/>
      <c r="W31" s="158"/>
      <c r="X31" s="158"/>
    </row>
    <row r="32" spans="1:24" x14ac:dyDescent="0.25">
      <c r="A32" s="77" t="s">
        <v>288</v>
      </c>
      <c r="B32" s="127">
        <v>86880</v>
      </c>
      <c r="C32" s="128">
        <v>319680</v>
      </c>
      <c r="D32" s="128">
        <v>839820</v>
      </c>
      <c r="E32" s="128">
        <v>1281060</v>
      </c>
      <c r="F32" s="128">
        <v>354180</v>
      </c>
      <c r="G32" s="128">
        <v>75420</v>
      </c>
      <c r="H32" s="128">
        <v>36360</v>
      </c>
      <c r="I32" s="128">
        <v>207036</v>
      </c>
      <c r="J32" s="128">
        <v>6480</v>
      </c>
      <c r="K32" s="128">
        <v>213516</v>
      </c>
      <c r="L32" s="128">
        <v>66615</v>
      </c>
      <c r="M32" s="128">
        <v>2460</v>
      </c>
      <c r="N32" s="128">
        <v>69075</v>
      </c>
      <c r="O32" s="129">
        <v>15299</v>
      </c>
      <c r="P32" s="158"/>
      <c r="Q32" s="133">
        <f t="shared" si="12"/>
        <v>1246380</v>
      </c>
      <c r="R32" s="134">
        <f t="shared" ref="R32:R40" si="15">+E32+F32+G32+H32</f>
        <v>1747020</v>
      </c>
      <c r="S32" s="135">
        <f t="shared" si="14"/>
        <v>297890</v>
      </c>
      <c r="T32" s="158"/>
      <c r="U32" s="158"/>
      <c r="V32" s="158"/>
      <c r="W32" s="158"/>
      <c r="X32" s="158"/>
    </row>
    <row r="33" spans="1:24" x14ac:dyDescent="0.25">
      <c r="A33" s="158" t="s">
        <v>291</v>
      </c>
      <c r="B33" s="127">
        <v>87240</v>
      </c>
      <c r="C33" s="128">
        <v>333000</v>
      </c>
      <c r="D33" s="128">
        <v>852780</v>
      </c>
      <c r="E33" s="128">
        <v>1255260</v>
      </c>
      <c r="F33" s="128">
        <v>398700</v>
      </c>
      <c r="G33" s="128">
        <v>52740</v>
      </c>
      <c r="H33" s="128">
        <v>1080</v>
      </c>
      <c r="I33" s="128">
        <v>200310</v>
      </c>
      <c r="J33" s="128">
        <v>7260</v>
      </c>
      <c r="K33" s="128">
        <v>207570</v>
      </c>
      <c r="L33" s="128">
        <v>37374</v>
      </c>
      <c r="M33" s="128">
        <v>3510</v>
      </c>
      <c r="N33" s="128">
        <v>40884</v>
      </c>
      <c r="O33" s="129">
        <v>17226</v>
      </c>
      <c r="P33" s="158"/>
      <c r="Q33" s="133">
        <f t="shared" si="12"/>
        <v>1273020</v>
      </c>
      <c r="R33" s="134">
        <f t="shared" si="15"/>
        <v>1707780</v>
      </c>
      <c r="S33" s="135">
        <f t="shared" si="14"/>
        <v>265680</v>
      </c>
      <c r="T33" s="158"/>
      <c r="U33" s="158"/>
      <c r="V33" s="158"/>
      <c r="W33" s="158"/>
      <c r="X33" s="158"/>
    </row>
    <row r="34" spans="1:24" x14ac:dyDescent="0.25">
      <c r="A34" s="158" t="s">
        <v>292</v>
      </c>
      <c r="B34" s="127">
        <v>87600</v>
      </c>
      <c r="C34" s="128">
        <v>298800</v>
      </c>
      <c r="D34" s="128">
        <v>793580</v>
      </c>
      <c r="E34" s="128">
        <v>1339260</v>
      </c>
      <c r="F34" s="128">
        <v>396810</v>
      </c>
      <c r="G34" s="128">
        <v>32220</v>
      </c>
      <c r="H34" s="128">
        <v>0</v>
      </c>
      <c r="I34" s="128">
        <v>193200</v>
      </c>
      <c r="J34" s="128">
        <v>9420</v>
      </c>
      <c r="K34" s="128">
        <v>202620</v>
      </c>
      <c r="L34" s="128">
        <v>42912</v>
      </c>
      <c r="M34" s="128">
        <v>3060</v>
      </c>
      <c r="N34" s="128">
        <v>45972</v>
      </c>
      <c r="O34" s="129">
        <v>15260</v>
      </c>
      <c r="P34" s="158"/>
      <c r="Q34" s="133">
        <f t="shared" si="12"/>
        <v>1179980</v>
      </c>
      <c r="R34" s="134">
        <f t="shared" si="15"/>
        <v>1768290</v>
      </c>
      <c r="S34" s="135">
        <f t="shared" si="14"/>
        <v>263852</v>
      </c>
      <c r="T34" s="158"/>
      <c r="U34" s="158"/>
      <c r="V34" s="158"/>
      <c r="W34" s="158"/>
      <c r="X34" s="158"/>
    </row>
    <row r="35" spans="1:24" x14ac:dyDescent="0.25">
      <c r="A35" s="158" t="s">
        <v>293</v>
      </c>
      <c r="B35" s="127">
        <v>97800</v>
      </c>
      <c r="C35" s="128">
        <v>362880</v>
      </c>
      <c r="D35" s="128">
        <v>946720</v>
      </c>
      <c r="E35" s="128">
        <v>1329180</v>
      </c>
      <c r="F35" s="128">
        <v>375300</v>
      </c>
      <c r="G35" s="128">
        <v>19440</v>
      </c>
      <c r="H35" s="128">
        <v>0</v>
      </c>
      <c r="I35" s="128">
        <v>187707</v>
      </c>
      <c r="J35" s="128">
        <v>9450</v>
      </c>
      <c r="K35" s="128">
        <v>197157</v>
      </c>
      <c r="L35" s="128">
        <v>38673</v>
      </c>
      <c r="M35" s="128">
        <v>3600</v>
      </c>
      <c r="N35" s="128">
        <v>42273</v>
      </c>
      <c r="O35" s="129">
        <v>16650</v>
      </c>
      <c r="P35" s="158"/>
      <c r="Q35" s="133">
        <f t="shared" si="12"/>
        <v>1407400</v>
      </c>
      <c r="R35" s="134">
        <f t="shared" si="15"/>
        <v>1723920</v>
      </c>
      <c r="S35" s="135">
        <f t="shared" si="14"/>
        <v>256080</v>
      </c>
      <c r="T35" s="158"/>
      <c r="U35" s="158"/>
      <c r="V35" s="158"/>
      <c r="W35" s="158"/>
      <c r="X35" s="158"/>
    </row>
    <row r="36" spans="1:24" x14ac:dyDescent="0.25">
      <c r="A36" s="158" t="s">
        <v>294</v>
      </c>
      <c r="B36" s="127">
        <v>80640</v>
      </c>
      <c r="C36" s="128">
        <v>299520</v>
      </c>
      <c r="D36" s="128">
        <v>987320</v>
      </c>
      <c r="E36" s="128">
        <v>1169820</v>
      </c>
      <c r="F36" s="128">
        <v>330120</v>
      </c>
      <c r="G36" s="128">
        <v>7740</v>
      </c>
      <c r="H36" s="128">
        <v>0</v>
      </c>
      <c r="I36" s="128">
        <v>182451</v>
      </c>
      <c r="J36" s="128">
        <v>8880</v>
      </c>
      <c r="K36" s="128">
        <v>191331</v>
      </c>
      <c r="L36" s="128">
        <v>38010</v>
      </c>
      <c r="M36" s="128">
        <v>2970</v>
      </c>
      <c r="N36" s="128">
        <v>40980</v>
      </c>
      <c r="O36" s="129">
        <v>11239</v>
      </c>
      <c r="P36" s="158"/>
      <c r="Q36" s="133">
        <f t="shared" si="12"/>
        <v>1367480</v>
      </c>
      <c r="R36" s="134">
        <f t="shared" si="15"/>
        <v>1507680</v>
      </c>
      <c r="S36" s="135">
        <f t="shared" si="14"/>
        <v>243550</v>
      </c>
      <c r="T36" s="158"/>
      <c r="U36" s="158"/>
      <c r="V36" s="158"/>
      <c r="W36" s="158"/>
      <c r="X36" s="158"/>
    </row>
    <row r="37" spans="1:24" x14ac:dyDescent="0.25">
      <c r="A37" s="158" t="s">
        <v>295</v>
      </c>
      <c r="B37" s="127">
        <v>94440</v>
      </c>
      <c r="C37" s="128">
        <v>373140</v>
      </c>
      <c r="D37" s="128">
        <v>986160</v>
      </c>
      <c r="E37" s="128">
        <v>1321890</v>
      </c>
      <c r="F37" s="128">
        <v>291240</v>
      </c>
      <c r="G37" s="128">
        <v>6300</v>
      </c>
      <c r="H37" s="128">
        <v>0</v>
      </c>
      <c r="I37" s="128">
        <v>176073</v>
      </c>
      <c r="J37" s="128">
        <v>9780</v>
      </c>
      <c r="K37" s="128">
        <v>185853</v>
      </c>
      <c r="L37" s="128">
        <v>35991</v>
      </c>
      <c r="M37" s="128">
        <v>3930</v>
      </c>
      <c r="N37" s="128">
        <v>39921</v>
      </c>
      <c r="O37" s="129">
        <v>16586</v>
      </c>
      <c r="P37" s="158"/>
      <c r="Q37" s="133">
        <f t="shared" si="12"/>
        <v>1453740</v>
      </c>
      <c r="R37" s="134">
        <f t="shared" si="15"/>
        <v>1619430</v>
      </c>
      <c r="S37" s="135">
        <f t="shared" si="14"/>
        <v>242360</v>
      </c>
      <c r="T37" s="158"/>
      <c r="U37" s="158"/>
      <c r="V37" s="158"/>
      <c r="W37" s="158"/>
      <c r="X37" s="158"/>
    </row>
    <row r="38" spans="1:24" x14ac:dyDescent="0.25">
      <c r="A38" s="158" t="s">
        <v>296</v>
      </c>
      <c r="B38" s="127">
        <v>89280</v>
      </c>
      <c r="C38" s="128">
        <v>340020</v>
      </c>
      <c r="D38" s="128">
        <v>1039980</v>
      </c>
      <c r="E38" s="128">
        <v>1277460</v>
      </c>
      <c r="F38" s="128">
        <v>212400</v>
      </c>
      <c r="G38" s="128">
        <v>2880</v>
      </c>
      <c r="H38" s="128">
        <v>0</v>
      </c>
      <c r="I38" s="128">
        <v>179916</v>
      </c>
      <c r="J38" s="128">
        <v>10920</v>
      </c>
      <c r="K38" s="128">
        <v>190836</v>
      </c>
      <c r="L38" s="128">
        <v>37644</v>
      </c>
      <c r="M38" s="128">
        <v>2940</v>
      </c>
      <c r="N38" s="128">
        <v>40584</v>
      </c>
      <c r="O38" s="129">
        <v>11880</v>
      </c>
      <c r="P38" s="158"/>
      <c r="Q38" s="133">
        <f t="shared" si="12"/>
        <v>1469280</v>
      </c>
      <c r="R38" s="134">
        <f t="shared" si="15"/>
        <v>1492740</v>
      </c>
      <c r="S38" s="135">
        <f t="shared" si="14"/>
        <v>243300</v>
      </c>
      <c r="T38" s="158"/>
      <c r="U38" s="158"/>
      <c r="V38" s="158"/>
      <c r="W38" s="158"/>
      <c r="X38" s="158"/>
    </row>
    <row r="39" spans="1:24" x14ac:dyDescent="0.25">
      <c r="A39" s="158" t="s">
        <v>297</v>
      </c>
      <c r="B39" s="127">
        <v>91200</v>
      </c>
      <c r="C39" s="128">
        <v>351540</v>
      </c>
      <c r="D39" s="128">
        <v>1011060</v>
      </c>
      <c r="E39" s="128">
        <v>1242720</v>
      </c>
      <c r="F39" s="128">
        <v>177120</v>
      </c>
      <c r="G39" s="128">
        <v>4680</v>
      </c>
      <c r="H39" s="128">
        <v>0</v>
      </c>
      <c r="I39" s="128">
        <v>169215</v>
      </c>
      <c r="J39" s="128">
        <v>11880</v>
      </c>
      <c r="K39" s="128">
        <v>181095</v>
      </c>
      <c r="L39" s="128">
        <v>38622</v>
      </c>
      <c r="M39" s="128">
        <v>3630</v>
      </c>
      <c r="N39" s="128">
        <v>42252</v>
      </c>
      <c r="O39" s="129">
        <v>18883</v>
      </c>
      <c r="P39" s="158"/>
      <c r="Q39" s="133">
        <f t="shared" si="12"/>
        <v>1453800</v>
      </c>
      <c r="R39" s="134">
        <f t="shared" si="15"/>
        <v>1424520</v>
      </c>
      <c r="S39" s="135">
        <f t="shared" si="14"/>
        <v>242230</v>
      </c>
      <c r="T39" s="158"/>
      <c r="U39" s="158"/>
      <c r="V39" s="158"/>
      <c r="W39" s="158"/>
      <c r="X39" s="158"/>
    </row>
    <row r="40" spans="1:24" x14ac:dyDescent="0.25">
      <c r="A40" s="158" t="s">
        <v>298</v>
      </c>
      <c r="B40" s="127">
        <v>69480</v>
      </c>
      <c r="C40" s="128">
        <v>296460</v>
      </c>
      <c r="D40" s="128">
        <v>957440</v>
      </c>
      <c r="E40" s="128">
        <v>986220</v>
      </c>
      <c r="F40" s="128">
        <v>161340</v>
      </c>
      <c r="G40" s="128">
        <v>3060</v>
      </c>
      <c r="H40" s="128">
        <v>0</v>
      </c>
      <c r="I40" s="128">
        <v>148479</v>
      </c>
      <c r="J40" s="128">
        <v>12750</v>
      </c>
      <c r="K40" s="128">
        <v>161229</v>
      </c>
      <c r="L40" s="128">
        <v>25536</v>
      </c>
      <c r="M40" s="128">
        <v>1560</v>
      </c>
      <c r="N40" s="128">
        <v>27096</v>
      </c>
      <c r="O40" s="129">
        <v>15985</v>
      </c>
      <c r="P40" s="158"/>
      <c r="Q40" s="133">
        <f t="shared" si="12"/>
        <v>1323380</v>
      </c>
      <c r="R40" s="134">
        <f t="shared" si="15"/>
        <v>1150620</v>
      </c>
      <c r="S40" s="135">
        <f t="shared" si="14"/>
        <v>204310</v>
      </c>
      <c r="T40" s="158"/>
      <c r="U40" s="158"/>
      <c r="V40" s="158"/>
      <c r="W40" s="158"/>
      <c r="X40" s="158"/>
    </row>
    <row r="41" spans="1:24" x14ac:dyDescent="0.25">
      <c r="A41" s="158" t="s">
        <v>299</v>
      </c>
      <c r="B41" s="127">
        <v>88560</v>
      </c>
      <c r="C41" s="128">
        <v>358920</v>
      </c>
      <c r="D41" s="128">
        <v>1057240</v>
      </c>
      <c r="E41" s="128">
        <v>1306980</v>
      </c>
      <c r="F41" s="128">
        <v>188820</v>
      </c>
      <c r="G41" s="128">
        <v>6480</v>
      </c>
      <c r="H41" s="128">
        <v>0</v>
      </c>
      <c r="I41" s="128">
        <v>190965</v>
      </c>
      <c r="J41" s="128">
        <v>10860</v>
      </c>
      <c r="K41" s="128">
        <v>201825</v>
      </c>
      <c r="L41" s="128">
        <v>29775</v>
      </c>
      <c r="M41" s="128">
        <v>3900</v>
      </c>
      <c r="N41" s="128">
        <v>33675</v>
      </c>
      <c r="O41" s="129">
        <v>21350</v>
      </c>
      <c r="P41" s="158"/>
      <c r="Q41" s="133">
        <f t="shared" ref="Q41" si="16">+B41+C41+D41</f>
        <v>1504720</v>
      </c>
      <c r="R41" s="134">
        <f t="shared" ref="R41" si="17">+E41+F41+G41+H41</f>
        <v>1502280</v>
      </c>
      <c r="S41" s="135">
        <f t="shared" ref="S41" si="18">+K41+N41+O41</f>
        <v>256850</v>
      </c>
      <c r="T41" s="158"/>
      <c r="U41" s="158"/>
      <c r="V41" s="158"/>
      <c r="W41" s="158"/>
      <c r="X41" s="158"/>
    </row>
    <row r="42" spans="1:24" x14ac:dyDescent="0.25">
      <c r="A42" s="158" t="s">
        <v>300</v>
      </c>
      <c r="B42" s="127">
        <v>81480</v>
      </c>
      <c r="C42" s="128">
        <v>322740</v>
      </c>
      <c r="D42" s="128">
        <v>1012720</v>
      </c>
      <c r="E42" s="128">
        <v>1087200</v>
      </c>
      <c r="F42" s="128">
        <v>156870</v>
      </c>
      <c r="G42" s="128">
        <v>27180</v>
      </c>
      <c r="H42" s="128">
        <v>7380</v>
      </c>
      <c r="I42" s="128">
        <v>155802</v>
      </c>
      <c r="J42" s="128">
        <v>6510</v>
      </c>
      <c r="K42" s="128">
        <v>162312</v>
      </c>
      <c r="L42" s="128">
        <v>26100</v>
      </c>
      <c r="M42" s="128">
        <v>2880</v>
      </c>
      <c r="N42" s="128">
        <v>28980</v>
      </c>
      <c r="O42" s="129">
        <v>18078</v>
      </c>
      <c r="P42" s="158"/>
      <c r="Q42" s="142">
        <f t="shared" ref="Q42" si="19">+B42+C42+D42</f>
        <v>1416940</v>
      </c>
      <c r="R42" s="143">
        <f t="shared" ref="R42" si="20">+E42+F42+G42+H42</f>
        <v>1278630</v>
      </c>
      <c r="S42" s="144">
        <f t="shared" ref="S42" si="21">+K42+N42+O42</f>
        <v>209370</v>
      </c>
      <c r="T42" s="158"/>
      <c r="U42" s="158"/>
      <c r="V42" s="158"/>
      <c r="W42" s="158"/>
      <c r="X42" s="158"/>
    </row>
    <row r="43" spans="1:24" x14ac:dyDescent="0.25">
      <c r="A43" s="158" t="s">
        <v>301</v>
      </c>
      <c r="B43" s="127">
        <v>75960</v>
      </c>
      <c r="C43" s="128">
        <v>325080</v>
      </c>
      <c r="D43" s="128">
        <v>1114000</v>
      </c>
      <c r="E43" s="128">
        <v>1099080</v>
      </c>
      <c r="F43" s="128">
        <v>228240</v>
      </c>
      <c r="G43" s="128">
        <v>167580</v>
      </c>
      <c r="H43" s="128">
        <v>21240</v>
      </c>
      <c r="I43" s="128">
        <v>179490</v>
      </c>
      <c r="J43" s="128">
        <v>7470</v>
      </c>
      <c r="K43" s="128">
        <v>186960</v>
      </c>
      <c r="L43" s="128">
        <v>31965</v>
      </c>
      <c r="M43" s="128">
        <v>3960</v>
      </c>
      <c r="N43" s="128">
        <v>35925</v>
      </c>
      <c r="O43" s="129">
        <v>16987</v>
      </c>
      <c r="P43" s="158"/>
      <c r="Q43" s="142">
        <f t="shared" ref="Q43" si="22">+B43+C43+D43</f>
        <v>1515040</v>
      </c>
      <c r="R43" s="143">
        <f t="shared" ref="R43" si="23">+E43+F43+G43+H43</f>
        <v>1516140</v>
      </c>
      <c r="S43" s="144">
        <f t="shared" ref="S43" si="24">+K43+N43+O43</f>
        <v>239872</v>
      </c>
      <c r="T43" s="158"/>
      <c r="U43" s="158"/>
      <c r="V43" s="158"/>
      <c r="W43" s="158"/>
      <c r="X43" s="158"/>
    </row>
    <row r="44" spans="1:24" x14ac:dyDescent="0.25">
      <c r="A44" s="158" t="s">
        <v>302</v>
      </c>
      <c r="B44" s="127">
        <v>62880</v>
      </c>
      <c r="C44" s="128">
        <v>276120</v>
      </c>
      <c r="D44" s="128">
        <v>1023600</v>
      </c>
      <c r="E44" s="128">
        <v>961740</v>
      </c>
      <c r="F44" s="128">
        <v>206850</v>
      </c>
      <c r="G44" s="128">
        <v>113190</v>
      </c>
      <c r="H44" s="128">
        <v>6480</v>
      </c>
      <c r="I44" s="128">
        <v>177645</v>
      </c>
      <c r="J44" s="128">
        <v>6870</v>
      </c>
      <c r="K44" s="128">
        <v>184515</v>
      </c>
      <c r="L44" s="128">
        <v>36987</v>
      </c>
      <c r="M44" s="128">
        <v>4140</v>
      </c>
      <c r="N44" s="128">
        <v>41127</v>
      </c>
      <c r="O44" s="129">
        <v>15631</v>
      </c>
      <c r="P44" s="158"/>
      <c r="Q44" s="142">
        <f>+B44+C44+D44</f>
        <v>1362600</v>
      </c>
      <c r="R44" s="143">
        <f>+E44+F44+G44+H44</f>
        <v>1288260</v>
      </c>
      <c r="S44" s="144">
        <f>+K44+N44+O44</f>
        <v>241273</v>
      </c>
      <c r="T44" s="158"/>
      <c r="U44" s="158"/>
      <c r="V44" s="158"/>
      <c r="W44" s="158"/>
      <c r="X44" s="158"/>
    </row>
    <row r="45" spans="1:24" x14ac:dyDescent="0.25">
      <c r="A45" s="158" t="s">
        <v>303</v>
      </c>
      <c r="B45" s="127">
        <v>73080</v>
      </c>
      <c r="C45" s="128">
        <v>330840</v>
      </c>
      <c r="D45" s="128">
        <v>1049100</v>
      </c>
      <c r="E45" s="128">
        <v>1047060</v>
      </c>
      <c r="F45" s="128">
        <v>433950</v>
      </c>
      <c r="G45" s="128">
        <v>90420</v>
      </c>
      <c r="H45" s="128">
        <v>2340</v>
      </c>
      <c r="I45" s="128">
        <v>172518</v>
      </c>
      <c r="J45" s="128">
        <v>11640</v>
      </c>
      <c r="K45" s="128">
        <v>184158</v>
      </c>
      <c r="L45" s="128">
        <v>35061</v>
      </c>
      <c r="M45" s="128">
        <v>3630</v>
      </c>
      <c r="N45" s="128">
        <v>38691</v>
      </c>
      <c r="O45" s="129">
        <v>20581</v>
      </c>
      <c r="P45" s="158"/>
      <c r="Q45" s="142">
        <f t="shared" ref="Q45" si="25">+B45+C45+D45</f>
        <v>1453020</v>
      </c>
      <c r="R45" s="143">
        <f t="shared" ref="R45" si="26">+E45+F45+G45+H45</f>
        <v>1573770</v>
      </c>
      <c r="S45" s="144">
        <f t="shared" ref="S45" si="27">+K45+N45+O45</f>
        <v>243430</v>
      </c>
      <c r="T45" s="158"/>
      <c r="U45" s="158"/>
      <c r="V45" s="158"/>
      <c r="W45" s="158"/>
      <c r="X45" s="158"/>
    </row>
    <row r="46" spans="1:24" x14ac:dyDescent="0.25">
      <c r="A46" s="158" t="s">
        <v>304</v>
      </c>
      <c r="B46" s="127">
        <v>70560</v>
      </c>
      <c r="C46" s="128">
        <v>261900</v>
      </c>
      <c r="D46" s="128">
        <v>994600</v>
      </c>
      <c r="E46" s="128">
        <v>997470</v>
      </c>
      <c r="F46" s="128">
        <v>431940</v>
      </c>
      <c r="G46" s="128">
        <v>55710</v>
      </c>
      <c r="H46" s="128">
        <v>720</v>
      </c>
      <c r="I46" s="128">
        <v>128451</v>
      </c>
      <c r="J46" s="128">
        <v>7950</v>
      </c>
      <c r="K46" s="128">
        <v>136401</v>
      </c>
      <c r="L46" s="128">
        <v>25491</v>
      </c>
      <c r="M46" s="128">
        <v>4530</v>
      </c>
      <c r="N46" s="128">
        <v>30021</v>
      </c>
      <c r="O46" s="129">
        <v>14858</v>
      </c>
      <c r="P46" s="158"/>
      <c r="Q46" s="142">
        <f t="shared" ref="Q46" si="28">+B46+C46+D46</f>
        <v>1327060</v>
      </c>
      <c r="R46" s="143">
        <f t="shared" ref="R46" si="29">+E46+F46+G46+H46</f>
        <v>1485840</v>
      </c>
      <c r="S46" s="144">
        <f t="shared" ref="S46" si="30">+K46+N46+O46</f>
        <v>181280</v>
      </c>
      <c r="T46" s="158"/>
      <c r="U46" s="158"/>
      <c r="V46" s="158"/>
      <c r="W46" s="158"/>
      <c r="X46" s="158"/>
    </row>
    <row r="47" spans="1:24" x14ac:dyDescent="0.25">
      <c r="A47" s="158" t="s">
        <v>305</v>
      </c>
      <c r="B47" s="127">
        <v>91440</v>
      </c>
      <c r="C47" s="128">
        <v>343620</v>
      </c>
      <c r="D47" s="128">
        <v>1121640</v>
      </c>
      <c r="E47" s="128">
        <v>1048950</v>
      </c>
      <c r="F47" s="128">
        <v>439380</v>
      </c>
      <c r="G47" s="128">
        <v>45900</v>
      </c>
      <c r="H47" s="128">
        <v>1260</v>
      </c>
      <c r="I47" s="128">
        <v>157515</v>
      </c>
      <c r="J47" s="128">
        <v>5400</v>
      </c>
      <c r="K47" s="128">
        <v>162915</v>
      </c>
      <c r="L47" s="128">
        <v>28674</v>
      </c>
      <c r="M47" s="128">
        <v>3720</v>
      </c>
      <c r="N47" s="128">
        <v>32394</v>
      </c>
      <c r="O47" s="129">
        <v>19581</v>
      </c>
      <c r="P47" s="158"/>
      <c r="Q47" s="142">
        <f t="shared" ref="Q47" si="31">+B47+C47+D47</f>
        <v>1556700</v>
      </c>
      <c r="R47" s="143">
        <f t="shared" ref="R47" si="32">+E47+F47+G47+H47</f>
        <v>1535490</v>
      </c>
      <c r="S47" s="144">
        <f t="shared" ref="S47" si="33">+K47+N47+O47</f>
        <v>214890</v>
      </c>
      <c r="T47" s="158"/>
      <c r="U47" s="158"/>
      <c r="V47" s="158"/>
      <c r="W47" s="158"/>
      <c r="X47" s="158"/>
    </row>
    <row r="48" spans="1:24" x14ac:dyDescent="0.25">
      <c r="A48" s="158" t="s">
        <v>306</v>
      </c>
      <c r="B48" s="127">
        <v>94200</v>
      </c>
      <c r="C48" s="128">
        <v>348300</v>
      </c>
      <c r="D48" s="128">
        <v>1063340</v>
      </c>
      <c r="E48" s="128">
        <v>1127904</v>
      </c>
      <c r="F48" s="128">
        <v>362520</v>
      </c>
      <c r="G48" s="128">
        <v>24120</v>
      </c>
      <c r="H48" s="128">
        <v>0</v>
      </c>
      <c r="I48" s="128">
        <v>176871</v>
      </c>
      <c r="J48" s="128">
        <v>4800</v>
      </c>
      <c r="K48" s="128">
        <v>181671</v>
      </c>
      <c r="L48" s="128">
        <v>30675</v>
      </c>
      <c r="M48" s="128">
        <v>3330</v>
      </c>
      <c r="N48" s="128">
        <v>34005</v>
      </c>
      <c r="O48" s="129">
        <v>15550</v>
      </c>
      <c r="P48" s="158"/>
      <c r="Q48" s="142">
        <f t="shared" ref="Q48" si="34">+B48+C48+D48</f>
        <v>1505840</v>
      </c>
      <c r="R48" s="143">
        <f t="shared" ref="R48" si="35">+E48+F48+G48+H48</f>
        <v>1514544</v>
      </c>
      <c r="S48" s="144">
        <f t="shared" ref="S48" si="36">+K48+N48+O48</f>
        <v>231226</v>
      </c>
      <c r="T48" s="158"/>
      <c r="U48" s="158"/>
      <c r="V48" s="158"/>
      <c r="W48" s="158"/>
      <c r="X48" s="158"/>
    </row>
    <row r="49" spans="1:24" x14ac:dyDescent="0.25">
      <c r="A49" s="158" t="s">
        <v>307</v>
      </c>
      <c r="B49" s="127">
        <v>105240</v>
      </c>
      <c r="C49" s="128">
        <v>386320</v>
      </c>
      <c r="D49" s="128">
        <v>1177520</v>
      </c>
      <c r="E49" s="128">
        <v>1122840</v>
      </c>
      <c r="F49" s="128">
        <v>302580</v>
      </c>
      <c r="G49" s="128">
        <v>12180</v>
      </c>
      <c r="H49" s="128">
        <v>180</v>
      </c>
      <c r="I49" s="128">
        <v>164547</v>
      </c>
      <c r="J49" s="128">
        <v>5340</v>
      </c>
      <c r="K49" s="128">
        <v>169887</v>
      </c>
      <c r="L49" s="128">
        <v>31716</v>
      </c>
      <c r="M49" s="128">
        <v>3900</v>
      </c>
      <c r="N49" s="128">
        <v>35616</v>
      </c>
      <c r="O49" s="129">
        <v>18157</v>
      </c>
      <c r="P49" s="158"/>
      <c r="Q49" s="142">
        <f t="shared" ref="Q49" si="37">+B49+C49+D49</f>
        <v>1669080</v>
      </c>
      <c r="R49" s="143">
        <f t="shared" ref="R49" si="38">+E49+F49+G49+H49</f>
        <v>1437780</v>
      </c>
      <c r="S49" s="144">
        <f t="shared" ref="S49" si="39">+K49+N49+O49</f>
        <v>223660</v>
      </c>
      <c r="T49" s="158"/>
      <c r="U49" s="158"/>
      <c r="V49" s="158"/>
      <c r="W49" s="158"/>
      <c r="X49" s="158"/>
    </row>
    <row r="50" spans="1:24" x14ac:dyDescent="0.25">
      <c r="A50" s="158" t="s">
        <v>308</v>
      </c>
      <c r="B50" s="127">
        <v>107160</v>
      </c>
      <c r="C50" s="128">
        <v>433160</v>
      </c>
      <c r="D50" s="128">
        <v>1183500</v>
      </c>
      <c r="E50" s="128">
        <v>1206030</v>
      </c>
      <c r="F50" s="128">
        <v>260970</v>
      </c>
      <c r="G50" s="128">
        <v>6210</v>
      </c>
      <c r="H50" s="128">
        <v>0</v>
      </c>
      <c r="I50" s="128">
        <v>173385</v>
      </c>
      <c r="J50" s="128">
        <v>4560</v>
      </c>
      <c r="K50" s="128">
        <v>177945</v>
      </c>
      <c r="L50" s="128">
        <v>29190</v>
      </c>
      <c r="M50" s="128">
        <v>3420</v>
      </c>
      <c r="N50" s="128">
        <v>32610</v>
      </c>
      <c r="O50" s="129">
        <v>18215</v>
      </c>
      <c r="P50" s="158"/>
      <c r="Q50" s="142">
        <f t="shared" ref="Q50" si="40">+B50+C50+D50</f>
        <v>1723820</v>
      </c>
      <c r="R50" s="143">
        <f t="shared" ref="R50" si="41">+E50+F50+G50+H50</f>
        <v>1473210</v>
      </c>
      <c r="S50" s="144">
        <f t="shared" ref="S50" si="42">+K50+N50+O50</f>
        <v>228770</v>
      </c>
      <c r="T50" s="158"/>
      <c r="U50" s="158"/>
      <c r="V50" s="158"/>
      <c r="W50" s="158"/>
      <c r="X50" s="158"/>
    </row>
    <row r="51" spans="1:24" x14ac:dyDescent="0.25">
      <c r="A51" s="158" t="s">
        <v>309</v>
      </c>
      <c r="B51" s="127">
        <v>108960</v>
      </c>
      <c r="C51" s="128">
        <v>454820</v>
      </c>
      <c r="D51" s="128">
        <v>1175860</v>
      </c>
      <c r="E51" s="128">
        <v>1193940</v>
      </c>
      <c r="F51" s="128">
        <v>205350</v>
      </c>
      <c r="G51" s="128">
        <v>5700</v>
      </c>
      <c r="H51" s="128">
        <v>0</v>
      </c>
      <c r="I51" s="128">
        <v>155514</v>
      </c>
      <c r="J51" s="128">
        <v>4920</v>
      </c>
      <c r="K51" s="128">
        <v>160434</v>
      </c>
      <c r="L51" s="128">
        <v>35685</v>
      </c>
      <c r="M51" s="128">
        <v>4260</v>
      </c>
      <c r="N51" s="128">
        <v>39945</v>
      </c>
      <c r="O51" s="129">
        <v>17971</v>
      </c>
      <c r="P51" s="158"/>
      <c r="Q51" s="142">
        <f t="shared" ref="Q51" si="43">+B51+C51+D51</f>
        <v>1739640</v>
      </c>
      <c r="R51" s="143">
        <f t="shared" ref="R51" si="44">+E51+F51+G51+H51</f>
        <v>1404990</v>
      </c>
      <c r="S51" s="144">
        <f t="shared" ref="S51" si="45">+K51+N51+O51</f>
        <v>218350</v>
      </c>
      <c r="T51" s="158"/>
      <c r="U51" s="158"/>
      <c r="V51" s="158"/>
      <c r="W51" s="158"/>
      <c r="X51" s="158"/>
    </row>
    <row r="52" spans="1:24" x14ac:dyDescent="0.25">
      <c r="A52" s="158" t="s">
        <v>310</v>
      </c>
      <c r="B52" s="127">
        <v>101760</v>
      </c>
      <c r="C52" s="128">
        <v>424180</v>
      </c>
      <c r="D52" s="128">
        <v>1038120</v>
      </c>
      <c r="E52" s="128">
        <v>1144980</v>
      </c>
      <c r="F52" s="128">
        <v>164700</v>
      </c>
      <c r="G52" s="128">
        <v>1800</v>
      </c>
      <c r="H52" s="128">
        <v>0</v>
      </c>
      <c r="I52" s="128">
        <v>144705</v>
      </c>
      <c r="J52" s="128">
        <v>4230</v>
      </c>
      <c r="K52" s="128">
        <v>148935</v>
      </c>
      <c r="L52" s="128">
        <v>31536</v>
      </c>
      <c r="M52" s="128">
        <v>3510</v>
      </c>
      <c r="N52" s="128">
        <v>35046</v>
      </c>
      <c r="O52" s="129">
        <v>16807</v>
      </c>
      <c r="P52" s="158"/>
      <c r="Q52" s="142">
        <f t="shared" ref="Q52:Q54" si="46">+B52+C52+D52</f>
        <v>1564060</v>
      </c>
      <c r="R52" s="143">
        <f t="shared" ref="R52:R54" si="47">+E52+F52+G52+H52</f>
        <v>1311480</v>
      </c>
      <c r="S52" s="144">
        <f t="shared" ref="S52:S54" si="48">+K52+N52+O52</f>
        <v>200788</v>
      </c>
      <c r="T52" s="158"/>
      <c r="U52" s="158"/>
      <c r="V52" s="158"/>
      <c r="W52" s="158"/>
      <c r="X52" s="158"/>
    </row>
    <row r="53" spans="1:24" x14ac:dyDescent="0.25">
      <c r="A53" s="158" t="s">
        <v>311</v>
      </c>
      <c r="B53" s="127">
        <v>98280</v>
      </c>
      <c r="C53" s="128">
        <v>464720</v>
      </c>
      <c r="D53" s="128">
        <v>1215920</v>
      </c>
      <c r="E53" s="128">
        <v>1086840</v>
      </c>
      <c r="F53" s="128">
        <v>194940</v>
      </c>
      <c r="G53" s="128">
        <v>900</v>
      </c>
      <c r="H53" s="128">
        <v>0</v>
      </c>
      <c r="I53" s="128">
        <v>152550</v>
      </c>
      <c r="J53" s="128">
        <v>4980</v>
      </c>
      <c r="K53" s="128">
        <v>157530</v>
      </c>
      <c r="L53" s="128">
        <v>37008</v>
      </c>
      <c r="M53" s="128">
        <v>3270</v>
      </c>
      <c r="N53" s="128">
        <v>40278</v>
      </c>
      <c r="O53" s="129">
        <v>19072</v>
      </c>
      <c r="P53" s="158"/>
      <c r="Q53" s="142">
        <f t="shared" ref="Q53:Q54" si="49">+B53+C53+D53</f>
        <v>1778920</v>
      </c>
      <c r="R53" s="143">
        <f t="shared" ref="R53:R54" si="50">+E53+F53+G53+H53</f>
        <v>1282680</v>
      </c>
      <c r="S53" s="144">
        <f t="shared" ref="S53:S54" si="51">+K53+N53+O53</f>
        <v>216880</v>
      </c>
      <c r="T53" s="158"/>
      <c r="U53" s="158"/>
      <c r="V53" s="158"/>
      <c r="W53" s="158"/>
      <c r="X53" s="158"/>
    </row>
    <row r="54" spans="1:24" ht="13.9" customHeight="1" x14ac:dyDescent="0.25">
      <c r="A54" s="158" t="s">
        <v>315</v>
      </c>
      <c r="B54" s="304">
        <v>84720</v>
      </c>
      <c r="C54" s="305">
        <v>392320</v>
      </c>
      <c r="D54" s="305">
        <v>1070300</v>
      </c>
      <c r="E54" s="305">
        <v>1232460</v>
      </c>
      <c r="F54" s="305">
        <v>279360</v>
      </c>
      <c r="G54" s="305">
        <v>900</v>
      </c>
      <c r="H54" s="305">
        <v>0</v>
      </c>
      <c r="I54" s="305">
        <v>166704</v>
      </c>
      <c r="J54" s="305">
        <v>3630</v>
      </c>
      <c r="K54" s="305">
        <v>170334</v>
      </c>
      <c r="L54" s="305">
        <v>35340</v>
      </c>
      <c r="M54" s="305">
        <v>1950</v>
      </c>
      <c r="N54" s="305">
        <v>37290</v>
      </c>
      <c r="O54" s="306">
        <v>17046</v>
      </c>
      <c r="P54" s="158"/>
      <c r="Q54" s="332">
        <f t="shared" si="49"/>
        <v>1547340</v>
      </c>
      <c r="R54" s="333">
        <f t="shared" si="50"/>
        <v>1512720</v>
      </c>
      <c r="S54" s="334">
        <f t="shared" si="51"/>
        <v>224670</v>
      </c>
      <c r="T54" s="158"/>
      <c r="U54" s="158"/>
      <c r="V54" s="158"/>
      <c r="W54" s="158"/>
      <c r="X54" s="158"/>
    </row>
    <row r="56" spans="1:24" ht="19.5" thickBot="1" x14ac:dyDescent="0.35">
      <c r="A56" s="348" t="s">
        <v>210</v>
      </c>
      <c r="B56" s="348"/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Q56" s="348" t="s">
        <v>184</v>
      </c>
      <c r="R56" s="348"/>
      <c r="S56" s="348"/>
    </row>
    <row r="57" spans="1:24" ht="31.15" customHeight="1" x14ac:dyDescent="0.3">
      <c r="A57" s="78"/>
      <c r="B57" s="110" t="s">
        <v>174</v>
      </c>
      <c r="C57" s="111" t="s">
        <v>175</v>
      </c>
      <c r="D57" s="111" t="s">
        <v>176</v>
      </c>
      <c r="E57" s="112" t="s">
        <v>170</v>
      </c>
      <c r="F57" s="112" t="s">
        <v>171</v>
      </c>
      <c r="G57" s="112" t="s">
        <v>172</v>
      </c>
      <c r="H57" s="112" t="s">
        <v>173</v>
      </c>
      <c r="I57" s="113" t="s">
        <v>177</v>
      </c>
      <c r="J57" s="113" t="s">
        <v>178</v>
      </c>
      <c r="K57" s="114" t="s">
        <v>179</v>
      </c>
      <c r="L57" s="113" t="s">
        <v>180</v>
      </c>
      <c r="M57" s="113" t="s">
        <v>181</v>
      </c>
      <c r="N57" s="115" t="s">
        <v>182</v>
      </c>
      <c r="O57" s="116" t="s">
        <v>183</v>
      </c>
      <c r="Q57" s="98" t="s">
        <v>185</v>
      </c>
      <c r="R57" s="99" t="s">
        <v>186</v>
      </c>
      <c r="S57" s="100" t="s">
        <v>187</v>
      </c>
    </row>
    <row r="58" spans="1:24" x14ac:dyDescent="0.25">
      <c r="A58" s="77" t="s">
        <v>188</v>
      </c>
      <c r="B58" s="136">
        <f>+MAX(B3:B54)</f>
        <v>120240</v>
      </c>
      <c r="C58" s="136">
        <f>+MAX(C3:C54)</f>
        <v>464720</v>
      </c>
      <c r="D58" s="136">
        <f t="shared" ref="D58:O58" si="52">+MAX(D3:D54)</f>
        <v>1215920</v>
      </c>
      <c r="E58" s="136">
        <f t="shared" si="52"/>
        <v>1526580</v>
      </c>
      <c r="F58" s="136">
        <f t="shared" si="52"/>
        <v>439380</v>
      </c>
      <c r="G58" s="136">
        <f t="shared" si="52"/>
        <v>167580</v>
      </c>
      <c r="H58" s="136">
        <f t="shared" si="52"/>
        <v>45720</v>
      </c>
      <c r="I58" s="136">
        <f t="shared" si="52"/>
        <v>239676</v>
      </c>
      <c r="J58" s="136">
        <f t="shared" si="52"/>
        <v>30300</v>
      </c>
      <c r="K58" s="136">
        <f t="shared" si="52"/>
        <v>245556</v>
      </c>
      <c r="L58" s="136">
        <f t="shared" si="52"/>
        <v>78396</v>
      </c>
      <c r="M58" s="136">
        <f t="shared" si="52"/>
        <v>6960</v>
      </c>
      <c r="N58" s="136">
        <f t="shared" si="52"/>
        <v>82416</v>
      </c>
      <c r="O58" s="136">
        <f t="shared" si="52"/>
        <v>22388</v>
      </c>
      <c r="P58" s="137"/>
      <c r="Q58" s="138">
        <f t="shared" ref="Q58:Q71" si="53">+B58+C58+D58</f>
        <v>1800880</v>
      </c>
      <c r="R58" s="139">
        <f t="shared" ref="R58:R71" si="54">+E58+F58+G58+H58</f>
        <v>2179260</v>
      </c>
      <c r="S58" s="140">
        <f t="shared" ref="S58:S71" si="55">+K58+N58+O58</f>
        <v>350360</v>
      </c>
    </row>
    <row r="59" spans="1:24" x14ac:dyDescent="0.25">
      <c r="A59" s="77" t="s">
        <v>189</v>
      </c>
      <c r="B59" s="141">
        <f>+AVERAGE(B3:B54)</f>
        <v>92127.692307692312</v>
      </c>
      <c r="C59" s="141">
        <f>+AVERAGE(C3:C54)</f>
        <v>337773.46153846156</v>
      </c>
      <c r="D59" s="141">
        <f t="shared" ref="D59:O59" si="56">+AVERAGE(D3:D54)</f>
        <v>1006222.8846153846</v>
      </c>
      <c r="E59" s="141">
        <f t="shared" si="56"/>
        <v>1182175.8461538462</v>
      </c>
      <c r="F59" s="141">
        <f t="shared" si="56"/>
        <v>244932.69230769231</v>
      </c>
      <c r="G59" s="141">
        <f t="shared" si="56"/>
        <v>27510.576923076922</v>
      </c>
      <c r="H59" s="141">
        <f t="shared" si="56"/>
        <v>3558.4615384615386</v>
      </c>
      <c r="I59" s="141">
        <f t="shared" si="56"/>
        <v>173446.03846153847</v>
      </c>
      <c r="J59" s="141">
        <f t="shared" si="56"/>
        <v>7337.3076923076924</v>
      </c>
      <c r="K59" s="141">
        <f t="shared" si="56"/>
        <v>182602.32692307694</v>
      </c>
      <c r="L59" s="141">
        <f t="shared" si="56"/>
        <v>38602.557692307695</v>
      </c>
      <c r="M59" s="141">
        <f t="shared" si="56"/>
        <v>3241.1538461538462</v>
      </c>
      <c r="N59" s="141">
        <f t="shared" si="56"/>
        <v>41832.75</v>
      </c>
      <c r="O59" s="141">
        <f t="shared" si="56"/>
        <v>15694</v>
      </c>
      <c r="P59" s="137"/>
      <c r="Q59" s="142">
        <f t="shared" si="53"/>
        <v>1436124.0384615385</v>
      </c>
      <c r="R59" s="143">
        <f t="shared" si="54"/>
        <v>1458177.576923077</v>
      </c>
      <c r="S59" s="144">
        <f t="shared" si="55"/>
        <v>240129.07692307694</v>
      </c>
    </row>
    <row r="60" spans="1:24" x14ac:dyDescent="0.25">
      <c r="A60" s="77" t="s">
        <v>190</v>
      </c>
      <c r="B60" s="141">
        <f>+MIN(B3:B54)</f>
        <v>62880</v>
      </c>
      <c r="C60" s="141">
        <f>+MIN(C3:C54)</f>
        <v>261900</v>
      </c>
      <c r="D60" s="141">
        <f t="shared" ref="D60:O60" si="57">+MIN(D3:D54)</f>
        <v>793580</v>
      </c>
      <c r="E60" s="141">
        <f t="shared" si="57"/>
        <v>961740</v>
      </c>
      <c r="F60" s="141">
        <f t="shared" si="57"/>
        <v>95970</v>
      </c>
      <c r="G60" s="141">
        <f t="shared" si="57"/>
        <v>900</v>
      </c>
      <c r="H60" s="141">
        <f t="shared" si="57"/>
        <v>0</v>
      </c>
      <c r="I60" s="141">
        <f t="shared" si="57"/>
        <v>128451</v>
      </c>
      <c r="J60" s="141">
        <f t="shared" si="57"/>
        <v>3630</v>
      </c>
      <c r="K60" s="141">
        <f t="shared" si="57"/>
        <v>136401</v>
      </c>
      <c r="L60" s="141">
        <f t="shared" si="57"/>
        <v>25491</v>
      </c>
      <c r="M60" s="141">
        <f t="shared" si="57"/>
        <v>1410</v>
      </c>
      <c r="N60" s="141">
        <f t="shared" si="57"/>
        <v>27096</v>
      </c>
      <c r="O60" s="141">
        <f t="shared" si="57"/>
        <v>11239</v>
      </c>
      <c r="P60" s="137"/>
      <c r="Q60" s="142">
        <f t="shared" si="53"/>
        <v>1118360</v>
      </c>
      <c r="R60" s="143">
        <f t="shared" si="54"/>
        <v>1058610</v>
      </c>
      <c r="S60" s="144">
        <f t="shared" si="55"/>
        <v>174736</v>
      </c>
    </row>
    <row r="61" spans="1:24" x14ac:dyDescent="0.25">
      <c r="A61" s="77" t="s">
        <v>195</v>
      </c>
      <c r="B61" s="145">
        <v>93548.81849056606</v>
      </c>
      <c r="C61" s="146">
        <v>434000.72264150943</v>
      </c>
      <c r="D61" s="146">
        <v>932635.98867924511</v>
      </c>
      <c r="E61" s="146">
        <v>936153.6226415094</v>
      </c>
      <c r="F61" s="146">
        <v>178581.71320754717</v>
      </c>
      <c r="G61" s="146">
        <v>31539.433773584904</v>
      </c>
      <c r="H61" s="146">
        <v>4968.1132075471696</v>
      </c>
      <c r="I61" s="146">
        <v>295388.85886792449</v>
      </c>
      <c r="J61" s="146">
        <v>13303.584905660377</v>
      </c>
      <c r="K61" s="146">
        <v>307945.82113207545</v>
      </c>
      <c r="L61" s="146">
        <v>62607.672641509424</v>
      </c>
      <c r="M61" s="146">
        <v>8209.8113207547176</v>
      </c>
      <c r="N61" s="146">
        <v>70776.389622641494</v>
      </c>
      <c r="O61" s="147">
        <v>28673.442075471696</v>
      </c>
      <c r="P61" s="137"/>
      <c r="Q61" s="142">
        <f t="shared" si="53"/>
        <v>1460185.5298113206</v>
      </c>
      <c r="R61" s="143">
        <f t="shared" si="54"/>
        <v>1151242.8828301886</v>
      </c>
      <c r="S61" s="144">
        <f t="shared" si="55"/>
        <v>407395.65283018863</v>
      </c>
    </row>
    <row r="62" spans="1:24" x14ac:dyDescent="0.25">
      <c r="A62" s="77" t="s">
        <v>196</v>
      </c>
      <c r="B62" s="145">
        <v>100929.06153846154</v>
      </c>
      <c r="C62" s="146">
        <v>395635.81711538468</v>
      </c>
      <c r="D62" s="146">
        <v>1005410.7884615385</v>
      </c>
      <c r="E62" s="146">
        <v>944846.23038461548</v>
      </c>
      <c r="F62" s="146">
        <v>219541.03846153847</v>
      </c>
      <c r="G62" s="146">
        <v>18864.173076923078</v>
      </c>
      <c r="H62" s="146">
        <v>4854.8076923076924</v>
      </c>
      <c r="I62" s="146">
        <v>290314.14346153854</v>
      </c>
      <c r="J62" s="146">
        <v>10827.692307692309</v>
      </c>
      <c r="K62" s="146">
        <v>309260.87423076923</v>
      </c>
      <c r="L62" s="146">
        <v>62854.210384615377</v>
      </c>
      <c r="M62" s="146">
        <v>6643.2692307692305</v>
      </c>
      <c r="N62" s="146">
        <v>69497.460384615391</v>
      </c>
      <c r="O62" s="147">
        <v>30957.686730769234</v>
      </c>
      <c r="P62" s="137"/>
      <c r="Q62" s="142">
        <f t="shared" si="53"/>
        <v>1501975.6671153847</v>
      </c>
      <c r="R62" s="143">
        <f t="shared" si="54"/>
        <v>1188106.2496153847</v>
      </c>
      <c r="S62" s="144">
        <f t="shared" si="55"/>
        <v>409716.02134615387</v>
      </c>
    </row>
    <row r="63" spans="1:24" x14ac:dyDescent="0.25">
      <c r="A63" s="77" t="s">
        <v>197</v>
      </c>
      <c r="B63" s="145">
        <v>88805.882352941175</v>
      </c>
      <c r="C63" s="146">
        <v>402309.5294117647</v>
      </c>
      <c r="D63" s="146">
        <v>1031041.0588235294</v>
      </c>
      <c r="E63" s="146">
        <v>954407.82352941181</v>
      </c>
      <c r="F63" s="146">
        <v>152633.82352941178</v>
      </c>
      <c r="G63" s="146">
        <v>10048.235294117647</v>
      </c>
      <c r="H63" s="146">
        <v>3901.7647058823532</v>
      </c>
      <c r="I63" s="146">
        <v>182268.17647058822</v>
      </c>
      <c r="J63" s="146">
        <v>11504.117647058823</v>
      </c>
      <c r="K63" s="146">
        <v>193772.29411764705</v>
      </c>
      <c r="L63" s="146">
        <v>56198.823529411762</v>
      </c>
      <c r="M63" s="146">
        <v>7399.411764705882</v>
      </c>
      <c r="N63" s="146">
        <v>63598.23529411765</v>
      </c>
      <c r="O63" s="147">
        <v>18404</v>
      </c>
      <c r="P63" s="137"/>
      <c r="Q63" s="142">
        <f t="shared" si="53"/>
        <v>1522156.4705882352</v>
      </c>
      <c r="R63" s="143">
        <f t="shared" si="54"/>
        <v>1120991.6470588236</v>
      </c>
      <c r="S63" s="144">
        <f t="shared" si="55"/>
        <v>275774.5294117647</v>
      </c>
    </row>
    <row r="64" spans="1:24" x14ac:dyDescent="0.25">
      <c r="A64" s="77" t="s">
        <v>198</v>
      </c>
      <c r="B64" s="145">
        <v>83248.903846153844</v>
      </c>
      <c r="C64" s="146">
        <v>353075.59615384613</v>
      </c>
      <c r="D64" s="146">
        <v>1002855.1730769231</v>
      </c>
      <c r="E64" s="146">
        <v>1063406.9307692307</v>
      </c>
      <c r="F64" s="146">
        <v>208355.48076923078</v>
      </c>
      <c r="G64" s="146">
        <v>13835.76923076923</v>
      </c>
      <c r="H64" s="146">
        <v>2372.8846153846152</v>
      </c>
      <c r="I64" s="146">
        <v>185214.27115384614</v>
      </c>
      <c r="J64" s="146">
        <v>12730.384615384615</v>
      </c>
      <c r="K64" s="146">
        <v>198005.80961538461</v>
      </c>
      <c r="L64" s="146">
        <v>47398.713461538464</v>
      </c>
      <c r="M64" s="146">
        <v>7375.9615384615381</v>
      </c>
      <c r="N64" s="146">
        <v>58713.357692307691</v>
      </c>
      <c r="O64" s="147">
        <v>20116.863461538462</v>
      </c>
      <c r="P64" s="137"/>
      <c r="Q64" s="142">
        <f t="shared" si="53"/>
        <v>1439179.673076923</v>
      </c>
      <c r="R64" s="143">
        <f t="shared" si="54"/>
        <v>1287971.0653846152</v>
      </c>
      <c r="S64" s="144">
        <f t="shared" si="55"/>
        <v>276836.03076923074</v>
      </c>
    </row>
    <row r="65" spans="1:19" x14ac:dyDescent="0.25">
      <c r="A65" s="77" t="s">
        <v>199</v>
      </c>
      <c r="B65" s="145">
        <v>79431.923076923078</v>
      </c>
      <c r="C65" s="146">
        <v>366318.92307692306</v>
      </c>
      <c r="D65" s="146">
        <v>997734.07307692303</v>
      </c>
      <c r="E65" s="146">
        <v>1087985.4807692308</v>
      </c>
      <c r="F65" s="146">
        <v>269934.03846153844</v>
      </c>
      <c r="G65" s="146">
        <v>29839.615384615383</v>
      </c>
      <c r="H65" s="146">
        <v>2038.8461538461538</v>
      </c>
      <c r="I65" s="146">
        <v>170002.5</v>
      </c>
      <c r="J65" s="146">
        <v>10978.26923076923</v>
      </c>
      <c r="K65" s="146">
        <v>181376.71153846153</v>
      </c>
      <c r="L65" s="146">
        <v>53162.013461538467</v>
      </c>
      <c r="M65" s="146">
        <v>9396.3461538461543</v>
      </c>
      <c r="N65" s="146">
        <v>58178.333333333336</v>
      </c>
      <c r="O65" s="147">
        <v>20044.666666666668</v>
      </c>
      <c r="P65" s="137"/>
      <c r="Q65" s="142">
        <f t="shared" si="53"/>
        <v>1443484.9192307692</v>
      </c>
      <c r="R65" s="143">
        <f t="shared" si="54"/>
        <v>1389797.980769231</v>
      </c>
      <c r="S65" s="144">
        <f t="shared" si="55"/>
        <v>259599.71153846153</v>
      </c>
    </row>
    <row r="66" spans="1:19" x14ac:dyDescent="0.25">
      <c r="A66" s="77" t="s">
        <v>200</v>
      </c>
      <c r="B66" s="145">
        <v>61089.056603773584</v>
      </c>
      <c r="C66" s="146">
        <v>333466.64150943398</v>
      </c>
      <c r="D66" s="146">
        <v>1079512.6603773586</v>
      </c>
      <c r="E66" s="146">
        <v>1134638.4905660378</v>
      </c>
      <c r="F66" s="146">
        <v>251011.50943396226</v>
      </c>
      <c r="G66" s="146">
        <v>25333.773584905659</v>
      </c>
      <c r="H66" s="146">
        <v>1165.4716981132076</v>
      </c>
      <c r="I66" s="146">
        <v>182893.30188679244</v>
      </c>
      <c r="J66" s="146">
        <v>15528.113207547171</v>
      </c>
      <c r="K66" s="146">
        <v>200472.90566037735</v>
      </c>
      <c r="L66" s="146">
        <v>53746.132075471702</v>
      </c>
      <c r="M66" s="146">
        <v>8056.4150943396226</v>
      </c>
      <c r="N66" s="146">
        <v>61799.150943396227</v>
      </c>
      <c r="O66" s="147">
        <v>20245.358490566039</v>
      </c>
      <c r="P66" s="137"/>
      <c r="Q66" s="142">
        <f t="shared" si="53"/>
        <v>1474068.3584905663</v>
      </c>
      <c r="R66" s="143">
        <f t="shared" si="54"/>
        <v>1412149.2452830188</v>
      </c>
      <c r="S66" s="144">
        <f t="shared" si="55"/>
        <v>282517.41509433958</v>
      </c>
    </row>
    <row r="67" spans="1:19" x14ac:dyDescent="0.25">
      <c r="A67" s="77" t="s">
        <v>201</v>
      </c>
      <c r="B67" s="145">
        <v>59888.846153846156</v>
      </c>
      <c r="C67" s="146">
        <v>317715.73076923075</v>
      </c>
      <c r="D67" s="146">
        <v>1095414.076923077</v>
      </c>
      <c r="E67" s="146">
        <v>1192302.8076923077</v>
      </c>
      <c r="F67" s="146">
        <v>272567.88461538462</v>
      </c>
      <c r="G67" s="146">
        <v>26751.346153846152</v>
      </c>
      <c r="H67" s="146">
        <v>2176.1538461538462</v>
      </c>
      <c r="I67" s="146">
        <v>174016.5</v>
      </c>
      <c r="J67" s="146">
        <v>17059.615384615383</v>
      </c>
      <c r="K67" s="146">
        <v>191015.98076923078</v>
      </c>
      <c r="L67" s="146">
        <v>45407.134615384617</v>
      </c>
      <c r="M67" s="146">
        <v>8419.6153846153848</v>
      </c>
      <c r="N67" s="146">
        <v>53894.25</v>
      </c>
      <c r="O67" s="147">
        <v>23718.076923076922</v>
      </c>
      <c r="P67" s="137"/>
      <c r="Q67" s="142">
        <f t="shared" si="53"/>
        <v>1473018.653846154</v>
      </c>
      <c r="R67" s="143">
        <f t="shared" si="54"/>
        <v>1493798.1923076925</v>
      </c>
      <c r="S67" s="144">
        <f t="shared" si="55"/>
        <v>268628.30769230769</v>
      </c>
    </row>
    <row r="68" spans="1:19" x14ac:dyDescent="0.25">
      <c r="A68" s="77" t="s">
        <v>202</v>
      </c>
      <c r="B68" s="145">
        <v>67932.307692307688</v>
      </c>
      <c r="C68" s="146">
        <v>348093.69230769231</v>
      </c>
      <c r="D68" s="146">
        <v>1019287.8846153846</v>
      </c>
      <c r="E68" s="146">
        <v>1168351.9038461538</v>
      </c>
      <c r="F68" s="146">
        <v>266768.76923076925</v>
      </c>
      <c r="G68" s="146">
        <v>22813.846153846152</v>
      </c>
      <c r="H68" s="146">
        <v>778.84615384615381</v>
      </c>
      <c r="I68" s="146">
        <v>189412.26923076922</v>
      </c>
      <c r="J68" s="146">
        <v>11674.615384615385</v>
      </c>
      <c r="K68" s="146">
        <v>202495.73076923078</v>
      </c>
      <c r="L68" s="146">
        <v>43934.267307692309</v>
      </c>
      <c r="M68" s="146">
        <v>5898.4615384615381</v>
      </c>
      <c r="N68" s="146">
        <v>49832.728846153841</v>
      </c>
      <c r="O68" s="147">
        <v>18157.021153846152</v>
      </c>
      <c r="P68" s="137"/>
      <c r="Q68" s="142">
        <f t="shared" si="53"/>
        <v>1435313.8846153845</v>
      </c>
      <c r="R68" s="143">
        <f t="shared" si="54"/>
        <v>1458713.3653846155</v>
      </c>
      <c r="S68" s="144">
        <f t="shared" si="55"/>
        <v>270485.48076923081</v>
      </c>
    </row>
    <row r="69" spans="1:19" x14ac:dyDescent="0.25">
      <c r="A69" s="77" t="s">
        <v>203</v>
      </c>
      <c r="B69" s="145">
        <v>16107.692307692309</v>
      </c>
      <c r="C69" s="146">
        <v>41370</v>
      </c>
      <c r="D69" s="146">
        <v>85214.038461538468</v>
      </c>
      <c r="E69" s="146">
        <v>108070.26923076923</v>
      </c>
      <c r="F69" s="146">
        <v>9030</v>
      </c>
      <c r="G69" s="146">
        <v>1052.3076923076924</v>
      </c>
      <c r="H69" s="146">
        <v>72.692307692307693</v>
      </c>
      <c r="I69" s="146">
        <v>11113.384615384615</v>
      </c>
      <c r="J69" s="146">
        <v>8986.7307692307695</v>
      </c>
      <c r="K69" s="146">
        <v>20440.26923076923</v>
      </c>
      <c r="L69" s="146">
        <v>2822.6538461538462</v>
      </c>
      <c r="M69" s="146">
        <v>3365.1923076923076</v>
      </c>
      <c r="N69" s="146">
        <v>6174</v>
      </c>
      <c r="O69" s="147">
        <v>3941.5751923076923</v>
      </c>
      <c r="P69" s="137"/>
      <c r="Q69" s="142">
        <f t="shared" si="53"/>
        <v>142691.73076923078</v>
      </c>
      <c r="R69" s="143">
        <f t="shared" si="54"/>
        <v>118225.26923076923</v>
      </c>
      <c r="S69" s="144">
        <f t="shared" si="55"/>
        <v>30555.844423076924</v>
      </c>
    </row>
    <row r="70" spans="1:19" x14ac:dyDescent="0.25">
      <c r="A70" s="77" t="s">
        <v>204</v>
      </c>
      <c r="B70" s="145">
        <v>84987.692307692312</v>
      </c>
      <c r="C70" s="146">
        <v>305874.61538461538</v>
      </c>
      <c r="D70" s="146">
        <v>925000.76923076925</v>
      </c>
      <c r="E70" s="146">
        <v>1094853.75</v>
      </c>
      <c r="F70" s="146">
        <v>237151.15384615384</v>
      </c>
      <c r="G70" s="146">
        <v>30460.961538461539</v>
      </c>
      <c r="H70" s="146">
        <v>2298.4615384615386</v>
      </c>
      <c r="I70" s="146">
        <v>207555.23076923078</v>
      </c>
      <c r="J70" s="146">
        <v>15908.653846153846</v>
      </c>
      <c r="K70" s="146">
        <v>231980.65384615384</v>
      </c>
      <c r="L70" s="146">
        <v>42102.563461538455</v>
      </c>
      <c r="M70" s="146">
        <v>5918.6538461538457</v>
      </c>
      <c r="N70" s="146">
        <v>49268.480769230766</v>
      </c>
      <c r="O70" s="147">
        <v>14333.75</v>
      </c>
      <c r="P70" s="137"/>
      <c r="Q70" s="142">
        <f t="shared" si="53"/>
        <v>1315863.076923077</v>
      </c>
      <c r="R70" s="143">
        <f t="shared" si="54"/>
        <v>1364764.3269230768</v>
      </c>
      <c r="S70" s="144">
        <f t="shared" si="55"/>
        <v>295582.88461538462</v>
      </c>
    </row>
    <row r="71" spans="1:19" x14ac:dyDescent="0.25">
      <c r="A71" s="77" t="s">
        <v>205</v>
      </c>
      <c r="B71" s="148">
        <f>+B59</f>
        <v>92127.692307692312</v>
      </c>
      <c r="C71" s="149">
        <f t="shared" ref="C71:O71" si="58">+C59</f>
        <v>337773.46153846156</v>
      </c>
      <c r="D71" s="149">
        <f t="shared" si="58"/>
        <v>1006222.8846153846</v>
      </c>
      <c r="E71" s="149">
        <f t="shared" si="58"/>
        <v>1182175.8461538462</v>
      </c>
      <c r="F71" s="149">
        <f t="shared" si="58"/>
        <v>244932.69230769231</v>
      </c>
      <c r="G71" s="149">
        <f t="shared" si="58"/>
        <v>27510.576923076922</v>
      </c>
      <c r="H71" s="149">
        <f t="shared" si="58"/>
        <v>3558.4615384615386</v>
      </c>
      <c r="I71" s="149">
        <f t="shared" si="58"/>
        <v>173446.03846153847</v>
      </c>
      <c r="J71" s="149">
        <f t="shared" si="58"/>
        <v>7337.3076923076924</v>
      </c>
      <c r="K71" s="149">
        <f t="shared" si="58"/>
        <v>182602.32692307694</v>
      </c>
      <c r="L71" s="149">
        <f t="shared" si="58"/>
        <v>38602.557692307695</v>
      </c>
      <c r="M71" s="149">
        <f t="shared" si="58"/>
        <v>3241.1538461538462</v>
      </c>
      <c r="N71" s="149">
        <f t="shared" si="58"/>
        <v>41832.75</v>
      </c>
      <c r="O71" s="150">
        <f t="shared" si="58"/>
        <v>15694</v>
      </c>
      <c r="P71" s="137"/>
      <c r="Q71" s="151">
        <f t="shared" si="53"/>
        <v>1436124.0384615385</v>
      </c>
      <c r="R71" s="152">
        <f t="shared" si="54"/>
        <v>1458177.576923077</v>
      </c>
      <c r="S71" s="153">
        <f t="shared" si="55"/>
        <v>240129.07692307694</v>
      </c>
    </row>
    <row r="72" spans="1:19" x14ac:dyDescent="0.25"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</row>
  </sheetData>
  <mergeCells count="4">
    <mergeCell ref="A1:O1"/>
    <mergeCell ref="Q1:S1"/>
    <mergeCell ref="A56:O56"/>
    <mergeCell ref="Q56:S56"/>
  </mergeCells>
  <pageMargins left="0.23622047244094491" right="0.23622047244094491" top="0.39370078740157483" bottom="0.74803149606299213" header="0.31496062992125984" footer="0.31496062992125984"/>
  <pageSetup scale="60" orientation="portrait" r:id="rId1"/>
  <headerFooter>
    <oddFooter>&amp;L&amp;"+,Normal"&amp;14&amp;D&amp;A&amp;F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2:T73"/>
  <sheetViews>
    <sheetView showGridLines="0" topLeftCell="A39" zoomScaleNormal="100" workbookViewId="0">
      <selection activeCell="U58" sqref="U58"/>
    </sheetView>
  </sheetViews>
  <sheetFormatPr baseColWidth="10" defaultColWidth="11.5703125" defaultRowHeight="15" x14ac:dyDescent="0.25"/>
  <cols>
    <col min="1" max="1" width="11.5703125" style="77"/>
    <col min="2" max="2" width="7.28515625" style="77" bestFit="1" customWidth="1"/>
    <col min="3" max="3" width="6.7109375" style="77" bestFit="1" customWidth="1"/>
    <col min="4" max="6" width="6" style="77" bestFit="1" customWidth="1"/>
    <col min="7" max="8" width="4.42578125" style="77" bestFit="1" customWidth="1"/>
    <col min="9" max="9" width="8.5703125" style="77" bestFit="1" customWidth="1"/>
    <col min="10" max="10" width="9" style="77" bestFit="1" customWidth="1"/>
    <col min="11" max="11" width="10.42578125" style="77" bestFit="1" customWidth="1"/>
    <col min="12" max="12" width="8.7109375" style="77" bestFit="1" customWidth="1"/>
    <col min="13" max="13" width="9" style="77" bestFit="1" customWidth="1"/>
    <col min="14" max="14" width="11" style="77" bestFit="1" customWidth="1"/>
    <col min="15" max="15" width="7.42578125" style="77" bestFit="1" customWidth="1"/>
    <col min="16" max="16" width="5.140625" style="77" customWidth="1"/>
    <col min="17" max="17" width="8.140625" style="77" bestFit="1" customWidth="1"/>
    <col min="18" max="18" width="7.140625" style="77" bestFit="1" customWidth="1"/>
    <col min="19" max="19" width="6.28515625" style="77" bestFit="1" customWidth="1"/>
    <col min="20" max="16384" width="11.5703125" style="77"/>
  </cols>
  <sheetData>
    <row r="2" spans="1:19" ht="19.5" thickBot="1" x14ac:dyDescent="0.35">
      <c r="A2" s="348" t="s">
        <v>208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Q2" s="348" t="s">
        <v>184</v>
      </c>
      <c r="R2" s="348"/>
      <c r="S2" s="348"/>
    </row>
    <row r="3" spans="1:19" ht="30.75" thickBot="1" x14ac:dyDescent="0.35">
      <c r="A3" s="78"/>
      <c r="B3" s="96" t="s">
        <v>174</v>
      </c>
      <c r="C3" s="91" t="s">
        <v>175</v>
      </c>
      <c r="D3" s="91" t="s">
        <v>176</v>
      </c>
      <c r="E3" s="92" t="s">
        <v>170</v>
      </c>
      <c r="F3" s="92" t="s">
        <v>171</v>
      </c>
      <c r="G3" s="92" t="s">
        <v>172</v>
      </c>
      <c r="H3" s="92" t="s">
        <v>173</v>
      </c>
      <c r="I3" s="93" t="s">
        <v>177</v>
      </c>
      <c r="J3" s="93" t="s">
        <v>178</v>
      </c>
      <c r="K3" s="94" t="s">
        <v>179</v>
      </c>
      <c r="L3" s="93" t="s">
        <v>180</v>
      </c>
      <c r="M3" s="93" t="s">
        <v>181</v>
      </c>
      <c r="N3" s="95" t="s">
        <v>182</v>
      </c>
      <c r="O3" s="97" t="s">
        <v>183</v>
      </c>
      <c r="Q3" s="98" t="s">
        <v>185</v>
      </c>
      <c r="R3" s="99" t="s">
        <v>186</v>
      </c>
      <c r="S3" s="100" t="s">
        <v>187</v>
      </c>
    </row>
    <row r="4" spans="1:19" x14ac:dyDescent="0.25">
      <c r="A4" s="77" t="s">
        <v>145</v>
      </c>
      <c r="B4" s="127">
        <f>+'IGS Huevos'!B3/180</f>
        <v>470.66666666666669</v>
      </c>
      <c r="C4" s="128">
        <f>+'IGS Huevos'!C3/180</f>
        <v>1604.2222222222222</v>
      </c>
      <c r="D4" s="128">
        <f>+'IGS Huevos'!D3/180</f>
        <v>4918.4444444444443</v>
      </c>
      <c r="E4" s="128">
        <f>+'IGS Huevos'!E3/180</f>
        <v>5485</v>
      </c>
      <c r="F4" s="128">
        <f>+'IGS Huevos'!F3/180</f>
        <v>1703</v>
      </c>
      <c r="G4" s="128">
        <f>+'IGS Huevos'!G3/180</f>
        <v>62</v>
      </c>
      <c r="H4" s="128">
        <f>+'IGS Huevos'!H3/180</f>
        <v>0</v>
      </c>
      <c r="I4" s="128">
        <f>+'IGS Huevos'!I3/180</f>
        <v>862.65</v>
      </c>
      <c r="J4" s="128">
        <f>+'IGS Huevos'!J3/180</f>
        <v>168.33333333333334</v>
      </c>
      <c r="K4" s="128">
        <f>+'IGS Huevos'!K3/180</f>
        <v>1051.6500000000001</v>
      </c>
      <c r="L4" s="128">
        <f>+'IGS Huevos'!L3/180</f>
        <v>173.95</v>
      </c>
      <c r="M4" s="128">
        <f>+'IGS Huevos'!M3/180</f>
        <v>38.666666666666664</v>
      </c>
      <c r="N4" s="128">
        <f>+'IGS Huevos'!N3/180</f>
        <v>212.61666666666667</v>
      </c>
      <c r="O4" s="129">
        <f>+'IGS Huevos'!O3/180</f>
        <v>67.12222222222222</v>
      </c>
      <c r="Q4" s="130">
        <f>+B4+C4+D4</f>
        <v>6993.333333333333</v>
      </c>
      <c r="R4" s="131">
        <f>+E4+F4+G4+H4</f>
        <v>7250</v>
      </c>
      <c r="S4" s="132">
        <f>+K4+N4+O4</f>
        <v>1331.3888888888891</v>
      </c>
    </row>
    <row r="5" spans="1:19" x14ac:dyDescent="0.25">
      <c r="A5" s="77" t="s">
        <v>146</v>
      </c>
      <c r="B5" s="127">
        <f>+'IGS Huevos'!B4/180</f>
        <v>484</v>
      </c>
      <c r="C5" s="128">
        <f>+'IGS Huevos'!C4/180</f>
        <v>1668.1111111111111</v>
      </c>
      <c r="D5" s="128">
        <f>+'IGS Huevos'!D4/180</f>
        <v>5589</v>
      </c>
      <c r="E5" s="128">
        <f>+'IGS Huevos'!E4/180</f>
        <v>6642</v>
      </c>
      <c r="F5" s="128">
        <f>+'IGS Huevos'!F4/180</f>
        <v>1355</v>
      </c>
      <c r="G5" s="128">
        <f>+'IGS Huevos'!G4/180</f>
        <v>45</v>
      </c>
      <c r="H5" s="128">
        <f>+'IGS Huevos'!H4/180</f>
        <v>2</v>
      </c>
      <c r="I5" s="128">
        <f>+'IGS Huevos'!I4/180</f>
        <v>997.41666666666663</v>
      </c>
      <c r="J5" s="128">
        <f>+'IGS Huevos'!J4/180</f>
        <v>56.333333333333336</v>
      </c>
      <c r="K5" s="128">
        <f>+'IGS Huevos'!K4/180</f>
        <v>1091.8666666666666</v>
      </c>
      <c r="L5" s="128">
        <f>+'IGS Huevos'!L4/180</f>
        <v>435.53333333333336</v>
      </c>
      <c r="M5" s="128">
        <f>+'IGS Huevos'!M4/180</f>
        <v>22.333333333333332</v>
      </c>
      <c r="N5" s="128">
        <f>+'IGS Huevos'!N4/180</f>
        <v>457.86666666666667</v>
      </c>
      <c r="O5" s="129">
        <f>+'IGS Huevos'!O4/180</f>
        <v>63.644444444444446</v>
      </c>
      <c r="Q5" s="133">
        <f t="shared" ref="Q5:Q28" si="0">+B5+C5+D5</f>
        <v>7741.1111111111113</v>
      </c>
      <c r="R5" s="134">
        <f t="shared" ref="R5:R28" si="1">+E5+F5+G5+H5</f>
        <v>8044</v>
      </c>
      <c r="S5" s="135">
        <f t="shared" ref="S5:S28" si="2">+K5+N5+O5</f>
        <v>1613.3777777777775</v>
      </c>
    </row>
    <row r="6" spans="1:19" x14ac:dyDescent="0.25">
      <c r="A6" s="77" t="s">
        <v>147</v>
      </c>
      <c r="B6" s="127">
        <f>+'IGS Huevos'!B5/180</f>
        <v>476</v>
      </c>
      <c r="C6" s="128">
        <f>+'IGS Huevos'!C5/180</f>
        <v>1635.6666666666667</v>
      </c>
      <c r="D6" s="128">
        <f>+'IGS Huevos'!D5/180</f>
        <v>5215.5555555555557</v>
      </c>
      <c r="E6" s="128">
        <f>+'IGS Huevos'!E5/180</f>
        <v>6577</v>
      </c>
      <c r="F6" s="128">
        <f>+'IGS Huevos'!F5/180</f>
        <v>1193</v>
      </c>
      <c r="G6" s="128">
        <f>+'IGS Huevos'!G5/180</f>
        <v>34</v>
      </c>
      <c r="H6" s="128">
        <f>+'IGS Huevos'!H5/180</f>
        <v>0</v>
      </c>
      <c r="I6" s="128">
        <f>+'IGS Huevos'!I5/180</f>
        <v>981.0333333333333</v>
      </c>
      <c r="J6" s="128">
        <f>+'IGS Huevos'!J5/180</f>
        <v>37.666666666666664</v>
      </c>
      <c r="K6" s="128">
        <f>+'IGS Huevos'!K5/180</f>
        <v>1058.6833333333334</v>
      </c>
      <c r="L6" s="128">
        <f>+'IGS Huevos'!L5/180</f>
        <v>230.53333333333333</v>
      </c>
      <c r="M6" s="128">
        <f>+'IGS Huevos'!M5/180</f>
        <v>18.666666666666668</v>
      </c>
      <c r="N6" s="128">
        <f>+'IGS Huevos'!N5/180</f>
        <v>246.03333333333333</v>
      </c>
      <c r="O6" s="129">
        <f>+'IGS Huevos'!O5/180</f>
        <v>74.222222222222229</v>
      </c>
      <c r="Q6" s="133">
        <f t="shared" si="0"/>
        <v>7327.2222222222226</v>
      </c>
      <c r="R6" s="134">
        <f t="shared" si="1"/>
        <v>7804</v>
      </c>
      <c r="S6" s="135">
        <f t="shared" si="2"/>
        <v>1378.9388888888889</v>
      </c>
    </row>
    <row r="7" spans="1:19" x14ac:dyDescent="0.25">
      <c r="A7" s="77" t="s">
        <v>148</v>
      </c>
      <c r="B7" s="127">
        <f>+'IGS Huevos'!B6/180</f>
        <v>502</v>
      </c>
      <c r="C7" s="128">
        <f>+'IGS Huevos'!C6/180</f>
        <v>1728</v>
      </c>
      <c r="D7" s="128">
        <f>+'IGS Huevos'!D6/180</f>
        <v>5472.5555555555557</v>
      </c>
      <c r="E7" s="128">
        <f>+'IGS Huevos'!E6/180</f>
        <v>6234</v>
      </c>
      <c r="F7" s="128">
        <f>+'IGS Huevos'!F6/180</f>
        <v>1008</v>
      </c>
      <c r="G7" s="128">
        <f>+'IGS Huevos'!G6/180</f>
        <v>23</v>
      </c>
      <c r="H7" s="128">
        <f>+'IGS Huevos'!H6/180</f>
        <v>0</v>
      </c>
      <c r="I7" s="128">
        <f>+'IGS Huevos'!I6/180</f>
        <v>866.4</v>
      </c>
      <c r="J7" s="128">
        <f>+'IGS Huevos'!J6/180</f>
        <v>49.833333333333336</v>
      </c>
      <c r="K7" s="128">
        <f>+'IGS Huevos'!K6/180</f>
        <v>935.25</v>
      </c>
      <c r="L7" s="128">
        <f>+'IGS Huevos'!L6/180</f>
        <v>197.23333333333332</v>
      </c>
      <c r="M7" s="128">
        <f>+'IGS Huevos'!M6/180</f>
        <v>16.166666666666668</v>
      </c>
      <c r="N7" s="128">
        <f>+'IGS Huevos'!N6/180</f>
        <v>213.4</v>
      </c>
      <c r="O7" s="129">
        <f>+'IGS Huevos'!O6/180</f>
        <v>80.894444444444446</v>
      </c>
      <c r="Q7" s="133">
        <f t="shared" si="0"/>
        <v>7702.5555555555557</v>
      </c>
      <c r="R7" s="134">
        <f t="shared" si="1"/>
        <v>7265</v>
      </c>
      <c r="S7" s="135">
        <f t="shared" si="2"/>
        <v>1229.5444444444445</v>
      </c>
    </row>
    <row r="8" spans="1:19" x14ac:dyDescent="0.25">
      <c r="A8" s="77" t="s">
        <v>149</v>
      </c>
      <c r="B8" s="127">
        <f>+'IGS Huevos'!B7/180</f>
        <v>455.33333333333331</v>
      </c>
      <c r="C8" s="128">
        <f>+'IGS Huevos'!C7/180</f>
        <v>1681</v>
      </c>
      <c r="D8" s="128">
        <f>+'IGS Huevos'!D7/180</f>
        <v>5362.5555555555557</v>
      </c>
      <c r="E8" s="128">
        <f>+'IGS Huevos'!E7/180</f>
        <v>5804.833333333333</v>
      </c>
      <c r="F8" s="128">
        <f>+'IGS Huevos'!F7/180</f>
        <v>842.5</v>
      </c>
      <c r="G8" s="128">
        <f>+'IGS Huevos'!G7/180</f>
        <v>15</v>
      </c>
      <c r="H8" s="128">
        <f>+'IGS Huevos'!H7/180</f>
        <v>1</v>
      </c>
      <c r="I8" s="128">
        <f>+'IGS Huevos'!I7/180</f>
        <v>739.7</v>
      </c>
      <c r="J8" s="128">
        <f>+'IGS Huevos'!J7/180</f>
        <v>33.833333333333336</v>
      </c>
      <c r="K8" s="128">
        <f>+'IGS Huevos'!K7/180</f>
        <v>802.33333333333337</v>
      </c>
      <c r="L8" s="128">
        <f>+'IGS Huevos'!L7/180</f>
        <v>184.56666666666666</v>
      </c>
      <c r="M8" s="128">
        <f>+'IGS Huevos'!M7/180</f>
        <v>15.333333333333334</v>
      </c>
      <c r="N8" s="128">
        <f>+'IGS Huevos'!N7/180</f>
        <v>199.9</v>
      </c>
      <c r="O8" s="129">
        <f>+'IGS Huevos'!O7/180</f>
        <v>69.87777777777778</v>
      </c>
      <c r="Q8" s="133">
        <f t="shared" si="0"/>
        <v>7498.8888888888887</v>
      </c>
      <c r="R8" s="134">
        <f t="shared" si="1"/>
        <v>6663.333333333333</v>
      </c>
      <c r="S8" s="135">
        <f t="shared" si="2"/>
        <v>1072.1111111111111</v>
      </c>
    </row>
    <row r="9" spans="1:19" x14ac:dyDescent="0.25">
      <c r="A9" s="77" t="s">
        <v>150</v>
      </c>
      <c r="B9" s="127">
        <f>+'IGS Huevos'!B8/180</f>
        <v>494.66666666666669</v>
      </c>
      <c r="C9" s="128">
        <f>+'IGS Huevos'!C8/180</f>
        <v>1816</v>
      </c>
      <c r="D9" s="128">
        <f>+'IGS Huevos'!D8/180</f>
        <v>5573.333333333333</v>
      </c>
      <c r="E9" s="128">
        <f>+'IGS Huevos'!E8/180</f>
        <v>5581</v>
      </c>
      <c r="F9" s="128">
        <f>+'IGS Huevos'!F8/180</f>
        <v>672.66666666666663</v>
      </c>
      <c r="G9" s="128">
        <f>+'IGS Huevos'!G8/180</f>
        <v>8</v>
      </c>
      <c r="H9" s="128">
        <f>+'IGS Huevos'!H8/180</f>
        <v>0</v>
      </c>
      <c r="I9" s="128">
        <f>+'IGS Huevos'!I8/180</f>
        <v>781.9</v>
      </c>
      <c r="J9" s="128">
        <f>+'IGS Huevos'!J8/180</f>
        <v>34.166666666666664</v>
      </c>
      <c r="K9" s="128">
        <f>+'IGS Huevos'!K8/180</f>
        <v>833.08333333333337</v>
      </c>
      <c r="L9" s="128">
        <f>+'IGS Huevos'!L8/180</f>
        <v>211.73333333333332</v>
      </c>
      <c r="M9" s="128">
        <f>+'IGS Huevos'!M8/180</f>
        <v>20.5</v>
      </c>
      <c r="N9" s="128">
        <f>+'IGS Huevos'!N8/180</f>
        <v>232.23333333333332</v>
      </c>
      <c r="O9" s="129">
        <f>+'IGS Huevos'!O8/180</f>
        <v>63.68333333333333</v>
      </c>
      <c r="Q9" s="133">
        <f t="shared" si="0"/>
        <v>7884</v>
      </c>
      <c r="R9" s="134">
        <f t="shared" si="1"/>
        <v>6261.666666666667</v>
      </c>
      <c r="S9" s="135">
        <f t="shared" si="2"/>
        <v>1129</v>
      </c>
    </row>
    <row r="10" spans="1:19" x14ac:dyDescent="0.25">
      <c r="A10" s="77" t="s">
        <v>151</v>
      </c>
      <c r="B10" s="127">
        <f>+'IGS Huevos'!B9/180</f>
        <v>482.66666666666669</v>
      </c>
      <c r="C10" s="128">
        <f>+'IGS Huevos'!C9/180</f>
        <v>1807</v>
      </c>
      <c r="D10" s="128">
        <f>+'IGS Huevos'!D9/180</f>
        <v>5964.666666666667</v>
      </c>
      <c r="E10" s="128">
        <f>+'IGS Huevos'!E9/180</f>
        <v>5784</v>
      </c>
      <c r="F10" s="128">
        <f>+'IGS Huevos'!F9/180</f>
        <v>605</v>
      </c>
      <c r="G10" s="128">
        <f>+'IGS Huevos'!G9/180</f>
        <v>8</v>
      </c>
      <c r="H10" s="128">
        <f>+'IGS Huevos'!H9/180</f>
        <v>0</v>
      </c>
      <c r="I10" s="128">
        <f>+'IGS Huevos'!I9/180</f>
        <v>802.7166666666667</v>
      </c>
      <c r="J10" s="128">
        <f>+'IGS Huevos'!J9/180</f>
        <v>40.833333333333336</v>
      </c>
      <c r="K10" s="128">
        <f>+'IGS Huevos'!K9/180</f>
        <v>861.9</v>
      </c>
      <c r="L10" s="128">
        <f>+'IGS Huevos'!L9/180</f>
        <v>223.66666666666666</v>
      </c>
      <c r="M10" s="128">
        <f>+'IGS Huevos'!M9/180</f>
        <v>30.166666666666668</v>
      </c>
      <c r="N10" s="128">
        <f>+'IGS Huevos'!N9/180</f>
        <v>253.83333333333334</v>
      </c>
      <c r="O10" s="129">
        <f>+'IGS Huevos'!O9/180</f>
        <v>69.488888888888894</v>
      </c>
      <c r="Q10" s="133">
        <f t="shared" si="0"/>
        <v>8254.3333333333339</v>
      </c>
      <c r="R10" s="134">
        <f t="shared" si="1"/>
        <v>6397</v>
      </c>
      <c r="S10" s="135">
        <f t="shared" si="2"/>
        <v>1185.2222222222222</v>
      </c>
    </row>
    <row r="11" spans="1:19" x14ac:dyDescent="0.25">
      <c r="A11" s="77" t="s">
        <v>152</v>
      </c>
      <c r="B11" s="127">
        <f>+'IGS Huevos'!B10/180</f>
        <v>572.66666666666663</v>
      </c>
      <c r="C11" s="128">
        <f>+'IGS Huevos'!C10/180</f>
        <v>2038.8888888888889</v>
      </c>
      <c r="D11" s="128">
        <f>+'IGS Huevos'!D10/180</f>
        <v>5940.9444444444443</v>
      </c>
      <c r="E11" s="128">
        <f>+'IGS Huevos'!E10/180</f>
        <v>6014.166666666667</v>
      </c>
      <c r="F11" s="128">
        <f>+'IGS Huevos'!F10/180</f>
        <v>533.16666666666663</v>
      </c>
      <c r="G11" s="128">
        <f>+'IGS Huevos'!G10/180</f>
        <v>36</v>
      </c>
      <c r="H11" s="128">
        <f>+'IGS Huevos'!H10/180</f>
        <v>1</v>
      </c>
      <c r="I11" s="128">
        <f>+'IGS Huevos'!I10/180</f>
        <v>819.2833333333333</v>
      </c>
      <c r="J11" s="128">
        <f>+'IGS Huevos'!J10/180</f>
        <v>37.333333333333336</v>
      </c>
      <c r="K11" s="128">
        <f>+'IGS Huevos'!K10/180</f>
        <v>870.45</v>
      </c>
      <c r="L11" s="128">
        <f>+'IGS Huevos'!L10/180</f>
        <v>232.45</v>
      </c>
      <c r="M11" s="128">
        <f>+'IGS Huevos'!M10/180</f>
        <v>31.5</v>
      </c>
      <c r="N11" s="128">
        <f>+'IGS Huevos'!N10/180</f>
        <v>263.95</v>
      </c>
      <c r="O11" s="129">
        <f>+'IGS Huevos'!O10/180</f>
        <v>69.099999999999994</v>
      </c>
      <c r="Q11" s="133">
        <f t="shared" si="0"/>
        <v>8552.5</v>
      </c>
      <c r="R11" s="134">
        <f t="shared" si="1"/>
        <v>6584.3333333333339</v>
      </c>
      <c r="S11" s="135">
        <f t="shared" si="2"/>
        <v>1203.5</v>
      </c>
    </row>
    <row r="12" spans="1:19" x14ac:dyDescent="0.25">
      <c r="A12" s="77" t="s">
        <v>153</v>
      </c>
      <c r="B12" s="127">
        <f>+'IGS Huevos'!B11/180</f>
        <v>564</v>
      </c>
      <c r="C12" s="128">
        <f>+'IGS Huevos'!C11/180</f>
        <v>2116.1111111111113</v>
      </c>
      <c r="D12" s="128">
        <f>+'IGS Huevos'!D11/180</f>
        <v>5974.666666666667</v>
      </c>
      <c r="E12" s="128">
        <f>+'IGS Huevos'!E11/180</f>
        <v>5504</v>
      </c>
      <c r="F12" s="128">
        <f>+'IGS Huevos'!F11/180</f>
        <v>785.83333333333337</v>
      </c>
      <c r="G12" s="128">
        <f>+'IGS Huevos'!G11/180</f>
        <v>74</v>
      </c>
      <c r="H12" s="128">
        <f>+'IGS Huevos'!H11/180</f>
        <v>3</v>
      </c>
      <c r="I12" s="128">
        <f>+'IGS Huevos'!I11/180</f>
        <v>971.41666666666663</v>
      </c>
      <c r="J12" s="128">
        <f>+'IGS Huevos'!J11/180</f>
        <v>20.333333333333332</v>
      </c>
      <c r="K12" s="128">
        <f>+'IGS Huevos'!K11/180</f>
        <v>1002.7666666666667</v>
      </c>
      <c r="L12" s="128">
        <f>+'IGS Huevos'!L11/180</f>
        <v>218.3</v>
      </c>
      <c r="M12" s="128">
        <f>+'IGS Huevos'!M11/180</f>
        <v>25.166666666666668</v>
      </c>
      <c r="N12" s="128">
        <f>+'IGS Huevos'!N11/180</f>
        <v>243.46666666666667</v>
      </c>
      <c r="O12" s="129">
        <f>+'IGS Huevos'!O11/180</f>
        <v>76.544444444444451</v>
      </c>
      <c r="Q12" s="133">
        <f t="shared" si="0"/>
        <v>8654.7777777777774</v>
      </c>
      <c r="R12" s="134">
        <f t="shared" si="1"/>
        <v>6366.833333333333</v>
      </c>
      <c r="S12" s="135">
        <f t="shared" si="2"/>
        <v>1322.7777777777778</v>
      </c>
    </row>
    <row r="13" spans="1:19" x14ac:dyDescent="0.25">
      <c r="A13" s="77" t="s">
        <v>154</v>
      </c>
      <c r="B13" s="127">
        <f>+'IGS Huevos'!B12/180</f>
        <v>557.33333333333337</v>
      </c>
      <c r="C13" s="128">
        <f>+'IGS Huevos'!C12/180</f>
        <v>1917</v>
      </c>
      <c r="D13" s="128">
        <f>+'IGS Huevos'!D12/180</f>
        <v>5685.5555555555557</v>
      </c>
      <c r="E13" s="128">
        <f>+'IGS Huevos'!E12/180</f>
        <v>6580.5</v>
      </c>
      <c r="F13" s="128">
        <f>+'IGS Huevos'!F12/180</f>
        <v>1645.6666666666667</v>
      </c>
      <c r="G13" s="128">
        <f>+'IGS Huevos'!G12/180</f>
        <v>160</v>
      </c>
      <c r="H13" s="128">
        <f>+'IGS Huevos'!H12/180</f>
        <v>6</v>
      </c>
      <c r="I13" s="128">
        <f>+'IGS Huevos'!I12/180</f>
        <v>972.33333333333337</v>
      </c>
      <c r="J13" s="128">
        <f>+'IGS Huevos'!J12/180</f>
        <v>23.666666666666668</v>
      </c>
      <c r="K13" s="128">
        <f>+'IGS Huevos'!K12/180</f>
        <v>1004.4</v>
      </c>
      <c r="L13" s="128">
        <f>+'IGS Huevos'!L12/180</f>
        <v>213.46666666666667</v>
      </c>
      <c r="M13" s="128">
        <f>+'IGS Huevos'!M12/180</f>
        <v>20.166666666666668</v>
      </c>
      <c r="N13" s="128">
        <f>+'IGS Huevos'!N12/180</f>
        <v>233.63333333333333</v>
      </c>
      <c r="O13" s="129">
        <f>+'IGS Huevos'!O12/180</f>
        <v>78.3</v>
      </c>
      <c r="Q13" s="133">
        <f t="shared" si="0"/>
        <v>8159.8888888888887</v>
      </c>
      <c r="R13" s="134">
        <f t="shared" si="1"/>
        <v>8392.1666666666661</v>
      </c>
      <c r="S13" s="135">
        <f t="shared" si="2"/>
        <v>1316.3333333333333</v>
      </c>
    </row>
    <row r="14" spans="1:19" x14ac:dyDescent="0.25">
      <c r="A14" s="77" t="s">
        <v>155</v>
      </c>
      <c r="B14" s="127">
        <f>+'IGS Huevos'!B13/180</f>
        <v>668</v>
      </c>
      <c r="C14" s="128">
        <f>+'IGS Huevos'!C13/180</f>
        <v>2220</v>
      </c>
      <c r="D14" s="128">
        <f>+'IGS Huevos'!D13/180</f>
        <v>5785.4444444444443</v>
      </c>
      <c r="E14" s="128">
        <f>+'IGS Huevos'!E13/180</f>
        <v>6453</v>
      </c>
      <c r="F14" s="128">
        <f>+'IGS Huevos'!F13/180</f>
        <v>1499.6666666666667</v>
      </c>
      <c r="G14" s="128">
        <f>+'IGS Huevos'!G13/180</f>
        <v>57</v>
      </c>
      <c r="H14" s="128">
        <f>+'IGS Huevos'!H13/180</f>
        <v>0</v>
      </c>
      <c r="I14" s="128">
        <f>+'IGS Huevos'!I13/180</f>
        <v>945.4</v>
      </c>
      <c r="J14" s="128">
        <f>+'IGS Huevos'!J13/180</f>
        <v>22.166666666666668</v>
      </c>
      <c r="K14" s="128">
        <f>+'IGS Huevos'!K13/180</f>
        <v>976.16666666666663</v>
      </c>
      <c r="L14" s="128">
        <f>+'IGS Huevos'!L13/180</f>
        <v>247.85</v>
      </c>
      <c r="M14" s="128">
        <f>+'IGS Huevos'!M13/180</f>
        <v>15.333333333333334</v>
      </c>
      <c r="N14" s="128">
        <f>+'IGS Huevos'!N13/180</f>
        <v>263.18333333333334</v>
      </c>
      <c r="O14" s="129">
        <f>+'IGS Huevos'!O13/180</f>
        <v>105.15</v>
      </c>
      <c r="Q14" s="133">
        <f t="shared" si="0"/>
        <v>8673.4444444444453</v>
      </c>
      <c r="R14" s="134">
        <f t="shared" si="1"/>
        <v>8009.666666666667</v>
      </c>
      <c r="S14" s="135">
        <f t="shared" si="2"/>
        <v>1344.5</v>
      </c>
    </row>
    <row r="15" spans="1:19" x14ac:dyDescent="0.25">
      <c r="A15" s="77" t="s">
        <v>156</v>
      </c>
      <c r="B15" s="127">
        <f>+'IGS Huevos'!B14/180</f>
        <v>664</v>
      </c>
      <c r="C15" s="128">
        <f>+'IGS Huevos'!C14/180</f>
        <v>2197</v>
      </c>
      <c r="D15" s="128">
        <f>+'IGS Huevos'!D14/180</f>
        <v>6118.5</v>
      </c>
      <c r="E15" s="128">
        <f>+'IGS Huevos'!E14/180</f>
        <v>6286</v>
      </c>
      <c r="F15" s="128">
        <f>+'IGS Huevos'!F14/180</f>
        <v>1170.5</v>
      </c>
      <c r="G15" s="128">
        <f>+'IGS Huevos'!G14/180</f>
        <v>37</v>
      </c>
      <c r="H15" s="128">
        <f>+'IGS Huevos'!H14/180</f>
        <v>0</v>
      </c>
      <c r="I15" s="128">
        <f>+'IGS Huevos'!I14/180</f>
        <v>926.45</v>
      </c>
      <c r="J15" s="128">
        <f>+'IGS Huevos'!J14/180</f>
        <v>28.666666666666668</v>
      </c>
      <c r="K15" s="128">
        <f>+'IGS Huevos'!K14/180</f>
        <v>965.41666666666663</v>
      </c>
      <c r="L15" s="128">
        <f>+'IGS Huevos'!L14/180</f>
        <v>249.86666666666667</v>
      </c>
      <c r="M15" s="128">
        <f>+'IGS Huevos'!M14/180</f>
        <v>17</v>
      </c>
      <c r="N15" s="128">
        <f>+'IGS Huevos'!N14/180</f>
        <v>266.86666666666667</v>
      </c>
      <c r="O15" s="129">
        <f>+'IGS Huevos'!O14/180</f>
        <v>96.938888888888883</v>
      </c>
      <c r="Q15" s="133">
        <f t="shared" si="0"/>
        <v>8979.5</v>
      </c>
      <c r="R15" s="134">
        <f t="shared" si="1"/>
        <v>7493.5</v>
      </c>
      <c r="S15" s="135">
        <f t="shared" si="2"/>
        <v>1329.2222222222222</v>
      </c>
    </row>
    <row r="16" spans="1:19" x14ac:dyDescent="0.25">
      <c r="A16" s="77" t="s">
        <v>157</v>
      </c>
      <c r="B16" s="127">
        <f>+'IGS Huevos'!B15/180</f>
        <v>535.33333333333337</v>
      </c>
      <c r="C16" s="128">
        <f>+'IGS Huevos'!C15/180</f>
        <v>1891</v>
      </c>
      <c r="D16" s="128">
        <f>+'IGS Huevos'!D15/180</f>
        <v>5807.2222222222226</v>
      </c>
      <c r="E16" s="128">
        <f>+'IGS Huevos'!E15/180</f>
        <v>7355</v>
      </c>
      <c r="F16" s="128">
        <f>+'IGS Huevos'!F15/180</f>
        <v>983</v>
      </c>
      <c r="G16" s="128">
        <f>+'IGS Huevos'!G15/180</f>
        <v>25</v>
      </c>
      <c r="H16" s="128">
        <f>+'IGS Huevos'!H15/180</f>
        <v>0</v>
      </c>
      <c r="I16" s="128">
        <f>+'IGS Huevos'!I15/180</f>
        <v>966.15</v>
      </c>
      <c r="J16" s="128">
        <f>+'IGS Huevos'!J15/180</f>
        <v>38.666666666666664</v>
      </c>
      <c r="K16" s="128">
        <f>+'IGS Huevos'!K15/180</f>
        <v>1023.8</v>
      </c>
      <c r="L16" s="128">
        <f>+'IGS Huevos'!L15/180</f>
        <v>268.56666666666666</v>
      </c>
      <c r="M16" s="128">
        <f>+'IGS Huevos'!M15/180</f>
        <v>21.666666666666668</v>
      </c>
      <c r="N16" s="128">
        <f>+'IGS Huevos'!N15/180</f>
        <v>290.23333333333335</v>
      </c>
      <c r="O16" s="129">
        <f>+'IGS Huevos'!O15/180</f>
        <v>70.427777777777777</v>
      </c>
      <c r="Q16" s="133">
        <f t="shared" si="0"/>
        <v>8233.5555555555566</v>
      </c>
      <c r="R16" s="134">
        <f t="shared" si="1"/>
        <v>8363</v>
      </c>
      <c r="S16" s="135">
        <f t="shared" si="2"/>
        <v>1384.461111111111</v>
      </c>
    </row>
    <row r="17" spans="1:20" x14ac:dyDescent="0.25">
      <c r="A17" s="77" t="s">
        <v>158</v>
      </c>
      <c r="B17" s="127">
        <f>+'IGS Huevos'!B16/180</f>
        <v>588</v>
      </c>
      <c r="C17" s="128">
        <f>+'IGS Huevos'!C16/180</f>
        <v>1673.6666666666667</v>
      </c>
      <c r="D17" s="128">
        <f>+'IGS Huevos'!D16/180</f>
        <v>5473.333333333333</v>
      </c>
      <c r="E17" s="128">
        <f>+'IGS Huevos'!E16/180</f>
        <v>7266.2</v>
      </c>
      <c r="F17" s="128">
        <f>+'IGS Huevos'!F16/180</f>
        <v>900.66666666666663</v>
      </c>
      <c r="G17" s="128">
        <f>+'IGS Huevos'!G16/180</f>
        <v>32</v>
      </c>
      <c r="H17" s="128">
        <f>+'IGS Huevos'!H16/180</f>
        <v>0</v>
      </c>
      <c r="I17" s="128">
        <f>+'IGS Huevos'!I16/180</f>
        <v>894.5</v>
      </c>
      <c r="J17" s="128">
        <f>+'IGS Huevos'!J16/180</f>
        <v>31.833333333333332</v>
      </c>
      <c r="K17" s="128">
        <f>+'IGS Huevos'!K16/180</f>
        <v>951.18333333333328</v>
      </c>
      <c r="L17" s="128">
        <f>+'IGS Huevos'!L16/180</f>
        <v>252.55</v>
      </c>
      <c r="M17" s="128">
        <f>+'IGS Huevos'!M16/180</f>
        <v>20.333333333333332</v>
      </c>
      <c r="N17" s="128">
        <f>+'IGS Huevos'!N16/180</f>
        <v>272.88333333333333</v>
      </c>
      <c r="O17" s="129">
        <f>+'IGS Huevos'!O16/180</f>
        <v>81.677777777777777</v>
      </c>
      <c r="Q17" s="133">
        <f t="shared" si="0"/>
        <v>7735</v>
      </c>
      <c r="R17" s="134">
        <f t="shared" si="1"/>
        <v>8198.8666666666668</v>
      </c>
      <c r="S17" s="135">
        <f t="shared" si="2"/>
        <v>1305.7444444444443</v>
      </c>
    </row>
    <row r="18" spans="1:20" x14ac:dyDescent="0.25">
      <c r="A18" s="77" t="s">
        <v>159</v>
      </c>
      <c r="B18" s="127">
        <f>+'IGS Huevos'!B17/180</f>
        <v>600</v>
      </c>
      <c r="C18" s="128">
        <f>+'IGS Huevos'!C17/180</f>
        <v>1821</v>
      </c>
      <c r="D18" s="128">
        <f>+'IGS Huevos'!D17/180</f>
        <v>6249.666666666667</v>
      </c>
      <c r="E18" s="128">
        <f>+'IGS Huevos'!E17/180</f>
        <v>8481</v>
      </c>
      <c r="F18" s="128">
        <f>+'IGS Huevos'!F17/180</f>
        <v>1100.3333333333333</v>
      </c>
      <c r="G18" s="128">
        <f>+'IGS Huevos'!G17/180</f>
        <v>32</v>
      </c>
      <c r="H18" s="128">
        <f>+'IGS Huevos'!H17/180</f>
        <v>0</v>
      </c>
      <c r="I18" s="128">
        <f>+'IGS Huevos'!I17/180</f>
        <v>1036.5833333333333</v>
      </c>
      <c r="J18" s="128">
        <f>+'IGS Huevos'!J17/180</f>
        <v>28.833333333333332</v>
      </c>
      <c r="K18" s="128">
        <f>+'IGS Huevos'!K17/180</f>
        <v>1088.3833333333334</v>
      </c>
      <c r="L18" s="128">
        <f>+'IGS Huevos'!L17/180</f>
        <v>264.35000000000002</v>
      </c>
      <c r="M18" s="128">
        <f>+'IGS Huevos'!M17/180</f>
        <v>13.833333333333334</v>
      </c>
      <c r="N18" s="128">
        <f>+'IGS Huevos'!N17/180</f>
        <v>278.18333333333334</v>
      </c>
      <c r="O18" s="129">
        <f>+'IGS Huevos'!O17/180</f>
        <v>81.033333333333331</v>
      </c>
      <c r="Q18" s="133">
        <f t="shared" si="0"/>
        <v>8670.6666666666679</v>
      </c>
      <c r="R18" s="134">
        <f t="shared" si="1"/>
        <v>9613.3333333333339</v>
      </c>
      <c r="S18" s="135">
        <f t="shared" si="2"/>
        <v>1447.6000000000001</v>
      </c>
    </row>
    <row r="19" spans="1:20" x14ac:dyDescent="0.25">
      <c r="A19" s="77" t="s">
        <v>160</v>
      </c>
      <c r="B19" s="127">
        <f>+'IGS Huevos'!B18/180</f>
        <v>516.66666666666663</v>
      </c>
      <c r="C19" s="128">
        <f>+'IGS Huevos'!C18/180</f>
        <v>1696</v>
      </c>
      <c r="D19" s="128">
        <f>+'IGS Huevos'!D18/180</f>
        <v>5426.8888888888887</v>
      </c>
      <c r="E19" s="128">
        <f>+'IGS Huevos'!E18/180</f>
        <v>7865</v>
      </c>
      <c r="F19" s="128">
        <f>+'IGS Huevos'!F18/180</f>
        <v>951</v>
      </c>
      <c r="G19" s="128">
        <f>+'IGS Huevos'!G18/180</f>
        <v>19</v>
      </c>
      <c r="H19" s="128">
        <f>+'IGS Huevos'!H18/180</f>
        <v>0</v>
      </c>
      <c r="I19" s="128">
        <f>+'IGS Huevos'!I18/180</f>
        <v>909.81666666666672</v>
      </c>
      <c r="J19" s="128">
        <f>+'IGS Huevos'!J18/180</f>
        <v>20.333333333333332</v>
      </c>
      <c r="K19" s="128">
        <f>+'IGS Huevos'!K18/180</f>
        <v>938.33333333333337</v>
      </c>
      <c r="L19" s="128">
        <f>+'IGS Huevos'!L18/180</f>
        <v>220.4</v>
      </c>
      <c r="M19" s="128">
        <f>+'IGS Huevos'!M18/180</f>
        <v>10</v>
      </c>
      <c r="N19" s="128">
        <f>+'IGS Huevos'!N18/180</f>
        <v>230.4</v>
      </c>
      <c r="O19" s="129">
        <f>+'IGS Huevos'!O18/180</f>
        <v>124.37777777777778</v>
      </c>
      <c r="Q19" s="133">
        <f t="shared" si="0"/>
        <v>7639.5555555555547</v>
      </c>
      <c r="R19" s="134">
        <f t="shared" si="1"/>
        <v>8835</v>
      </c>
      <c r="S19" s="135">
        <f t="shared" si="2"/>
        <v>1293.1111111111111</v>
      </c>
    </row>
    <row r="20" spans="1:20" x14ac:dyDescent="0.25">
      <c r="A20" s="77" t="s">
        <v>161</v>
      </c>
      <c r="B20" s="127">
        <f>+'IGS Huevos'!B19/180</f>
        <v>454.66666666666669</v>
      </c>
      <c r="C20" s="128">
        <f>+'IGS Huevos'!C19/180</f>
        <v>1496</v>
      </c>
      <c r="D20" s="128">
        <f>+'IGS Huevos'!D19/180</f>
        <v>5381.6111111111113</v>
      </c>
      <c r="E20" s="128">
        <f>+'IGS Huevos'!E19/180</f>
        <v>7009</v>
      </c>
      <c r="F20" s="128">
        <f>+'IGS Huevos'!F19/180</f>
        <v>846.83333333333337</v>
      </c>
      <c r="G20" s="128">
        <f>+'IGS Huevos'!G19/180</f>
        <v>6</v>
      </c>
      <c r="H20" s="128">
        <f>+'IGS Huevos'!H19/180</f>
        <v>0</v>
      </c>
      <c r="I20" s="128">
        <f>+'IGS Huevos'!I19/180</f>
        <v>1015.4333333333333</v>
      </c>
      <c r="J20" s="128">
        <f>+'IGS Huevos'!J19/180</f>
        <v>20.666666666666668</v>
      </c>
      <c r="K20" s="128">
        <f>+'IGS Huevos'!K19/180</f>
        <v>1058.7833333333333</v>
      </c>
      <c r="L20" s="128">
        <f>+'IGS Huevos'!L19/180</f>
        <v>244.95</v>
      </c>
      <c r="M20" s="128">
        <f>+'IGS Huevos'!M19/180</f>
        <v>10</v>
      </c>
      <c r="N20" s="128">
        <f>+'IGS Huevos'!N19/180</f>
        <v>254.95</v>
      </c>
      <c r="O20" s="129">
        <f>+'IGS Huevos'!O19/180</f>
        <v>73.544444444444451</v>
      </c>
      <c r="Q20" s="133">
        <f t="shared" si="0"/>
        <v>7332.2777777777783</v>
      </c>
      <c r="R20" s="134">
        <f t="shared" si="1"/>
        <v>7861.833333333333</v>
      </c>
      <c r="S20" s="135">
        <f t="shared" si="2"/>
        <v>1387.2777777777778</v>
      </c>
    </row>
    <row r="21" spans="1:20" x14ac:dyDescent="0.25">
      <c r="A21" s="77" t="s">
        <v>162</v>
      </c>
      <c r="B21" s="127">
        <f>+'IGS Huevos'!B20/180</f>
        <v>419.33333333333331</v>
      </c>
      <c r="C21" s="128">
        <f>+'IGS Huevos'!C20/180</f>
        <v>1642</v>
      </c>
      <c r="D21" s="128">
        <f>+'IGS Huevos'!D20/180</f>
        <v>5269.1111111111113</v>
      </c>
      <c r="E21" s="128">
        <f>+'IGS Huevos'!E20/180</f>
        <v>6725.1333333333332</v>
      </c>
      <c r="F21" s="128">
        <f>+'IGS Huevos'!F20/180</f>
        <v>764</v>
      </c>
      <c r="G21" s="128">
        <f>+'IGS Huevos'!G20/180</f>
        <v>7</v>
      </c>
      <c r="H21" s="128">
        <f>+'IGS Huevos'!H20/180</f>
        <v>1</v>
      </c>
      <c r="I21" s="128">
        <f>+'IGS Huevos'!I20/180</f>
        <v>1019.8333333333334</v>
      </c>
      <c r="J21" s="128">
        <f>+'IGS Huevos'!J20/180</f>
        <v>21.666666666666668</v>
      </c>
      <c r="K21" s="128">
        <f>+'IGS Huevos'!K20/180</f>
        <v>1062.5</v>
      </c>
      <c r="L21" s="128">
        <f>+'IGS Huevos'!L20/180</f>
        <v>220.9</v>
      </c>
      <c r="M21" s="128">
        <f>+'IGS Huevos'!M20/180</f>
        <v>12</v>
      </c>
      <c r="N21" s="128">
        <f>+'IGS Huevos'!N20/180</f>
        <v>232.9</v>
      </c>
      <c r="O21" s="129">
        <f>+'IGS Huevos'!O20/180</f>
        <v>83.855555555555554</v>
      </c>
      <c r="Q21" s="133">
        <f t="shared" si="0"/>
        <v>7330.4444444444453</v>
      </c>
      <c r="R21" s="134">
        <f t="shared" si="1"/>
        <v>7497.1333333333332</v>
      </c>
      <c r="S21" s="135">
        <f t="shared" si="2"/>
        <v>1379.2555555555557</v>
      </c>
    </row>
    <row r="22" spans="1:20" x14ac:dyDescent="0.25">
      <c r="A22" s="77" t="s">
        <v>163</v>
      </c>
      <c r="B22" s="127">
        <f>+'IGS Huevos'!B21/180</f>
        <v>544</v>
      </c>
      <c r="C22" s="128">
        <f>+'IGS Huevos'!C21/180</f>
        <v>1817</v>
      </c>
      <c r="D22" s="128">
        <f>+'IGS Huevos'!D21/180</f>
        <v>5808.7777777777774</v>
      </c>
      <c r="E22" s="128">
        <f>+'IGS Huevos'!E21/180</f>
        <v>8052</v>
      </c>
      <c r="F22" s="128">
        <f>+'IGS Huevos'!F21/180</f>
        <v>859</v>
      </c>
      <c r="G22" s="128">
        <f>+'IGS Huevos'!G21/180</f>
        <v>316</v>
      </c>
      <c r="H22" s="128">
        <f>+'IGS Huevos'!H21/180</f>
        <v>118</v>
      </c>
      <c r="I22" s="128">
        <f>+'IGS Huevos'!I21/180</f>
        <v>1019.6666666666666</v>
      </c>
      <c r="J22" s="128">
        <f>+'IGS Huevos'!J21/180</f>
        <v>24.333333333333332</v>
      </c>
      <c r="K22" s="128">
        <f>+'IGS Huevos'!K21/180</f>
        <v>1064.5166666666667</v>
      </c>
      <c r="L22" s="128">
        <f>+'IGS Huevos'!L21/180</f>
        <v>262.11666666666667</v>
      </c>
      <c r="M22" s="128">
        <f>+'IGS Huevos'!M21/180</f>
        <v>11.166666666666666</v>
      </c>
      <c r="N22" s="128">
        <f>+'IGS Huevos'!N21/180</f>
        <v>273.28333333333336</v>
      </c>
      <c r="O22" s="129">
        <f>+'IGS Huevos'!O21/180</f>
        <v>101.58888888888889</v>
      </c>
      <c r="Q22" s="133">
        <f t="shared" si="0"/>
        <v>8169.7777777777774</v>
      </c>
      <c r="R22" s="134">
        <f t="shared" si="1"/>
        <v>9345</v>
      </c>
      <c r="S22" s="135">
        <f t="shared" si="2"/>
        <v>1439.3888888888889</v>
      </c>
    </row>
    <row r="23" spans="1:20" x14ac:dyDescent="0.25">
      <c r="A23" s="77" t="s">
        <v>164</v>
      </c>
      <c r="B23" s="127">
        <f>+'IGS Huevos'!B22/180</f>
        <v>553.33333333333337</v>
      </c>
      <c r="C23" s="128">
        <f>+'IGS Huevos'!C22/180</f>
        <v>1893</v>
      </c>
      <c r="D23" s="128">
        <f>+'IGS Huevos'!D22/180</f>
        <v>5645</v>
      </c>
      <c r="E23" s="128">
        <f>+'IGS Huevos'!E22/180</f>
        <v>7136.833333333333</v>
      </c>
      <c r="F23" s="128">
        <f>+'IGS Huevos'!F22/180</f>
        <v>1064.6666666666667</v>
      </c>
      <c r="G23" s="128">
        <f>+'IGS Huevos'!G22/180</f>
        <v>548</v>
      </c>
      <c r="H23" s="128">
        <f>+'IGS Huevos'!H22/180</f>
        <v>0</v>
      </c>
      <c r="I23" s="128">
        <f>+'IGS Huevos'!I22/180</f>
        <v>1085.3</v>
      </c>
      <c r="J23" s="128">
        <f>+'IGS Huevos'!J22/180</f>
        <v>27.833333333333332</v>
      </c>
      <c r="K23" s="128">
        <f>+'IGS Huevos'!K22/180</f>
        <v>1131.95</v>
      </c>
      <c r="L23" s="128">
        <f>+'IGS Huevos'!L22/180</f>
        <v>234.16666666666666</v>
      </c>
      <c r="M23" s="128">
        <f>+'IGS Huevos'!M22/180</f>
        <v>11.333333333333334</v>
      </c>
      <c r="N23" s="128">
        <f>+'IGS Huevos'!N22/180</f>
        <v>245.5</v>
      </c>
      <c r="O23" s="129">
        <f>+'IGS Huevos'!O22/180</f>
        <v>99.05</v>
      </c>
      <c r="Q23" s="133">
        <f t="shared" si="0"/>
        <v>8091.3333333333339</v>
      </c>
      <c r="R23" s="134">
        <f t="shared" si="1"/>
        <v>8749.5</v>
      </c>
      <c r="S23" s="135">
        <f t="shared" si="2"/>
        <v>1476.5</v>
      </c>
    </row>
    <row r="24" spans="1:20" x14ac:dyDescent="0.25">
      <c r="A24" s="77" t="s">
        <v>165</v>
      </c>
      <c r="B24" s="127">
        <f>+'IGS Huevos'!B23/180</f>
        <v>431.33333333333331</v>
      </c>
      <c r="C24" s="128">
        <f>+'IGS Huevos'!C23/180</f>
        <v>1726</v>
      </c>
      <c r="D24" s="128">
        <f>+'IGS Huevos'!D23/180</f>
        <v>5347.5555555555557</v>
      </c>
      <c r="E24" s="128">
        <f>+'IGS Huevos'!E23/180</f>
        <v>6248.5</v>
      </c>
      <c r="F24" s="128">
        <f>+'IGS Huevos'!F23/180</f>
        <v>1781</v>
      </c>
      <c r="G24" s="128">
        <f>+'IGS Huevos'!G23/180</f>
        <v>578</v>
      </c>
      <c r="H24" s="128">
        <f>+'IGS Huevos'!H23/180</f>
        <v>1</v>
      </c>
      <c r="I24" s="128">
        <f>+'IGS Huevos'!I23/180</f>
        <v>921.15</v>
      </c>
      <c r="J24" s="128">
        <f>+'IGS Huevos'!J23/180</f>
        <v>28.166666666666668</v>
      </c>
      <c r="K24" s="128">
        <f>+'IGS Huevos'!K23/180</f>
        <v>973.33333333333337</v>
      </c>
      <c r="L24" s="128">
        <f>+'IGS Huevos'!L23/180</f>
        <v>240.51666666666668</v>
      </c>
      <c r="M24" s="128">
        <f>+'IGS Huevos'!M23/180</f>
        <v>7.833333333333333</v>
      </c>
      <c r="N24" s="128">
        <f>+'IGS Huevos'!N23/180</f>
        <v>248.35</v>
      </c>
      <c r="O24" s="129">
        <f>+'IGS Huevos'!O23/180</f>
        <v>94.544444444444451</v>
      </c>
      <c r="Q24" s="133">
        <f t="shared" si="0"/>
        <v>7504.8888888888887</v>
      </c>
      <c r="R24" s="134">
        <f t="shared" si="1"/>
        <v>8608.5</v>
      </c>
      <c r="S24" s="135">
        <f t="shared" si="2"/>
        <v>1316.2277777777779</v>
      </c>
    </row>
    <row r="25" spans="1:20" x14ac:dyDescent="0.25">
      <c r="A25" s="77" t="s">
        <v>166</v>
      </c>
      <c r="B25" s="127">
        <f>+'IGS Huevos'!B24/180</f>
        <v>495.33333333333331</v>
      </c>
      <c r="C25" s="128">
        <f>+'IGS Huevos'!C24/180</f>
        <v>1822</v>
      </c>
      <c r="D25" s="128">
        <f>+'IGS Huevos'!D24/180</f>
        <v>5539.1111111111113</v>
      </c>
      <c r="E25" s="128">
        <f>+'IGS Huevos'!E24/180</f>
        <v>6983.833333333333</v>
      </c>
      <c r="F25" s="128">
        <f>+'IGS Huevos'!F24/180</f>
        <v>2025</v>
      </c>
      <c r="G25" s="128">
        <f>+'IGS Huevos'!G24/180</f>
        <v>333</v>
      </c>
      <c r="H25" s="128">
        <f>+'IGS Huevos'!H24/180</f>
        <v>8</v>
      </c>
      <c r="I25" s="128">
        <f>+'IGS Huevos'!I24/180</f>
        <v>1022.6166666666667</v>
      </c>
      <c r="J25" s="128">
        <f>+'IGS Huevos'!J24/180</f>
        <v>47.166666666666664</v>
      </c>
      <c r="K25" s="128">
        <f>+'IGS Huevos'!K24/180</f>
        <v>1094.7166666666667</v>
      </c>
      <c r="L25" s="128">
        <f>+'IGS Huevos'!L24/180</f>
        <v>246.76666666666668</v>
      </c>
      <c r="M25" s="128">
        <f>+'IGS Huevos'!M24/180</f>
        <v>15.333333333333334</v>
      </c>
      <c r="N25" s="128">
        <f>+'IGS Huevos'!N24/180</f>
        <v>262.10000000000002</v>
      </c>
      <c r="O25" s="129">
        <f>+'IGS Huevos'!O24/180</f>
        <v>86.011111111111106</v>
      </c>
      <c r="Q25" s="133">
        <f t="shared" si="0"/>
        <v>7856.4444444444453</v>
      </c>
      <c r="R25" s="134">
        <f t="shared" si="1"/>
        <v>9349.8333333333321</v>
      </c>
      <c r="S25" s="135">
        <f t="shared" si="2"/>
        <v>1442.8277777777778</v>
      </c>
    </row>
    <row r="26" spans="1:20" x14ac:dyDescent="0.25">
      <c r="A26" s="77" t="s">
        <v>167</v>
      </c>
      <c r="B26" s="127">
        <f>+'IGS Huevos'!B25/180</f>
        <v>448.66666666666669</v>
      </c>
      <c r="C26" s="128">
        <f>+'IGS Huevos'!C25/180</f>
        <v>1583</v>
      </c>
      <c r="D26" s="128">
        <f>+'IGS Huevos'!D25/180</f>
        <v>4840.666666666667</v>
      </c>
      <c r="E26" s="128">
        <f>+'IGS Huevos'!E25/180</f>
        <v>5890.166666666667</v>
      </c>
      <c r="F26" s="128">
        <f>+'IGS Huevos'!F25/180</f>
        <v>1743</v>
      </c>
      <c r="G26" s="128">
        <f>+'IGS Huevos'!G25/180</f>
        <v>165</v>
      </c>
      <c r="H26" s="128">
        <f>+'IGS Huevos'!H25/180</f>
        <v>2</v>
      </c>
      <c r="I26" s="128">
        <f>+'IGS Huevos'!I25/180</f>
        <v>905.85</v>
      </c>
      <c r="J26" s="128">
        <f>+'IGS Huevos'!J25/180</f>
        <v>41</v>
      </c>
      <c r="K26" s="128">
        <f>+'IGS Huevos'!K25/180</f>
        <v>965.55</v>
      </c>
      <c r="L26" s="128">
        <f>+'IGS Huevos'!L25/180</f>
        <v>176.11666666666667</v>
      </c>
      <c r="M26" s="128">
        <f>+'IGS Huevos'!M25/180</f>
        <v>12.166666666666666</v>
      </c>
      <c r="N26" s="128">
        <f>+'IGS Huevos'!N25/180</f>
        <v>188.28333333333333</v>
      </c>
      <c r="O26" s="129">
        <f>+'IGS Huevos'!O25/180</f>
        <v>69.444444444444443</v>
      </c>
      <c r="Q26" s="133">
        <f t="shared" si="0"/>
        <v>6872.3333333333339</v>
      </c>
      <c r="R26" s="134">
        <f t="shared" si="1"/>
        <v>7800.166666666667</v>
      </c>
      <c r="S26" s="135">
        <f t="shared" si="2"/>
        <v>1223.2777777777776</v>
      </c>
    </row>
    <row r="27" spans="1:20" x14ac:dyDescent="0.25">
      <c r="A27" s="77" t="s">
        <v>168</v>
      </c>
      <c r="B27" s="127">
        <f>+'IGS Huevos'!B26/180</f>
        <v>592</v>
      </c>
      <c r="C27" s="128">
        <f>+'IGS Huevos'!C26/180</f>
        <v>1838</v>
      </c>
      <c r="D27" s="128">
        <f>+'IGS Huevos'!D26/180</f>
        <v>4881.7777777777774</v>
      </c>
      <c r="E27" s="128">
        <f>+'IGS Huevos'!E26/180</f>
        <v>6231</v>
      </c>
      <c r="F27" s="128">
        <f>+'IGS Huevos'!F26/180</f>
        <v>2065.6666666666665</v>
      </c>
      <c r="G27" s="128">
        <f>+'IGS Huevos'!G26/180</f>
        <v>205</v>
      </c>
      <c r="H27" s="128">
        <f>+'IGS Huevos'!H26/180</f>
        <v>2</v>
      </c>
      <c r="I27" s="128">
        <f>+'IGS Huevos'!I26/180</f>
        <v>858.25</v>
      </c>
      <c r="J27" s="128">
        <f>+'IGS Huevos'!J26/180</f>
        <v>44.333333333333336</v>
      </c>
      <c r="K27" s="128">
        <f>+'IGS Huevos'!K26/180</f>
        <v>934.86666666666667</v>
      </c>
      <c r="L27" s="128">
        <f>+'IGS Huevos'!L26/180</f>
        <v>172.78333333333333</v>
      </c>
      <c r="M27" s="128">
        <f>+'IGS Huevos'!M26/180</f>
        <v>15.666666666666666</v>
      </c>
      <c r="N27" s="128">
        <f>+'IGS Huevos'!N26/180</f>
        <v>188.45</v>
      </c>
      <c r="O27" s="129">
        <f>+'IGS Huevos'!O26/180</f>
        <v>68.461111111111109</v>
      </c>
      <c r="Q27" s="133">
        <f t="shared" si="0"/>
        <v>7311.7777777777774</v>
      </c>
      <c r="R27" s="134">
        <f t="shared" si="1"/>
        <v>8503.6666666666661</v>
      </c>
      <c r="S27" s="135">
        <f t="shared" si="2"/>
        <v>1191.7777777777778</v>
      </c>
    </row>
    <row r="28" spans="1:20" x14ac:dyDescent="0.25">
      <c r="A28" s="77" t="s">
        <v>169</v>
      </c>
      <c r="B28" s="127">
        <f>+'IGS Huevos'!B27/180</f>
        <v>665.33333333333337</v>
      </c>
      <c r="C28" s="128">
        <f>+'IGS Huevos'!C27/180</f>
        <v>1919</v>
      </c>
      <c r="D28" s="128">
        <f>+'IGS Huevos'!D27/180</f>
        <v>5277.5555555555557</v>
      </c>
      <c r="E28" s="128">
        <f>+'IGS Huevos'!E27/180</f>
        <v>6269.5</v>
      </c>
      <c r="F28" s="128">
        <f>+'IGS Huevos'!F27/180</f>
        <v>1348.5</v>
      </c>
      <c r="G28" s="128">
        <f>+'IGS Huevos'!G27/180</f>
        <v>39</v>
      </c>
      <c r="H28" s="128">
        <f>+'IGS Huevos'!H27/180</f>
        <v>1</v>
      </c>
      <c r="I28" s="128">
        <f>+'IGS Huevos'!I27/180</f>
        <v>981.83333333333337</v>
      </c>
      <c r="J28" s="128">
        <f>+'IGS Huevos'!J27/180</f>
        <v>55.166666666666664</v>
      </c>
      <c r="K28" s="128">
        <f>+'IGS Huevos'!K27/180</f>
        <v>1070.45</v>
      </c>
      <c r="L28" s="128">
        <f>+'IGS Huevos'!L27/180</f>
        <v>193.4</v>
      </c>
      <c r="M28" s="128">
        <f>+'IGS Huevos'!M27/180</f>
        <v>16</v>
      </c>
      <c r="N28" s="128">
        <f>+'IGS Huevos'!N27/180</f>
        <v>209.4</v>
      </c>
      <c r="O28" s="129">
        <f>+'IGS Huevos'!O27/180</f>
        <v>73.655555555555551</v>
      </c>
      <c r="Q28" s="133">
        <f t="shared" si="0"/>
        <v>7861.8888888888887</v>
      </c>
      <c r="R28" s="134">
        <f t="shared" si="1"/>
        <v>7658</v>
      </c>
      <c r="S28" s="135">
        <f t="shared" si="2"/>
        <v>1353.5055555555557</v>
      </c>
    </row>
    <row r="29" spans="1:20" x14ac:dyDescent="0.25">
      <c r="A29" s="77" t="s">
        <v>212</v>
      </c>
      <c r="B29" s="127">
        <f>+'IGS Huevos'!B28/180</f>
        <v>582</v>
      </c>
      <c r="C29" s="128">
        <f>+'IGS Huevos'!C28/180</f>
        <v>1572</v>
      </c>
      <c r="D29" s="128">
        <f>+'IGS Huevos'!D28/180</f>
        <v>5047.666666666667</v>
      </c>
      <c r="E29" s="128">
        <f>+'IGS Huevos'!E28/180</f>
        <v>6767</v>
      </c>
      <c r="F29" s="128">
        <f>+'IGS Huevos'!F28/180</f>
        <v>1335</v>
      </c>
      <c r="G29" s="128">
        <f>+'IGS Huevos'!G28/180</f>
        <v>28</v>
      </c>
      <c r="H29" s="128">
        <f>+'IGS Huevos'!H28/180</f>
        <v>1</v>
      </c>
      <c r="I29" s="128">
        <f>+'IGS Huevos'!I28/180</f>
        <v>1193.7</v>
      </c>
      <c r="J29" s="128">
        <f>+'IGS Huevos'!J28/180</f>
        <v>42.666666666666664</v>
      </c>
      <c r="K29" s="128">
        <f>+'IGS Huevos'!K28/180</f>
        <v>1236.3666666666666</v>
      </c>
      <c r="L29" s="128">
        <f>+'IGS Huevos'!L28/180</f>
        <v>203.86666666666667</v>
      </c>
      <c r="M29" s="128">
        <f>+'IGS Huevos'!M28/180</f>
        <v>11.833333333333334</v>
      </c>
      <c r="N29" s="128">
        <f>+'IGS Huevos'!N28/180</f>
        <v>215.7</v>
      </c>
      <c r="O29" s="129">
        <f>+'IGS Huevos'!O28/180</f>
        <v>90.6</v>
      </c>
      <c r="Q29" s="133">
        <f t="shared" ref="Q29" si="3">+B29+C29+D29</f>
        <v>7201.666666666667</v>
      </c>
      <c r="R29" s="134">
        <f t="shared" ref="R29" si="4">+E29+F29+G29+H29</f>
        <v>8131</v>
      </c>
      <c r="S29" s="135">
        <f t="shared" ref="S29" si="5">+K29+N29+O29</f>
        <v>1542.6666666666665</v>
      </c>
    </row>
    <row r="30" spans="1:20" x14ac:dyDescent="0.25">
      <c r="A30" s="77" t="s">
        <v>241</v>
      </c>
      <c r="B30" s="127">
        <f>+'IGS Huevos'!B29/180</f>
        <v>581.33333333333337</v>
      </c>
      <c r="C30" s="128">
        <f>+'IGS Huevos'!C29/180</f>
        <v>2015</v>
      </c>
      <c r="D30" s="128">
        <f>+'IGS Huevos'!D29/180</f>
        <v>5204</v>
      </c>
      <c r="E30" s="128">
        <f>+'IGS Huevos'!E29/180</f>
        <v>6990.2</v>
      </c>
      <c r="F30" s="128">
        <f>+'IGS Huevos'!F29/180</f>
        <v>1123.6666666666667</v>
      </c>
      <c r="G30" s="128">
        <f>+'IGS Huevos'!G29/180</f>
        <v>14</v>
      </c>
      <c r="H30" s="128">
        <f>+'IGS Huevos'!H29/180</f>
        <v>0</v>
      </c>
      <c r="I30" s="128">
        <f>+'IGS Huevos'!I29/180</f>
        <v>1204.5999999999999</v>
      </c>
      <c r="J30" s="128">
        <f>+'IGS Huevos'!J29/180</f>
        <v>41.333333333333336</v>
      </c>
      <c r="K30" s="128">
        <f>+'IGS Huevos'!K29/180</f>
        <v>1245.9333333333334</v>
      </c>
      <c r="L30" s="128">
        <f>+'IGS Huevos'!L29/180</f>
        <v>222.7</v>
      </c>
      <c r="M30" s="128">
        <f>+'IGS Huevos'!M29/180</f>
        <v>13.833333333333334</v>
      </c>
      <c r="N30" s="128">
        <f>+'IGS Huevos'!N29/180</f>
        <v>236.53333333333333</v>
      </c>
      <c r="O30" s="129">
        <f>+'IGS Huevos'!O29/180</f>
        <v>85.63333333333334</v>
      </c>
      <c r="P30" s="158"/>
      <c r="Q30" s="133">
        <f t="shared" ref="Q30" si="6">+B30+C30+D30</f>
        <v>7800.3333333333339</v>
      </c>
      <c r="R30" s="134">
        <f t="shared" ref="R30" si="7">+E30+F30+G30+H30</f>
        <v>8127.8666666666668</v>
      </c>
      <c r="S30" s="135">
        <f t="shared" ref="S30" si="8">+K30+N30+O30</f>
        <v>1568.1000000000001</v>
      </c>
      <c r="T30" s="158"/>
    </row>
    <row r="31" spans="1:20" s="158" customFormat="1" x14ac:dyDescent="0.25">
      <c r="A31" s="158" t="s">
        <v>269</v>
      </c>
      <c r="B31" s="127">
        <f>+'IGS Huevos'!B30/180</f>
        <v>473.33333333333331</v>
      </c>
      <c r="C31" s="128">
        <f>+'IGS Huevos'!C30/180</f>
        <v>1912</v>
      </c>
      <c r="D31" s="128">
        <f>+'IGS Huevos'!D30/180</f>
        <v>5106.2222222222226</v>
      </c>
      <c r="E31" s="128">
        <f>+'IGS Huevos'!E30/180</f>
        <v>6840.1333333333332</v>
      </c>
      <c r="F31" s="128">
        <f>+'IGS Huevos'!F30/180</f>
        <v>1003.6666666666666</v>
      </c>
      <c r="G31" s="128">
        <f>+'IGS Huevos'!G30/180</f>
        <v>266</v>
      </c>
      <c r="H31" s="128">
        <f>+'IGS Huevos'!H30/180</f>
        <v>199</v>
      </c>
      <c r="I31" s="128">
        <f>+'IGS Huevos'!I30/180</f>
        <v>1178.4000000000001</v>
      </c>
      <c r="J31" s="128">
        <f>+'IGS Huevos'!J30/180</f>
        <v>42.166666666666664</v>
      </c>
      <c r="K31" s="128">
        <f>+'IGS Huevos'!K30/180</f>
        <v>1220.5666666666666</v>
      </c>
      <c r="L31" s="128">
        <f>+'IGS Huevos'!L30/180</f>
        <v>205.9</v>
      </c>
      <c r="M31" s="128">
        <f>+'IGS Huevos'!M30/180</f>
        <v>16.666666666666668</v>
      </c>
      <c r="N31" s="128">
        <f>+'IGS Huevos'!N30/180</f>
        <v>222.56666666666666</v>
      </c>
      <c r="O31" s="129">
        <f>+'IGS Huevos'!O30/180</f>
        <v>84.844444444444449</v>
      </c>
      <c r="Q31" s="133">
        <f t="shared" ref="Q31" si="9">+B31+C31+D31</f>
        <v>7491.5555555555566</v>
      </c>
      <c r="R31" s="134">
        <f t="shared" ref="R31" si="10">+E31+F31+G31+H31</f>
        <v>8308.7999999999993</v>
      </c>
      <c r="S31" s="135">
        <f t="shared" ref="S31" si="11">+K31+N31+O31</f>
        <v>1527.9777777777776</v>
      </c>
    </row>
    <row r="32" spans="1:20" s="158" customFormat="1" x14ac:dyDescent="0.25">
      <c r="A32" s="158" t="s">
        <v>270</v>
      </c>
      <c r="B32" s="127">
        <f>+'IGS Huevos'!B31/180</f>
        <v>471.33333333333331</v>
      </c>
      <c r="C32" s="128">
        <f>+'IGS Huevos'!C31/180</f>
        <v>1844</v>
      </c>
      <c r="D32" s="128">
        <f>+'IGS Huevos'!D31/180</f>
        <v>5044.1111111111113</v>
      </c>
      <c r="E32" s="128">
        <f>+'IGS Huevos'!E31/180</f>
        <v>7204</v>
      </c>
      <c r="F32" s="128">
        <f>+'IGS Huevos'!F31/180</f>
        <v>1440</v>
      </c>
      <c r="G32" s="128">
        <f>+'IGS Huevos'!G31/180</f>
        <v>538</v>
      </c>
      <c r="H32" s="128">
        <f>+'IGS Huevos'!H31/180</f>
        <v>254</v>
      </c>
      <c r="I32" s="128">
        <f>+'IGS Huevos'!I31/180</f>
        <v>1331.5333333333333</v>
      </c>
      <c r="J32" s="128">
        <f>+'IGS Huevos'!J31/180</f>
        <v>32.666666666666664</v>
      </c>
      <c r="K32" s="128">
        <f>+'IGS Huevos'!K31/180</f>
        <v>1364.2</v>
      </c>
      <c r="L32" s="128">
        <f>+'IGS Huevos'!L31/180</f>
        <v>221.65</v>
      </c>
      <c r="M32" s="128">
        <f>+'IGS Huevos'!M31/180</f>
        <v>12</v>
      </c>
      <c r="N32" s="128">
        <f>+'IGS Huevos'!N31/180</f>
        <v>233.65</v>
      </c>
      <c r="O32" s="129">
        <f>+'IGS Huevos'!O31/180</f>
        <v>89.594444444444449</v>
      </c>
      <c r="Q32" s="133">
        <f t="shared" ref="Q32" si="12">+B32+C32+D32</f>
        <v>7359.4444444444453</v>
      </c>
      <c r="R32" s="134">
        <f t="shared" ref="R32" si="13">+E32+F32+G32+H32</f>
        <v>9436</v>
      </c>
      <c r="S32" s="135">
        <f t="shared" ref="S32" si="14">+K32+N32+O32</f>
        <v>1687.4444444444446</v>
      </c>
    </row>
    <row r="33" spans="1:19" s="158" customFormat="1" x14ac:dyDescent="0.25">
      <c r="A33" s="158" t="s">
        <v>288</v>
      </c>
      <c r="B33" s="127">
        <f>+'IGS Huevos'!B32/180</f>
        <v>482.66666666666669</v>
      </c>
      <c r="C33" s="128">
        <f>+'IGS Huevos'!C32/180</f>
        <v>1776</v>
      </c>
      <c r="D33" s="128">
        <f>+'IGS Huevos'!D32/180</f>
        <v>4665.666666666667</v>
      </c>
      <c r="E33" s="128">
        <f>+'IGS Huevos'!E32/180</f>
        <v>7117</v>
      </c>
      <c r="F33" s="128">
        <f>+'IGS Huevos'!F32/180</f>
        <v>1967.6666666666667</v>
      </c>
      <c r="G33" s="128">
        <f>+'IGS Huevos'!G32/180</f>
        <v>419</v>
      </c>
      <c r="H33" s="128">
        <f>+'IGS Huevos'!H32/180</f>
        <v>202</v>
      </c>
      <c r="I33" s="128">
        <f>+'IGS Huevos'!I32/180</f>
        <v>1150.2</v>
      </c>
      <c r="J33" s="128">
        <f>+'IGS Huevos'!J32/180</f>
        <v>36</v>
      </c>
      <c r="K33" s="128">
        <f>+'IGS Huevos'!K32/180</f>
        <v>1186.2</v>
      </c>
      <c r="L33" s="128">
        <f>+'IGS Huevos'!L32/180</f>
        <v>370.08333333333331</v>
      </c>
      <c r="M33" s="128">
        <f>+'IGS Huevos'!M32/180</f>
        <v>13.666666666666666</v>
      </c>
      <c r="N33" s="128">
        <f>+'IGS Huevos'!N32/180</f>
        <v>383.75</v>
      </c>
      <c r="O33" s="129">
        <f>+'IGS Huevos'!O32/180</f>
        <v>84.99444444444444</v>
      </c>
      <c r="Q33" s="133">
        <f t="shared" ref="Q33" si="15">+B33+C33+D33</f>
        <v>6924.3333333333339</v>
      </c>
      <c r="R33" s="134">
        <f t="shared" ref="R33" si="16">+E33+F33+G33+H33</f>
        <v>9705.6666666666661</v>
      </c>
      <c r="S33" s="135">
        <f t="shared" ref="S33" si="17">+K33+N33+O33</f>
        <v>1654.9444444444446</v>
      </c>
    </row>
    <row r="34" spans="1:19" s="158" customFormat="1" x14ac:dyDescent="0.25">
      <c r="A34" s="158" t="s">
        <v>291</v>
      </c>
      <c r="B34" s="127">
        <f>+'IGS Huevos'!B33/180</f>
        <v>484.66666666666669</v>
      </c>
      <c r="C34" s="128">
        <f>+'IGS Huevos'!C33/180</f>
        <v>1850</v>
      </c>
      <c r="D34" s="128">
        <f>+'IGS Huevos'!D33/180</f>
        <v>4737.666666666667</v>
      </c>
      <c r="E34" s="128">
        <f>+'IGS Huevos'!E33/180</f>
        <v>6973.666666666667</v>
      </c>
      <c r="F34" s="128">
        <f>+'IGS Huevos'!F33/180</f>
        <v>2215</v>
      </c>
      <c r="G34" s="128">
        <f>+'IGS Huevos'!G33/180</f>
        <v>293</v>
      </c>
      <c r="H34" s="128">
        <f>+'IGS Huevos'!H33/180</f>
        <v>6</v>
      </c>
      <c r="I34" s="128">
        <f>+'IGS Huevos'!I33/180</f>
        <v>1112.8333333333333</v>
      </c>
      <c r="J34" s="128">
        <f>+'IGS Huevos'!J33/180</f>
        <v>40.333333333333336</v>
      </c>
      <c r="K34" s="128">
        <f>+'IGS Huevos'!K33/180</f>
        <v>1153.1666666666667</v>
      </c>
      <c r="L34" s="128">
        <f>+'IGS Huevos'!L33/180</f>
        <v>207.63333333333333</v>
      </c>
      <c r="M34" s="128">
        <f>+'IGS Huevos'!M33/180</f>
        <v>19.5</v>
      </c>
      <c r="N34" s="128">
        <f>+'IGS Huevos'!N33/180</f>
        <v>227.13333333333333</v>
      </c>
      <c r="O34" s="129">
        <f>+'IGS Huevos'!O33/180</f>
        <v>95.7</v>
      </c>
      <c r="Q34" s="133">
        <f t="shared" ref="Q34" si="18">+B34+C34+D34</f>
        <v>7072.3333333333339</v>
      </c>
      <c r="R34" s="134">
        <f t="shared" ref="R34" si="19">+E34+F34+G34+H34</f>
        <v>9487.6666666666679</v>
      </c>
      <c r="S34" s="135">
        <f t="shared" ref="S34" si="20">+K34+N34+O34</f>
        <v>1476.0000000000002</v>
      </c>
    </row>
    <row r="35" spans="1:19" s="158" customFormat="1" x14ac:dyDescent="0.25">
      <c r="A35" s="158" t="s">
        <v>292</v>
      </c>
      <c r="B35" s="127">
        <f>+'IGS Huevos'!B34/180</f>
        <v>486.66666666666669</v>
      </c>
      <c r="C35" s="128">
        <f>+'IGS Huevos'!C34/180</f>
        <v>1660</v>
      </c>
      <c r="D35" s="128">
        <f>+'IGS Huevos'!D34/180</f>
        <v>4408.7777777777774</v>
      </c>
      <c r="E35" s="128">
        <f>+'IGS Huevos'!E34/180</f>
        <v>7440.333333333333</v>
      </c>
      <c r="F35" s="128">
        <f>+'IGS Huevos'!F34/180</f>
        <v>2204.5</v>
      </c>
      <c r="G35" s="128">
        <f>+'IGS Huevos'!G34/180</f>
        <v>179</v>
      </c>
      <c r="H35" s="128">
        <f>+'IGS Huevos'!H34/180</f>
        <v>0</v>
      </c>
      <c r="I35" s="128">
        <f>+'IGS Huevos'!I34/180</f>
        <v>1073.3333333333333</v>
      </c>
      <c r="J35" s="128">
        <f>+'IGS Huevos'!J34/180</f>
        <v>52.333333333333336</v>
      </c>
      <c r="K35" s="128">
        <f>+'IGS Huevos'!K34/180</f>
        <v>1125.6666666666667</v>
      </c>
      <c r="L35" s="128">
        <f>+'IGS Huevos'!L34/180</f>
        <v>238.4</v>
      </c>
      <c r="M35" s="128">
        <f>+'IGS Huevos'!M34/180</f>
        <v>17</v>
      </c>
      <c r="N35" s="128">
        <f>+'IGS Huevos'!N34/180</f>
        <v>255.4</v>
      </c>
      <c r="O35" s="129">
        <f>+'IGS Huevos'!O34/180</f>
        <v>84.777777777777771</v>
      </c>
      <c r="Q35" s="133">
        <f t="shared" ref="Q35" si="21">+B35+C35+D35</f>
        <v>6555.4444444444434</v>
      </c>
      <c r="R35" s="134">
        <f t="shared" ref="R35" si="22">+E35+F35+G35+H35</f>
        <v>9823.8333333333321</v>
      </c>
      <c r="S35" s="135">
        <f t="shared" ref="S35" si="23">+K35+N35+O35</f>
        <v>1465.8444444444447</v>
      </c>
    </row>
    <row r="36" spans="1:19" s="158" customFormat="1" x14ac:dyDescent="0.25">
      <c r="A36" s="158" t="s">
        <v>293</v>
      </c>
      <c r="B36" s="127">
        <f>+'IGS Huevos'!B35/180</f>
        <v>543.33333333333337</v>
      </c>
      <c r="C36" s="128">
        <f>+'IGS Huevos'!C35/180</f>
        <v>2016</v>
      </c>
      <c r="D36" s="128">
        <f>+'IGS Huevos'!D35/180</f>
        <v>5259.5555555555557</v>
      </c>
      <c r="E36" s="128">
        <f>+'IGS Huevos'!E35/180</f>
        <v>7384.333333333333</v>
      </c>
      <c r="F36" s="128">
        <f>+'IGS Huevos'!F35/180</f>
        <v>2085</v>
      </c>
      <c r="G36" s="128">
        <f>+'IGS Huevos'!G35/180</f>
        <v>108</v>
      </c>
      <c r="H36" s="128">
        <f>+'IGS Huevos'!H35/180</f>
        <v>0</v>
      </c>
      <c r="I36" s="128">
        <f>+'IGS Huevos'!I35/180</f>
        <v>1042.8166666666666</v>
      </c>
      <c r="J36" s="128">
        <f>+'IGS Huevos'!J35/180</f>
        <v>52.5</v>
      </c>
      <c r="K36" s="128">
        <f>+'IGS Huevos'!K35/180</f>
        <v>1095.3166666666666</v>
      </c>
      <c r="L36" s="128">
        <f>+'IGS Huevos'!L35/180</f>
        <v>214.85</v>
      </c>
      <c r="M36" s="128">
        <f>+'IGS Huevos'!M35/180</f>
        <v>20</v>
      </c>
      <c r="N36" s="128">
        <f>+'IGS Huevos'!N35/180</f>
        <v>234.85</v>
      </c>
      <c r="O36" s="129">
        <f>+'IGS Huevos'!O35/180</f>
        <v>92.5</v>
      </c>
      <c r="Q36" s="133">
        <f t="shared" ref="Q36:Q41" si="24">+B36+C36+D36</f>
        <v>7818.8888888888887</v>
      </c>
      <c r="R36" s="134">
        <f t="shared" ref="R36:R41" si="25">+E36+F36+G36+H36</f>
        <v>9577.3333333333321</v>
      </c>
      <c r="S36" s="135">
        <f t="shared" ref="S36:S41" si="26">+K36+N36+O36</f>
        <v>1422.6666666666665</v>
      </c>
    </row>
    <row r="37" spans="1:19" s="158" customFormat="1" x14ac:dyDescent="0.25">
      <c r="A37" s="158" t="s">
        <v>294</v>
      </c>
      <c r="B37" s="127">
        <f>+'IGS Huevos'!B36/180</f>
        <v>448</v>
      </c>
      <c r="C37" s="128">
        <f>+'IGS Huevos'!C36/180</f>
        <v>1664</v>
      </c>
      <c r="D37" s="128">
        <f>+'IGS Huevos'!D36/180</f>
        <v>5485.1111111111113</v>
      </c>
      <c r="E37" s="128">
        <f>+'IGS Huevos'!E36/180</f>
        <v>6499</v>
      </c>
      <c r="F37" s="128">
        <f>+'IGS Huevos'!F36/180</f>
        <v>1834</v>
      </c>
      <c r="G37" s="128">
        <f>+'IGS Huevos'!G36/180</f>
        <v>43</v>
      </c>
      <c r="H37" s="128">
        <f>+'IGS Huevos'!H36/180</f>
        <v>0</v>
      </c>
      <c r="I37" s="128">
        <f>+'IGS Huevos'!I36/180</f>
        <v>1013.6166666666667</v>
      </c>
      <c r="J37" s="128">
        <f>+'IGS Huevos'!J36/180</f>
        <v>49.333333333333336</v>
      </c>
      <c r="K37" s="128">
        <f>+'IGS Huevos'!K36/180</f>
        <v>1062.95</v>
      </c>
      <c r="L37" s="128">
        <f>+'IGS Huevos'!L36/180</f>
        <v>211.16666666666666</v>
      </c>
      <c r="M37" s="128">
        <f>+'IGS Huevos'!M36/180</f>
        <v>16.5</v>
      </c>
      <c r="N37" s="128">
        <f>+'IGS Huevos'!N36/180</f>
        <v>227.66666666666666</v>
      </c>
      <c r="O37" s="129">
        <f>+'IGS Huevos'!O36/180</f>
        <v>62.43888888888889</v>
      </c>
      <c r="Q37" s="133">
        <f t="shared" si="24"/>
        <v>7597.1111111111113</v>
      </c>
      <c r="R37" s="134">
        <f t="shared" si="25"/>
        <v>8376</v>
      </c>
      <c r="S37" s="135">
        <f t="shared" si="26"/>
        <v>1353.0555555555557</v>
      </c>
    </row>
    <row r="38" spans="1:19" s="158" customFormat="1" x14ac:dyDescent="0.25">
      <c r="A38" s="158" t="s">
        <v>295</v>
      </c>
      <c r="B38" s="127">
        <f>+'IGS Huevos'!B37/180</f>
        <v>524.66666666666663</v>
      </c>
      <c r="C38" s="128">
        <f>+'IGS Huevos'!C37/180</f>
        <v>2073</v>
      </c>
      <c r="D38" s="128">
        <f>+'IGS Huevos'!D37/180</f>
        <v>5478.666666666667</v>
      </c>
      <c r="E38" s="128">
        <f>+'IGS Huevos'!E37/180</f>
        <v>7343.833333333333</v>
      </c>
      <c r="F38" s="128">
        <f>+'IGS Huevos'!F37/180</f>
        <v>1618</v>
      </c>
      <c r="G38" s="128">
        <f>+'IGS Huevos'!G37/180</f>
        <v>35</v>
      </c>
      <c r="H38" s="128">
        <f>+'IGS Huevos'!H37/180</f>
        <v>0</v>
      </c>
      <c r="I38" s="128">
        <f>+'IGS Huevos'!I37/180</f>
        <v>978.18333333333328</v>
      </c>
      <c r="J38" s="128">
        <f>+'IGS Huevos'!J37/180</f>
        <v>54.333333333333336</v>
      </c>
      <c r="K38" s="128">
        <f>+'IGS Huevos'!K37/180</f>
        <v>1032.5166666666667</v>
      </c>
      <c r="L38" s="128">
        <f>+'IGS Huevos'!L37/180</f>
        <v>199.95</v>
      </c>
      <c r="M38" s="128">
        <f>+'IGS Huevos'!M37/180</f>
        <v>21.833333333333332</v>
      </c>
      <c r="N38" s="128">
        <f>+'IGS Huevos'!N37/180</f>
        <v>221.78333333333333</v>
      </c>
      <c r="O38" s="129">
        <f>+'IGS Huevos'!O37/180</f>
        <v>92.144444444444446</v>
      </c>
      <c r="Q38" s="133">
        <f t="shared" si="24"/>
        <v>8076.3333333333339</v>
      </c>
      <c r="R38" s="134">
        <f t="shared" si="25"/>
        <v>8996.8333333333321</v>
      </c>
      <c r="S38" s="135">
        <f t="shared" si="26"/>
        <v>1346.4444444444443</v>
      </c>
    </row>
    <row r="39" spans="1:19" s="158" customFormat="1" x14ac:dyDescent="0.25">
      <c r="A39" s="158" t="s">
        <v>296</v>
      </c>
      <c r="B39" s="127">
        <f>+'IGS Huevos'!B38/180</f>
        <v>496</v>
      </c>
      <c r="C39" s="128">
        <f>+'IGS Huevos'!C38/180</f>
        <v>1889</v>
      </c>
      <c r="D39" s="128">
        <f>+'IGS Huevos'!D38/180</f>
        <v>5777.666666666667</v>
      </c>
      <c r="E39" s="128">
        <f>+'IGS Huevos'!E38/180</f>
        <v>7097</v>
      </c>
      <c r="F39" s="128">
        <f>+'IGS Huevos'!F38/180</f>
        <v>1180</v>
      </c>
      <c r="G39" s="128">
        <f>+'IGS Huevos'!G38/180</f>
        <v>16</v>
      </c>
      <c r="H39" s="128">
        <f>+'IGS Huevos'!H38/180</f>
        <v>0</v>
      </c>
      <c r="I39" s="128">
        <f>+'IGS Huevos'!I38/180</f>
        <v>999.5333333333333</v>
      </c>
      <c r="J39" s="128">
        <f>+'IGS Huevos'!J38/180</f>
        <v>60.666666666666664</v>
      </c>
      <c r="K39" s="128">
        <f>+'IGS Huevos'!K38/180</f>
        <v>1060.2</v>
      </c>
      <c r="L39" s="128">
        <f>+'IGS Huevos'!L38/180</f>
        <v>209.13333333333333</v>
      </c>
      <c r="M39" s="128">
        <f>+'IGS Huevos'!M38/180</f>
        <v>16.333333333333332</v>
      </c>
      <c r="N39" s="128">
        <f>+'IGS Huevos'!N38/180</f>
        <v>225.46666666666667</v>
      </c>
      <c r="O39" s="129">
        <f>+'IGS Huevos'!O38/180</f>
        <v>66</v>
      </c>
      <c r="Q39" s="133">
        <f t="shared" si="24"/>
        <v>8162.666666666667</v>
      </c>
      <c r="R39" s="134">
        <f t="shared" si="25"/>
        <v>8293</v>
      </c>
      <c r="S39" s="135">
        <f t="shared" si="26"/>
        <v>1351.6666666666667</v>
      </c>
    </row>
    <row r="40" spans="1:19" s="158" customFormat="1" x14ac:dyDescent="0.25">
      <c r="A40" s="158" t="s">
        <v>297</v>
      </c>
      <c r="B40" s="127">
        <f>+'IGS Huevos'!B39/180</f>
        <v>506.66666666666669</v>
      </c>
      <c r="C40" s="128">
        <f>+'IGS Huevos'!C39/180</f>
        <v>1953</v>
      </c>
      <c r="D40" s="128">
        <f>+'IGS Huevos'!D39/180</f>
        <v>5617</v>
      </c>
      <c r="E40" s="128">
        <f>+'IGS Huevos'!E39/180</f>
        <v>6904</v>
      </c>
      <c r="F40" s="128">
        <f>+'IGS Huevos'!F39/180</f>
        <v>984</v>
      </c>
      <c r="G40" s="128">
        <f>+'IGS Huevos'!G39/180</f>
        <v>26</v>
      </c>
      <c r="H40" s="128">
        <f>+'IGS Huevos'!H39/180</f>
        <v>0</v>
      </c>
      <c r="I40" s="128">
        <f>+'IGS Huevos'!I39/180</f>
        <v>940.08333333333337</v>
      </c>
      <c r="J40" s="128">
        <f>+'IGS Huevos'!J39/180</f>
        <v>66</v>
      </c>
      <c r="K40" s="128">
        <f>+'IGS Huevos'!K39/180</f>
        <v>1006.0833333333334</v>
      </c>
      <c r="L40" s="128">
        <f>+'IGS Huevos'!L39/180</f>
        <v>214.56666666666666</v>
      </c>
      <c r="M40" s="128">
        <f>+'IGS Huevos'!M39/180</f>
        <v>20.166666666666668</v>
      </c>
      <c r="N40" s="128">
        <f>+'IGS Huevos'!N39/180</f>
        <v>234.73333333333332</v>
      </c>
      <c r="O40" s="129">
        <f>+'IGS Huevos'!O39/180</f>
        <v>104.90555555555555</v>
      </c>
      <c r="Q40" s="133">
        <f t="shared" si="24"/>
        <v>8076.6666666666661</v>
      </c>
      <c r="R40" s="134">
        <f t="shared" si="25"/>
        <v>7914</v>
      </c>
      <c r="S40" s="135">
        <f t="shared" si="26"/>
        <v>1345.7222222222222</v>
      </c>
    </row>
    <row r="41" spans="1:19" s="158" customFormat="1" x14ac:dyDescent="0.25">
      <c r="A41" s="158" t="s">
        <v>298</v>
      </c>
      <c r="B41" s="127">
        <f>+'IGS Huevos'!B40/180</f>
        <v>386</v>
      </c>
      <c r="C41" s="128">
        <f>+'IGS Huevos'!C40/180</f>
        <v>1647</v>
      </c>
      <c r="D41" s="128">
        <f>+'IGS Huevos'!D40/180</f>
        <v>5319.1111111111113</v>
      </c>
      <c r="E41" s="128">
        <f>+'IGS Huevos'!E40/180</f>
        <v>5479</v>
      </c>
      <c r="F41" s="128">
        <f>+'IGS Huevos'!F40/180</f>
        <v>896.33333333333337</v>
      </c>
      <c r="G41" s="128">
        <f>+'IGS Huevos'!G40/180</f>
        <v>17</v>
      </c>
      <c r="H41" s="128">
        <f>+'IGS Huevos'!H40/180</f>
        <v>0</v>
      </c>
      <c r="I41" s="128">
        <f>+'IGS Huevos'!I40/180</f>
        <v>824.88333333333333</v>
      </c>
      <c r="J41" s="128">
        <f>+'IGS Huevos'!J40/180</f>
        <v>70.833333333333329</v>
      </c>
      <c r="K41" s="128">
        <f>+'IGS Huevos'!K40/180</f>
        <v>895.7166666666667</v>
      </c>
      <c r="L41" s="128">
        <f>+'IGS Huevos'!L40/180</f>
        <v>141.86666666666667</v>
      </c>
      <c r="M41" s="128">
        <f>+'IGS Huevos'!M40/180</f>
        <v>8.6666666666666661</v>
      </c>
      <c r="N41" s="128">
        <f>+'IGS Huevos'!N40/180</f>
        <v>150.53333333333333</v>
      </c>
      <c r="O41" s="129">
        <f>+'IGS Huevos'!O40/180</f>
        <v>88.805555555555557</v>
      </c>
      <c r="Q41" s="133">
        <f t="shared" si="24"/>
        <v>7352.1111111111113</v>
      </c>
      <c r="R41" s="134">
        <f t="shared" si="25"/>
        <v>6392.333333333333</v>
      </c>
      <c r="S41" s="135">
        <f t="shared" si="26"/>
        <v>1135.0555555555557</v>
      </c>
    </row>
    <row r="42" spans="1:19" s="158" customFormat="1" x14ac:dyDescent="0.25">
      <c r="A42" s="158" t="s">
        <v>299</v>
      </c>
      <c r="B42" s="127">
        <f>+'IGS Huevos'!B41/180</f>
        <v>492</v>
      </c>
      <c r="C42" s="128">
        <f>+'IGS Huevos'!C41/180</f>
        <v>1994</v>
      </c>
      <c r="D42" s="128">
        <f>+'IGS Huevos'!D41/180</f>
        <v>5873.5555555555557</v>
      </c>
      <c r="E42" s="128">
        <f>+'IGS Huevos'!E41/180</f>
        <v>7261</v>
      </c>
      <c r="F42" s="128">
        <f>+'IGS Huevos'!F41/180</f>
        <v>1049</v>
      </c>
      <c r="G42" s="128">
        <f>+'IGS Huevos'!G41/180</f>
        <v>36</v>
      </c>
      <c r="H42" s="128">
        <f>+'IGS Huevos'!H41/180</f>
        <v>0</v>
      </c>
      <c r="I42" s="128">
        <f>+'IGS Huevos'!I41/180</f>
        <v>1060.9166666666667</v>
      </c>
      <c r="J42" s="128">
        <f>+'IGS Huevos'!J41/180</f>
        <v>60.333333333333336</v>
      </c>
      <c r="K42" s="128">
        <f>+'IGS Huevos'!K41/180</f>
        <v>1121.25</v>
      </c>
      <c r="L42" s="128">
        <f>+'IGS Huevos'!L41/180</f>
        <v>165.41666666666666</v>
      </c>
      <c r="M42" s="128">
        <f>+'IGS Huevos'!M41/180</f>
        <v>21.666666666666668</v>
      </c>
      <c r="N42" s="128">
        <f>+'IGS Huevos'!N41/180</f>
        <v>187.08333333333334</v>
      </c>
      <c r="O42" s="129">
        <f>+'IGS Huevos'!O41/180</f>
        <v>118.61111111111111</v>
      </c>
      <c r="Q42" s="133">
        <f t="shared" ref="Q42" si="27">+B42+C42+D42</f>
        <v>8359.5555555555547</v>
      </c>
      <c r="R42" s="134">
        <f t="shared" ref="R42" si="28">+E42+F42+G42+H42</f>
        <v>8346</v>
      </c>
      <c r="S42" s="135">
        <f t="shared" ref="S42" si="29">+K42+N42+O42</f>
        <v>1426.9444444444443</v>
      </c>
    </row>
    <row r="43" spans="1:19" s="158" customFormat="1" x14ac:dyDescent="0.25">
      <c r="A43" s="158" t="s">
        <v>300</v>
      </c>
      <c r="B43" s="127">
        <f>+'IGS Huevos'!B42/180</f>
        <v>452.66666666666669</v>
      </c>
      <c r="C43" s="128">
        <f>+'IGS Huevos'!C42/180</f>
        <v>1793</v>
      </c>
      <c r="D43" s="128">
        <f>+'IGS Huevos'!D42/180</f>
        <v>5626.2222222222226</v>
      </c>
      <c r="E43" s="128">
        <f>+'IGS Huevos'!E42/180</f>
        <v>6040</v>
      </c>
      <c r="F43" s="128">
        <f>+'IGS Huevos'!F42/180</f>
        <v>871.5</v>
      </c>
      <c r="G43" s="128">
        <f>+'IGS Huevos'!G42/180</f>
        <v>151</v>
      </c>
      <c r="H43" s="128">
        <f>+'IGS Huevos'!H42/180</f>
        <v>41</v>
      </c>
      <c r="I43" s="128">
        <f>+'IGS Huevos'!I42/180</f>
        <v>865.56666666666672</v>
      </c>
      <c r="J43" s="128">
        <f>+'IGS Huevos'!J42/180</f>
        <v>36.166666666666664</v>
      </c>
      <c r="K43" s="128">
        <f>+'IGS Huevos'!K42/180</f>
        <v>901.73333333333335</v>
      </c>
      <c r="L43" s="128">
        <f>+'IGS Huevos'!L42/180</f>
        <v>145</v>
      </c>
      <c r="M43" s="128">
        <f>+'IGS Huevos'!M42/180</f>
        <v>16</v>
      </c>
      <c r="N43" s="128">
        <f>+'IGS Huevos'!N42/180</f>
        <v>161</v>
      </c>
      <c r="O43" s="129">
        <f>+'IGS Huevos'!O42/180</f>
        <v>100.43333333333334</v>
      </c>
      <c r="Q43" s="133">
        <f t="shared" ref="Q43" si="30">+B43+C43+D43</f>
        <v>7871.8888888888887</v>
      </c>
      <c r="R43" s="134">
        <f t="shared" ref="R43" si="31">+E43+F43+G43+H43</f>
        <v>7103.5</v>
      </c>
      <c r="S43" s="135">
        <f t="shared" ref="S43" si="32">+K43+N43+O43</f>
        <v>1163.1666666666667</v>
      </c>
    </row>
    <row r="44" spans="1:19" s="158" customFormat="1" x14ac:dyDescent="0.25">
      <c r="A44" s="158" t="s">
        <v>301</v>
      </c>
      <c r="B44" s="127">
        <f>+'IGS Huevos'!B43/180</f>
        <v>422</v>
      </c>
      <c r="C44" s="128">
        <f>+'IGS Huevos'!C43/180</f>
        <v>1806</v>
      </c>
      <c r="D44" s="128">
        <f>+'IGS Huevos'!D43/180</f>
        <v>6188.8888888888887</v>
      </c>
      <c r="E44" s="128">
        <f>+'IGS Huevos'!E43/180</f>
        <v>6106</v>
      </c>
      <c r="F44" s="128">
        <f>+'IGS Huevos'!F43/180</f>
        <v>1268</v>
      </c>
      <c r="G44" s="128">
        <f>+'IGS Huevos'!G43/180</f>
        <v>931</v>
      </c>
      <c r="H44" s="128">
        <f>+'IGS Huevos'!H43/180</f>
        <v>118</v>
      </c>
      <c r="I44" s="128">
        <f>+'IGS Huevos'!I43/180</f>
        <v>997.16666666666663</v>
      </c>
      <c r="J44" s="128">
        <f>+'IGS Huevos'!J43/180</f>
        <v>41.5</v>
      </c>
      <c r="K44" s="128">
        <f>+'IGS Huevos'!K43/180</f>
        <v>1038.6666666666667</v>
      </c>
      <c r="L44" s="128">
        <f>+'IGS Huevos'!L43/180</f>
        <v>177.58333333333334</v>
      </c>
      <c r="M44" s="128">
        <f>+'IGS Huevos'!M43/180</f>
        <v>22</v>
      </c>
      <c r="N44" s="128">
        <f>+'IGS Huevos'!N43/180</f>
        <v>199.58333333333334</v>
      </c>
      <c r="O44" s="129">
        <f>+'IGS Huevos'!O43/180</f>
        <v>94.37222222222222</v>
      </c>
      <c r="Q44" s="133">
        <f t="shared" ref="Q44" si="33">+B44+C44+D44</f>
        <v>8416.8888888888887</v>
      </c>
      <c r="R44" s="134">
        <f t="shared" ref="R44" si="34">+E44+F44+G44+H44</f>
        <v>8423</v>
      </c>
      <c r="S44" s="135">
        <f t="shared" ref="S44" si="35">+K44+N44+O44</f>
        <v>1332.6222222222223</v>
      </c>
    </row>
    <row r="45" spans="1:19" s="158" customFormat="1" x14ac:dyDescent="0.25">
      <c r="A45" s="158" t="s">
        <v>302</v>
      </c>
      <c r="B45" s="127">
        <f>+'IGS Huevos'!B44/180</f>
        <v>349.33333333333331</v>
      </c>
      <c r="C45" s="128">
        <f>+'IGS Huevos'!C44/180</f>
        <v>1534</v>
      </c>
      <c r="D45" s="128">
        <f>+'IGS Huevos'!D44/180</f>
        <v>5686.666666666667</v>
      </c>
      <c r="E45" s="128">
        <f>+'IGS Huevos'!E44/180</f>
        <v>5343</v>
      </c>
      <c r="F45" s="128">
        <f>+'IGS Huevos'!F44/180</f>
        <v>1149.1666666666667</v>
      </c>
      <c r="G45" s="128">
        <f>+'IGS Huevos'!G44/180</f>
        <v>628.83333333333337</v>
      </c>
      <c r="H45" s="128">
        <f>+'IGS Huevos'!H44/180</f>
        <v>36</v>
      </c>
      <c r="I45" s="128">
        <f>+'IGS Huevos'!I44/180</f>
        <v>986.91666666666663</v>
      </c>
      <c r="J45" s="128">
        <f>+'IGS Huevos'!J44/180</f>
        <v>38.166666666666664</v>
      </c>
      <c r="K45" s="128">
        <f>+'IGS Huevos'!K44/180</f>
        <v>1025.0833333333333</v>
      </c>
      <c r="L45" s="128">
        <f>+'IGS Huevos'!L44/180</f>
        <v>205.48333333333332</v>
      </c>
      <c r="M45" s="128">
        <f>+'IGS Huevos'!M44/180</f>
        <v>23</v>
      </c>
      <c r="N45" s="128">
        <f>+'IGS Huevos'!N44/180</f>
        <v>228.48333333333332</v>
      </c>
      <c r="O45" s="129">
        <f>+'IGS Huevos'!O44/180</f>
        <v>86.838888888888889</v>
      </c>
      <c r="Q45" s="133">
        <f t="shared" ref="Q45" si="36">+B45+C45+D45</f>
        <v>7570</v>
      </c>
      <c r="R45" s="134">
        <f t="shared" ref="R45" si="37">+E45+F45+G45+H45</f>
        <v>7157</v>
      </c>
      <c r="S45" s="135">
        <f t="shared" ref="S45" si="38">+K45+N45+O45</f>
        <v>1340.4055555555556</v>
      </c>
    </row>
    <row r="46" spans="1:19" s="158" customFormat="1" x14ac:dyDescent="0.25">
      <c r="A46" s="158" t="s">
        <v>303</v>
      </c>
      <c r="B46" s="127">
        <f>+'IGS Huevos'!B45/180</f>
        <v>406</v>
      </c>
      <c r="C46" s="128">
        <f>+'IGS Huevos'!C45/180</f>
        <v>1838</v>
      </c>
      <c r="D46" s="128">
        <f>+'IGS Huevos'!D45/180</f>
        <v>5828.333333333333</v>
      </c>
      <c r="E46" s="128">
        <f>+'IGS Huevos'!E45/180</f>
        <v>5817</v>
      </c>
      <c r="F46" s="128">
        <f>+'IGS Huevos'!F45/180</f>
        <v>2410.8333333333335</v>
      </c>
      <c r="G46" s="128">
        <f>+'IGS Huevos'!G45/180</f>
        <v>502.33333333333331</v>
      </c>
      <c r="H46" s="128">
        <f>+'IGS Huevos'!H45/180</f>
        <v>13</v>
      </c>
      <c r="I46" s="128">
        <f>+'IGS Huevos'!I45/180</f>
        <v>958.43333333333328</v>
      </c>
      <c r="J46" s="128">
        <f>+'IGS Huevos'!J45/180</f>
        <v>64.666666666666671</v>
      </c>
      <c r="K46" s="128">
        <f>+'IGS Huevos'!K45/180</f>
        <v>1023.1</v>
      </c>
      <c r="L46" s="128">
        <f>+'IGS Huevos'!L45/180</f>
        <v>194.78333333333333</v>
      </c>
      <c r="M46" s="128">
        <f>+'IGS Huevos'!M45/180</f>
        <v>20.166666666666668</v>
      </c>
      <c r="N46" s="128">
        <f>+'IGS Huevos'!N45/180</f>
        <v>214.95</v>
      </c>
      <c r="O46" s="129">
        <f>+'IGS Huevos'!O45/180</f>
        <v>114.33888888888889</v>
      </c>
      <c r="Q46" s="133">
        <f t="shared" ref="Q46" si="39">+B46+C46+D46</f>
        <v>8072.333333333333</v>
      </c>
      <c r="R46" s="134">
        <f t="shared" ref="R46" si="40">+E46+F46+G46+H46</f>
        <v>8743.1666666666679</v>
      </c>
      <c r="S46" s="135">
        <f t="shared" ref="S46" si="41">+K46+N46+O46</f>
        <v>1352.3888888888889</v>
      </c>
    </row>
    <row r="47" spans="1:19" s="158" customFormat="1" x14ac:dyDescent="0.25">
      <c r="A47" s="158" t="s">
        <v>304</v>
      </c>
      <c r="B47" s="127">
        <f>+'IGS Huevos'!B46/180</f>
        <v>392</v>
      </c>
      <c r="C47" s="128">
        <f>+'IGS Huevos'!C46/180</f>
        <v>1455</v>
      </c>
      <c r="D47" s="128">
        <f>+'IGS Huevos'!D46/180</f>
        <v>5525.5555555555557</v>
      </c>
      <c r="E47" s="128">
        <f>+'IGS Huevos'!E46/180</f>
        <v>5541.5</v>
      </c>
      <c r="F47" s="128">
        <f>+'IGS Huevos'!F46/180</f>
        <v>2399.6666666666665</v>
      </c>
      <c r="G47" s="128">
        <f>+'IGS Huevos'!G46/180</f>
        <v>309.5</v>
      </c>
      <c r="H47" s="128">
        <f>+'IGS Huevos'!H46/180</f>
        <v>4</v>
      </c>
      <c r="I47" s="128">
        <f>+'IGS Huevos'!I46/180</f>
        <v>713.61666666666667</v>
      </c>
      <c r="J47" s="128">
        <f>+'IGS Huevos'!J46/180</f>
        <v>44.166666666666664</v>
      </c>
      <c r="K47" s="128">
        <f>+'IGS Huevos'!K46/180</f>
        <v>757.7833333333333</v>
      </c>
      <c r="L47" s="128">
        <f>+'IGS Huevos'!L46/180</f>
        <v>141.61666666666667</v>
      </c>
      <c r="M47" s="128">
        <f>+'IGS Huevos'!M46/180</f>
        <v>25.166666666666668</v>
      </c>
      <c r="N47" s="128">
        <f>+'IGS Huevos'!N46/180</f>
        <v>166.78333333333333</v>
      </c>
      <c r="O47" s="129">
        <f>+'IGS Huevos'!O46/180</f>
        <v>82.544444444444451</v>
      </c>
      <c r="Q47" s="133">
        <f t="shared" ref="Q47" si="42">+B47+C47+D47</f>
        <v>7372.5555555555557</v>
      </c>
      <c r="R47" s="134">
        <f t="shared" ref="R47" si="43">+E47+F47+G47+H47</f>
        <v>8254.6666666666661</v>
      </c>
      <c r="S47" s="135">
        <f t="shared" ref="S47" si="44">+K47+N47+O47</f>
        <v>1007.1111111111111</v>
      </c>
    </row>
    <row r="48" spans="1:19" s="158" customFormat="1" x14ac:dyDescent="0.25">
      <c r="A48" s="158" t="s">
        <v>305</v>
      </c>
      <c r="B48" s="127">
        <f>+'IGS Huevos'!B47/180</f>
        <v>508</v>
      </c>
      <c r="C48" s="128">
        <f>+'IGS Huevos'!C47/180</f>
        <v>1909</v>
      </c>
      <c r="D48" s="128">
        <f>+'IGS Huevos'!D47/180</f>
        <v>6231.333333333333</v>
      </c>
      <c r="E48" s="128">
        <f>+'IGS Huevos'!E47/180</f>
        <v>5827.5</v>
      </c>
      <c r="F48" s="128">
        <f>+'IGS Huevos'!F47/180</f>
        <v>2441</v>
      </c>
      <c r="G48" s="128">
        <f>+'IGS Huevos'!G47/180</f>
        <v>255</v>
      </c>
      <c r="H48" s="128">
        <f>+'IGS Huevos'!H47/180</f>
        <v>7</v>
      </c>
      <c r="I48" s="128">
        <f>+'IGS Huevos'!I47/180</f>
        <v>875.08333333333337</v>
      </c>
      <c r="J48" s="128">
        <f>+'IGS Huevos'!J47/180</f>
        <v>30</v>
      </c>
      <c r="K48" s="128">
        <f>+'IGS Huevos'!K47/180</f>
        <v>905.08333333333337</v>
      </c>
      <c r="L48" s="128">
        <f>+'IGS Huevos'!L47/180</f>
        <v>159.30000000000001</v>
      </c>
      <c r="M48" s="128">
        <f>+'IGS Huevos'!M47/180</f>
        <v>20.666666666666668</v>
      </c>
      <c r="N48" s="128">
        <f>+'IGS Huevos'!N47/180</f>
        <v>179.96666666666667</v>
      </c>
      <c r="O48" s="129">
        <f>+'IGS Huevos'!O47/180</f>
        <v>108.78333333333333</v>
      </c>
      <c r="Q48" s="133">
        <f t="shared" ref="Q48" si="45">+B48+C48+D48</f>
        <v>8648.3333333333321</v>
      </c>
      <c r="R48" s="134">
        <f t="shared" ref="R48" si="46">+E48+F48+G48+H48</f>
        <v>8530.5</v>
      </c>
      <c r="S48" s="135">
        <f t="shared" ref="S48" si="47">+K48+N48+O48</f>
        <v>1193.8333333333333</v>
      </c>
    </row>
    <row r="49" spans="1:19" s="158" customFormat="1" x14ac:dyDescent="0.25">
      <c r="A49" s="158" t="s">
        <v>306</v>
      </c>
      <c r="B49" s="127">
        <f>+'IGS Huevos'!B48/180</f>
        <v>523.33333333333337</v>
      </c>
      <c r="C49" s="128">
        <f>+'IGS Huevos'!C48/180</f>
        <v>1935</v>
      </c>
      <c r="D49" s="128">
        <f>+'IGS Huevos'!D48/180</f>
        <v>5907.4444444444443</v>
      </c>
      <c r="E49" s="128">
        <f>+'IGS Huevos'!E48/180</f>
        <v>6266.1333333333332</v>
      </c>
      <c r="F49" s="128">
        <f>+'IGS Huevos'!F48/180</f>
        <v>2014</v>
      </c>
      <c r="G49" s="128">
        <f>+'IGS Huevos'!G48/180</f>
        <v>134</v>
      </c>
      <c r="H49" s="128">
        <f>+'IGS Huevos'!H48/180</f>
        <v>0</v>
      </c>
      <c r="I49" s="128">
        <f>+'IGS Huevos'!I48/180</f>
        <v>982.61666666666667</v>
      </c>
      <c r="J49" s="128">
        <f>+'IGS Huevos'!J48/180</f>
        <v>26.666666666666668</v>
      </c>
      <c r="K49" s="128">
        <f>+'IGS Huevos'!K48/180</f>
        <v>1009.2833333333333</v>
      </c>
      <c r="L49" s="128">
        <f>+'IGS Huevos'!L48/180</f>
        <v>170.41666666666666</v>
      </c>
      <c r="M49" s="128">
        <f>+'IGS Huevos'!M48/180</f>
        <v>18.5</v>
      </c>
      <c r="N49" s="128">
        <f>+'IGS Huevos'!N48/180</f>
        <v>188.91666666666666</v>
      </c>
      <c r="O49" s="129">
        <f>+'IGS Huevos'!O48/180</f>
        <v>86.388888888888886</v>
      </c>
      <c r="Q49" s="133">
        <f t="shared" ref="Q49" si="48">+B49+C49+D49</f>
        <v>8365.7777777777774</v>
      </c>
      <c r="R49" s="134">
        <f t="shared" ref="R49" si="49">+E49+F49+G49+H49</f>
        <v>8414.1333333333332</v>
      </c>
      <c r="S49" s="135">
        <f t="shared" ref="S49" si="50">+K49+N49+O49</f>
        <v>1284.588888888889</v>
      </c>
    </row>
    <row r="50" spans="1:19" s="158" customFormat="1" x14ac:dyDescent="0.25">
      <c r="A50" s="158" t="s">
        <v>307</v>
      </c>
      <c r="B50" s="127">
        <f>+'IGS Huevos'!B49/180</f>
        <v>584.66666666666663</v>
      </c>
      <c r="C50" s="128">
        <f>+'IGS Huevos'!C49/180</f>
        <v>2146.2222222222222</v>
      </c>
      <c r="D50" s="128">
        <f>+'IGS Huevos'!D49/180</f>
        <v>6541.7777777777774</v>
      </c>
      <c r="E50" s="128">
        <f>+'IGS Huevos'!E49/180</f>
        <v>6238</v>
      </c>
      <c r="F50" s="128">
        <f>+'IGS Huevos'!F49/180</f>
        <v>1681</v>
      </c>
      <c r="G50" s="128">
        <f>+'IGS Huevos'!G49/180</f>
        <v>67.666666666666671</v>
      </c>
      <c r="H50" s="128">
        <f>+'IGS Huevos'!H49/180</f>
        <v>1</v>
      </c>
      <c r="I50" s="128">
        <f>+'IGS Huevos'!I49/180</f>
        <v>914.15</v>
      </c>
      <c r="J50" s="128">
        <f>+'IGS Huevos'!J49/180</f>
        <v>29.666666666666668</v>
      </c>
      <c r="K50" s="128">
        <f>+'IGS Huevos'!K49/180</f>
        <v>943.81666666666672</v>
      </c>
      <c r="L50" s="128">
        <f>+'IGS Huevos'!L49/180</f>
        <v>176.2</v>
      </c>
      <c r="M50" s="128">
        <f>+'IGS Huevos'!M49/180</f>
        <v>21.666666666666668</v>
      </c>
      <c r="N50" s="128">
        <f>+'IGS Huevos'!N49/180</f>
        <v>197.86666666666667</v>
      </c>
      <c r="O50" s="129">
        <f>+'IGS Huevos'!O49/180</f>
        <v>100.87222222222222</v>
      </c>
      <c r="Q50" s="133">
        <f t="shared" ref="Q50" si="51">+B50+C50+D50</f>
        <v>9272.6666666666661</v>
      </c>
      <c r="R50" s="134">
        <f t="shared" ref="R50" si="52">+E50+F50+G50+H50</f>
        <v>7987.666666666667</v>
      </c>
      <c r="S50" s="135">
        <f t="shared" ref="S50" si="53">+K50+N50+O50</f>
        <v>1242.5555555555557</v>
      </c>
    </row>
    <row r="51" spans="1:19" s="158" customFormat="1" x14ac:dyDescent="0.25">
      <c r="A51" s="158" t="s">
        <v>308</v>
      </c>
      <c r="B51" s="127">
        <f>+'IGS Huevos'!B50/180</f>
        <v>595.33333333333337</v>
      </c>
      <c r="C51" s="128">
        <f>+'IGS Huevos'!C50/180</f>
        <v>2406.4444444444443</v>
      </c>
      <c r="D51" s="128">
        <f>+'IGS Huevos'!D50/180</f>
        <v>6575</v>
      </c>
      <c r="E51" s="128">
        <f>+'IGS Huevos'!E50/180</f>
        <v>6700.166666666667</v>
      </c>
      <c r="F51" s="128">
        <f>+'IGS Huevos'!F50/180</f>
        <v>1449.8333333333333</v>
      </c>
      <c r="G51" s="128">
        <f>+'IGS Huevos'!G50/180</f>
        <v>34.5</v>
      </c>
      <c r="H51" s="128">
        <f>+'IGS Huevos'!H50/180</f>
        <v>0</v>
      </c>
      <c r="I51" s="128">
        <f>+'IGS Huevos'!I50/180</f>
        <v>963.25</v>
      </c>
      <c r="J51" s="128">
        <f>+'IGS Huevos'!J50/180</f>
        <v>25.333333333333332</v>
      </c>
      <c r="K51" s="128">
        <f>+'IGS Huevos'!K50/180</f>
        <v>988.58333333333337</v>
      </c>
      <c r="L51" s="128">
        <f>+'IGS Huevos'!L50/180</f>
        <v>162.16666666666666</v>
      </c>
      <c r="M51" s="128">
        <f>+'IGS Huevos'!M50/180</f>
        <v>19</v>
      </c>
      <c r="N51" s="128">
        <f>+'IGS Huevos'!N50/180</f>
        <v>181.16666666666666</v>
      </c>
      <c r="O51" s="129">
        <f>+'IGS Huevos'!O50/180</f>
        <v>101.19444444444444</v>
      </c>
      <c r="Q51" s="133">
        <f t="shared" ref="Q51" si="54">+B51+C51+D51</f>
        <v>9576.7777777777774</v>
      </c>
      <c r="R51" s="134">
        <f t="shared" ref="R51" si="55">+E51+F51+G51+H51</f>
        <v>8184.5</v>
      </c>
      <c r="S51" s="135">
        <f t="shared" ref="S51" si="56">+K51+N51+O51</f>
        <v>1270.9444444444443</v>
      </c>
    </row>
    <row r="52" spans="1:19" s="158" customFormat="1" x14ac:dyDescent="0.25">
      <c r="A52" s="158" t="s">
        <v>309</v>
      </c>
      <c r="B52" s="127">
        <f>+'IGS Huevos'!B51/180</f>
        <v>605.33333333333337</v>
      </c>
      <c r="C52" s="128">
        <f>+'IGS Huevos'!C51/180</f>
        <v>2526.7777777777778</v>
      </c>
      <c r="D52" s="128">
        <f>+'IGS Huevos'!D51/180</f>
        <v>6532.5555555555557</v>
      </c>
      <c r="E52" s="128">
        <f>+'IGS Huevos'!E51/180</f>
        <v>6633</v>
      </c>
      <c r="F52" s="128">
        <f>+'IGS Huevos'!F51/180</f>
        <v>1140.8333333333333</v>
      </c>
      <c r="G52" s="128">
        <f>+'IGS Huevos'!G51/180</f>
        <v>31.666666666666668</v>
      </c>
      <c r="H52" s="128">
        <f>+'IGS Huevos'!H51/180</f>
        <v>0</v>
      </c>
      <c r="I52" s="128">
        <f>+'IGS Huevos'!I51/180</f>
        <v>863.9666666666667</v>
      </c>
      <c r="J52" s="128">
        <f>+'IGS Huevos'!J51/180</f>
        <v>27.333333333333332</v>
      </c>
      <c r="K52" s="128">
        <f>+'IGS Huevos'!K51/180</f>
        <v>891.3</v>
      </c>
      <c r="L52" s="128">
        <f>+'IGS Huevos'!L51/180</f>
        <v>198.25</v>
      </c>
      <c r="M52" s="128">
        <f>+'IGS Huevos'!M51/180</f>
        <v>23.666666666666668</v>
      </c>
      <c r="N52" s="128">
        <f>+'IGS Huevos'!N51/180</f>
        <v>221.91666666666666</v>
      </c>
      <c r="O52" s="129">
        <f>+'IGS Huevos'!O51/180</f>
        <v>99.838888888888889</v>
      </c>
      <c r="Q52" s="133">
        <f t="shared" ref="Q52" si="57">+B52+C52+D52</f>
        <v>9664.6666666666679</v>
      </c>
      <c r="R52" s="134">
        <f t="shared" ref="R52" si="58">+E52+F52+G52+H52</f>
        <v>7805.5</v>
      </c>
      <c r="S52" s="135">
        <f t="shared" ref="S52" si="59">+K52+N52+O52</f>
        <v>1213.0555555555557</v>
      </c>
    </row>
    <row r="53" spans="1:19" s="158" customFormat="1" x14ac:dyDescent="0.25">
      <c r="A53" s="158" t="s">
        <v>310</v>
      </c>
      <c r="B53" s="127">
        <f>+'IGS Huevos'!B52/180</f>
        <v>565.33333333333337</v>
      </c>
      <c r="C53" s="128">
        <f>+'IGS Huevos'!C52/180</f>
        <v>2356.5555555555557</v>
      </c>
      <c r="D53" s="128">
        <f>+'IGS Huevos'!D52/180</f>
        <v>5767.333333333333</v>
      </c>
      <c r="E53" s="128">
        <f>+'IGS Huevos'!E52/180</f>
        <v>6361</v>
      </c>
      <c r="F53" s="128">
        <f>+'IGS Huevos'!F52/180</f>
        <v>915</v>
      </c>
      <c r="G53" s="128">
        <f>+'IGS Huevos'!G52/180</f>
        <v>10</v>
      </c>
      <c r="H53" s="128">
        <f>+'IGS Huevos'!H52/180</f>
        <v>0</v>
      </c>
      <c r="I53" s="128">
        <f>+'IGS Huevos'!I52/180</f>
        <v>803.91666666666663</v>
      </c>
      <c r="J53" s="128">
        <f>+'IGS Huevos'!J52/180</f>
        <v>23.5</v>
      </c>
      <c r="K53" s="128">
        <f>+'IGS Huevos'!K52/180</f>
        <v>827.41666666666663</v>
      </c>
      <c r="L53" s="128">
        <f>+'IGS Huevos'!L52/180</f>
        <v>175.2</v>
      </c>
      <c r="M53" s="128">
        <f>+'IGS Huevos'!M52/180</f>
        <v>19.5</v>
      </c>
      <c r="N53" s="128">
        <f>+'IGS Huevos'!N52/180</f>
        <v>194.7</v>
      </c>
      <c r="O53" s="129">
        <f>+'IGS Huevos'!O52/180</f>
        <v>93.37222222222222</v>
      </c>
      <c r="Q53" s="133">
        <f t="shared" ref="Q53:Q55" si="60">+B53+C53+D53</f>
        <v>8689.2222222222226</v>
      </c>
      <c r="R53" s="134">
        <f t="shared" ref="R53:R55" si="61">+E53+F53+G53+H53</f>
        <v>7286</v>
      </c>
      <c r="S53" s="135">
        <f t="shared" ref="S53:S55" si="62">+K53+N53+O53</f>
        <v>1115.4888888888888</v>
      </c>
    </row>
    <row r="54" spans="1:19" s="158" customFormat="1" x14ac:dyDescent="0.25">
      <c r="A54" s="158" t="s">
        <v>311</v>
      </c>
      <c r="B54" s="127">
        <f>+'IGS Huevos'!B53/180</f>
        <v>546</v>
      </c>
      <c r="C54" s="128">
        <f>+'IGS Huevos'!C53/180</f>
        <v>2581.7777777777778</v>
      </c>
      <c r="D54" s="128">
        <f>+'IGS Huevos'!D53/180</f>
        <v>6755.1111111111113</v>
      </c>
      <c r="E54" s="128">
        <f>+'IGS Huevos'!E53/180</f>
        <v>6038</v>
      </c>
      <c r="F54" s="128">
        <f>+'IGS Huevos'!F53/180</f>
        <v>1083</v>
      </c>
      <c r="G54" s="128">
        <f>+'IGS Huevos'!G53/180</f>
        <v>5</v>
      </c>
      <c r="H54" s="128">
        <f>+'IGS Huevos'!H53/180</f>
        <v>0</v>
      </c>
      <c r="I54" s="128">
        <f>+'IGS Huevos'!I53/180</f>
        <v>847.5</v>
      </c>
      <c r="J54" s="128">
        <f>+'IGS Huevos'!J53/180</f>
        <v>27.666666666666668</v>
      </c>
      <c r="K54" s="128">
        <f>+'IGS Huevos'!K53/180</f>
        <v>875.16666666666663</v>
      </c>
      <c r="L54" s="128">
        <f>+'IGS Huevos'!L53/180</f>
        <v>205.6</v>
      </c>
      <c r="M54" s="128">
        <f>+'IGS Huevos'!M53/180</f>
        <v>18.166666666666668</v>
      </c>
      <c r="N54" s="128">
        <f>+'IGS Huevos'!N53/180</f>
        <v>223.76666666666668</v>
      </c>
      <c r="O54" s="129">
        <f>+'IGS Huevos'!O53/180</f>
        <v>105.95555555555555</v>
      </c>
      <c r="Q54" s="133">
        <f t="shared" ref="Q54:Q55" si="63">+B54+C54+D54</f>
        <v>9882.8888888888887</v>
      </c>
      <c r="R54" s="134">
        <f t="shared" ref="R54:R55" si="64">+E54+F54+G54+H54</f>
        <v>7126</v>
      </c>
      <c r="S54" s="135">
        <f t="shared" ref="S54:S55" si="65">+K54+N54+O54</f>
        <v>1204.8888888888889</v>
      </c>
    </row>
    <row r="55" spans="1:19" s="158" customFormat="1" x14ac:dyDescent="0.25">
      <c r="A55" s="307" t="s">
        <v>315</v>
      </c>
      <c r="B55" s="326">
        <f>+'IGS Huevos'!B54/180</f>
        <v>470.66666666666669</v>
      </c>
      <c r="C55" s="327">
        <f>+'IGS Huevos'!C54/180</f>
        <v>2179.5555555555557</v>
      </c>
      <c r="D55" s="327">
        <f>+'IGS Huevos'!D54/180</f>
        <v>5946.1111111111113</v>
      </c>
      <c r="E55" s="327">
        <f>+'IGS Huevos'!E54/180</f>
        <v>6847</v>
      </c>
      <c r="F55" s="327">
        <f>+'IGS Huevos'!F54/180</f>
        <v>1552</v>
      </c>
      <c r="G55" s="327">
        <f>+'IGS Huevos'!G54/180</f>
        <v>5</v>
      </c>
      <c r="H55" s="327">
        <f>+'IGS Huevos'!H54/180</f>
        <v>0</v>
      </c>
      <c r="I55" s="327">
        <f>+'IGS Huevos'!I54/180</f>
        <v>926.13333333333333</v>
      </c>
      <c r="J55" s="327">
        <f>+'IGS Huevos'!J54/180</f>
        <v>20.166666666666668</v>
      </c>
      <c r="K55" s="327">
        <f>+'IGS Huevos'!K54/180</f>
        <v>946.3</v>
      </c>
      <c r="L55" s="327">
        <f>+'IGS Huevos'!L54/180</f>
        <v>196.33333333333334</v>
      </c>
      <c r="M55" s="327">
        <f>+'IGS Huevos'!M54/180</f>
        <v>10.833333333333334</v>
      </c>
      <c r="N55" s="327">
        <f>+'IGS Huevos'!N54/180</f>
        <v>207.16666666666666</v>
      </c>
      <c r="O55" s="328">
        <f>+'IGS Huevos'!O54/180</f>
        <v>94.7</v>
      </c>
      <c r="Q55" s="323">
        <f t="shared" si="63"/>
        <v>8596.3333333333339</v>
      </c>
      <c r="R55" s="324">
        <f t="shared" si="64"/>
        <v>8404</v>
      </c>
      <c r="S55" s="325">
        <f t="shared" si="65"/>
        <v>1248.1666666666667</v>
      </c>
    </row>
    <row r="57" spans="1:19" ht="19.5" thickBot="1" x14ac:dyDescent="0.35">
      <c r="A57" s="348" t="s">
        <v>209</v>
      </c>
      <c r="B57" s="348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Q57" s="348" t="s">
        <v>184</v>
      </c>
      <c r="R57" s="348"/>
      <c r="S57" s="348"/>
    </row>
    <row r="58" spans="1:19" ht="31.15" customHeight="1" x14ac:dyDescent="0.3">
      <c r="A58" s="78"/>
      <c r="B58" s="110" t="s">
        <v>174</v>
      </c>
      <c r="C58" s="111" t="s">
        <v>175</v>
      </c>
      <c r="D58" s="111" t="s">
        <v>176</v>
      </c>
      <c r="E58" s="112" t="s">
        <v>170</v>
      </c>
      <c r="F58" s="112" t="s">
        <v>171</v>
      </c>
      <c r="G58" s="112" t="s">
        <v>172</v>
      </c>
      <c r="H58" s="112" t="s">
        <v>173</v>
      </c>
      <c r="I58" s="113" t="s">
        <v>177</v>
      </c>
      <c r="J58" s="113" t="s">
        <v>178</v>
      </c>
      <c r="K58" s="114" t="s">
        <v>179</v>
      </c>
      <c r="L58" s="113" t="s">
        <v>180</v>
      </c>
      <c r="M58" s="113" t="s">
        <v>181</v>
      </c>
      <c r="N58" s="115" t="s">
        <v>182</v>
      </c>
      <c r="O58" s="116" t="s">
        <v>183</v>
      </c>
      <c r="Q58" s="98" t="s">
        <v>185</v>
      </c>
      <c r="R58" s="99" t="s">
        <v>186</v>
      </c>
      <c r="S58" s="100" t="s">
        <v>187</v>
      </c>
    </row>
    <row r="59" spans="1:19" x14ac:dyDescent="0.25">
      <c r="A59" s="77" t="s">
        <v>188</v>
      </c>
      <c r="B59" s="136">
        <f>+MAX(B4:B55)</f>
        <v>668</v>
      </c>
      <c r="C59" s="136">
        <f t="shared" ref="C59:O59" si="66">+MAX(C4:C55)</f>
        <v>2581.7777777777778</v>
      </c>
      <c r="D59" s="136">
        <f t="shared" si="66"/>
        <v>6755.1111111111113</v>
      </c>
      <c r="E59" s="136">
        <f t="shared" si="66"/>
        <v>8481</v>
      </c>
      <c r="F59" s="136">
        <f t="shared" si="66"/>
        <v>2441</v>
      </c>
      <c r="G59" s="136">
        <f t="shared" si="66"/>
        <v>931</v>
      </c>
      <c r="H59" s="136">
        <f t="shared" si="66"/>
        <v>254</v>
      </c>
      <c r="I59" s="136">
        <f t="shared" si="66"/>
        <v>1331.5333333333333</v>
      </c>
      <c r="J59" s="136">
        <f t="shared" si="66"/>
        <v>168.33333333333334</v>
      </c>
      <c r="K59" s="136">
        <f t="shared" si="66"/>
        <v>1364.2</v>
      </c>
      <c r="L59" s="136">
        <f t="shared" si="66"/>
        <v>435.53333333333336</v>
      </c>
      <c r="M59" s="136">
        <f t="shared" si="66"/>
        <v>38.666666666666664</v>
      </c>
      <c r="N59" s="136">
        <f t="shared" si="66"/>
        <v>457.86666666666667</v>
      </c>
      <c r="O59" s="136">
        <f t="shared" si="66"/>
        <v>124.37777777777778</v>
      </c>
      <c r="P59" s="137"/>
      <c r="Q59" s="138">
        <f t="shared" ref="Q59:Q72" si="67">+B59+C59+D59</f>
        <v>10004.888888888889</v>
      </c>
      <c r="R59" s="139">
        <f t="shared" ref="R59:R72" si="68">+E59+F59+G59+H59</f>
        <v>12107</v>
      </c>
      <c r="S59" s="140">
        <f t="shared" ref="S59:S72" si="69">+K59+N59+O59</f>
        <v>1946.4444444444443</v>
      </c>
    </row>
    <row r="60" spans="1:19" x14ac:dyDescent="0.25">
      <c r="A60" s="77" t="s">
        <v>189</v>
      </c>
      <c r="B60" s="141">
        <f>+AVERAGE(B4:B55)</f>
        <v>511.82051282051282</v>
      </c>
      <c r="C60" s="141">
        <f t="shared" ref="C60:O60" si="70">+AVERAGE(C4:C55)</f>
        <v>1876.5192307692309</v>
      </c>
      <c r="D60" s="141">
        <f t="shared" si="70"/>
        <v>5590.1271367521367</v>
      </c>
      <c r="E60" s="141">
        <f t="shared" si="70"/>
        <v>6567.6435897435913</v>
      </c>
      <c r="F60" s="141">
        <f t="shared" si="70"/>
        <v>1360.7371794871794</v>
      </c>
      <c r="G60" s="141">
        <f t="shared" si="70"/>
        <v>152.83653846153845</v>
      </c>
      <c r="H60" s="141">
        <f t="shared" si="70"/>
        <v>19.76923076923077</v>
      </c>
      <c r="I60" s="141">
        <f t="shared" si="70"/>
        <v>963.5891025641024</v>
      </c>
      <c r="J60" s="141">
        <f t="shared" si="70"/>
        <v>40.762820512820511</v>
      </c>
      <c r="K60" s="141">
        <f>+AVERAGE(K4:K55)</f>
        <v>1014.4573717948716</v>
      </c>
      <c r="L60" s="141">
        <f t="shared" si="70"/>
        <v>214.45865384615385</v>
      </c>
      <c r="M60" s="141">
        <f t="shared" si="70"/>
        <v>18.006410256410252</v>
      </c>
      <c r="N60" s="141">
        <f t="shared" si="70"/>
        <v>232.40416666666667</v>
      </c>
      <c r="O60" s="141">
        <f t="shared" si="70"/>
        <v>87.188888888888869</v>
      </c>
      <c r="P60" s="137"/>
      <c r="Q60" s="142">
        <f t="shared" si="67"/>
        <v>7978.4668803418808</v>
      </c>
      <c r="R60" s="143">
        <f t="shared" si="68"/>
        <v>8100.9865384615396</v>
      </c>
      <c r="S60" s="144">
        <f t="shared" si="69"/>
        <v>1334.0504273504271</v>
      </c>
    </row>
    <row r="61" spans="1:19" x14ac:dyDescent="0.25">
      <c r="A61" s="77" t="s">
        <v>190</v>
      </c>
      <c r="B61" s="141">
        <f>+MIN(B4:B55)</f>
        <v>349.33333333333331</v>
      </c>
      <c r="C61" s="141">
        <f t="shared" ref="C61:O61" si="71">+MIN(C4:C55)</f>
        <v>1455</v>
      </c>
      <c r="D61" s="141">
        <f t="shared" si="71"/>
        <v>4408.7777777777774</v>
      </c>
      <c r="E61" s="141">
        <f t="shared" si="71"/>
        <v>5343</v>
      </c>
      <c r="F61" s="141">
        <f t="shared" si="71"/>
        <v>533.16666666666663</v>
      </c>
      <c r="G61" s="141">
        <f t="shared" si="71"/>
        <v>5</v>
      </c>
      <c r="H61" s="141">
        <f t="shared" si="71"/>
        <v>0</v>
      </c>
      <c r="I61" s="141">
        <f t="shared" si="71"/>
        <v>713.61666666666667</v>
      </c>
      <c r="J61" s="141">
        <f t="shared" si="71"/>
        <v>20.166666666666668</v>
      </c>
      <c r="K61" s="141">
        <f t="shared" si="71"/>
        <v>757.7833333333333</v>
      </c>
      <c r="L61" s="141">
        <f t="shared" si="71"/>
        <v>141.61666666666667</v>
      </c>
      <c r="M61" s="141">
        <f t="shared" si="71"/>
        <v>7.833333333333333</v>
      </c>
      <c r="N61" s="141">
        <f t="shared" si="71"/>
        <v>150.53333333333333</v>
      </c>
      <c r="O61" s="141">
        <f t="shared" si="71"/>
        <v>62.43888888888889</v>
      </c>
      <c r="P61" s="137"/>
      <c r="Q61" s="142">
        <f t="shared" si="67"/>
        <v>6213.1111111111104</v>
      </c>
      <c r="R61" s="143">
        <f t="shared" si="68"/>
        <v>5881.166666666667</v>
      </c>
      <c r="S61" s="144">
        <f t="shared" si="69"/>
        <v>970.75555555555547</v>
      </c>
    </row>
    <row r="62" spans="1:19" x14ac:dyDescent="0.25">
      <c r="A62" s="77" t="s">
        <v>195</v>
      </c>
      <c r="B62" s="145">
        <f>+'IGS Huevos'!B61/180</f>
        <v>519.71565828092253</v>
      </c>
      <c r="C62" s="146">
        <f>+'IGS Huevos'!C61/180</f>
        <v>2411.1151257861634</v>
      </c>
      <c r="D62" s="146">
        <f>+'IGS Huevos'!D61/180</f>
        <v>5181.3110482180282</v>
      </c>
      <c r="E62" s="146">
        <f>+'IGS Huevos'!E61/180</f>
        <v>5200.8534591194966</v>
      </c>
      <c r="F62" s="146">
        <f>+'IGS Huevos'!F61/180</f>
        <v>992.12062893081759</v>
      </c>
      <c r="G62" s="146">
        <f>+'IGS Huevos'!G61/180</f>
        <v>175.21907651991614</v>
      </c>
      <c r="H62" s="146">
        <f>+'IGS Huevos'!H61/180</f>
        <v>27.60062893081761</v>
      </c>
      <c r="I62" s="146">
        <f>+'IGS Huevos'!I61/180</f>
        <v>1641.0492159329137</v>
      </c>
      <c r="J62" s="146">
        <f>+'IGS Huevos'!J61/180</f>
        <v>73.908805031446533</v>
      </c>
      <c r="K62" s="146">
        <f>+'IGS Huevos'!K61/180</f>
        <v>1710.8101174004191</v>
      </c>
      <c r="L62" s="146">
        <f>+'IGS Huevos'!L61/180</f>
        <v>347.82040356394123</v>
      </c>
      <c r="M62" s="146">
        <f>+'IGS Huevos'!M61/180</f>
        <v>45.610062893081768</v>
      </c>
      <c r="N62" s="146">
        <f>+'IGS Huevos'!N61/180</f>
        <v>393.20216457023054</v>
      </c>
      <c r="O62" s="147">
        <f>+'IGS Huevos'!O61/180</f>
        <v>159.2969004192872</v>
      </c>
      <c r="P62" s="137"/>
      <c r="Q62" s="142">
        <f t="shared" si="67"/>
        <v>8112.1418322851141</v>
      </c>
      <c r="R62" s="143">
        <f t="shared" si="68"/>
        <v>6395.7937935010477</v>
      </c>
      <c r="S62" s="144">
        <f t="shared" si="69"/>
        <v>2263.3091823899372</v>
      </c>
    </row>
    <row r="63" spans="1:19" x14ac:dyDescent="0.25">
      <c r="A63" s="77" t="s">
        <v>196</v>
      </c>
      <c r="B63" s="145">
        <f>+'IGS Huevos'!B62/180</f>
        <v>560.7170085470085</v>
      </c>
      <c r="C63" s="146">
        <f>+'IGS Huevos'!C62/180</f>
        <v>2197.976761752137</v>
      </c>
      <c r="D63" s="146">
        <f>+'IGS Huevos'!D62/180</f>
        <v>5585.6154914529916</v>
      </c>
      <c r="E63" s="146">
        <f>+'IGS Huevos'!E62/180</f>
        <v>5249.1457243589748</v>
      </c>
      <c r="F63" s="146">
        <f>+'IGS Huevos'!F62/180</f>
        <v>1219.6724358974359</v>
      </c>
      <c r="G63" s="146">
        <f>+'IGS Huevos'!G62/180</f>
        <v>104.80096153846155</v>
      </c>
      <c r="H63" s="146">
        <f>+'IGS Huevos'!H62/180</f>
        <v>26.971153846153847</v>
      </c>
      <c r="I63" s="146">
        <f>+'IGS Huevos'!I62/180</f>
        <v>1612.856352564103</v>
      </c>
      <c r="J63" s="146">
        <f>+'IGS Huevos'!J62/180</f>
        <v>60.15384615384616</v>
      </c>
      <c r="K63" s="146">
        <f>+'IGS Huevos'!K62/180</f>
        <v>1718.115967948718</v>
      </c>
      <c r="L63" s="146">
        <f>+'IGS Huevos'!L62/180</f>
        <v>349.19005769230768</v>
      </c>
      <c r="M63" s="146">
        <f>+'IGS Huevos'!M62/180</f>
        <v>36.907051282051277</v>
      </c>
      <c r="N63" s="146">
        <f>+'IGS Huevos'!N62/180</f>
        <v>386.09700213675217</v>
      </c>
      <c r="O63" s="147">
        <f>+'IGS Huevos'!O62/180</f>
        <v>171.98714850427353</v>
      </c>
      <c r="P63" s="137"/>
      <c r="Q63" s="142">
        <f t="shared" si="67"/>
        <v>8344.3092617521361</v>
      </c>
      <c r="R63" s="143">
        <f t="shared" si="68"/>
        <v>6600.5902756410269</v>
      </c>
      <c r="S63" s="144">
        <f t="shared" si="69"/>
        <v>2276.2001185897439</v>
      </c>
    </row>
    <row r="64" spans="1:19" x14ac:dyDescent="0.25">
      <c r="A64" s="77" t="s">
        <v>197</v>
      </c>
      <c r="B64" s="145">
        <f>+'IGS Huevos'!B63/180</f>
        <v>493.3660130718954</v>
      </c>
      <c r="C64" s="146">
        <f>+'IGS Huevos'!C63/180</f>
        <v>2235.0529411764705</v>
      </c>
      <c r="D64" s="146">
        <f>+'IGS Huevos'!D63/180</f>
        <v>5728.0058823529407</v>
      </c>
      <c r="E64" s="146">
        <f>+'IGS Huevos'!E63/180</f>
        <v>5302.2656862745098</v>
      </c>
      <c r="F64" s="146">
        <f>+'IGS Huevos'!F63/180</f>
        <v>847.96568627450984</v>
      </c>
      <c r="G64" s="146">
        <f>+'IGS Huevos'!G63/180</f>
        <v>55.823529411764703</v>
      </c>
      <c r="H64" s="146">
        <f>+'IGS Huevos'!H63/180</f>
        <v>21.676470588235297</v>
      </c>
      <c r="I64" s="146">
        <f>+'IGS Huevos'!I63/180</f>
        <v>1012.6009803921568</v>
      </c>
      <c r="J64" s="146">
        <f>+'IGS Huevos'!J63/180</f>
        <v>63.911764705882355</v>
      </c>
      <c r="K64" s="146">
        <f>+'IGS Huevos'!K63/180</f>
        <v>1076.5127450980392</v>
      </c>
      <c r="L64" s="146">
        <f>+'IGS Huevos'!L63/180</f>
        <v>312.21568627450978</v>
      </c>
      <c r="M64" s="146">
        <f>+'IGS Huevos'!M63/180</f>
        <v>41.107843137254903</v>
      </c>
      <c r="N64" s="146">
        <f>+'IGS Huevos'!N63/180</f>
        <v>353.32352941176475</v>
      </c>
      <c r="O64" s="147">
        <f>+'IGS Huevos'!O63/180</f>
        <v>102.24444444444444</v>
      </c>
      <c r="P64" s="137"/>
      <c r="Q64" s="142">
        <f t="shared" si="67"/>
        <v>8456.4248366013071</v>
      </c>
      <c r="R64" s="143">
        <f t="shared" si="68"/>
        <v>6227.7313725490194</v>
      </c>
      <c r="S64" s="144">
        <f t="shared" si="69"/>
        <v>1532.0807189542484</v>
      </c>
    </row>
    <row r="65" spans="1:19" x14ac:dyDescent="0.25">
      <c r="A65" s="77" t="s">
        <v>198</v>
      </c>
      <c r="B65" s="145">
        <f>+'IGS Huevos'!B64/180</f>
        <v>462.49391025641023</v>
      </c>
      <c r="C65" s="146">
        <f>+'IGS Huevos'!C64/180</f>
        <v>1961.5310897435895</v>
      </c>
      <c r="D65" s="146">
        <f>+'IGS Huevos'!D64/180</f>
        <v>5571.4176282051285</v>
      </c>
      <c r="E65" s="146">
        <f>+'IGS Huevos'!E64/180</f>
        <v>5907.8162820512816</v>
      </c>
      <c r="F65" s="146">
        <f>+'IGS Huevos'!F64/180</f>
        <v>1157.5304487179487</v>
      </c>
      <c r="G65" s="146">
        <f>+'IGS Huevos'!G64/180</f>
        <v>76.865384615384613</v>
      </c>
      <c r="H65" s="146">
        <f>+'IGS Huevos'!H64/180</f>
        <v>13.182692307692307</v>
      </c>
      <c r="I65" s="146">
        <f>+'IGS Huevos'!I64/180</f>
        <v>1028.968173076923</v>
      </c>
      <c r="J65" s="146">
        <f>+'IGS Huevos'!J64/180</f>
        <v>70.724358974358978</v>
      </c>
      <c r="K65" s="146">
        <f>+'IGS Huevos'!K64/180</f>
        <v>1100.0322756410255</v>
      </c>
      <c r="L65" s="146">
        <f>+'IGS Huevos'!L64/180</f>
        <v>263.32618589743589</v>
      </c>
      <c r="M65" s="146">
        <f>+'IGS Huevos'!M64/180</f>
        <v>40.977564102564102</v>
      </c>
      <c r="N65" s="146">
        <f>+'IGS Huevos'!N64/180</f>
        <v>326.18532051282051</v>
      </c>
      <c r="O65" s="147">
        <f>+'IGS Huevos'!O64/180</f>
        <v>111.76035256410256</v>
      </c>
      <c r="P65" s="137"/>
      <c r="Q65" s="142">
        <f t="shared" si="67"/>
        <v>7995.4426282051281</v>
      </c>
      <c r="R65" s="143">
        <f t="shared" si="68"/>
        <v>7155.394807692307</v>
      </c>
      <c r="S65" s="144">
        <f t="shared" si="69"/>
        <v>1537.9779487179485</v>
      </c>
    </row>
    <row r="66" spans="1:19" x14ac:dyDescent="0.25">
      <c r="A66" s="77" t="s">
        <v>199</v>
      </c>
      <c r="B66" s="145">
        <f>+'IGS Huevos'!B65/180</f>
        <v>441.28846153846155</v>
      </c>
      <c r="C66" s="146">
        <f>+'IGS Huevos'!C65/180</f>
        <v>2035.105128205128</v>
      </c>
      <c r="D66" s="146">
        <f>+'IGS Huevos'!D65/180</f>
        <v>5542.9670726495724</v>
      </c>
      <c r="E66" s="146">
        <f>+'IGS Huevos'!E65/180</f>
        <v>6044.3637820512822</v>
      </c>
      <c r="F66" s="146">
        <f>+'IGS Huevos'!F65/180</f>
        <v>1499.6335470085469</v>
      </c>
      <c r="G66" s="146">
        <f>+'IGS Huevos'!G65/180</f>
        <v>165.77564102564102</v>
      </c>
      <c r="H66" s="146">
        <f>+'IGS Huevos'!H65/180</f>
        <v>11.326923076923077</v>
      </c>
      <c r="I66" s="146">
        <f>+'IGS Huevos'!I65/180</f>
        <v>944.45833333333337</v>
      </c>
      <c r="J66" s="146">
        <f>+'IGS Huevos'!J65/180</f>
        <v>60.990384615384613</v>
      </c>
      <c r="K66" s="146">
        <f>+'IGS Huevos'!K65/180</f>
        <v>1007.6483974358974</v>
      </c>
      <c r="L66" s="146">
        <f>+'IGS Huevos'!L65/180</f>
        <v>295.34451923076927</v>
      </c>
      <c r="M66" s="146">
        <f>+'IGS Huevos'!M65/180</f>
        <v>52.20192307692308</v>
      </c>
      <c r="N66" s="146">
        <f>+'IGS Huevos'!N65/180</f>
        <v>323.21296296296299</v>
      </c>
      <c r="O66" s="147">
        <f>+'IGS Huevos'!O65/180</f>
        <v>111.35925925925926</v>
      </c>
      <c r="P66" s="137"/>
      <c r="Q66" s="142">
        <f t="shared" si="67"/>
        <v>8019.3606623931619</v>
      </c>
      <c r="R66" s="143">
        <f t="shared" si="68"/>
        <v>7721.0998931623926</v>
      </c>
      <c r="S66" s="144">
        <f t="shared" si="69"/>
        <v>1442.2206196581196</v>
      </c>
    </row>
    <row r="67" spans="1:19" x14ac:dyDescent="0.25">
      <c r="A67" s="77" t="s">
        <v>200</v>
      </c>
      <c r="B67" s="145">
        <f>+'IGS Huevos'!B66/180</f>
        <v>339.38364779874212</v>
      </c>
      <c r="C67" s="146">
        <f>+'IGS Huevos'!C66/180</f>
        <v>1852.5924528301887</v>
      </c>
      <c r="D67" s="146">
        <f>+'IGS Huevos'!D66/180</f>
        <v>5997.292557651992</v>
      </c>
      <c r="E67" s="146">
        <f>+'IGS Huevos'!E66/180</f>
        <v>6303.5471698113215</v>
      </c>
      <c r="F67" s="146">
        <f>+'IGS Huevos'!F66/180</f>
        <v>1394.5083857442348</v>
      </c>
      <c r="G67" s="146">
        <f>+'IGS Huevos'!G66/180</f>
        <v>140.74318658280922</v>
      </c>
      <c r="H67" s="146">
        <f>+'IGS Huevos'!H66/180</f>
        <v>6.4748427672955975</v>
      </c>
      <c r="I67" s="146">
        <f>+'IGS Huevos'!I66/180</f>
        <v>1016.0738993710692</v>
      </c>
      <c r="J67" s="146">
        <f>+'IGS Huevos'!J66/180</f>
        <v>86.267295597484278</v>
      </c>
      <c r="K67" s="146">
        <f>+'IGS Huevos'!K66/180</f>
        <v>1113.7383647798742</v>
      </c>
      <c r="L67" s="146">
        <f>+'IGS Huevos'!L66/180</f>
        <v>298.58962264150944</v>
      </c>
      <c r="M67" s="146">
        <f>+'IGS Huevos'!M66/180</f>
        <v>44.757861635220124</v>
      </c>
      <c r="N67" s="146">
        <f>+'IGS Huevos'!N66/180</f>
        <v>343.32861635220127</v>
      </c>
      <c r="O67" s="147">
        <f>+'IGS Huevos'!O66/180</f>
        <v>112.474213836478</v>
      </c>
      <c r="P67" s="137"/>
      <c r="Q67" s="142">
        <f t="shared" si="67"/>
        <v>8189.2686582809229</v>
      </c>
      <c r="R67" s="143">
        <f t="shared" si="68"/>
        <v>7845.2735849056617</v>
      </c>
      <c r="S67" s="144">
        <f t="shared" si="69"/>
        <v>1569.5411949685533</v>
      </c>
    </row>
    <row r="68" spans="1:19" x14ac:dyDescent="0.25">
      <c r="A68" s="77" t="s">
        <v>201</v>
      </c>
      <c r="B68" s="145">
        <f>+'IGS Huevos'!B67/180</f>
        <v>332.71581196581195</v>
      </c>
      <c r="C68" s="146">
        <f>+'IGS Huevos'!C67/180</f>
        <v>1765.087393162393</v>
      </c>
      <c r="D68" s="146">
        <f>+'IGS Huevos'!D67/180</f>
        <v>6085.6337606837615</v>
      </c>
      <c r="E68" s="146">
        <f>+'IGS Huevos'!E67/180</f>
        <v>6623.9044871794877</v>
      </c>
      <c r="F68" s="146">
        <f>+'IGS Huevos'!F67/180</f>
        <v>1514.2660256410256</v>
      </c>
      <c r="G68" s="146">
        <f>+'IGS Huevos'!G67/180</f>
        <v>148.61858974358972</v>
      </c>
      <c r="H68" s="146">
        <f>+'IGS Huevos'!H67/180</f>
        <v>12.089743589743589</v>
      </c>
      <c r="I68" s="146">
        <f>+'IGS Huevos'!I67/180</f>
        <v>966.75833333333333</v>
      </c>
      <c r="J68" s="146">
        <f>+'IGS Huevos'!J67/180</f>
        <v>94.775641025641022</v>
      </c>
      <c r="K68" s="146">
        <f>+'IGS Huevos'!K67/180</f>
        <v>1061.1998931623932</v>
      </c>
      <c r="L68" s="146">
        <f>+'IGS Huevos'!L67/180</f>
        <v>252.26185897435897</v>
      </c>
      <c r="M68" s="146">
        <f>+'IGS Huevos'!M67/180</f>
        <v>46.775641025641029</v>
      </c>
      <c r="N68" s="146">
        <f>+'IGS Huevos'!N67/180</f>
        <v>299.41250000000002</v>
      </c>
      <c r="O68" s="147">
        <f>+'IGS Huevos'!O67/180</f>
        <v>131.76709401709402</v>
      </c>
      <c r="P68" s="137"/>
      <c r="Q68" s="142">
        <f t="shared" si="67"/>
        <v>8183.4369658119667</v>
      </c>
      <c r="R68" s="143">
        <f t="shared" si="68"/>
        <v>8298.8788461538461</v>
      </c>
      <c r="S68" s="144">
        <f t="shared" si="69"/>
        <v>1492.3794871794873</v>
      </c>
    </row>
    <row r="69" spans="1:19" x14ac:dyDescent="0.25">
      <c r="A69" s="77" t="s">
        <v>202</v>
      </c>
      <c r="B69" s="145">
        <f>+'IGS Huevos'!B68/180</f>
        <v>377.40170940170935</v>
      </c>
      <c r="C69" s="146">
        <f>+'IGS Huevos'!C68/180</f>
        <v>1933.8538461538462</v>
      </c>
      <c r="D69" s="146">
        <f>+'IGS Huevos'!D68/180</f>
        <v>5662.7104700854698</v>
      </c>
      <c r="E69" s="146">
        <f>+'IGS Huevos'!E68/180</f>
        <v>6490.8439102564098</v>
      </c>
      <c r="F69" s="146">
        <f>+'IGS Huevos'!F68/180</f>
        <v>1482.0487179487181</v>
      </c>
      <c r="G69" s="146">
        <f>+'IGS Huevos'!G68/180</f>
        <v>126.74358974358974</v>
      </c>
      <c r="H69" s="146">
        <f>+'IGS Huevos'!H68/180</f>
        <v>4.3269230769230766</v>
      </c>
      <c r="I69" s="146">
        <f>+'IGS Huevos'!I68/180</f>
        <v>1052.2903846153845</v>
      </c>
      <c r="J69" s="146">
        <f>+'IGS Huevos'!J68/180</f>
        <v>64.858974358974365</v>
      </c>
      <c r="K69" s="146">
        <f>+'IGS Huevos'!K68/180</f>
        <v>1124.9762820512822</v>
      </c>
      <c r="L69" s="146">
        <f>+'IGS Huevos'!L68/180</f>
        <v>244.07926282051284</v>
      </c>
      <c r="M69" s="146">
        <f>+'IGS Huevos'!M68/180</f>
        <v>32.769230769230766</v>
      </c>
      <c r="N69" s="146">
        <f>+'IGS Huevos'!N68/180</f>
        <v>276.84849358974355</v>
      </c>
      <c r="O69" s="147">
        <f>+'IGS Huevos'!O68/180</f>
        <v>100.87233974358973</v>
      </c>
      <c r="P69" s="137"/>
      <c r="Q69" s="142">
        <f t="shared" si="67"/>
        <v>7973.9660256410252</v>
      </c>
      <c r="R69" s="143">
        <f t="shared" si="68"/>
        <v>8103.9631410256407</v>
      </c>
      <c r="S69" s="144">
        <f t="shared" si="69"/>
        <v>1502.6971153846155</v>
      </c>
    </row>
    <row r="70" spans="1:19" x14ac:dyDescent="0.25">
      <c r="A70" s="77" t="s">
        <v>203</v>
      </c>
      <c r="B70" s="145">
        <f>+'IGS Huevos'!B69/180</f>
        <v>89.487179487179489</v>
      </c>
      <c r="C70" s="146">
        <f>+'IGS Huevos'!C69/180</f>
        <v>229.83333333333334</v>
      </c>
      <c r="D70" s="146">
        <f>+'IGS Huevos'!D69/180</f>
        <v>473.41132478632483</v>
      </c>
      <c r="E70" s="146">
        <f>+'IGS Huevos'!E69/180</f>
        <v>600.39038461538462</v>
      </c>
      <c r="F70" s="146">
        <f>+'IGS Huevos'!F69/180</f>
        <v>50.166666666666664</v>
      </c>
      <c r="G70" s="146">
        <f>+'IGS Huevos'!G69/180</f>
        <v>5.8461538461538467</v>
      </c>
      <c r="H70" s="146">
        <f>+'IGS Huevos'!H69/180</f>
        <v>0.40384615384615385</v>
      </c>
      <c r="I70" s="146">
        <f>+'IGS Huevos'!I69/180</f>
        <v>61.741025641025644</v>
      </c>
      <c r="J70" s="146">
        <f>+'IGS Huevos'!J69/180</f>
        <v>49.926282051282051</v>
      </c>
      <c r="K70" s="146">
        <f>+'IGS Huevos'!K69/180</f>
        <v>113.55705128205128</v>
      </c>
      <c r="L70" s="146">
        <f>+'IGS Huevos'!L69/180</f>
        <v>15.681410256410256</v>
      </c>
      <c r="M70" s="146">
        <f>+'IGS Huevos'!M69/180</f>
        <v>18.695512820512821</v>
      </c>
      <c r="N70" s="146">
        <f>+'IGS Huevos'!N69/180</f>
        <v>34.299999999999997</v>
      </c>
      <c r="O70" s="147">
        <f>+'IGS Huevos'!O69/180</f>
        <v>21.897639957264957</v>
      </c>
      <c r="P70" s="137"/>
      <c r="Q70" s="142">
        <f t="shared" si="67"/>
        <v>792.73183760683764</v>
      </c>
      <c r="R70" s="143">
        <f t="shared" si="68"/>
        <v>656.80705128205125</v>
      </c>
      <c r="S70" s="144">
        <f t="shared" si="69"/>
        <v>169.75469123931623</v>
      </c>
    </row>
    <row r="71" spans="1:19" x14ac:dyDescent="0.25">
      <c r="A71" s="77" t="s">
        <v>204</v>
      </c>
      <c r="B71" s="145">
        <f>+'IGS Huevos'!B70/180</f>
        <v>472.15384615384619</v>
      </c>
      <c r="C71" s="146">
        <f>+'IGS Huevos'!C70/180</f>
        <v>1699.3034188034187</v>
      </c>
      <c r="D71" s="146">
        <f>+'IGS Huevos'!D70/180</f>
        <v>5138.8931623931621</v>
      </c>
      <c r="E71" s="146">
        <f>+'IGS Huevos'!E70/180</f>
        <v>6082.520833333333</v>
      </c>
      <c r="F71" s="146">
        <f>+'IGS Huevos'!F70/180</f>
        <v>1317.5064102564102</v>
      </c>
      <c r="G71" s="146">
        <f>+'IGS Huevos'!G70/180</f>
        <v>169.22756410256412</v>
      </c>
      <c r="H71" s="146">
        <f>+'IGS Huevos'!H70/180</f>
        <v>12.76923076923077</v>
      </c>
      <c r="I71" s="146">
        <f>+'IGS Huevos'!I70/180</f>
        <v>1153.0846153846155</v>
      </c>
      <c r="J71" s="146">
        <f>+'IGS Huevos'!J70/180</f>
        <v>88.381410256410248</v>
      </c>
      <c r="K71" s="146">
        <f>+'IGS Huevos'!K70/180</f>
        <v>1288.7814102564103</v>
      </c>
      <c r="L71" s="146">
        <f>+'IGS Huevos'!L70/180</f>
        <v>233.90313034188031</v>
      </c>
      <c r="M71" s="146">
        <f>+'IGS Huevos'!M70/180</f>
        <v>32.881410256410255</v>
      </c>
      <c r="N71" s="146">
        <f>+'IGS Huevos'!N70/180</f>
        <v>273.71378205128201</v>
      </c>
      <c r="O71" s="147">
        <f>+'IGS Huevos'!O70/180</f>
        <v>79.631944444444443</v>
      </c>
      <c r="P71" s="137"/>
      <c r="Q71" s="142">
        <f t="shared" si="67"/>
        <v>7310.3504273504268</v>
      </c>
      <c r="R71" s="143">
        <f t="shared" si="68"/>
        <v>7582.0240384615381</v>
      </c>
      <c r="S71" s="144">
        <f t="shared" si="69"/>
        <v>1642.1271367521367</v>
      </c>
    </row>
    <row r="72" spans="1:19" x14ac:dyDescent="0.25">
      <c r="A72" s="77" t="s">
        <v>205</v>
      </c>
      <c r="B72" s="148">
        <f>+'IGS Huevos'!B71/180</f>
        <v>511.82051282051282</v>
      </c>
      <c r="C72" s="149">
        <f>+'IGS Huevos'!C71/180</f>
        <v>1876.5192307692309</v>
      </c>
      <c r="D72" s="149">
        <f>+'IGS Huevos'!D71/180</f>
        <v>5590.1271367521367</v>
      </c>
      <c r="E72" s="149">
        <f>+'IGS Huevos'!E71/180</f>
        <v>6567.6435897435904</v>
      </c>
      <c r="F72" s="149">
        <f>+'IGS Huevos'!F71/180</f>
        <v>1360.7371794871794</v>
      </c>
      <c r="G72" s="149">
        <f>+'IGS Huevos'!G71/180</f>
        <v>152.83653846153845</v>
      </c>
      <c r="H72" s="149">
        <f>+'IGS Huevos'!H71/180</f>
        <v>19.76923076923077</v>
      </c>
      <c r="I72" s="149">
        <f>+'IGS Huevos'!I71/180</f>
        <v>963.58910256410263</v>
      </c>
      <c r="J72" s="149">
        <f>+'IGS Huevos'!J71/180</f>
        <v>40.762820512820511</v>
      </c>
      <c r="K72" s="149">
        <f>+'IGS Huevos'!K71/180</f>
        <v>1014.4573717948718</v>
      </c>
      <c r="L72" s="149">
        <f>+'IGS Huevos'!L71/180</f>
        <v>214.45865384615385</v>
      </c>
      <c r="M72" s="149">
        <f>+'IGS Huevos'!M71/180</f>
        <v>18.006410256410255</v>
      </c>
      <c r="N72" s="149">
        <f>+'IGS Huevos'!N71/180</f>
        <v>232.40416666666667</v>
      </c>
      <c r="O72" s="150">
        <f>+'IGS Huevos'!O71/180</f>
        <v>87.188888888888883</v>
      </c>
      <c r="P72" s="137"/>
      <c r="Q72" s="151">
        <f t="shared" si="67"/>
        <v>7978.4668803418808</v>
      </c>
      <c r="R72" s="152">
        <f t="shared" si="68"/>
        <v>8100.9865384615387</v>
      </c>
      <c r="S72" s="153">
        <f t="shared" si="69"/>
        <v>1334.0504273504273</v>
      </c>
    </row>
    <row r="73" spans="1:19" x14ac:dyDescent="0.25"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</row>
  </sheetData>
  <mergeCells count="4">
    <mergeCell ref="A2:O2"/>
    <mergeCell ref="Q2:S2"/>
    <mergeCell ref="A57:O57"/>
    <mergeCell ref="Q57:S57"/>
  </mergeCells>
  <pageMargins left="0.23622047244094491" right="0.23622047244094491" top="0.39370078740157483" bottom="0.74803149606299213" header="0.31496062992125984" footer="0.31496062992125984"/>
  <pageSetup scale="65" orientation="portrait" r:id="rId1"/>
  <headerFooter>
    <oddFooter>&amp;L&amp;"+,Normal"&amp;14&amp;D&amp;A&amp;F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068AE6AC7D694D9F76CFDF8D2B4051" ma:contentTypeVersion="8" ma:contentTypeDescription="Crear nuevo documento." ma:contentTypeScope="" ma:versionID="cb47c826435680c0c939ab3ec584f940">
  <xsd:schema xmlns:xsd="http://www.w3.org/2001/XMLSchema" xmlns:xs="http://www.w3.org/2001/XMLSchema" xmlns:p="http://schemas.microsoft.com/office/2006/metadata/properties" xmlns:ns3="bc14baaa-3dd8-408b-80af-3218f8224ffe" targetNamespace="http://schemas.microsoft.com/office/2006/metadata/properties" ma:root="true" ma:fieldsID="1df4782842d1c57c5fc5e671f296dc46" ns3:_="">
    <xsd:import namespace="bc14baaa-3dd8-408b-80af-3218f8224ff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4baaa-3dd8-408b-80af-3218f8224ff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9CE6E7-8648-4909-80E9-5439C045F864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bc14baaa-3dd8-408b-80af-3218f8224ffe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0C27C85-221F-4ACC-B098-E7202103C0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14baaa-3dd8-408b-80af-3218f8224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33134C-A637-41F0-B6E6-2E99529F15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Datos</vt:lpstr>
      <vt:lpstr>TD</vt:lpstr>
      <vt:lpstr>Tablas</vt:lpstr>
      <vt:lpstr>Resumen</vt:lpstr>
      <vt:lpstr>Graph</vt:lpstr>
      <vt:lpstr>IGS %</vt:lpstr>
      <vt:lpstr>IGS Huevos</vt:lpstr>
      <vt:lpstr>IGS Cajas 180</vt:lpstr>
      <vt:lpstr>Graph!Área_de_impresión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networkingcl@outlook.com</dc:creator>
  <cp:lastModifiedBy>Jessica Gonzalez</cp:lastModifiedBy>
  <cp:lastPrinted>2025-12-30T18:51:31Z</cp:lastPrinted>
  <dcterms:created xsi:type="dcterms:W3CDTF">2025-05-23T15:47:30Z</dcterms:created>
  <dcterms:modified xsi:type="dcterms:W3CDTF">2025-12-30T18:51:35Z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0x01010059068AE6AC7D694D9F76CFDF8D2B4051</vt:lpwstr>
  </property>
</Properties>
</file>