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given/Developer/gov.ct/ecis-data-migration/temporary-psr-generation/"/>
    </mc:Choice>
  </mc:AlternateContent>
  <xr:revisionPtr revIDLastSave="0" documentId="13_ncr:1_{A2772405-0A28-9145-B71A-463FEB695906}" xr6:coauthVersionLast="45" xr6:coauthVersionMax="45" xr10:uidLastSave="{00000000-0000-0000-0000-000000000000}"/>
  <bookViews>
    <workbookView xWindow="5480" yWindow="820" windowWidth="23020" windowHeight="20520" xr2:uid="{00000000-000D-0000-FFFF-FFFF00000000}"/>
  </bookViews>
  <sheets>
    <sheet name="PSR" sheetId="1" r:id="rId1"/>
    <sheet name="Enrollment Roster" sheetId="3" r:id="rId2"/>
    <sheet name="Family Income Groupings" sheetId="4" r:id="rId3"/>
    <sheet name="Spaces" sheetId="5" r:id="rId4"/>
    <sheet name="Other Details" sheetId="6" r:id="rId5"/>
  </sheets>
  <definedNames>
    <definedName name="_xlnm.Print_Area" localSheetId="0">PSR!$A$1:$Q$43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L38" i="1"/>
  <c r="J38" i="1"/>
  <c r="H38" i="1"/>
  <c r="N27" i="1"/>
  <c r="H27" i="1"/>
  <c r="N26" i="1"/>
  <c r="H26" i="1"/>
  <c r="N25" i="1"/>
  <c r="H25" i="1"/>
  <c r="N24" i="1"/>
  <c r="H24" i="1"/>
  <c r="N23" i="1"/>
  <c r="H23" i="1"/>
  <c r="N22" i="1"/>
  <c r="H22" i="1"/>
  <c r="Q17" i="1" a="1"/>
  <c r="Q17" i="1" s="1"/>
  <c r="P17" i="1" a="1"/>
  <c r="P17" i="1" s="1"/>
  <c r="O17" i="1" a="1"/>
  <c r="O17" i="1" s="1"/>
  <c r="N17" i="1" a="1"/>
  <c r="N17" i="1" s="1"/>
  <c r="G17" i="1" a="1"/>
  <c r="G17" i="1" s="1"/>
  <c r="F17" i="1" a="1"/>
  <c r="F17" i="1" s="1"/>
  <c r="E17" i="1" a="1"/>
  <c r="E17" i="1" s="1"/>
  <c r="D17" i="1" a="1"/>
  <c r="D17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K16" i="1" a="1"/>
  <c r="K16" i="1" s="1"/>
  <c r="J16" i="1" a="1"/>
  <c r="J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K15" i="1" a="1"/>
  <c r="K15" i="1" s="1"/>
  <c r="J15" i="1" a="1"/>
  <c r="J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Q14" i="1" a="1"/>
  <c r="Q14" i="1" s="1"/>
  <c r="P14" i="1" a="1"/>
  <c r="P14" i="1" s="1"/>
  <c r="O14" i="1" a="1"/>
  <c r="O14" i="1" s="1"/>
  <c r="N14" i="1" a="1"/>
  <c r="N14" i="1" s="1"/>
  <c r="G14" i="1" a="1"/>
  <c r="G14" i="1" s="1"/>
  <c r="F14" i="1" a="1"/>
  <c r="F14" i="1" s="1"/>
  <c r="E14" i="1" a="1"/>
  <c r="E14" i="1" s="1"/>
  <c r="D14" i="1" a="1"/>
  <c r="D14" i="1" s="1"/>
  <c r="Q13" i="1" a="1"/>
  <c r="Q13" i="1" s="1"/>
  <c r="P13" i="1" a="1"/>
  <c r="P13" i="1" s="1"/>
  <c r="O13" i="1" a="1"/>
  <c r="O13" i="1" s="1"/>
  <c r="N13" i="1" a="1"/>
  <c r="N13" i="1" s="1"/>
  <c r="G13" i="1" a="1"/>
  <c r="G13" i="1" s="1"/>
  <c r="F13" i="1" a="1"/>
  <c r="F13" i="1" s="1"/>
  <c r="E13" i="1" a="1"/>
  <c r="E13" i="1" s="1"/>
  <c r="D13" i="1" a="1"/>
  <c r="D13" i="1" s="1"/>
  <c r="G5" i="1"/>
  <c r="G4" i="1"/>
  <c r="H2" i="1"/>
  <c r="F37" i="1" l="1"/>
  <c r="F32" i="1"/>
  <c r="F33" i="1"/>
  <c r="F34" i="1"/>
  <c r="F35" i="1"/>
  <c r="F36" i="1"/>
  <c r="F38" i="1" l="1"/>
  <c r="N38" i="1" s="1"/>
</calcChain>
</file>

<file path=xl/sharedStrings.xml><?xml version="1.0" encoding="utf-8"?>
<sst xmlns="http://schemas.openxmlformats.org/spreadsheetml/2006/main" count="56" uniqueCount="39">
  <si>
    <t>CHILD DAY CARE PROGRAM STATUS REPORT (PSR)</t>
  </si>
  <si>
    <t xml:space="preserve">CONTRACTOR / SUBCONTRACTOR: </t>
  </si>
  <si>
    <t>Reporting Period:</t>
  </si>
  <si>
    <t>Number of Weeks:</t>
  </si>
  <si>
    <t>SPACES / CHILDREN SERVED</t>
  </si>
  <si>
    <t>Infant/Toddler</t>
  </si>
  <si>
    <t>Preschool</t>
  </si>
  <si>
    <t>Acc.</t>
  </si>
  <si>
    <t>Una</t>
  </si>
  <si>
    <r>
      <rPr>
        <sz val="10"/>
        <rFont val="Arial"/>
        <family val="2"/>
      </rPr>
      <t xml:space="preserve">Unit Rate    </t>
    </r>
    <r>
      <rPr>
        <sz val="9"/>
        <rFont val="Arial"/>
        <family val="2"/>
      </rPr>
      <t xml:space="preserve">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</si>
  <si>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 xml:space="preserve">Unit Rate   </t>
    </r>
    <r>
      <rPr>
        <sz val="9"/>
        <rFont val="Arial"/>
        <family val="2"/>
      </rPr>
      <t xml:space="preserve">               </t>
    </r>
    <r>
      <rPr>
        <sz val="8"/>
        <rFont val="Arial"/>
        <family val="2"/>
      </rPr>
      <t>Title I</t>
    </r>
  </si>
  <si>
    <r>
      <rPr>
        <sz val="10"/>
        <rFont val="Arial"/>
        <family val="2"/>
      </rPr>
      <t xml:space="preserve">Space Capacity </t>
    </r>
    <r>
      <rPr>
        <sz val="8"/>
        <rFont val="Arial"/>
        <family val="2"/>
      </rPr>
      <t>(Standard + Title I)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</si>
  <si>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    </t>
    </r>
    <r>
      <rPr>
        <sz val="8"/>
        <rFont val="Arial"/>
        <family val="2"/>
      </rPr>
      <t>Standard</t>
    </r>
  </si>
  <si>
    <r>
      <rPr>
        <sz val="10"/>
        <rFont val="Arial"/>
        <family val="2"/>
      </rPr>
      <t>Space Utilization</t>
    </r>
    <r>
      <rPr>
        <sz val="9"/>
        <rFont val="Arial"/>
        <family val="2"/>
      </rPr>
      <t xml:space="preserve">     </t>
    </r>
    <r>
      <rPr>
        <sz val="8"/>
        <rFont val="Arial"/>
        <family val="2"/>
      </rPr>
      <t>Title I</t>
    </r>
  </si>
  <si>
    <t>FAMILY INCOME GROUPING</t>
  </si>
  <si>
    <t>Family Size</t>
  </si>
  <si>
    <t>Less than or Equal to</t>
  </si>
  <si>
    <t># of Families</t>
  </si>
  <si>
    <t>REVENUE</t>
  </si>
  <si>
    <t>Unit Rate</t>
  </si>
  <si>
    <t>Family Fees</t>
  </si>
  <si>
    <t># Subsidies</t>
  </si>
  <si>
    <t>Subsidies</t>
  </si>
  <si>
    <t>Total</t>
  </si>
  <si>
    <t>Infant/Toddler F/T</t>
  </si>
  <si>
    <t>Infant/Toddler WA</t>
  </si>
  <si>
    <t>Preschool F/T</t>
  </si>
  <si>
    <t>Preschool WA</t>
  </si>
  <si>
    <t>School Age F/T</t>
  </si>
  <si>
    <t>School Age P/T</t>
  </si>
  <si>
    <t>TOTALS</t>
  </si>
  <si>
    <t>SUBMISSION SIGN-OFF</t>
  </si>
  <si>
    <t>Prepared By</t>
  </si>
  <si>
    <t>Date</t>
  </si>
  <si>
    <t>OEC-CDC PSR - JULY 2019</t>
  </si>
  <si>
    <t>ECE Reporter</t>
  </si>
  <si>
    <t>FT</t>
  </si>
  <si>
    <t>School-age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</si>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</sst>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.5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5B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76933B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5" fillId="0" borderId="13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" fillId="2" borderId="13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32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9" borderId="26" xfId="0" applyFont="1" applyFill="1" applyBorder="1" applyAlignment="1">
      <alignment horizontal="left" vertical="center"/>
    </xf>
    <xf numFmtId="0" fontId="7" fillId="9" borderId="27" xfId="0" applyFont="1" applyFill="1" applyBorder="1" applyAlignment="1">
      <alignment horizontal="left" vertical="center"/>
    </xf>
    <xf numFmtId="0" fontId="7" fillId="9" borderId="28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7" borderId="33" xfId="0" applyNumberFormat="1" applyFont="1" applyFill="1" applyBorder="1" applyAlignment="1">
      <alignment horizontal="center" vertical="center"/>
    </xf>
    <xf numFmtId="0" fontId="2" fillId="7" borderId="30" xfId="0" applyNumberFormat="1" applyFont="1" applyFill="1" applyBorder="1" applyAlignment="1">
      <alignment horizontal="center" vertical="center"/>
    </xf>
    <xf numFmtId="0" fontId="2" fillId="7" borderId="3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164" fontId="5" fillId="7" borderId="14" xfId="0" applyNumberFormat="1" applyFont="1" applyFill="1" applyBorder="1" applyAlignment="1">
      <alignment horizontal="center" vertical="center"/>
    </xf>
    <xf numFmtId="164" fontId="5" fillId="7" borderId="34" xfId="0" applyNumberFormat="1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5" fontId="3" fillId="5" borderId="5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64" fontId="3" fillId="6" borderId="11" xfId="0" applyNumberFormat="1" applyFont="1" applyFill="1" applyBorder="1" applyAlignment="1">
      <alignment horizontal="center" vertical="center"/>
    </xf>
    <xf numFmtId="164" fontId="3" fillId="6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5" borderId="14" xfId="0" applyNumberFormat="1" applyFont="1" applyFill="1" applyBorder="1" applyAlignment="1">
      <alignment horizontal="center" vertical="center"/>
    </xf>
    <xf numFmtId="164" fontId="3" fillId="5" borderId="15" xfId="0" applyNumberFormat="1" applyFont="1" applyFill="1" applyBorder="1" applyAlignment="1">
      <alignment horizontal="center" vertical="center"/>
    </xf>
    <xf numFmtId="164" fontId="5" fillId="7" borderId="4" xfId="0" applyNumberFormat="1" applyFont="1" applyFill="1" applyBorder="1" applyAlignment="1">
      <alignment horizontal="center" vertical="center"/>
    </xf>
    <xf numFmtId="164" fontId="5" fillId="7" borderId="3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5" borderId="11" xfId="0" applyNumberFormat="1" applyFont="1" applyFill="1" applyBorder="1" applyAlignment="1">
      <alignment horizontal="center" vertical="center"/>
    </xf>
    <xf numFmtId="164" fontId="3" fillId="5" borderId="12" xfId="0" applyNumberFormat="1" applyFont="1" applyFill="1" applyBorder="1" applyAlignment="1">
      <alignment horizontal="center" vertical="center"/>
    </xf>
    <xf numFmtId="164" fontId="5" fillId="7" borderId="19" xfId="0" applyNumberFormat="1" applyFont="1" applyFill="1" applyBorder="1" applyAlignment="1">
      <alignment horizontal="center" vertical="center"/>
    </xf>
    <xf numFmtId="164" fontId="5" fillId="7" borderId="20" xfId="0" applyNumberFormat="1" applyFont="1" applyFill="1" applyBorder="1" applyAlignment="1">
      <alignment horizontal="center" vertical="center"/>
    </xf>
    <xf numFmtId="164" fontId="5" fillId="7" borderId="21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0" borderId="25" xfId="0" applyFont="1" applyBorder="1" applyAlignment="1">
      <alignment horizontal="right"/>
    </xf>
    <xf numFmtId="164" fontId="6" fillId="5" borderId="10" xfId="0" applyNumberFormat="1" applyFont="1" applyFill="1" applyBorder="1" applyAlignment="1">
      <alignment horizontal="center" vertical="center"/>
    </xf>
    <xf numFmtId="164" fontId="6" fillId="5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9" borderId="26" xfId="0" applyFont="1" applyFill="1" applyBorder="1" applyAlignment="1">
      <alignment vertical="center"/>
    </xf>
    <xf numFmtId="0" fontId="7" fillId="9" borderId="27" xfId="0" applyFont="1" applyFill="1" applyBorder="1" applyAlignment="1">
      <alignment vertical="center"/>
    </xf>
    <xf numFmtId="0" fontId="7" fillId="9" borderId="28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4" fontId="6" fillId="6" borderId="30" xfId="0" applyNumberFormat="1" applyFont="1" applyFill="1" applyBorder="1" applyAlignment="1">
      <alignment horizontal="center" vertical="center"/>
    </xf>
    <xf numFmtId="164" fontId="6" fillId="6" borderId="31" xfId="0" applyNumberFormat="1" applyFont="1" applyFill="1" applyBorder="1" applyAlignment="1">
      <alignment horizontal="center" vertical="center"/>
    </xf>
    <xf numFmtId="164" fontId="6" fillId="5" borderId="30" xfId="0" applyNumberFormat="1" applyFont="1" applyFill="1" applyBorder="1" applyAlignment="1">
      <alignment horizontal="center" vertical="center"/>
    </xf>
    <xf numFmtId="164" fontId="6" fillId="5" borderId="31" xfId="0" applyNumberFormat="1" applyFont="1" applyFill="1" applyBorder="1" applyAlignment="1">
      <alignment horizontal="center" vertical="center"/>
    </xf>
    <xf numFmtId="164" fontId="6" fillId="2" borderId="30" xfId="0" applyNumberFormat="1" applyFont="1" applyFill="1" applyBorder="1" applyAlignment="1">
      <alignment horizontal="center" vertical="center"/>
    </xf>
    <xf numFmtId="164" fontId="6" fillId="2" borderId="31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164" fontId="6" fillId="2" borderId="3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tabSelected="1" workbookViewId="0">
      <selection activeCell="R1" sqref="R1"/>
    </sheetView>
  </sheetViews>
  <sheetFormatPr baseColWidth="10" defaultColWidth="8.83203125" defaultRowHeight="16" x14ac:dyDescent="0.2"/>
  <cols>
    <col min="1" max="1" width="14.5" customWidth="1"/>
    <col min="2" max="2" width="9.1640625" hidden="1" customWidth="1"/>
    <col min="3" max="3" width="2" customWidth="1"/>
    <col min="4" max="8" width="6.33203125" customWidth="1"/>
    <col min="9" max="9" width="5.5" customWidth="1"/>
    <col min="10" max="11" width="6.33203125" customWidth="1"/>
    <col min="12" max="12" width="5.6640625" customWidth="1"/>
    <col min="13" max="17" width="6.33203125" customWidth="1"/>
  </cols>
  <sheetData>
    <row r="1" spans="1:17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7" x14ac:dyDescent="0.2">
      <c r="A2" s="39" t="s">
        <v>1</v>
      </c>
      <c r="B2" s="39"/>
      <c r="C2" s="39"/>
      <c r="D2" s="39"/>
      <c r="E2" s="39"/>
      <c r="F2" s="39"/>
      <c r="G2" s="39"/>
      <c r="H2" s="40">
        <f>'Other Details'!A2</f>
        <v>0</v>
      </c>
      <c r="I2" s="40"/>
      <c r="J2" s="40"/>
      <c r="K2" s="40"/>
      <c r="L2" s="40"/>
      <c r="M2" s="40"/>
      <c r="N2" s="40"/>
      <c r="O2" s="40"/>
      <c r="P2" s="40"/>
      <c r="Q2" s="41"/>
    </row>
    <row r="3" spans="1:17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x14ac:dyDescent="0.2">
      <c r="A4" s="45" t="s">
        <v>2</v>
      </c>
      <c r="B4" s="46"/>
      <c r="C4" s="46"/>
      <c r="D4" s="46"/>
      <c r="E4" s="46"/>
      <c r="F4" s="46"/>
      <c r="G4" s="47">
        <f>'Other Details'!B2</f>
        <v>0</v>
      </c>
      <c r="H4" s="48"/>
      <c r="I4" s="48"/>
      <c r="J4" s="48"/>
      <c r="K4" s="48"/>
      <c r="L4" s="48"/>
      <c r="M4" s="49"/>
      <c r="Q4" s="2"/>
    </row>
    <row r="5" spans="1:17" x14ac:dyDescent="0.2">
      <c r="A5" s="45" t="s">
        <v>3</v>
      </c>
      <c r="B5" s="46"/>
      <c r="C5" s="46"/>
      <c r="D5" s="46"/>
      <c r="E5" s="46"/>
      <c r="F5" s="46"/>
      <c r="G5" s="47">
        <f>'Other Details'!C2</f>
        <v>0</v>
      </c>
      <c r="H5" s="48"/>
      <c r="I5" s="48"/>
      <c r="J5" s="48"/>
      <c r="K5" s="48"/>
      <c r="L5" s="48"/>
      <c r="M5" s="49"/>
      <c r="N5" s="50"/>
      <c r="O5" s="50"/>
      <c r="P5" s="50"/>
      <c r="Q5" s="51"/>
    </row>
    <row r="6" spans="1:17" ht="17" customHeight="1" x14ac:dyDescent="0.2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 ht="17" customHeight="1" x14ac:dyDescent="0.2">
      <c r="A7" s="52" t="s">
        <v>4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4"/>
    </row>
    <row r="8" spans="1:17" x14ac:dyDescent="0.2">
      <c r="A8" s="55"/>
      <c r="B8" s="56"/>
      <c r="C8" s="56"/>
      <c r="D8" s="59" t="s">
        <v>5</v>
      </c>
      <c r="E8" s="60"/>
      <c r="F8" s="60"/>
      <c r="G8" s="61"/>
      <c r="H8" s="59" t="s">
        <v>6</v>
      </c>
      <c r="I8" s="60"/>
      <c r="J8" s="60"/>
      <c r="K8" s="60"/>
      <c r="L8" s="60"/>
      <c r="M8" s="61"/>
      <c r="N8" s="60" t="s">
        <v>37</v>
      </c>
      <c r="O8" s="60"/>
      <c r="P8" s="60"/>
      <c r="Q8" s="61"/>
    </row>
    <row r="9" spans="1:17" ht="17" customHeight="1" x14ac:dyDescent="0.2">
      <c r="A9" s="57"/>
      <c r="B9" s="58"/>
      <c r="C9" s="58"/>
      <c r="D9" s="62"/>
      <c r="E9" s="63"/>
      <c r="F9" s="63"/>
      <c r="G9" s="64"/>
      <c r="H9" s="62"/>
      <c r="I9" s="63"/>
      <c r="J9" s="63"/>
      <c r="K9" s="63"/>
      <c r="L9" s="63"/>
      <c r="M9" s="64"/>
      <c r="N9" s="63"/>
      <c r="O9" s="63"/>
      <c r="P9" s="63"/>
      <c r="Q9" s="64"/>
    </row>
    <row r="10" spans="1:17" x14ac:dyDescent="0.2">
      <c r="A10" s="88"/>
      <c r="B10" s="89"/>
      <c r="C10" s="90"/>
      <c r="D10" s="91" t="s">
        <v>36</v>
      </c>
      <c r="E10" s="77"/>
      <c r="F10" s="77" t="s">
        <v>38</v>
      </c>
      <c r="G10" s="78"/>
      <c r="H10" s="91" t="s">
        <v>36</v>
      </c>
      <c r="I10" s="77"/>
      <c r="J10" s="77"/>
      <c r="K10" s="77" t="s">
        <v>38</v>
      </c>
      <c r="L10" s="77"/>
      <c r="M10" s="78"/>
      <c r="N10" s="92" t="s">
        <v>36</v>
      </c>
      <c r="O10" s="77"/>
      <c r="P10" s="77" t="s">
        <v>38</v>
      </c>
      <c r="Q10" s="78"/>
    </row>
    <row r="11" spans="1:17" ht="17" customHeight="1" x14ac:dyDescent="0.2">
      <c r="A11" s="79"/>
      <c r="B11" s="80"/>
      <c r="C11" s="81"/>
      <c r="D11" s="7" t="s">
        <v>7</v>
      </c>
      <c r="E11" s="15" t="s">
        <v>8</v>
      </c>
      <c r="F11" s="15" t="s">
        <v>7</v>
      </c>
      <c r="G11" s="16" t="s">
        <v>8</v>
      </c>
      <c r="H11" s="7" t="s">
        <v>7</v>
      </c>
      <c r="I11" s="18"/>
      <c r="J11" s="15" t="s">
        <v>8</v>
      </c>
      <c r="K11" s="15" t="s">
        <v>7</v>
      </c>
      <c r="L11" s="18"/>
      <c r="M11" s="16" t="s">
        <v>8</v>
      </c>
      <c r="N11" s="19" t="s">
        <v>7</v>
      </c>
      <c r="O11" s="15" t="s">
        <v>8</v>
      </c>
      <c r="P11" s="15" t="s">
        <v>7</v>
      </c>
      <c r="Q11" s="16" t="s">
        <v>8</v>
      </c>
    </row>
    <row r="12" spans="1:17" ht="17" customHeight="1" x14ac:dyDescent="0.2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4"/>
    </row>
    <row r="13" spans="1:17" ht="25" customHeight="1" x14ac:dyDescent="0.2">
      <c r="A13" s="65" t="s">
        <v>9</v>
      </c>
      <c r="B13" s="66"/>
      <c r="C13" s="67"/>
      <c r="D13" s="20" t="str">
        <f t="array" ref="D13">IFERROR(INDEX(Spaces!$E:$E,MATCH(1,(Spaces!$A:$A="Infant/Toddler")*(Spaces!$B:$B="FT")*(Spaces!$C:$C="Acc.")*(Spaces!$D:$D="Standard"),0)),"")</f>
        <v/>
      </c>
      <c r="E13" s="21" t="str">
        <f t="array" ref="E13">IFERROR(INDEX(Spaces!$E:$E,MATCH(1,(Spaces!$A:$A="Infant/Toddler")*(Spaces!$B:$B="FT")*(Spaces!$C:$C="Una")*(Spaces!$D:$D="Standard"),0)),"")</f>
        <v/>
      </c>
      <c r="F13" s="21" t="str">
        <f t="array" ref="F13">IFERROR(INDEX(Spaces!$E:$E,MATCH(1,(Spaces!$A:$A="Infant/Toddler")*(Spaces!$B:$B="PT")*(Spaces!$C:$C="Acc.")*(Spaces!$D:$D="Standard"),0)),"")</f>
        <v/>
      </c>
      <c r="G13" s="1" t="str">
        <f t="array" ref="G13">IFERROR(INDEX(Spaces!$E:$E,MATCH(1,(Spaces!$A:$A="Infant/Toddler")*(Spaces!$B:$B="PT")*(Spaces!$C:$C="Una")*(Spaces!$D:$D="Standard"),0)),"")</f>
        <v/>
      </c>
      <c r="H13" s="6">
        <v>165.32</v>
      </c>
      <c r="I13" s="17"/>
      <c r="J13" s="22">
        <v>126.59</v>
      </c>
      <c r="K13" s="22">
        <v>57.85</v>
      </c>
      <c r="L13" s="17"/>
      <c r="M13" s="25">
        <v>44.2</v>
      </c>
      <c r="N13" s="20" t="str">
        <f t="array" ref="N13">IFERROR(INDEX(Spaces!$E:$E,MATCH(1,(Spaces!$A:$A="School-age")*(Spaces!$B:$B="FT")*(Spaces!$C:$C="Acc.")*(Spaces!$D:$D="Standard"),0)),"")</f>
        <v/>
      </c>
      <c r="O13" s="21" t="str">
        <f t="array" ref="O13">IFERROR(INDEX(Spaces!$E:$E,MATCH(1,(Spaces!$A:$A="School-age")*(Spaces!$B:$B="FT")*(Spaces!$C:$C="Una")*(Spaces!$D:$D="Standard"),0)),"")</f>
        <v/>
      </c>
      <c r="P13" s="21" t="str">
        <f t="array" ref="P13">IFERROR(INDEX(Spaces!$E:$E,MATCH(1,(Spaces!$A:$A="School-age")*(Spaces!$B:$B="PT")*(Spaces!$C:$C="Acc.")*(Spaces!$D:$D="Standard"),0)),"")</f>
        <v/>
      </c>
      <c r="Q13" s="1" t="str">
        <f t="array" ref="Q13">IFERROR(INDEX(Spaces!$E:$E,MATCH(1,(Spaces!$A:$A="School-age")*(Spaces!$B:$B="PT")*(Spaces!$C:$C="Una")*(Spaces!$D:$D="Standard"),0)),"")</f>
        <v/>
      </c>
    </row>
    <row r="14" spans="1:17" ht="25" customHeight="1" x14ac:dyDescent="0.2">
      <c r="A14" s="65" t="s">
        <v>10</v>
      </c>
      <c r="B14" s="66"/>
      <c r="C14" s="67"/>
      <c r="D14" s="20" t="str">
        <f t="array" ref="D14">IFERROR(INDEX(Spaces!$E:$E,MATCH(1,(Spaces!$A:$A="Infant/Toddler")*(Spaces!$B:$B="FT")*(Spaces!$C:$C="Acc.")*(Spaces!$D:$D="Title I"),0)),"")</f>
        <v/>
      </c>
      <c r="E14" s="21" t="str">
        <f t="array" ref="E14">IFERROR(INDEX(Spaces!$E:$E,MATCH(1,(Spaces!$A:$A="Infant/Toddler")*(Spaces!$B:$B="FT")*(Spaces!$C:$C="Una")*(Spaces!$D:$D="Title I"),0)),"")</f>
        <v/>
      </c>
      <c r="F14" s="21" t="str">
        <f t="array" ref="F14">IFERROR(INDEX(Spaces!$E:$E,MATCH(1,(Spaces!$A:$A="Infant/Toddler")*(Spaces!$B:$B="PT")*(Spaces!$C:$C="Acc.")*(Spaces!$D:$D="Title I"),0)),"")</f>
        <v/>
      </c>
      <c r="G14" s="1" t="str">
        <f t="array" ref="G14">IFERROR(INDEX(Spaces!$E:$E,MATCH(1,(Spaces!$A:$A="Infant/Toddler")*(Spaces!$B:$B="PT")*(Spaces!$C:$C="Una")*(Spaces!$D:$D="Title I"),0)),"")</f>
        <v/>
      </c>
      <c r="H14" s="85"/>
      <c r="I14" s="86"/>
      <c r="J14" s="86"/>
      <c r="K14" s="86"/>
      <c r="L14" s="86"/>
      <c r="M14" s="87"/>
      <c r="N14" s="20" t="str">
        <f t="array" ref="N14">IFERROR(INDEX(Spaces!$E:$E,MATCH(1,(Spaces!$A:$A="School-age")*(Spaces!$B:$B="FT")*(Spaces!$C:$C="Acc.")*(Spaces!$D:$D="Title I"),0)),"")</f>
        <v/>
      </c>
      <c r="O14" s="21" t="str">
        <f t="array" ref="O14">IFERROR(INDEX(Spaces!$E:$E,MATCH(1,(Spaces!$A:$A="School-age")*(Spaces!$B:$B="FT")*(Spaces!$C:$C="Una")*(Spaces!$D:$D="Title I"),0)),"")</f>
        <v/>
      </c>
      <c r="P14" s="21" t="str">
        <f t="array" ref="P14">IFERROR(INDEX(Spaces!$E:$E,MATCH(1,(Spaces!$A:$A="School-age")*(Spaces!$B:$B="PT")*(Spaces!$C:$C="Acc.")*(Spaces!$D:$D="Title I"),0)),"")</f>
        <v/>
      </c>
      <c r="Q14" s="1" t="str">
        <f t="array" ref="Q14">IFERROR(INDEX(Spaces!$E:$E,MATCH(1,(Spaces!$A:$A="School-age")*(Spaces!$B:$B="PT")*(Spaces!$C:$C="Una")*(Spaces!$D:$D="Title I"),0)),"")</f>
        <v/>
      </c>
    </row>
    <row r="15" spans="1:17" ht="25" customHeight="1" x14ac:dyDescent="0.2">
      <c r="A15" s="65" t="s">
        <v>11</v>
      </c>
      <c r="B15" s="66"/>
      <c r="C15" s="67"/>
      <c r="D15" s="27" t="str">
        <f t="array" ref="D15">IFERROR(INDEX(Spaces!$F:$F,MATCH(1,(Spaces!$A:$A="Infant/Toddler")*(Spaces!$B:$B="FT")*(Spaces!$C:$C="Acc."),0)),"")</f>
        <v/>
      </c>
      <c r="E15" s="28" t="str">
        <f t="array" ref="E15">IFERROR(INDEX(Spaces!$F:$F,MATCH(1,(Spaces!$A:$A="Infant/Toddler")*(Spaces!$B:$B="FT")*(Spaces!$C:$C="Una"),0)),"")</f>
        <v/>
      </c>
      <c r="F15" s="28" t="str">
        <f t="array" ref="F15">IFERROR(INDEX(Spaces!$F:$F,MATCH(1,(Spaces!$A:$A="Infant/Toddler")*(Spaces!$B:$B="PT")*(Spaces!$C:$C="Acc."),0)),"")</f>
        <v/>
      </c>
      <c r="G15" s="29" t="str">
        <f t="array" ref="G15">IFERROR(INDEX(Spaces!$F:$F,MATCH(1,(Spaces!$A:$A="Infant/Toddler")*(Spaces!$B:$B="PT")*(Spaces!$C:$C="Una"),0)),"")</f>
        <v/>
      </c>
      <c r="H15" s="27" t="str">
        <f t="array" ref="H15">IFERROR(INDEX(Spaces!$F:$F,MATCH(1,(Spaces!$A:$A="Preschool")*(Spaces!$B:$B="FT")*(Spaces!$C:$C="Acc."),0)),"")</f>
        <v/>
      </c>
      <c r="I15" s="30"/>
      <c r="J15" s="28" t="str">
        <f t="array" ref="J15">IFERROR(INDEX(Spaces!$F:$F,MATCH(1,(Spaces!$A:$A="Preschool")*(Spaces!$B:$B="FT")*(Spaces!$C:$C="Una"),0)),"")</f>
        <v/>
      </c>
      <c r="K15" s="28" t="str">
        <f t="array" ref="K15">IFERROR(INDEX(Spaces!$F:$F,MATCH(1,(Spaces!$A:$A="Preschool")*(Spaces!$B:$B="PT")*(Spaces!$C:$C="Acc."),0)),"")</f>
        <v/>
      </c>
      <c r="L15" s="30"/>
      <c r="M15" s="29" t="str">
        <f t="array" ref="M15">IFERROR(INDEX(Spaces!$F:$F,MATCH(1,(Spaces!$A:$A="Preschool")*(Spaces!$B:$B="PT")*(Spaces!$C:$C="Una"),0)),"")</f>
        <v/>
      </c>
      <c r="N15" s="31" t="str">
        <f t="array" ref="N15">IFERROR(INDEX(Spaces!$F:$F,MATCH(1,(Spaces!$A:$A="School-age")*(Spaces!$B:$B="FT")*(Spaces!$C:$C="Acc."),0)),"")</f>
        <v/>
      </c>
      <c r="O15" s="28" t="str">
        <f t="array" ref="O15">IFERROR(INDEX(Spaces!$F:$F,MATCH(1,(Spaces!$A:$A="School-age")*(Spaces!$B:$B="FT")*(Spaces!$C:$C="Una"),0)),"")</f>
        <v/>
      </c>
      <c r="P15" s="28" t="str">
        <f t="array" ref="P15">IFERROR(INDEX(Spaces!$F:$F,MATCH(1,(Spaces!$A:$A="School-age")*(Spaces!$B:$B="PT")*(Spaces!$C:$C="Acc."),0)),"")</f>
        <v/>
      </c>
      <c r="Q15" s="29" t="str">
        <f t="array" ref="Q15">IFERROR(INDEX(Spaces!$F:$F,MATCH(1,(Spaces!$A:$A="School-age")*(Spaces!$B:$B="PT")*(Spaces!$C:$C="Una"),0)),"")</f>
        <v/>
      </c>
    </row>
    <row r="16" spans="1:17" ht="25" customHeight="1" x14ac:dyDescent="0.2">
      <c r="A16" s="65" t="s">
        <v>12</v>
      </c>
      <c r="B16" s="66"/>
      <c r="C16" s="67"/>
      <c r="D16" s="27" t="str">
        <f t="array" ref="D16">IFERROR(INDEX(Spaces!$G:$G,MATCH(1,(Spaces!$A:$A="Infant/Toddler")*(Spaces!$B:$B="FT")*(Spaces!$C:$C="Acc.")*(Spaces!$D:$D="Standard"),0)),"")</f>
        <v/>
      </c>
      <c r="E16" s="28" t="str">
        <f t="array" ref="E16">IFERROR(INDEX(Spaces!$G:$G,MATCH(1,(Spaces!$A:$A="Infant/Toddler")*(Spaces!$B:$B="FT")*(Spaces!$C:$C="Una")*(Spaces!$D:$D="Standard"),0)),"")</f>
        <v/>
      </c>
      <c r="F16" s="28" t="str">
        <f t="array" ref="F16">IFERROR(INDEX(Spaces!$G:$G,MATCH(1,(Spaces!$A:$A="Infant/Toddler")*(Spaces!$B:$B="PT")*(Spaces!$C:$C="Acc.")*(Spaces!$D:$D="Standard"),0)),"")</f>
        <v/>
      </c>
      <c r="G16" s="29" t="str">
        <f t="array" ref="G16">IFERROR(INDEX(Spaces!$G:$G,MATCH(1,(Spaces!$A:$A="Infant/Toddler")*(Spaces!$B:$B="PT")*(Spaces!$C:$C="Una")*(Spaces!$D:$D="Standard"),0)),"")</f>
        <v/>
      </c>
      <c r="H16" s="27" t="str">
        <f t="array" ref="H16">IFERROR(INDEX(Spaces!$G:$G,MATCH(1,(Spaces!$A:$A="Preschool")*(Spaces!$B:$B="FT")*(Spaces!$C:$C="Acc."),0)),"")</f>
        <v/>
      </c>
      <c r="I16" s="30"/>
      <c r="J16" s="28" t="str">
        <f t="array" ref="J16">IFERROR(INDEX(Spaces!$G:$G,MATCH(1,(Spaces!$A:$A="Preschool")*(Spaces!$B:$B="FT")*(Spaces!$C:$C="Una"),0)),"")</f>
        <v/>
      </c>
      <c r="K16" s="28" t="str">
        <f t="array" ref="K16">IFERROR(INDEX(Spaces!$G:$G,MATCH(1,(Spaces!$A:$A="Preschool")*(Spaces!$B:$B="PT")*(Spaces!$C:$C="Acc."),0)),"")</f>
        <v/>
      </c>
      <c r="L16" s="30"/>
      <c r="M16" s="29" t="str">
        <f t="array" ref="M16">IFERROR(INDEX(Spaces!$G:$G,MATCH(1,(Spaces!$A:$A="Preschool")*(Spaces!$B:$B="PT")*(Spaces!$C:$C="Una"),0)),"")</f>
        <v/>
      </c>
      <c r="N16" s="31" t="str">
        <f t="array" ref="N16">IFERROR(INDEX(Spaces!$G:$G,MATCH(1,(Spaces!$A:$A="School-age")*(Spaces!$B:$B="FT")*(Spaces!$C:$C="Acc.")*(Spaces!$D:$D="Standard"),0)),"")</f>
        <v/>
      </c>
      <c r="O16" s="28" t="str">
        <f t="array" ref="O16">IFERROR(INDEX(Spaces!$G:$G,MATCH(1,(Spaces!$A:$A="School-age")*(Spaces!$B:$B="FT")*(Spaces!$C:$C="Una")*(Spaces!$D:$D="Standard"),0)),"")</f>
        <v/>
      </c>
      <c r="P16" s="28" t="str">
        <f t="array" ref="P16">IFERROR(INDEX(Spaces!$G:$G,MATCH(1,(Spaces!$A:$A="School-age")*(Spaces!$B:$B="PT")*(Spaces!$C:$C="Acc.")*(Spaces!$D:$D="Standard"),0)),"")</f>
        <v/>
      </c>
      <c r="Q16" s="29" t="str">
        <f t="array" ref="Q16">IFERROR(INDEX(Spaces!$G:$G,MATCH(1,(Spaces!$A:$A="School-age")*(Spaces!$B:$B="PT")*(Spaces!$C:$C="Una")*(Spaces!$D:$D="Standard"),0)),"")</f>
        <v/>
      </c>
    </row>
    <row r="17" spans="1:17" ht="25" customHeight="1" x14ac:dyDescent="0.2">
      <c r="A17" s="68" t="s">
        <v>13</v>
      </c>
      <c r="B17" s="69"/>
      <c r="C17" s="70"/>
      <c r="D17" s="32" t="str">
        <f t="array" ref="D17">IFERROR(INDEX(Spaces!$G:$G,MATCH(1,(Spaces!$A:$A="Infant/Toddler")*(Spaces!$B:$B="FT")*(Spaces!$C:$C="Acc.")*(Spaces!$D:$D="Title I"),0)),"")</f>
        <v/>
      </c>
      <c r="E17" s="33" t="str">
        <f t="array" ref="E17">IFERROR(INDEX(Spaces!$G:$G,MATCH(1,(Spaces!$A:$A="Infant/Toddler")*(Spaces!$B:$B="FT")*(Spaces!$C:$C="Una")*(Spaces!$D:$D="Title I"),0)),"")</f>
        <v/>
      </c>
      <c r="F17" s="33" t="str">
        <f t="array" ref="F17">IFERROR(INDEX(Spaces!$G:$G,MATCH(1,(Spaces!$A:$A="Infant/Toddler")*(Spaces!$B:$B="PT")*(Spaces!$C:$C="Acc.")*(Spaces!$D:$D="Title I"),0)),"")</f>
        <v/>
      </c>
      <c r="G17" s="34" t="str">
        <f t="array" ref="G17">IFERROR(INDEX(Spaces!$G:$G,MATCH(1,(Spaces!$A:$A="Infant/Toddler")*(Spaces!$B:$B="PT")*(Spaces!$C:$C="Una")*(Spaces!$D:$D="Title I"),0)),"")</f>
        <v/>
      </c>
      <c r="H17" s="71"/>
      <c r="I17" s="72"/>
      <c r="J17" s="72"/>
      <c r="K17" s="72"/>
      <c r="L17" s="72"/>
      <c r="M17" s="73"/>
      <c r="N17" s="35" t="str">
        <f t="array" ref="N17">IFERROR(INDEX(Spaces!$G:$G,MATCH(1,(Spaces!$A:$A="School-age")*(Spaces!$B:$B="FT")*(Spaces!$C:$C="Acc.")*(Spaces!$D:$D="Title I"),0)),"")</f>
        <v/>
      </c>
      <c r="O17" s="33" t="str">
        <f t="array" ref="O17">IFERROR(INDEX(Spaces!$G:$G,MATCH(1,(Spaces!$A:$A="School-age")*(Spaces!$B:$B="FT")*(Spaces!$C:$C="Una")*(Spaces!$D:$D="Title I"),0)),"")</f>
        <v/>
      </c>
      <c r="P17" s="33" t="str">
        <f t="array" ref="P17">IFERROR(INDEX(Spaces!$G:$G,MATCH(1,(Spaces!$A:$A="School-age")*(Spaces!$B:$B="PT")*(Spaces!$C:$C="Acc.")*(Spaces!$D:$D="Title I"),0)),"")</f>
        <v/>
      </c>
      <c r="Q17" s="34" t="str">
        <f t="array" ref="Q17">IFERROR(INDEX(Spaces!$G:$G,MATCH(1,(Spaces!$A:$A="School-age")*(Spaces!$B:$B="PT")*(Spaces!$C:$C="Una")*(Spaces!$D:$D="Title I"),0)),"")</f>
        <v/>
      </c>
    </row>
    <row r="18" spans="1:17" ht="17" customHeight="1" x14ac:dyDescent="0.2">
      <c r="A18" s="7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17" customHeight="1" x14ac:dyDescent="0.2">
      <c r="A19" s="52" t="s">
        <v>14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4"/>
      <c r="P19" s="3"/>
      <c r="Q19" s="4"/>
    </row>
    <row r="20" spans="1:17" x14ac:dyDescent="0.2">
      <c r="A20" s="55"/>
      <c r="B20" s="56"/>
      <c r="C20" s="108"/>
      <c r="D20" s="59" t="s">
        <v>15</v>
      </c>
      <c r="E20" s="61"/>
      <c r="F20" s="60" t="s">
        <v>16</v>
      </c>
      <c r="G20" s="61"/>
      <c r="H20" s="59" t="s">
        <v>17</v>
      </c>
      <c r="I20" s="60"/>
      <c r="J20" s="59" t="s">
        <v>15</v>
      </c>
      <c r="K20" s="61"/>
      <c r="L20" s="60" t="s">
        <v>16</v>
      </c>
      <c r="M20" s="61"/>
      <c r="N20" s="59" t="s">
        <v>17</v>
      </c>
      <c r="O20" s="61"/>
      <c r="P20" s="3"/>
      <c r="Q20" s="4"/>
    </row>
    <row r="21" spans="1:17" x14ac:dyDescent="0.2">
      <c r="A21" s="109"/>
      <c r="B21" s="110"/>
      <c r="C21" s="111"/>
      <c r="D21" s="62"/>
      <c r="E21" s="64"/>
      <c r="F21" s="63"/>
      <c r="G21" s="64"/>
      <c r="H21" s="62"/>
      <c r="I21" s="63"/>
      <c r="J21" s="62"/>
      <c r="K21" s="64"/>
      <c r="L21" s="63"/>
      <c r="M21" s="64"/>
      <c r="N21" s="62"/>
      <c r="O21" s="64"/>
      <c r="P21" s="3"/>
      <c r="Q21" s="4"/>
    </row>
    <row r="22" spans="1:17" x14ac:dyDescent="0.2">
      <c r="A22" s="93"/>
      <c r="B22" s="94"/>
      <c r="C22" s="95"/>
      <c r="D22" s="102">
        <v>1</v>
      </c>
      <c r="E22" s="103"/>
      <c r="F22" s="104">
        <v>24280</v>
      </c>
      <c r="G22" s="105"/>
      <c r="H22" s="106">
        <f>'Family Income Groupings'!C2</f>
        <v>0</v>
      </c>
      <c r="I22" s="106"/>
      <c r="J22" s="102">
        <v>7</v>
      </c>
      <c r="K22" s="103"/>
      <c r="L22" s="104">
        <v>76120</v>
      </c>
      <c r="M22" s="105"/>
      <c r="N22" s="107">
        <f>'Family Income Groupings'!C8</f>
        <v>0</v>
      </c>
      <c r="O22" s="107"/>
      <c r="P22" s="3"/>
      <c r="Q22" s="4"/>
    </row>
    <row r="23" spans="1:17" x14ac:dyDescent="0.2">
      <c r="A23" s="96"/>
      <c r="B23" s="97"/>
      <c r="C23" s="98"/>
      <c r="D23" s="102">
        <v>2</v>
      </c>
      <c r="E23" s="103"/>
      <c r="F23" s="104">
        <v>32920</v>
      </c>
      <c r="G23" s="105"/>
      <c r="H23" s="106">
        <f>'Family Income Groupings'!C3</f>
        <v>0</v>
      </c>
      <c r="I23" s="106"/>
      <c r="J23" s="102">
        <v>8</v>
      </c>
      <c r="K23" s="103"/>
      <c r="L23" s="104">
        <v>84760</v>
      </c>
      <c r="M23" s="105"/>
      <c r="N23" s="107">
        <f>'Family Income Groupings'!C9</f>
        <v>0</v>
      </c>
      <c r="O23" s="107"/>
      <c r="P23" s="3"/>
      <c r="Q23" s="4"/>
    </row>
    <row r="24" spans="1:17" x14ac:dyDescent="0.2">
      <c r="A24" s="96"/>
      <c r="B24" s="97"/>
      <c r="C24" s="98"/>
      <c r="D24" s="102">
        <v>3</v>
      </c>
      <c r="E24" s="103"/>
      <c r="F24" s="104">
        <v>41560</v>
      </c>
      <c r="G24" s="105"/>
      <c r="H24" s="106">
        <f>'Family Income Groupings'!C4</f>
        <v>0</v>
      </c>
      <c r="I24" s="106"/>
      <c r="J24" s="102">
        <v>9</v>
      </c>
      <c r="K24" s="103"/>
      <c r="L24" s="104">
        <v>93400</v>
      </c>
      <c r="M24" s="105"/>
      <c r="N24" s="107">
        <f>'Family Income Groupings'!C10</f>
        <v>0</v>
      </c>
      <c r="O24" s="107"/>
      <c r="P24" s="3"/>
      <c r="Q24" s="4"/>
    </row>
    <row r="25" spans="1:17" x14ac:dyDescent="0.2">
      <c r="A25" s="96"/>
      <c r="B25" s="97"/>
      <c r="C25" s="98"/>
      <c r="D25" s="102">
        <v>4</v>
      </c>
      <c r="E25" s="103"/>
      <c r="F25" s="104">
        <v>50200</v>
      </c>
      <c r="G25" s="105"/>
      <c r="H25" s="106">
        <f>'Family Income Groupings'!C5</f>
        <v>0</v>
      </c>
      <c r="I25" s="106"/>
      <c r="J25" s="102">
        <v>10</v>
      </c>
      <c r="K25" s="103"/>
      <c r="L25" s="104">
        <v>102040</v>
      </c>
      <c r="M25" s="105"/>
      <c r="N25" s="107">
        <f>'Family Income Groupings'!C11</f>
        <v>0</v>
      </c>
      <c r="O25" s="107"/>
      <c r="P25" s="3"/>
      <c r="Q25" s="4"/>
    </row>
    <row r="26" spans="1:17" x14ac:dyDescent="0.2">
      <c r="A26" s="96"/>
      <c r="B26" s="97"/>
      <c r="C26" s="98"/>
      <c r="D26" s="102">
        <v>5</v>
      </c>
      <c r="E26" s="103"/>
      <c r="F26" s="104">
        <v>58840</v>
      </c>
      <c r="G26" s="105"/>
      <c r="H26" s="106">
        <f>'Family Income Groupings'!C6</f>
        <v>0</v>
      </c>
      <c r="I26" s="106"/>
      <c r="J26" s="102">
        <v>11</v>
      </c>
      <c r="K26" s="103"/>
      <c r="L26" s="104">
        <v>110680</v>
      </c>
      <c r="M26" s="105"/>
      <c r="N26" s="107">
        <f>'Family Income Groupings'!C12</f>
        <v>0</v>
      </c>
      <c r="O26" s="107"/>
      <c r="P26" s="3"/>
      <c r="Q26" s="4"/>
    </row>
    <row r="27" spans="1:17" x14ac:dyDescent="0.2">
      <c r="A27" s="99"/>
      <c r="B27" s="100"/>
      <c r="C27" s="101"/>
      <c r="D27" s="112">
        <v>6</v>
      </c>
      <c r="E27" s="112"/>
      <c r="F27" s="113">
        <v>67480</v>
      </c>
      <c r="G27" s="113"/>
      <c r="H27" s="106">
        <f>'Family Income Groupings'!C7</f>
        <v>0</v>
      </c>
      <c r="I27" s="106"/>
      <c r="J27" s="112">
        <v>12</v>
      </c>
      <c r="K27" s="112"/>
      <c r="L27" s="113">
        <v>119320</v>
      </c>
      <c r="M27" s="113"/>
      <c r="N27" s="107">
        <f>'Family Income Groupings'!C13</f>
        <v>0</v>
      </c>
      <c r="O27" s="107"/>
      <c r="P27" s="3"/>
      <c r="Q27" s="4"/>
    </row>
    <row r="28" spans="1:17" ht="17" customHeight="1" x14ac:dyDescent="0.2">
      <c r="A28" s="74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6"/>
    </row>
    <row r="29" spans="1:17" ht="17" customHeight="1" x14ac:dyDescent="0.2">
      <c r="A29" s="52" t="s">
        <v>18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4"/>
      <c r="P29" s="5"/>
      <c r="Q29" s="8"/>
    </row>
    <row r="30" spans="1:17" x14ac:dyDescent="0.2">
      <c r="A30" s="55"/>
      <c r="B30" s="56"/>
      <c r="C30" s="108"/>
      <c r="D30" s="59"/>
      <c r="E30" s="61"/>
      <c r="F30" s="60" t="s">
        <v>19</v>
      </c>
      <c r="G30" s="61"/>
      <c r="H30" s="59" t="s">
        <v>20</v>
      </c>
      <c r="I30" s="60"/>
      <c r="J30" s="59" t="s">
        <v>21</v>
      </c>
      <c r="K30" s="61"/>
      <c r="L30" s="60" t="s">
        <v>22</v>
      </c>
      <c r="M30" s="61"/>
      <c r="N30" s="59" t="s">
        <v>23</v>
      </c>
      <c r="O30" s="61"/>
      <c r="P30" s="3"/>
      <c r="Q30" s="4"/>
    </row>
    <row r="31" spans="1:17" ht="17" customHeight="1" x14ac:dyDescent="0.2">
      <c r="A31" s="109"/>
      <c r="B31" s="110"/>
      <c r="C31" s="111"/>
      <c r="D31" s="114"/>
      <c r="E31" s="115"/>
      <c r="F31" s="116"/>
      <c r="G31" s="115"/>
      <c r="H31" s="114"/>
      <c r="I31" s="116"/>
      <c r="J31" s="114"/>
      <c r="K31" s="115"/>
      <c r="L31" s="116"/>
      <c r="M31" s="115"/>
      <c r="N31" s="114"/>
      <c r="O31" s="115"/>
      <c r="P31" s="3"/>
      <c r="Q31" s="4"/>
    </row>
    <row r="32" spans="1:17" x14ac:dyDescent="0.2">
      <c r="A32" s="126" t="s">
        <v>24</v>
      </c>
      <c r="B32" s="127"/>
      <c r="C32" s="128"/>
      <c r="D32" s="117"/>
      <c r="E32" s="118"/>
      <c r="F32" s="129">
        <f>IFERROR((G5*D13)*D16,0)+IFERROR((G5*D14)*D17,0)+IFERROR((G5*E13)*E16,0)+IFERROR((G5*E14)*E17,0)</f>
        <v>0</v>
      </c>
      <c r="G32" s="130"/>
      <c r="H32" s="131"/>
      <c r="I32" s="132"/>
      <c r="J32" s="133"/>
      <c r="K32" s="132"/>
      <c r="L32" s="133"/>
      <c r="M32" s="132"/>
      <c r="N32" s="117"/>
      <c r="O32" s="118"/>
      <c r="P32" s="9"/>
      <c r="Q32" s="10"/>
    </row>
    <row r="33" spans="1:17" x14ac:dyDescent="0.2">
      <c r="A33" s="119" t="s">
        <v>25</v>
      </c>
      <c r="B33" s="120"/>
      <c r="C33" s="121"/>
      <c r="D33" s="117"/>
      <c r="E33" s="118"/>
      <c r="F33" s="122">
        <f>IFERROR((G5*F13)*F16,0)+IFERROR((G5*F14)*F17,0)+IFERROR((G5*G13)*G16,0)+IFERROR((G5*G14)*G17,0)</f>
        <v>0</v>
      </c>
      <c r="G33" s="123"/>
      <c r="H33" s="85"/>
      <c r="I33" s="124"/>
      <c r="J33" s="125"/>
      <c r="K33" s="124"/>
      <c r="L33" s="125"/>
      <c r="M33" s="124"/>
      <c r="N33" s="117"/>
      <c r="O33" s="118"/>
      <c r="P33" s="11"/>
      <c r="Q33" s="12"/>
    </row>
    <row r="34" spans="1:17" x14ac:dyDescent="0.2">
      <c r="A34" s="119" t="s">
        <v>26</v>
      </c>
      <c r="B34" s="120"/>
      <c r="C34" s="121"/>
      <c r="D34" s="117"/>
      <c r="E34" s="118"/>
      <c r="F34" s="129">
        <f>IFERROR((G5*H13)*H16,0)+IFERROR((G5*I13)*I16,0)+IFERROR((G5*J13)*J16,0)</f>
        <v>0</v>
      </c>
      <c r="G34" s="130"/>
      <c r="H34" s="85"/>
      <c r="I34" s="124"/>
      <c r="J34" s="125"/>
      <c r="K34" s="124"/>
      <c r="L34" s="125"/>
      <c r="M34" s="124"/>
      <c r="N34" s="117"/>
      <c r="O34" s="118"/>
      <c r="P34" s="11"/>
      <c r="Q34" s="12"/>
    </row>
    <row r="35" spans="1:17" x14ac:dyDescent="0.2">
      <c r="A35" s="119" t="s">
        <v>27</v>
      </c>
      <c r="B35" s="120"/>
      <c r="C35" s="121"/>
      <c r="D35" s="117"/>
      <c r="E35" s="118"/>
      <c r="F35" s="129">
        <f>IFERROR((G5*K13)*K17,0)+IFERROR((G5*L13)*L17,0)+IFERROR((G5*M13)*M17,0)</f>
        <v>0</v>
      </c>
      <c r="G35" s="130"/>
      <c r="H35" s="85"/>
      <c r="I35" s="124"/>
      <c r="J35" s="125"/>
      <c r="K35" s="124"/>
      <c r="L35" s="125"/>
      <c r="M35" s="124"/>
      <c r="N35" s="117"/>
      <c r="O35" s="118"/>
      <c r="P35" s="11"/>
      <c r="Q35" s="12"/>
    </row>
    <row r="36" spans="1:17" x14ac:dyDescent="0.2">
      <c r="A36" s="119" t="s">
        <v>28</v>
      </c>
      <c r="B36" s="120"/>
      <c r="C36" s="121"/>
      <c r="D36" s="117"/>
      <c r="E36" s="118"/>
      <c r="F36" s="129">
        <f>IFERROR((G5*N13)*N16,0)+IFERROR((G5*N14)*N17,0)+IFERROR((G5*O13)*O16,0)+IFERROR((G5*O14)*O17,0)</f>
        <v>0</v>
      </c>
      <c r="G36" s="130"/>
      <c r="H36" s="85"/>
      <c r="I36" s="124"/>
      <c r="J36" s="125"/>
      <c r="K36" s="124"/>
      <c r="L36" s="125"/>
      <c r="M36" s="124"/>
      <c r="N36" s="117"/>
      <c r="O36" s="118"/>
      <c r="P36" s="11"/>
      <c r="Q36" s="12"/>
    </row>
    <row r="37" spans="1:17" x14ac:dyDescent="0.2">
      <c r="A37" s="119" t="s">
        <v>29</v>
      </c>
      <c r="B37" s="120"/>
      <c r="C37" s="121"/>
      <c r="D37" s="117"/>
      <c r="E37" s="118"/>
      <c r="F37" s="129">
        <f>IFERROR((G5*P13)*P16,0)+IFERROR((G5*P14)*P17,0)+IFERROR((G5*Q13)*Q16,0)+IFERROR((G5*Q14)*Q17,0)</f>
        <v>0</v>
      </c>
      <c r="G37" s="130"/>
      <c r="H37" s="85"/>
      <c r="I37" s="124"/>
      <c r="J37" s="125"/>
      <c r="K37" s="124"/>
      <c r="L37" s="125"/>
      <c r="M37" s="124"/>
      <c r="N37" s="117"/>
      <c r="O37" s="118"/>
      <c r="P37" s="11"/>
      <c r="Q37" s="12"/>
    </row>
    <row r="38" spans="1:17" ht="17" customHeight="1" x14ac:dyDescent="0.2">
      <c r="A38" s="152" t="s">
        <v>30</v>
      </c>
      <c r="B38" s="153"/>
      <c r="C38" s="154"/>
      <c r="D38" s="155"/>
      <c r="E38" s="156"/>
      <c r="F38" s="157">
        <f>SUM(F32:G37)</f>
        <v>0</v>
      </c>
      <c r="G38" s="158"/>
      <c r="H38" s="159">
        <f>'Other Details'!D2</f>
        <v>0</v>
      </c>
      <c r="I38" s="160"/>
      <c r="J38" s="161">
        <f>'Other Details'!E2</f>
        <v>0</v>
      </c>
      <c r="K38" s="162"/>
      <c r="L38" s="163">
        <f>'Other Details'!F2</f>
        <v>0</v>
      </c>
      <c r="M38" s="160"/>
      <c r="N38" s="140">
        <f t="shared" ref="N38" si="0">SUM(F38,H38,L38)</f>
        <v>0</v>
      </c>
      <c r="O38" s="141"/>
      <c r="P38" s="11"/>
      <c r="Q38" s="12"/>
    </row>
    <row r="39" spans="1:17" ht="17" customHeight="1" x14ac:dyDescent="0.2">
      <c r="A39" s="142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5"/>
      <c r="O39" s="5"/>
      <c r="P39" s="5"/>
      <c r="Q39" s="8"/>
    </row>
    <row r="40" spans="1:17" ht="17" customHeight="1" x14ac:dyDescent="0.2">
      <c r="A40" s="144" t="s">
        <v>31</v>
      </c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6"/>
      <c r="Q40" s="2"/>
    </row>
    <row r="41" spans="1:17" x14ac:dyDescent="0.2">
      <c r="A41" s="147" t="s">
        <v>32</v>
      </c>
      <c r="B41" s="148"/>
      <c r="C41" s="149" t="s">
        <v>35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1"/>
      <c r="N41" s="23"/>
      <c r="O41" s="23"/>
      <c r="P41" s="23"/>
      <c r="Q41" s="24"/>
    </row>
    <row r="42" spans="1:17" ht="17" customHeight="1" x14ac:dyDescent="0.2">
      <c r="A42" s="134" t="s">
        <v>33</v>
      </c>
      <c r="B42" s="135"/>
      <c r="C42" s="136">
        <f>'Other Details'!G2</f>
        <v>0</v>
      </c>
      <c r="D42" s="137"/>
      <c r="E42" s="137"/>
      <c r="F42" s="137"/>
      <c r="G42" s="137"/>
      <c r="H42" s="137"/>
      <c r="I42" s="137"/>
      <c r="J42" s="137"/>
      <c r="K42" s="137"/>
      <c r="L42" s="137"/>
      <c r="M42" s="138"/>
      <c r="N42" s="13"/>
      <c r="O42" s="13"/>
      <c r="P42" s="13"/>
      <c r="Q42" s="14"/>
    </row>
    <row r="43" spans="1:17" x14ac:dyDescent="0.2">
      <c r="A43" s="139" t="s">
        <v>34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</row>
  </sheetData>
  <mergeCells count="142">
    <mergeCell ref="A42:B42"/>
    <mergeCell ref="C42:M42"/>
    <mergeCell ref="A43:Q43"/>
    <mergeCell ref="N38:O38"/>
    <mergeCell ref="A39:M39"/>
    <mergeCell ref="A40:M40"/>
    <mergeCell ref="A41:B41"/>
    <mergeCell ref="C41:M41"/>
    <mergeCell ref="A38:C38"/>
    <mergeCell ref="D38:E38"/>
    <mergeCell ref="F38:G38"/>
    <mergeCell ref="H38:I38"/>
    <mergeCell ref="J38:K38"/>
    <mergeCell ref="L38:M38"/>
    <mergeCell ref="N36:O36"/>
    <mergeCell ref="A37:C37"/>
    <mergeCell ref="D37:E37"/>
    <mergeCell ref="F37:G37"/>
    <mergeCell ref="H37:I37"/>
    <mergeCell ref="J37:K37"/>
    <mergeCell ref="L37:M37"/>
    <mergeCell ref="N37:O37"/>
    <mergeCell ref="A36:C36"/>
    <mergeCell ref="D36:E36"/>
    <mergeCell ref="F36:G36"/>
    <mergeCell ref="H36:I36"/>
    <mergeCell ref="J36:K36"/>
    <mergeCell ref="L36:M36"/>
    <mergeCell ref="N34:O34"/>
    <mergeCell ref="A35:C35"/>
    <mergeCell ref="D35:E35"/>
    <mergeCell ref="F35:G35"/>
    <mergeCell ref="H35:I35"/>
    <mergeCell ref="J35:K35"/>
    <mergeCell ref="L35:M35"/>
    <mergeCell ref="N35:O35"/>
    <mergeCell ref="A34:C34"/>
    <mergeCell ref="D34:E34"/>
    <mergeCell ref="F34:G34"/>
    <mergeCell ref="H34:I34"/>
    <mergeCell ref="J34:K34"/>
    <mergeCell ref="L34:M34"/>
    <mergeCell ref="N32:O32"/>
    <mergeCell ref="A33:C33"/>
    <mergeCell ref="D33:E33"/>
    <mergeCell ref="F33:G33"/>
    <mergeCell ref="H33:I33"/>
    <mergeCell ref="J33:K33"/>
    <mergeCell ref="L33:M33"/>
    <mergeCell ref="N33:O33"/>
    <mergeCell ref="A32:C32"/>
    <mergeCell ref="D32:E32"/>
    <mergeCell ref="F32:G32"/>
    <mergeCell ref="H32:I32"/>
    <mergeCell ref="J32:K32"/>
    <mergeCell ref="L32:M32"/>
    <mergeCell ref="A28:Q28"/>
    <mergeCell ref="A29:O29"/>
    <mergeCell ref="A30:C31"/>
    <mergeCell ref="D30:E31"/>
    <mergeCell ref="F30:G31"/>
    <mergeCell ref="H30:I31"/>
    <mergeCell ref="J30:K31"/>
    <mergeCell ref="L30:M31"/>
    <mergeCell ref="N30:O31"/>
    <mergeCell ref="L23:M23"/>
    <mergeCell ref="N23:O23"/>
    <mergeCell ref="D24:E24"/>
    <mergeCell ref="F24:G24"/>
    <mergeCell ref="H24:I24"/>
    <mergeCell ref="J24:K24"/>
    <mergeCell ref="L24:M24"/>
    <mergeCell ref="N24:O24"/>
    <mergeCell ref="D27:E27"/>
    <mergeCell ref="F27:G27"/>
    <mergeCell ref="H27:I27"/>
    <mergeCell ref="J27:K27"/>
    <mergeCell ref="L27:M27"/>
    <mergeCell ref="N27:O27"/>
    <mergeCell ref="D26:E26"/>
    <mergeCell ref="F26:G26"/>
    <mergeCell ref="H26:I26"/>
    <mergeCell ref="J26:K26"/>
    <mergeCell ref="L26:M26"/>
    <mergeCell ref="N26:O26"/>
    <mergeCell ref="N20:O21"/>
    <mergeCell ref="A22:C27"/>
    <mergeCell ref="D22:E22"/>
    <mergeCell ref="F22:G22"/>
    <mergeCell ref="H22:I22"/>
    <mergeCell ref="J22:K22"/>
    <mergeCell ref="L22:M22"/>
    <mergeCell ref="N22:O22"/>
    <mergeCell ref="D23:E23"/>
    <mergeCell ref="F23:G23"/>
    <mergeCell ref="A20:C21"/>
    <mergeCell ref="D20:E21"/>
    <mergeCell ref="F20:G21"/>
    <mergeCell ref="H20:I21"/>
    <mergeCell ref="J20:K21"/>
    <mergeCell ref="L20:M21"/>
    <mergeCell ref="D25:E25"/>
    <mergeCell ref="F25:G25"/>
    <mergeCell ref="H25:I25"/>
    <mergeCell ref="J25:K25"/>
    <mergeCell ref="L25:M25"/>
    <mergeCell ref="N25:O25"/>
    <mergeCell ref="H23:I23"/>
    <mergeCell ref="J23:K23"/>
    <mergeCell ref="A18:Q18"/>
    <mergeCell ref="A19:O19"/>
    <mergeCell ref="P10:Q10"/>
    <mergeCell ref="A11:C11"/>
    <mergeCell ref="A12:Q12"/>
    <mergeCell ref="A13:C13"/>
    <mergeCell ref="A14:C14"/>
    <mergeCell ref="H14:M14"/>
    <mergeCell ref="A10:C10"/>
    <mergeCell ref="D10:E10"/>
    <mergeCell ref="F10:G10"/>
    <mergeCell ref="H10:J10"/>
    <mergeCell ref="K10:M10"/>
    <mergeCell ref="N10:O10"/>
    <mergeCell ref="A6:Q6"/>
    <mergeCell ref="A7:Q7"/>
    <mergeCell ref="A8:C9"/>
    <mergeCell ref="D8:G9"/>
    <mergeCell ref="H8:M9"/>
    <mergeCell ref="N8:Q9"/>
    <mergeCell ref="A15:C15"/>
    <mergeCell ref="A16:C16"/>
    <mergeCell ref="A17:C17"/>
    <mergeCell ref="H17:M17"/>
    <mergeCell ref="A1:Q1"/>
    <mergeCell ref="A2:G2"/>
    <mergeCell ref="H2:Q2"/>
    <mergeCell ref="A3:Q3"/>
    <mergeCell ref="A4:F4"/>
    <mergeCell ref="G4:M4"/>
    <mergeCell ref="A5:F5"/>
    <mergeCell ref="G5:M5"/>
    <mergeCell ref="N5:Q5"/>
  </mergeCells>
  <pageMargins left="0.7" right="0.7" top="0.75" bottom="0.75" header="0.3" footer="0.3"/>
  <pageSetup paperSize="9" scale="7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opLeftCell="B1" workbookViewId="0">
      <selection activeCell="B1" sqref="A1:XFD1048576"/>
    </sheetView>
  </sheetViews>
  <sheetFormatPr baseColWidth="10" defaultColWidth="8.83203125" defaultRowHeight="16" x14ac:dyDescent="0.2"/>
  <cols>
    <col min="1" max="1" width="5.83203125" customWidth="1"/>
    <col min="2" max="4" width="14.33203125" customWidth="1"/>
    <col min="5" max="5" width="14.5" customWidth="1"/>
    <col min="7" max="7" width="22.1640625" customWidth="1"/>
    <col min="8" max="8" width="18.1640625" customWidth="1"/>
    <col min="9" max="9" width="27.33203125" customWidth="1"/>
    <col min="10" max="11" width="15.83203125" customWidth="1"/>
    <col min="13" max="13" width="13.6640625" customWidth="1"/>
    <col min="14" max="14" width="28.83203125" customWidth="1"/>
  </cols>
  <sheetData>
    <row r="1" spans="1:14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s="26"/>
      <c r="B1" s="26"/>
      <c r="C1" s="2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6"/>
      <c r="B1" s="26"/>
      <c r="C1" s="26"/>
      <c r="D1" s="26"/>
      <c r="E1" s="26"/>
      <c r="F1" s="26"/>
      <c r="G1" s="2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sqref="A1:XFD1048576"/>
    </sheetView>
  </sheetViews>
  <sheetFormatPr baseColWidth="10" defaultColWidth="8.83203125" defaultRowHeight="16" x14ac:dyDescent="0.2"/>
  <sheetData>
    <row r="1" spans="1:7" x14ac:dyDescent="0.2">
      <c r="A1" s="26"/>
      <c r="B1" s="26"/>
      <c r="C1" s="26"/>
      <c r="D1" s="26"/>
      <c r="E1" s="26"/>
      <c r="F1" s="26"/>
      <c r="G1" s="2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PSR</vt:lpstr>
      <vt:lpstr>Enrollment Roster</vt:lpstr>
      <vt:lpstr>Family Income Groupings</vt:lpstr>
      <vt:lpstr>Spaces</vt:lpstr>
      <vt:lpstr>Other Details</vt:lpstr>
      <vt:lpstr>PSR!Print_Area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Given</dc:creator>
  <cp:lastModifiedBy>Chris Given</cp:lastModifiedBy>
  <dcterms:created xsi:type="dcterms:W3CDTF">2020-01-16T19:18:17Z</dcterms:created>
  <dcterms:modified xsi:type="dcterms:W3CDTF">2020-01-21T21:30:59Z</dcterms:modified>
</cp:coreProperties>
</file>