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8_{68052464-CCC7-49FF-A626-B77151B68A69}" xr6:coauthVersionLast="47" xr6:coauthVersionMax="47" xr10:uidLastSave="{00000000-0000-0000-0000-000000000000}"/>
  <bookViews>
    <workbookView xWindow="-120" yWindow="810" windowWidth="25740" windowHeight="14700" tabRatio="808" activeTab="2" xr2:uid="{00000000-000D-0000-FFFF-FFFF00000000}"/>
  </bookViews>
  <sheets>
    <sheet name="PhysicalDiagram" sheetId="28" r:id="rId1"/>
    <sheet name="Validate" sheetId="27" r:id="rId2"/>
    <sheet name="Flows" sheetId="29" r:id="rId3"/>
    <sheet name="Processes" sheetId="49" r:id="rId4"/>
    <sheet name="Exergy" sheetId="26" r:id="rId5"/>
    <sheet name="Format" sheetId="31" r:id="rId6"/>
    <sheet name="WasteDefinition" sheetId="32" r:id="rId7"/>
    <sheet name="ResourcesCost" sheetId="33" r:id="rId8"/>
    <sheet name="Backup Processes" sheetId="30" r:id="rId9"/>
    <sheet name="Backup Processes (2)" sheetId="50" r:id="rId10"/>
    <sheet name="Backup Exergy" sheetId="51" r:id="rId11"/>
    <sheet name="Names ResourcesCost" sheetId="46" r:id="rId12"/>
    <sheet name="PFD" sheetId="24" r:id="rId13"/>
    <sheet name="bCH_adjustment sequence" sheetId="25" r:id="rId14"/>
    <sheet name="Balance check" sheetId="34" r:id="rId15"/>
    <sheet name="100%" sheetId="2" r:id="rId16"/>
    <sheet name="100% Energy Stream" sheetId="14" r:id="rId17"/>
    <sheet name="100% Exergy analysis" sheetId="35" r:id="rId18"/>
    <sheet name="100% (2)" sheetId="47" r:id="rId19"/>
    <sheet name="100% Energy Stream (2)" sheetId="48" r:id="rId20"/>
  </sheets>
  <definedNames>
    <definedName name="tgas_fmt" localSheetId="5">Format!$A$1:$D$7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6" l="1"/>
  <c r="B58" i="26" l="1"/>
  <c r="B54" i="26"/>
  <c r="B26" i="26"/>
  <c r="B51" i="51"/>
  <c r="B76" i="51" s="1"/>
  <c r="B30" i="51"/>
  <c r="B28" i="51"/>
  <c r="B75" i="51" s="1"/>
  <c r="B14" i="51"/>
  <c r="B12" i="51"/>
  <c r="B14" i="26" l="1"/>
  <c r="B12" i="26"/>
  <c r="B45" i="26"/>
  <c r="B70" i="26" s="1"/>
  <c r="B28" i="26"/>
  <c r="B69" i="26" s="1"/>
  <c r="C8" i="14"/>
  <c r="D8" i="14"/>
  <c r="E8" i="14"/>
  <c r="F8" i="14"/>
  <c r="G8" i="14"/>
  <c r="H8" i="14"/>
  <c r="I8" i="14"/>
  <c r="J8" i="14"/>
  <c r="C9" i="14"/>
  <c r="D9" i="14"/>
  <c r="E9" i="14"/>
  <c r="F9" i="14"/>
  <c r="G9" i="14"/>
  <c r="H9" i="14"/>
  <c r="I9" i="14"/>
  <c r="J9" i="14"/>
  <c r="B9" i="14"/>
  <c r="C10" i="14"/>
  <c r="D10" i="14"/>
  <c r="E10" i="14"/>
  <c r="F10" i="14"/>
  <c r="G10" i="14"/>
  <c r="H10" i="14"/>
  <c r="I10" i="14"/>
  <c r="J10" i="14"/>
  <c r="B10" i="14"/>
  <c r="K12" i="14"/>
  <c r="B8" i="14"/>
  <c r="K11" i="14"/>
  <c r="B30" i="26"/>
  <c r="L3" i="14" l="1"/>
  <c r="M3" i="14"/>
  <c r="N3" i="14"/>
  <c r="O3" i="14"/>
  <c r="P3" i="14"/>
  <c r="K3" i="14"/>
  <c r="P3" i="48"/>
  <c r="O3" i="48"/>
  <c r="N3" i="48"/>
  <c r="M3" i="48"/>
  <c r="L3" i="48"/>
  <c r="K3" i="48"/>
  <c r="BA24" i="34" l="1"/>
  <c r="BA23" i="34"/>
  <c r="BA22" i="34"/>
  <c r="BA21" i="34"/>
  <c r="BA20" i="34"/>
  <c r="BA19" i="34"/>
  <c r="BA18" i="34"/>
  <c r="BA17" i="34"/>
  <c r="BA16" i="34"/>
  <c r="BA15" i="34"/>
  <c r="BA14" i="34"/>
  <c r="BA13" i="34"/>
  <c r="BA12" i="34"/>
  <c r="BA11" i="34"/>
  <c r="BA10" i="34"/>
  <c r="BA9" i="34"/>
  <c r="BA8" i="34"/>
  <c r="BA7" i="34"/>
  <c r="BA6" i="34"/>
  <c r="BA5" i="34"/>
  <c r="BA4" i="34"/>
  <c r="BA3" i="34"/>
  <c r="AV24" i="34"/>
  <c r="AV23" i="34"/>
  <c r="AV22" i="34"/>
  <c r="AV21" i="34"/>
  <c r="AV20" i="34"/>
  <c r="AV19" i="34"/>
  <c r="AV18" i="34"/>
  <c r="AV17" i="34"/>
  <c r="AV16" i="34"/>
  <c r="AV15" i="34"/>
  <c r="AV14" i="34"/>
  <c r="AV13" i="34"/>
  <c r="AV12" i="34"/>
  <c r="AV11" i="34"/>
  <c r="AV10" i="34"/>
  <c r="AV9" i="34"/>
  <c r="AV8" i="34"/>
  <c r="AV7" i="34"/>
  <c r="AV6" i="34"/>
  <c r="AV5" i="34"/>
  <c r="AV4" i="34"/>
  <c r="AV3" i="34"/>
  <c r="AQ24" i="34"/>
  <c r="AQ23" i="34"/>
  <c r="AQ22" i="34"/>
  <c r="AQ21" i="34"/>
  <c r="AQ20" i="34"/>
  <c r="AQ19" i="34"/>
  <c r="AQ18" i="34"/>
  <c r="AQ17" i="34"/>
  <c r="AQ16" i="34"/>
  <c r="AQ15" i="34"/>
  <c r="AQ14" i="34"/>
  <c r="AQ13" i="34"/>
  <c r="AQ12" i="34"/>
  <c r="AQ11" i="34"/>
  <c r="AQ10" i="34"/>
  <c r="AQ9" i="34"/>
  <c r="AQ8" i="34"/>
  <c r="AQ7" i="34"/>
  <c r="AQ6" i="34"/>
  <c r="AQ5" i="34"/>
  <c r="AQ4" i="34"/>
  <c r="AQ3" i="34"/>
  <c r="AL24" i="34"/>
  <c r="AL23" i="34"/>
  <c r="AL22" i="34"/>
  <c r="AL21" i="34"/>
  <c r="AL20" i="34"/>
  <c r="AL19" i="34"/>
  <c r="AL18" i="34"/>
  <c r="AL17" i="34"/>
  <c r="AL16" i="34"/>
  <c r="AL15" i="34"/>
  <c r="AL14" i="34"/>
  <c r="AL13" i="34"/>
  <c r="AL12" i="34"/>
  <c r="AL11" i="34"/>
  <c r="AL10" i="34"/>
  <c r="AL9" i="34"/>
  <c r="AL8" i="34"/>
  <c r="AL7" i="34"/>
  <c r="AL6" i="34"/>
  <c r="AL5" i="34"/>
  <c r="AL4" i="34"/>
  <c r="AL3" i="34"/>
  <c r="AG24" i="34"/>
  <c r="AG23" i="34"/>
  <c r="AG22" i="34"/>
  <c r="AG21" i="34"/>
  <c r="AG20" i="34"/>
  <c r="AG19" i="34"/>
  <c r="AG18" i="34"/>
  <c r="AG17" i="34"/>
  <c r="AG16" i="34"/>
  <c r="AG15" i="34"/>
  <c r="AG14" i="34"/>
  <c r="AG13" i="34"/>
  <c r="AG12" i="34"/>
  <c r="AG11" i="34"/>
  <c r="AG10" i="34"/>
  <c r="AG9" i="34"/>
  <c r="AG8" i="34"/>
  <c r="AG7" i="34"/>
  <c r="AG6" i="34"/>
  <c r="AG5" i="34"/>
  <c r="AG4" i="34"/>
  <c r="AG3" i="34"/>
  <c r="AB24" i="34"/>
  <c r="AB23" i="34"/>
  <c r="AB22" i="34"/>
  <c r="AB21" i="34"/>
  <c r="AB20" i="34"/>
  <c r="AB19" i="34"/>
  <c r="AB18" i="34"/>
  <c r="AB17" i="34"/>
  <c r="AB16" i="34"/>
  <c r="AB15" i="34"/>
  <c r="AB14" i="34"/>
  <c r="AB13" i="34"/>
  <c r="AB12" i="34"/>
  <c r="AB11" i="34"/>
  <c r="AB10" i="34"/>
  <c r="AB9" i="34"/>
  <c r="AB8" i="34"/>
  <c r="AB7" i="34"/>
  <c r="AB6" i="34"/>
  <c r="AB5" i="34"/>
  <c r="AB4" i="34"/>
  <c r="AB3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  <c r="W3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R3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M3" i="34"/>
  <c r="AZ24" i="34"/>
  <c r="AZ23" i="34"/>
  <c r="AZ22" i="34"/>
  <c r="AZ21" i="34"/>
  <c r="AZ20" i="34"/>
  <c r="BB20" i="34" s="1"/>
  <c r="AZ19" i="34"/>
  <c r="AZ18" i="34"/>
  <c r="AZ17" i="34"/>
  <c r="AZ16" i="34"/>
  <c r="AZ15" i="34"/>
  <c r="AZ14" i="34"/>
  <c r="AZ13" i="34"/>
  <c r="AZ12" i="34"/>
  <c r="AZ11" i="34"/>
  <c r="AZ10" i="34"/>
  <c r="AZ9" i="34"/>
  <c r="AZ8" i="34"/>
  <c r="AZ7" i="34"/>
  <c r="AZ6" i="34"/>
  <c r="AZ5" i="34"/>
  <c r="AZ4" i="34"/>
  <c r="AZ3" i="34"/>
  <c r="AU24" i="34"/>
  <c r="AU23" i="34"/>
  <c r="AU22" i="34"/>
  <c r="AU21" i="34"/>
  <c r="AU20" i="34"/>
  <c r="AU19" i="34"/>
  <c r="AU18" i="34"/>
  <c r="AU17" i="34"/>
  <c r="AU16" i="34"/>
  <c r="AU15" i="34"/>
  <c r="AU14" i="34"/>
  <c r="AU13" i="34"/>
  <c r="AW13" i="34" s="1"/>
  <c r="AU12" i="34"/>
  <c r="AU11" i="34"/>
  <c r="AU10" i="34"/>
  <c r="AU9" i="34"/>
  <c r="AU8" i="34"/>
  <c r="AU7" i="34"/>
  <c r="AU6" i="34"/>
  <c r="AU5" i="34"/>
  <c r="AU4" i="34"/>
  <c r="AU3" i="34"/>
  <c r="AP24" i="34"/>
  <c r="AP23" i="34"/>
  <c r="AP22" i="34"/>
  <c r="AP21" i="34"/>
  <c r="AP20" i="34"/>
  <c r="AP19" i="34"/>
  <c r="AR19" i="34" s="1"/>
  <c r="AP18" i="34"/>
  <c r="AP17" i="34"/>
  <c r="AP16" i="34"/>
  <c r="AP15" i="34"/>
  <c r="AP14" i="34"/>
  <c r="AP13" i="34"/>
  <c r="AP12" i="34"/>
  <c r="AP11" i="34"/>
  <c r="AP10" i="34"/>
  <c r="AP9" i="34"/>
  <c r="AP8" i="34"/>
  <c r="AP7" i="34"/>
  <c r="AP6" i="34"/>
  <c r="AP5" i="34"/>
  <c r="AP4" i="34"/>
  <c r="AP3" i="34"/>
  <c r="AR3" i="34" s="1"/>
  <c r="AK24" i="34"/>
  <c r="AM24" i="34" s="1"/>
  <c r="AK23" i="34"/>
  <c r="AK22" i="34"/>
  <c r="AK21" i="34"/>
  <c r="AK20" i="34"/>
  <c r="AK19" i="34"/>
  <c r="AK18" i="34"/>
  <c r="AK17" i="34"/>
  <c r="AK16" i="34"/>
  <c r="AK15" i="34"/>
  <c r="AK14" i="34"/>
  <c r="AK13" i="34"/>
  <c r="AK12" i="34"/>
  <c r="AK11" i="34"/>
  <c r="AK10" i="34"/>
  <c r="AK9" i="34"/>
  <c r="AK8" i="34"/>
  <c r="AM8" i="34" s="1"/>
  <c r="AK7" i="34"/>
  <c r="AK6" i="34"/>
  <c r="AK5" i="34"/>
  <c r="AK4" i="34"/>
  <c r="AK3" i="34"/>
  <c r="AF24" i="34"/>
  <c r="AF23" i="34"/>
  <c r="AH23" i="34" s="1"/>
  <c r="AF22" i="34"/>
  <c r="AF21" i="34"/>
  <c r="AF20" i="34"/>
  <c r="AF19" i="34"/>
  <c r="AF18" i="34"/>
  <c r="AF17" i="34"/>
  <c r="AF16" i="34"/>
  <c r="AF15" i="34"/>
  <c r="AF14" i="34"/>
  <c r="AF13" i="34"/>
  <c r="AF12" i="34"/>
  <c r="AF11" i="34"/>
  <c r="AF10" i="34"/>
  <c r="AF9" i="34"/>
  <c r="AF8" i="34"/>
  <c r="AF7" i="34"/>
  <c r="AH7" i="34" s="1"/>
  <c r="AF6" i="34"/>
  <c r="AF5" i="34"/>
  <c r="AF4" i="34"/>
  <c r="AF3" i="34"/>
  <c r="AA24" i="34"/>
  <c r="AA23" i="34"/>
  <c r="AA22" i="34"/>
  <c r="AA21" i="34"/>
  <c r="AC21" i="34" s="1"/>
  <c r="AA20" i="34"/>
  <c r="AA19" i="34"/>
  <c r="AA18" i="34"/>
  <c r="AA17" i="34"/>
  <c r="AA16" i="34"/>
  <c r="AA15" i="34"/>
  <c r="AA14" i="34"/>
  <c r="AA13" i="34"/>
  <c r="AA12" i="34"/>
  <c r="AA11" i="34"/>
  <c r="AA10" i="34"/>
  <c r="AA9" i="34"/>
  <c r="AA8" i="34"/>
  <c r="AA7" i="34"/>
  <c r="AA6" i="34"/>
  <c r="AA5" i="34"/>
  <c r="AC5" i="34" s="1"/>
  <c r="AA4" i="34"/>
  <c r="AA3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X11" i="34" s="1"/>
  <c r="V10" i="34"/>
  <c r="X10" i="34" s="1"/>
  <c r="V9" i="34"/>
  <c r="V8" i="34"/>
  <c r="V7" i="34"/>
  <c r="V6" i="34"/>
  <c r="V5" i="34"/>
  <c r="V4" i="34"/>
  <c r="V3" i="34"/>
  <c r="X3" i="34" s="1"/>
  <c r="Q24" i="34"/>
  <c r="Q23" i="34"/>
  <c r="Q22" i="34"/>
  <c r="Q21" i="34"/>
  <c r="Q20" i="34"/>
  <c r="Q19" i="34"/>
  <c r="Q18" i="34"/>
  <c r="Q17" i="34"/>
  <c r="S17" i="34" s="1"/>
  <c r="Q16" i="34"/>
  <c r="S16" i="34" s="1"/>
  <c r="Q15" i="34"/>
  <c r="Q14" i="34"/>
  <c r="Q13" i="34"/>
  <c r="Q12" i="34"/>
  <c r="Q11" i="34"/>
  <c r="Q10" i="34"/>
  <c r="Q9" i="34"/>
  <c r="Q8" i="34"/>
  <c r="Q7" i="34"/>
  <c r="Q6" i="34"/>
  <c r="Q5" i="34"/>
  <c r="Q4" i="34"/>
  <c r="Q3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7" i="34"/>
  <c r="L6" i="34"/>
  <c r="L5" i="34"/>
  <c r="L4" i="34"/>
  <c r="L3" i="34"/>
  <c r="G4" i="34"/>
  <c r="AW21" i="34" l="1"/>
  <c r="BB15" i="34"/>
  <c r="BB22" i="34"/>
  <c r="N14" i="34"/>
  <c r="AC12" i="34"/>
  <c r="AH6" i="34"/>
  <c r="AW4" i="34"/>
  <c r="AW20" i="34"/>
  <c r="N8" i="34"/>
  <c r="S18" i="34"/>
  <c r="X12" i="34"/>
  <c r="AC14" i="34"/>
  <c r="AH8" i="34"/>
  <c r="AM10" i="34"/>
  <c r="AR4" i="34"/>
  <c r="AR20" i="34"/>
  <c r="AW6" i="34"/>
  <c r="AW22" i="34"/>
  <c r="BB16" i="34"/>
  <c r="BB24" i="34"/>
  <c r="S10" i="34"/>
  <c r="AC6" i="34"/>
  <c r="AH24" i="34"/>
  <c r="N16" i="34"/>
  <c r="X16" i="34"/>
  <c r="AC10" i="34"/>
  <c r="AH4" i="34"/>
  <c r="AH12" i="34"/>
  <c r="AR24" i="34"/>
  <c r="AW18" i="34"/>
  <c r="BB4" i="34"/>
  <c r="X5" i="34"/>
  <c r="AH17" i="34"/>
  <c r="S12" i="34"/>
  <c r="AH10" i="34"/>
  <c r="AR6" i="34"/>
  <c r="AR14" i="34"/>
  <c r="AR22" i="34"/>
  <c r="AW24" i="34"/>
  <c r="BB18" i="34"/>
  <c r="AW7" i="34"/>
  <c r="N3" i="34"/>
  <c r="S13" i="34"/>
  <c r="X23" i="34"/>
  <c r="AC9" i="34"/>
  <c r="AH3" i="34"/>
  <c r="AH19" i="34"/>
  <c r="AR7" i="34"/>
  <c r="AR15" i="34"/>
  <c r="AR23" i="34"/>
  <c r="AW17" i="34"/>
  <c r="BB11" i="34"/>
  <c r="BB19" i="34"/>
  <c r="AH9" i="34"/>
  <c r="AR21" i="34"/>
  <c r="N19" i="34"/>
  <c r="S5" i="34"/>
  <c r="S21" i="34"/>
  <c r="S19" i="34"/>
  <c r="AR5" i="34"/>
  <c r="AW23" i="34"/>
  <c r="N18" i="34"/>
  <c r="X7" i="34"/>
  <c r="N17" i="34"/>
  <c r="AC7" i="34"/>
  <c r="AW15" i="34"/>
  <c r="N13" i="34"/>
  <c r="N21" i="34"/>
  <c r="S15" i="34"/>
  <c r="X9" i="34"/>
  <c r="AC11" i="34"/>
  <c r="AH5" i="34"/>
  <c r="AM7" i="34"/>
  <c r="AM23" i="34"/>
  <c r="AR9" i="34"/>
  <c r="AW3" i="34"/>
  <c r="AW19" i="34"/>
  <c r="BB5" i="34"/>
  <c r="BB21" i="34"/>
  <c r="S3" i="34"/>
  <c r="X21" i="34"/>
  <c r="BB9" i="34"/>
  <c r="X6" i="34"/>
  <c r="X22" i="34"/>
  <c r="N20" i="34"/>
  <c r="S22" i="34"/>
  <c r="X15" i="34"/>
  <c r="AC13" i="34"/>
  <c r="AH11" i="34"/>
  <c r="AW5" i="34"/>
  <c r="BB3" i="34"/>
  <c r="BB23" i="34"/>
  <c r="X18" i="34"/>
  <c r="N4" i="34"/>
  <c r="S23" i="34"/>
  <c r="N6" i="34"/>
  <c r="S4" i="34"/>
  <c r="S24" i="34"/>
  <c r="AC20" i="34"/>
  <c r="AH18" i="34"/>
  <c r="AM16" i="34"/>
  <c r="AW12" i="34"/>
  <c r="BB10" i="34"/>
  <c r="S6" i="34"/>
  <c r="X17" i="34"/>
  <c r="AH15" i="34"/>
  <c r="AW10" i="34"/>
  <c r="AR10" i="34"/>
  <c r="BB7" i="34"/>
  <c r="X24" i="34"/>
  <c r="BB12" i="34"/>
  <c r="AC23" i="34"/>
  <c r="N10" i="34"/>
  <c r="S8" i="34"/>
  <c r="AC4" i="34"/>
  <c r="AC24" i="34"/>
  <c r="AH22" i="34"/>
  <c r="AR18" i="34"/>
  <c r="AW16" i="34"/>
  <c r="BB14" i="34"/>
  <c r="N12" i="34"/>
  <c r="AH16" i="34"/>
  <c r="N5" i="34"/>
  <c r="AR16" i="34"/>
  <c r="S7" i="34"/>
  <c r="BB13" i="34"/>
  <c r="S11" i="34"/>
  <c r="AC15" i="34"/>
  <c r="AH14" i="34"/>
  <c r="N24" i="34"/>
  <c r="AM15" i="34"/>
  <c r="AH20" i="34"/>
  <c r="BB17" i="34"/>
  <c r="S20" i="34"/>
  <c r="X20" i="34"/>
  <c r="AC19" i="34"/>
  <c r="AC22" i="34"/>
  <c r="N9" i="34"/>
  <c r="S9" i="34"/>
  <c r="AH13" i="34"/>
  <c r="N22" i="34"/>
  <c r="AR11" i="34"/>
  <c r="AM18" i="34"/>
  <c r="S14" i="34"/>
  <c r="AC16" i="34"/>
  <c r="X19" i="34"/>
  <c r="AR13" i="34"/>
  <c r="AW14" i="34"/>
  <c r="AR17" i="34"/>
  <c r="AC17" i="34"/>
  <c r="AC18" i="34"/>
  <c r="AW11" i="34"/>
  <c r="X4" i="34"/>
  <c r="AH21" i="34"/>
  <c r="X13" i="34"/>
  <c r="BB6" i="34"/>
  <c r="AW9" i="34"/>
  <c r="AR12" i="34"/>
  <c r="AC3" i="34"/>
  <c r="N11" i="34"/>
  <c r="X14" i="34"/>
  <c r="BB8" i="34"/>
  <c r="AW8" i="34"/>
  <c r="AR8" i="34"/>
  <c r="AM3" i="34"/>
  <c r="AM12" i="34"/>
  <c r="AM5" i="34"/>
  <c r="AM13" i="34"/>
  <c r="AM6" i="34"/>
  <c r="AM14" i="34"/>
  <c r="AM22" i="34"/>
  <c r="AM11" i="34"/>
  <c r="AM20" i="34"/>
  <c r="AM21" i="34"/>
  <c r="AM19" i="34"/>
  <c r="AM4" i="34"/>
  <c r="AM9" i="34"/>
  <c r="AM17" i="34"/>
  <c r="AC8" i="34"/>
  <c r="X8" i="34"/>
  <c r="N7" i="34"/>
  <c r="N15" i="34"/>
  <c r="N23" i="34"/>
  <c r="H19" i="34"/>
  <c r="G19" i="34"/>
  <c r="G18" i="34"/>
  <c r="H15" i="34"/>
  <c r="G15" i="34"/>
  <c r="G14" i="34"/>
  <c r="I19" i="34" l="1"/>
  <c r="I15" i="34"/>
  <c r="H7" i="34"/>
  <c r="G7" i="34"/>
  <c r="H24" i="34"/>
  <c r="G24" i="34"/>
  <c r="H11" i="34"/>
  <c r="G11" i="34"/>
  <c r="H23" i="34"/>
  <c r="G23" i="34"/>
  <c r="H22" i="34"/>
  <c r="G22" i="34"/>
  <c r="I22" i="34" s="1"/>
  <c r="H21" i="34"/>
  <c r="G21" i="34"/>
  <c r="H20" i="34"/>
  <c r="G20" i="34"/>
  <c r="H18" i="34"/>
  <c r="H17" i="34"/>
  <c r="G17" i="34"/>
  <c r="H16" i="34"/>
  <c r="G16" i="34"/>
  <c r="H14" i="34"/>
  <c r="H13" i="34"/>
  <c r="G13" i="34"/>
  <c r="H12" i="34"/>
  <c r="G12" i="34"/>
  <c r="H10" i="34"/>
  <c r="G10" i="34"/>
  <c r="I10" i="34" s="1"/>
  <c r="H9" i="34"/>
  <c r="G9" i="34"/>
  <c r="H6" i="34"/>
  <c r="G6" i="34"/>
  <c r="H8" i="34"/>
  <c r="G8" i="34"/>
  <c r="H5" i="34"/>
  <c r="G5" i="34"/>
  <c r="H4" i="34"/>
  <c r="H3" i="34"/>
  <c r="G3" i="34"/>
  <c r="I12" i="34" l="1"/>
  <c r="I17" i="34"/>
  <c r="I7" i="34"/>
  <c r="I8" i="34"/>
  <c r="I23" i="34"/>
  <c r="I3" i="34"/>
  <c r="I21" i="34"/>
  <c r="I6" i="34"/>
  <c r="I9" i="34"/>
  <c r="I14" i="34"/>
  <c r="I20" i="34"/>
  <c r="I11" i="34"/>
  <c r="I5" i="34"/>
  <c r="I16" i="34"/>
  <c r="I24" i="34"/>
  <c r="I4" i="34"/>
  <c r="I13" i="34"/>
  <c r="I18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<sst xmlns="http://schemas.openxmlformats.org/spreadsheetml/2006/main" count="1961" uniqueCount="343">
  <si>
    <t>SPLIT1</t>
  </si>
  <si>
    <t>Units</t>
  </si>
  <si>
    <t>MIXED Substream</t>
  </si>
  <si>
    <t>Temperature</t>
  </si>
  <si>
    <t>K</t>
  </si>
  <si>
    <t>Pressure</t>
  </si>
  <si>
    <t>bar</t>
  </si>
  <si>
    <t>Mole Flows</t>
  </si>
  <si>
    <t>kmol/sec</t>
  </si>
  <si>
    <t>H2</t>
  </si>
  <si>
    <t>N2</t>
  </si>
  <si>
    <t>NH3</t>
  </si>
  <si>
    <t>AR</t>
  </si>
  <si>
    <t>H2O</t>
  </si>
  <si>
    <t>Mass Flows</t>
  </si>
  <si>
    <t>kg/sec</t>
  </si>
  <si>
    <t>Molar Enthalpy</t>
  </si>
  <si>
    <t>kJ/kmol</t>
  </si>
  <si>
    <t>Molar Entropy</t>
  </si>
  <si>
    <t>kJ/kmol-K</t>
  </si>
  <si>
    <t>Mass Enthalpy</t>
  </si>
  <si>
    <t>kJ/kg</t>
  </si>
  <si>
    <t>Mass Entropy</t>
  </si>
  <si>
    <t>kJ/kg-K</t>
  </si>
  <si>
    <t>Mass exergy</t>
  </si>
  <si>
    <t>Molecular weight, mixture</t>
  </si>
  <si>
    <t>Mole Fractions</t>
  </si>
  <si>
    <t>Mass Density</t>
  </si>
  <si>
    <t>kg/cum</t>
  </si>
  <si>
    <t>Exergy flow rate</t>
  </si>
  <si>
    <t>kW</t>
  </si>
  <si>
    <t>Molar exergy</t>
  </si>
  <si>
    <t>Molar Vapor Fraction</t>
  </si>
  <si>
    <t>Molar Density</t>
  </si>
  <si>
    <t>kmol/cum</t>
  </si>
  <si>
    <t>&lt;add properties&gt;</t>
  </si>
  <si>
    <t>Energy streams</t>
  </si>
  <si>
    <t>Stream Name</t>
  </si>
  <si>
    <t>TBEGIN  K</t>
  </si>
  <si>
    <t>TEND  K</t>
  </si>
  <si>
    <t>MIX1</t>
  </si>
  <si>
    <t>MIX2</t>
  </si>
  <si>
    <t>MIX3</t>
  </si>
  <si>
    <t>MIX6</t>
  </si>
  <si>
    <t>MIX7</t>
  </si>
  <si>
    <t>SEP3</t>
  </si>
  <si>
    <t>SPLIT2</t>
  </si>
  <si>
    <t>SPLIT3</t>
  </si>
  <si>
    <t>COMP1</t>
  </si>
  <si>
    <t>COMP2</t>
  </si>
  <si>
    <t>HEX1</t>
  </si>
  <si>
    <t>HEX2</t>
  </si>
  <si>
    <t>HEX3</t>
  </si>
  <si>
    <t>HEX4</t>
  </si>
  <si>
    <t>HEX5</t>
  </si>
  <si>
    <t>V1</t>
  </si>
  <si>
    <t>REAC1</t>
  </si>
  <si>
    <t>REAC2</t>
  </si>
  <si>
    <t>SEP1</t>
  </si>
  <si>
    <t>SEP2</t>
  </si>
  <si>
    <t>FLASH</t>
  </si>
  <si>
    <t>Vapor Phase</t>
  </si>
  <si>
    <t>Chemical potential (flow), component in mixture</t>
  </si>
  <si>
    <t>Chemical potential (mass basis), component in mixture</t>
  </si>
  <si>
    <t>Fugacity, component in mixture</t>
  </si>
  <si>
    <t>Fugacity coefficient, component in mixture</t>
  </si>
  <si>
    <t>Fugacity coefficient, pure component</t>
  </si>
  <si>
    <t>Fugacity, pure component</t>
  </si>
  <si>
    <t>Liquid Phase</t>
  </si>
  <si>
    <t>key</t>
  </si>
  <si>
    <t>State1</t>
  </si>
  <si>
    <t>B29</t>
  </si>
  <si>
    <t>B30</t>
  </si>
  <si>
    <t>B31</t>
  </si>
  <si>
    <t>B32</t>
  </si>
  <si>
    <t>B33</t>
  </si>
  <si>
    <t>B34</t>
  </si>
  <si>
    <t>B35</t>
  </si>
  <si>
    <t>B26</t>
  </si>
  <si>
    <t>B37</t>
  </si>
  <si>
    <t>B38</t>
  </si>
  <si>
    <t>B39</t>
  </si>
  <si>
    <t>B40</t>
  </si>
  <si>
    <t>B36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</si>
  <si>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</si>
  <si>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</si>
  <si>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</si>
  <si>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</si>
  <si>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</si>
  <si>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</si>
  <si>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</si>
  <si>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</si>
  <si>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</si>
  <si>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</si>
  <si>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</si>
  <si>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</si>
  <si>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</si>
  <si>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</si>
  <si>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</si>
  <si>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</si>
  <si>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</si>
  <si>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</si>
  <si>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</si>
  <si>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</si>
  <si>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</si>
  <si>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</si>
  <si>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</si>
  <si>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</si>
  <si>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</si>
  <si>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</si>
  <si>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</si>
  <si>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</si>
  <si>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</si>
  <si>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</si>
  <si>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</si>
  <si>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</si>
  <si>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</si>
  <si>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</si>
  <si>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</si>
  <si>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</si>
  <si>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</si>
  <si>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</si>
  <si>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</si>
  <si>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</si>
  <si>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</si>
  <si>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</si>
  <si>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</si>
  <si>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</si>
  <si>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</si>
  <si>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B27</t>
  </si>
  <si>
    <t>B28</t>
  </si>
  <si>
    <t>description</t>
  </si>
  <si>
    <t>fuel</t>
  </si>
  <si>
    <t>product</t>
  </si>
  <si>
    <t>H2+N2 mix</t>
  </si>
  <si>
    <t>B1+B2</t>
  </si>
  <si>
    <t>H2+N2+recycle mix</t>
  </si>
  <si>
    <t>Converter mix</t>
  </si>
  <si>
    <t>B8+B11</t>
  </si>
  <si>
    <t>MIX4</t>
  </si>
  <si>
    <t>MIX5</t>
  </si>
  <si>
    <t>Dissipative water mix</t>
  </si>
  <si>
    <t>Converter split</t>
  </si>
  <si>
    <t>1st stage compressor</t>
  </si>
  <si>
    <t>B5-B4</t>
  </si>
  <si>
    <t>2nd stage compressor</t>
  </si>
  <si>
    <t>B7-B6</t>
  </si>
  <si>
    <t>First compressor Intercooler</t>
  </si>
  <si>
    <t>B5-B6</t>
  </si>
  <si>
    <t>Converter preheater</t>
  </si>
  <si>
    <t>Cooling water cooler</t>
  </si>
  <si>
    <t>Cooling air cooler</t>
  </si>
  <si>
    <t>1st bed converter/reactor</t>
  </si>
  <si>
    <t>2nd bed converter/reactor</t>
  </si>
  <si>
    <t>B3+B10+B25</t>
  </si>
  <si>
    <t>B12+B15</t>
  </si>
  <si>
    <t>Dissipative purge separator</t>
  </si>
  <si>
    <t>B27+B28</t>
  </si>
  <si>
    <t>Recirculation split</t>
  </si>
  <si>
    <t>B12+B13</t>
  </si>
  <si>
    <t>B30-B29</t>
  </si>
  <si>
    <t>B17-B18</t>
  </si>
  <si>
    <t>B14-B13</t>
  </si>
  <si>
    <t>B32-B31</t>
  </si>
  <si>
    <t>B18-B19</t>
  </si>
  <si>
    <t>B19-B20</t>
  </si>
  <si>
    <t>Load control split</t>
  </si>
  <si>
    <t>B20-B22</t>
  </si>
  <si>
    <t>First NH3 separator</t>
  </si>
  <si>
    <t>Second NH3 separator</t>
  </si>
  <si>
    <t>B22-B24-B39</t>
  </si>
  <si>
    <t>B25+B26</t>
  </si>
  <si>
    <t>Water flash</t>
  </si>
  <si>
    <t>B32-B33</t>
  </si>
  <si>
    <t>Dissipative cold heat mix</t>
  </si>
  <si>
    <t>recycle</t>
  </si>
  <si>
    <t>Base</t>
  </si>
  <si>
    <t>Comparison - Total exergy</t>
  </si>
  <si>
    <t>fuel value</t>
  </si>
  <si>
    <t>product value</t>
  </si>
  <si>
    <t>irreversibility value</t>
  </si>
  <si>
    <t>Numerical uncertainty</t>
  </si>
  <si>
    <t>Significant change</t>
  </si>
  <si>
    <t>Problem - investigate why</t>
  </si>
  <si>
    <t>The balance between physical exergy increase and chemical exergy decrease is not exact due to numerical differences from HYSYS' data and my Matlab chemical exergy evaluation code.</t>
  </si>
  <si>
    <t>It should be zero, but it is not due to the chosen numerical tolerance</t>
  </si>
  <si>
    <t>Syngas compressor intercooler</t>
  </si>
  <si>
    <t>B8-B9</t>
  </si>
  <si>
    <t>B31-B30</t>
  </si>
  <si>
    <t>Approximation</t>
  </si>
  <si>
    <t>VLV1</t>
  </si>
  <si>
    <t>Recirculation valve</t>
  </si>
  <si>
    <t>Different</t>
  </si>
  <si>
    <t>TAESLab</t>
  </si>
  <si>
    <t>observation</t>
  </si>
  <si>
    <t>Equal from BCH, higher irreversibility with entropy balance</t>
  </si>
  <si>
    <t>Negative from my own BCH calculations. Positive from entropy balance</t>
  </si>
  <si>
    <t>(VLE) Activity coefficient</t>
  </si>
  <si>
    <t>Activity coefficient</t>
  </si>
  <si>
    <t>Activity coeff of true species, mole fraction scale</t>
  </si>
  <si>
    <t>Fuel-product table</t>
  </si>
  <si>
    <t>width</t>
  </si>
  <si>
    <t>precision</t>
  </si>
  <si>
    <t>unit</t>
  </si>
  <si>
    <t>EXERGY_COST</t>
  </si>
  <si>
    <t>EXERGY_UNIT_COST</t>
  </si>
  <si>
    <t>GENERALIZED_COST</t>
  </si>
  <si>
    <t>GENERALIZED_UNIT_COST</t>
  </si>
  <si>
    <t>DIAGNOSIS</t>
  </si>
  <si>
    <t>Key</t>
  </si>
  <si>
    <t>B(kW)</t>
  </si>
  <si>
    <t>B*(kW)</t>
  </si>
  <si>
    <t>Be*(kW)</t>
  </si>
  <si>
    <t>Br*(kW)</t>
  </si>
  <si>
    <t>k*(J/J)</t>
  </si>
  <si>
    <t>ke*(J/J)</t>
  </si>
  <si>
    <t>kr*(J/J)</t>
  </si>
  <si>
    <t>F(kW)</t>
  </si>
  <si>
    <t>P(kW)</t>
  </si>
  <si>
    <t>I(kW)</t>
  </si>
  <si>
    <t>k(J/J)</t>
  </si>
  <si>
    <t>η (%)</t>
  </si>
  <si>
    <t>ENV</t>
  </si>
  <si>
    <t>Flows Exergy Cost - State10</t>
  </si>
  <si>
    <t>P*(kW)</t>
  </si>
  <si>
    <t>Pe*(kW)</t>
  </si>
  <si>
    <t>Pr*(kW)</t>
  </si>
  <si>
    <t>F*(kW)</t>
  </si>
  <si>
    <t>R*(kW)</t>
  </si>
  <si>
    <t>Process Exergy Cost - State10</t>
  </si>
  <si>
    <t>Processes Exergy Table - State10</t>
  </si>
  <si>
    <t>Hybrid REN - 2025 - PEM</t>
  </si>
  <si>
    <t>Scenario1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</si>
  <si>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</si>
  <si>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</si>
  <si>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</si>
  <si>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</si>
  <si>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</si>
  <si>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</si>
  <si>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</si>
  <si>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</si>
  <si>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</si>
  <si>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</si>
  <si>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</si>
  <si>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</si>
  <si>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</si>
  <si>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</si>
  <si>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</si>
  <si>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</si>
  <si>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</si>
  <si>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</si>
  <si>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</si>
  <si>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</si>
  <si>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</si>
  <si>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</si>
  <si>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</si>
  <si>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</si>
  <si>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</si>
  <si>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</si>
  <si>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</si>
  <si>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</si>
  <si>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</si>
  <si>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</si>
  <si>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</si>
  <si>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</si>
  <si>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(kJ)</t>
  </si>
  <si>
    <t>(kJ/kJ)</t>
  </si>
  <si>
    <t>O2</t>
  </si>
  <si>
    <t>POWER  Watt</t>
  </si>
  <si>
    <t>HEX6</t>
  </si>
  <si>
    <t>HEX9</t>
  </si>
  <si>
    <t>HEX7</t>
  </si>
  <si>
    <t>HEX8</t>
  </si>
  <si>
    <t>HEX10</t>
  </si>
  <si>
    <t>SEP5</t>
  </si>
  <si>
    <t>REAC3</t>
  </si>
  <si>
    <t>SPEED  Hz</t>
  </si>
  <si>
    <t>WCOMP1</t>
  </si>
  <si>
    <t>WCOMP2</t>
  </si>
  <si>
    <t>WCOMP3</t>
  </si>
  <si>
    <t>WCOMP4</t>
  </si>
  <si>
    <t>WCOMP5</t>
  </si>
  <si>
    <t>WCOMP6</t>
  </si>
  <si>
    <t>COMP</t>
  </si>
  <si>
    <t>MIX</t>
  </si>
  <si>
    <t>SPLIT</t>
  </si>
  <si>
    <t>HEX</t>
  </si>
  <si>
    <t>negativos</t>
  </si>
  <si>
    <t>incerteza dos valores</t>
  </si>
  <si>
    <t>QPLUS  kW</t>
  </si>
  <si>
    <t>QCODE kW</t>
  </si>
  <si>
    <t>aproximacao</t>
  </si>
  <si>
    <t>VLV</t>
  </si>
  <si>
    <t>REAC</t>
  </si>
  <si>
    <t>SEP</t>
  </si>
  <si>
    <t>SEP4</t>
  </si>
  <si>
    <t>B73</t>
  </si>
  <si>
    <t>COMP3</t>
  </si>
  <si>
    <t>COMP4</t>
  </si>
  <si>
    <t>COMP5</t>
  </si>
  <si>
    <t>COMP6</t>
  </si>
  <si>
    <t>SEP6</t>
  </si>
  <si>
    <t>SEP7</t>
  </si>
  <si>
    <t>SEP8</t>
  </si>
  <si>
    <t>B3+B21</t>
  </si>
  <si>
    <t>B32+B38+B44</t>
  </si>
  <si>
    <t>B8+B9</t>
  </si>
  <si>
    <t>B19+B21</t>
  </si>
  <si>
    <t>B35-B34</t>
  </si>
  <si>
    <t>B41-B40</t>
  </si>
  <si>
    <t>B48-B47</t>
  </si>
  <si>
    <t>B56-B55</t>
  </si>
  <si>
    <t>B23-B22</t>
  </si>
  <si>
    <t>B9-B10</t>
  </si>
  <si>
    <t>B14-B15</t>
  </si>
  <si>
    <t>B24-B23</t>
  </si>
  <si>
    <t>B15-B16</t>
  </si>
  <si>
    <t>B35-B36</t>
  </si>
  <si>
    <t>B41-B42</t>
  </si>
  <si>
    <t>B48-B49</t>
  </si>
  <si>
    <t>B56-B57</t>
  </si>
  <si>
    <t>B46+B58</t>
  </si>
  <si>
    <t>B47+B66</t>
  </si>
  <si>
    <t>B16-B18</t>
  </si>
  <si>
    <t>(B25-B27)+B61+B62+B63+B65+B66</t>
  </si>
  <si>
    <t>B49-B50</t>
  </si>
  <si>
    <t>B53+B54</t>
  </si>
  <si>
    <t>B52+B67</t>
  </si>
  <si>
    <t>B30-B34</t>
  </si>
  <si>
    <t>B36-B40</t>
  </si>
  <si>
    <t>B42-B46</t>
  </si>
  <si>
    <t>B29+B60</t>
  </si>
  <si>
    <t>B51-B52</t>
  </si>
  <si>
    <t>Approximated</t>
  </si>
  <si>
    <t>LMTD</t>
  </si>
  <si>
    <t>DISSIP1</t>
  </si>
  <si>
    <t>B270</t>
  </si>
  <si>
    <t>Needs further correction</t>
  </si>
  <si>
    <t>DISSIP2</t>
  </si>
  <si>
    <t>B500</t>
  </si>
  <si>
    <t>B28+B29</t>
  </si>
  <si>
    <t>B13-B14</t>
  </si>
  <si>
    <t>B10-B9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</si>
</sst>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B2B2B2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000000"/>
      </bottom>
      <diagonal/>
    </border>
    <border>
      <left style="thin">
        <color rgb="FFB2B2B2"/>
      </left>
      <right style="thin">
        <color rgb="FF000000"/>
      </right>
      <top style="thin">
        <color rgb="FFB2B2B2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0" fontId="0" fillId="3" borderId="0" xfId="0" applyFill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49" fontId="1" fillId="0" borderId="0" xfId="0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4" borderId="0" xfId="0" applyFill="1"/>
    <xf numFmtId="16" fontId="0" fillId="4" borderId="0" xfId="0" quotePrefix="1" applyNumberFormat="1" applyFill="1"/>
    <xf numFmtId="0" fontId="0" fillId="4" borderId="0" xfId="0" quotePrefix="1" applyFill="1"/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" fontId="0" fillId="0" borderId="6" xfId="0" quotePrefix="1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0" borderId="0" xfId="0" applyFill="1"/>
    <xf numFmtId="0" fontId="7" fillId="0" borderId="18" xfId="0" applyFont="1" applyBorder="1" applyAlignment="1">
      <alignment horizontal="right" vertical="center" wrapText="1" indent="1"/>
    </xf>
    <xf numFmtId="0" fontId="7" fillId="11" borderId="18" xfId="0" applyFont="1" applyFill="1" applyBorder="1" applyAlignment="1">
      <alignment horizontal="right" vertical="center" wrapText="1" indent="1"/>
    </xf>
    <xf numFmtId="0" fontId="6" fillId="11" borderId="19" xfId="0" applyFont="1" applyFill="1" applyBorder="1" applyAlignment="1">
      <alignment horizontal="left" vertical="center" wrapText="1"/>
    </xf>
    <xf numFmtId="0" fontId="6" fillId="11" borderId="20" xfId="0" applyFont="1" applyFill="1" applyBorder="1" applyAlignment="1">
      <alignment horizontal="right" vertical="center" wrapText="1" indent="1"/>
    </xf>
    <xf numFmtId="0" fontId="6" fillId="11" borderId="21" xfId="0" applyFont="1" applyFill="1" applyBorder="1" applyAlignment="1">
      <alignment horizontal="right" vertical="center" wrapText="1" indent="1"/>
    </xf>
    <xf numFmtId="0" fontId="6" fillId="11" borderId="22" xfId="0" applyFont="1" applyFill="1" applyBorder="1" applyAlignment="1">
      <alignment vertical="center" wrapText="1"/>
    </xf>
    <xf numFmtId="0" fontId="7" fillId="0" borderId="23" xfId="0" applyFont="1" applyBorder="1" applyAlignment="1">
      <alignment horizontal="right" vertical="center" wrapText="1" indent="1"/>
    </xf>
    <xf numFmtId="0" fontId="7" fillId="11" borderId="23" xfId="0" applyFont="1" applyFill="1" applyBorder="1" applyAlignment="1">
      <alignment horizontal="right" vertical="center" wrapText="1" indent="1"/>
    </xf>
    <xf numFmtId="0" fontId="6" fillId="11" borderId="24" xfId="0" applyFont="1" applyFill="1" applyBorder="1" applyAlignment="1">
      <alignment vertical="center" wrapText="1"/>
    </xf>
    <xf numFmtId="0" fontId="7" fillId="11" borderId="25" xfId="0" applyFont="1" applyFill="1" applyBorder="1" applyAlignment="1">
      <alignment horizontal="right" vertical="center" wrapText="1" indent="1"/>
    </xf>
    <xf numFmtId="0" fontId="7" fillId="11" borderId="26" xfId="0" applyFont="1" applyFill="1" applyBorder="1" applyAlignment="1">
      <alignment horizontal="right" vertical="center" wrapText="1" indent="1"/>
    </xf>
    <xf numFmtId="0" fontId="7" fillId="0" borderId="25" xfId="0" applyFont="1" applyBorder="1" applyAlignment="1">
      <alignment horizontal="right" vertical="center" wrapText="1" indent="1"/>
    </xf>
    <xf numFmtId="0" fontId="7" fillId="0" borderId="26" xfId="0" applyFont="1" applyBorder="1" applyAlignment="1">
      <alignment horizontal="right" vertical="center" wrapText="1" indent="1"/>
    </xf>
    <xf numFmtId="16" fontId="6" fillId="11" borderId="22" xfId="0" quotePrefix="1" applyNumberFormat="1" applyFont="1" applyFill="1" applyBorder="1" applyAlignment="1">
      <alignment vertical="center" wrapText="1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12" borderId="0" xfId="0" applyFill="1"/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0" fillId="12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164" fontId="0" fillId="12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9" fontId="4" fillId="4" borderId="15" xfId="0" applyNumberFormat="1" applyFont="1" applyFill="1" applyBorder="1" applyAlignment="1">
      <alignment horizontal="center" vertical="center" wrapText="1"/>
    </xf>
    <xf numFmtId="9" fontId="4" fillId="4" borderId="16" xfId="0" applyNumberFormat="1" applyFont="1" applyFill="1" applyBorder="1" applyAlignment="1">
      <alignment horizontal="center" vertical="center" wrapText="1"/>
    </xf>
    <xf numFmtId="9" fontId="4" fillId="4" borderId="17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4" fillId="4" borderId="3" xfId="0" applyNumberFormat="1" applyFont="1" applyFill="1" applyBorder="1" applyAlignment="1">
      <alignment horizontal="center" vertical="center" wrapText="1"/>
    </xf>
    <xf numFmtId="9" fontId="4" fillId="4" borderId="4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94832</xdr:colOff>
      <xdr:row>0</xdr:row>
      <xdr:rowOff>57150</xdr:rowOff>
    </xdr:from>
    <xdr:to>
      <xdr:col>24</xdr:col>
      <xdr:colOff>565949</xdr:colOff>
      <xdr:row>43</xdr:row>
      <xdr:rowOff>138883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6832" y="57150"/>
          <a:ext cx="6567117" cy="82732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77350</xdr:colOff>
      <xdr:row>32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11507350" cy="6048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120508</xdr:colOff>
      <xdr:row>0</xdr:row>
      <xdr:rowOff>187451</xdr:rowOff>
    </xdr:from>
    <xdr:to>
      <xdr:col>24</xdr:col>
      <xdr:colOff>591625</xdr:colOff>
      <xdr:row>44</xdr:row>
      <xdr:rowOff>78684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2508" y="187451"/>
          <a:ext cx="6567117" cy="82732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15</xdr:col>
      <xdr:colOff>737152</xdr:colOff>
      <xdr:row>32</xdr:row>
      <xdr:rowOff>89159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11405152" cy="599465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000000-0016-0000-05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Normal="100" workbookViewId="0">
      <selection activeCell="H36" sqref="H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8"/>
  <sheetViews>
    <sheetView topLeftCell="A4" workbookViewId="0">
      <selection activeCell="A32" sqref="A32:XFD32"/>
    </sheetView>
  </sheetViews>
  <sheetFormatPr baseColWidth="10" defaultRowHeight="15" x14ac:dyDescent="0.25"/>
  <cols>
    <col min="2" max="2" width="11" bestFit="1" customWidth="1"/>
    <col min="3" max="3" width="30.5703125" bestFit="1" customWidth="1"/>
    <col min="5" max="5" width="12.28515625" bestFit="1" customWidth="1"/>
  </cols>
  <sheetData>
    <row r="1" spans="1:5" x14ac:dyDescent="0.25">
      <c r="A1" s="10" t="s">
        <v>69</v>
      </c>
      <c r="B1" s="10" t="s">
        <v>131</v>
      </c>
      <c r="C1" s="10" t="s">
        <v>132</v>
      </c>
      <c r="D1" s="10" t="s">
        <v>133</v>
      </c>
      <c r="E1" s="10" t="s">
        <v>103</v>
      </c>
    </row>
    <row r="2" spans="1:5" x14ac:dyDescent="0.25">
      <c r="A2" s="2" t="s">
        <v>40</v>
      </c>
      <c r="B2" s="2" t="s">
        <v>40</v>
      </c>
      <c r="C2" s="2" t="s">
        <v>135</v>
      </c>
      <c r="D2" s="2" t="s">
        <v>106</v>
      </c>
      <c r="E2" s="2" t="s">
        <v>89</v>
      </c>
    </row>
    <row r="3" spans="1:5" x14ac:dyDescent="0.25">
      <c r="A3" s="2" t="s">
        <v>41</v>
      </c>
      <c r="B3" s="2" t="s">
        <v>41</v>
      </c>
      <c r="C3" s="2" t="s">
        <v>304</v>
      </c>
      <c r="D3" s="2" t="s">
        <v>107</v>
      </c>
      <c r="E3" s="2" t="s">
        <v>89</v>
      </c>
    </row>
    <row r="4" spans="1:5" x14ac:dyDescent="0.25">
      <c r="A4" s="2" t="s">
        <v>42</v>
      </c>
      <c r="B4" s="2" t="s">
        <v>42</v>
      </c>
      <c r="C4" s="2" t="s">
        <v>138</v>
      </c>
      <c r="D4" s="2" t="s">
        <v>115</v>
      </c>
      <c r="E4" s="2" t="s">
        <v>89</v>
      </c>
    </row>
    <row r="5" spans="1:5" x14ac:dyDescent="0.25">
      <c r="A5" s="2" t="s">
        <v>139</v>
      </c>
      <c r="B5" s="2" t="s">
        <v>139</v>
      </c>
      <c r="C5" s="2" t="s">
        <v>122</v>
      </c>
      <c r="D5" s="2" t="s">
        <v>123</v>
      </c>
      <c r="E5" s="2" t="s">
        <v>89</v>
      </c>
    </row>
    <row r="6" spans="1:5" x14ac:dyDescent="0.25">
      <c r="A6" s="2" t="s">
        <v>140</v>
      </c>
      <c r="B6" s="2" t="s">
        <v>140</v>
      </c>
      <c r="C6" s="2" t="s">
        <v>127</v>
      </c>
      <c r="D6" s="2" t="s">
        <v>128</v>
      </c>
      <c r="E6" s="2" t="s">
        <v>89</v>
      </c>
    </row>
    <row r="7" spans="1:5" x14ac:dyDescent="0.25">
      <c r="A7" s="2" t="s">
        <v>43</v>
      </c>
      <c r="B7" s="2" t="s">
        <v>43</v>
      </c>
      <c r="C7" s="2" t="s">
        <v>305</v>
      </c>
      <c r="D7" s="2" t="s">
        <v>247</v>
      </c>
      <c r="E7" s="2" t="s">
        <v>89</v>
      </c>
    </row>
    <row r="8" spans="1:5" x14ac:dyDescent="0.25">
      <c r="A8" s="2" t="s">
        <v>0</v>
      </c>
      <c r="B8" s="2" t="s">
        <v>0</v>
      </c>
      <c r="C8" s="2" t="s">
        <v>110</v>
      </c>
      <c r="D8" s="2" t="s">
        <v>306</v>
      </c>
      <c r="E8" s="2" t="s">
        <v>89</v>
      </c>
    </row>
    <row r="9" spans="1:5" x14ac:dyDescent="0.25">
      <c r="A9" s="2" t="s">
        <v>46</v>
      </c>
      <c r="B9" s="2" t="s">
        <v>46</v>
      </c>
      <c r="C9" s="2" t="s">
        <v>121</v>
      </c>
      <c r="D9" s="2" t="s">
        <v>307</v>
      </c>
      <c r="E9" s="2" t="s">
        <v>89</v>
      </c>
    </row>
    <row r="10" spans="1:5" x14ac:dyDescent="0.25">
      <c r="A10" s="2" t="s">
        <v>48</v>
      </c>
      <c r="B10" s="2" t="s">
        <v>48</v>
      </c>
      <c r="C10" s="2" t="s">
        <v>260</v>
      </c>
      <c r="D10" s="11" t="s">
        <v>144</v>
      </c>
      <c r="E10" s="2" t="s">
        <v>89</v>
      </c>
    </row>
    <row r="11" spans="1:5" x14ac:dyDescent="0.25">
      <c r="A11" s="2" t="s">
        <v>49</v>
      </c>
      <c r="B11" s="2" t="s">
        <v>49</v>
      </c>
      <c r="C11" s="2" t="s">
        <v>261</v>
      </c>
      <c r="D11" s="11" t="s">
        <v>146</v>
      </c>
      <c r="E11" s="2" t="s">
        <v>89</v>
      </c>
    </row>
    <row r="12" spans="1:5" x14ac:dyDescent="0.25">
      <c r="A12" s="2" t="s">
        <v>297</v>
      </c>
      <c r="B12" s="2" t="s">
        <v>297</v>
      </c>
      <c r="C12" s="2" t="s">
        <v>262</v>
      </c>
      <c r="D12" s="11" t="s">
        <v>308</v>
      </c>
      <c r="E12" s="2" t="s">
        <v>89</v>
      </c>
    </row>
    <row r="13" spans="1:5" x14ac:dyDescent="0.25">
      <c r="A13" s="2" t="s">
        <v>298</v>
      </c>
      <c r="B13" s="2" t="s">
        <v>298</v>
      </c>
      <c r="C13" s="2" t="s">
        <v>263</v>
      </c>
      <c r="D13" s="11" t="s">
        <v>309</v>
      </c>
      <c r="E13" s="2" t="s">
        <v>89</v>
      </c>
    </row>
    <row r="14" spans="1:5" x14ac:dyDescent="0.25">
      <c r="A14" s="2" t="s">
        <v>299</v>
      </c>
      <c r="B14" s="2" t="s">
        <v>299</v>
      </c>
      <c r="C14" s="2" t="s">
        <v>264</v>
      </c>
      <c r="D14" s="11" t="s">
        <v>310</v>
      </c>
      <c r="E14" s="2" t="s">
        <v>89</v>
      </c>
    </row>
    <row r="15" spans="1:5" x14ac:dyDescent="0.25">
      <c r="A15" s="2" t="s">
        <v>300</v>
      </c>
      <c r="B15" s="2" t="s">
        <v>300</v>
      </c>
      <c r="C15" s="2" t="s">
        <v>296</v>
      </c>
      <c r="D15" s="11" t="s">
        <v>311</v>
      </c>
      <c r="E15" s="2" t="s">
        <v>89</v>
      </c>
    </row>
    <row r="16" spans="1:5" x14ac:dyDescent="0.25">
      <c r="A16" s="2" t="s">
        <v>50</v>
      </c>
      <c r="B16" s="2" t="s">
        <v>50</v>
      </c>
      <c r="C16" s="11" t="s">
        <v>148</v>
      </c>
      <c r="D16" s="11" t="s">
        <v>312</v>
      </c>
      <c r="E16" s="2" t="s">
        <v>89</v>
      </c>
    </row>
    <row r="17" spans="1:5" x14ac:dyDescent="0.25">
      <c r="A17" s="2" t="s">
        <v>51</v>
      </c>
      <c r="B17" s="2" t="s">
        <v>51</v>
      </c>
      <c r="C17" s="11" t="s">
        <v>313</v>
      </c>
      <c r="D17" s="11" t="s">
        <v>162</v>
      </c>
      <c r="E17" s="2" t="s">
        <v>89</v>
      </c>
    </row>
    <row r="18" spans="1:5" x14ac:dyDescent="0.25">
      <c r="A18" s="2" t="s">
        <v>52</v>
      </c>
      <c r="B18" s="2" t="s">
        <v>52</v>
      </c>
      <c r="C18" s="11" t="s">
        <v>314</v>
      </c>
      <c r="D18" s="11" t="s">
        <v>315</v>
      </c>
      <c r="E18" s="2" t="s">
        <v>89</v>
      </c>
    </row>
    <row r="19" spans="1:5" x14ac:dyDescent="0.25">
      <c r="A19" s="2" t="s">
        <v>53</v>
      </c>
      <c r="B19" s="2" t="s">
        <v>53</v>
      </c>
      <c r="C19" s="11" t="s">
        <v>316</v>
      </c>
      <c r="D19" s="11" t="s">
        <v>251</v>
      </c>
      <c r="E19" s="85" t="s">
        <v>93</v>
      </c>
    </row>
    <row r="20" spans="1:5" x14ac:dyDescent="0.25">
      <c r="A20" s="2" t="s">
        <v>54</v>
      </c>
      <c r="B20" s="2" t="s">
        <v>54</v>
      </c>
      <c r="C20" s="11" t="s">
        <v>331</v>
      </c>
      <c r="D20" s="11" t="s">
        <v>72</v>
      </c>
      <c r="E20" s="2" t="s">
        <v>89</v>
      </c>
    </row>
    <row r="21" spans="1:5" x14ac:dyDescent="0.25">
      <c r="A21" s="2" t="s">
        <v>269</v>
      </c>
      <c r="B21" s="2" t="s">
        <v>269</v>
      </c>
      <c r="C21" s="11" t="s">
        <v>317</v>
      </c>
      <c r="D21" s="11" t="s">
        <v>253</v>
      </c>
      <c r="E21" s="2" t="s">
        <v>89</v>
      </c>
    </row>
    <row r="22" spans="1:5" x14ac:dyDescent="0.25">
      <c r="A22" s="2" t="s">
        <v>271</v>
      </c>
      <c r="B22" s="2" t="s">
        <v>271</v>
      </c>
      <c r="C22" s="11" t="s">
        <v>318</v>
      </c>
      <c r="D22" s="11" t="s">
        <v>254</v>
      </c>
      <c r="E22" s="2" t="s">
        <v>89</v>
      </c>
    </row>
    <row r="23" spans="1:5" x14ac:dyDescent="0.25">
      <c r="A23" s="2" t="s">
        <v>272</v>
      </c>
      <c r="B23" s="2" t="s">
        <v>272</v>
      </c>
      <c r="C23" s="11" t="s">
        <v>319</v>
      </c>
      <c r="D23" s="11" t="s">
        <v>255</v>
      </c>
      <c r="E23" s="2" t="s">
        <v>89</v>
      </c>
    </row>
    <row r="24" spans="1:5" x14ac:dyDescent="0.25">
      <c r="A24" s="2" t="s">
        <v>270</v>
      </c>
      <c r="B24" s="2" t="s">
        <v>270</v>
      </c>
      <c r="C24" s="11" t="s">
        <v>332</v>
      </c>
      <c r="D24" s="11" t="s">
        <v>256</v>
      </c>
      <c r="E24" s="85" t="s">
        <v>93</v>
      </c>
    </row>
    <row r="25" spans="1:5" x14ac:dyDescent="0.25">
      <c r="A25" s="2" t="s">
        <v>273</v>
      </c>
      <c r="B25" s="2" t="s">
        <v>273</v>
      </c>
      <c r="C25" s="11" t="s">
        <v>320</v>
      </c>
      <c r="D25" s="11" t="s">
        <v>257</v>
      </c>
      <c r="E25" s="2" t="s">
        <v>89</v>
      </c>
    </row>
    <row r="26" spans="1:5" x14ac:dyDescent="0.25">
      <c r="A26" s="2" t="s">
        <v>56</v>
      </c>
      <c r="B26" s="2" t="s">
        <v>56</v>
      </c>
      <c r="C26" s="2" t="s">
        <v>113</v>
      </c>
      <c r="D26" s="82" t="s">
        <v>114</v>
      </c>
      <c r="E26" s="2" t="s">
        <v>89</v>
      </c>
    </row>
    <row r="27" spans="1:5" x14ac:dyDescent="0.25">
      <c r="A27" s="2" t="s">
        <v>57</v>
      </c>
      <c r="B27" s="2" t="s">
        <v>57</v>
      </c>
      <c r="C27" s="2" t="s">
        <v>115</v>
      </c>
      <c r="D27" s="82" t="s">
        <v>116</v>
      </c>
      <c r="E27" s="2" t="s">
        <v>89</v>
      </c>
    </row>
    <row r="28" spans="1:5" x14ac:dyDescent="0.25">
      <c r="A28" s="2" t="s">
        <v>275</v>
      </c>
      <c r="B28" s="2" t="s">
        <v>275</v>
      </c>
      <c r="C28" s="2" t="s">
        <v>321</v>
      </c>
      <c r="D28" s="82" t="s">
        <v>322</v>
      </c>
      <c r="E28" s="2" t="s">
        <v>89</v>
      </c>
    </row>
    <row r="29" spans="1:5" x14ac:dyDescent="0.25">
      <c r="A29" s="11" t="s">
        <v>58</v>
      </c>
      <c r="B29" s="11" t="s">
        <v>58</v>
      </c>
      <c r="C29" s="11" t="s">
        <v>323</v>
      </c>
      <c r="D29" s="2" t="s">
        <v>120</v>
      </c>
      <c r="E29" s="2" t="s">
        <v>89</v>
      </c>
    </row>
    <row r="30" spans="1:5" x14ac:dyDescent="0.25">
      <c r="A30" s="11" t="s">
        <v>59</v>
      </c>
      <c r="B30" s="11" t="s">
        <v>59</v>
      </c>
      <c r="C30" s="11" t="s">
        <v>123</v>
      </c>
      <c r="D30" s="83" t="s">
        <v>340</v>
      </c>
      <c r="E30" s="2" t="s">
        <v>89</v>
      </c>
    </row>
    <row r="31" spans="1:5" x14ac:dyDescent="0.25">
      <c r="A31" s="11" t="s">
        <v>45</v>
      </c>
      <c r="B31" s="11" t="s">
        <v>45</v>
      </c>
      <c r="C31" s="11" t="s">
        <v>324</v>
      </c>
      <c r="D31" s="83" t="s">
        <v>78</v>
      </c>
      <c r="E31" s="2" t="s">
        <v>89</v>
      </c>
    </row>
    <row r="32" spans="1:5" x14ac:dyDescent="0.25">
      <c r="A32" s="11" t="s">
        <v>295</v>
      </c>
      <c r="B32" s="11" t="s">
        <v>295</v>
      </c>
      <c r="C32" s="11" t="s">
        <v>325</v>
      </c>
      <c r="D32" s="83" t="s">
        <v>243</v>
      </c>
      <c r="E32" s="2" t="s">
        <v>89</v>
      </c>
    </row>
    <row r="33" spans="1:5" x14ac:dyDescent="0.25">
      <c r="A33" s="11" t="s">
        <v>274</v>
      </c>
      <c r="B33" s="11" t="s">
        <v>274</v>
      </c>
      <c r="C33" s="11" t="s">
        <v>327</v>
      </c>
      <c r="D33" s="2" t="s">
        <v>326</v>
      </c>
      <c r="E33" s="2" t="s">
        <v>89</v>
      </c>
    </row>
    <row r="34" spans="1:5" x14ac:dyDescent="0.25">
      <c r="A34" s="11" t="s">
        <v>301</v>
      </c>
      <c r="B34" s="11" t="s">
        <v>301</v>
      </c>
      <c r="C34" s="11" t="s">
        <v>328</v>
      </c>
      <c r="D34" s="2" t="s">
        <v>74</v>
      </c>
      <c r="E34" s="2" t="s">
        <v>89</v>
      </c>
    </row>
    <row r="35" spans="1:5" x14ac:dyDescent="0.25">
      <c r="A35" s="11" t="s">
        <v>302</v>
      </c>
      <c r="B35" s="11" t="s">
        <v>302</v>
      </c>
      <c r="C35" s="11" t="s">
        <v>329</v>
      </c>
      <c r="D35" s="2" t="s">
        <v>80</v>
      </c>
      <c r="E35" s="2" t="s">
        <v>89</v>
      </c>
    </row>
    <row r="36" spans="1:5" x14ac:dyDescent="0.25">
      <c r="A36" s="11" t="s">
        <v>303</v>
      </c>
      <c r="B36" s="11" t="s">
        <v>303</v>
      </c>
      <c r="C36" s="11" t="s">
        <v>330</v>
      </c>
      <c r="D36" s="2" t="s">
        <v>236</v>
      </c>
      <c r="E36" s="2" t="s">
        <v>89</v>
      </c>
    </row>
    <row r="37" spans="1:5" x14ac:dyDescent="0.25">
      <c r="A37" s="2" t="s">
        <v>335</v>
      </c>
      <c r="B37" s="2" t="s">
        <v>335</v>
      </c>
      <c r="C37" s="2" t="s">
        <v>129</v>
      </c>
      <c r="D37" s="2" t="s">
        <v>336</v>
      </c>
      <c r="E37" s="85" t="s">
        <v>93</v>
      </c>
    </row>
    <row r="38" spans="1:5" x14ac:dyDescent="0.25">
      <c r="A38" s="2" t="s">
        <v>338</v>
      </c>
      <c r="B38" s="2" t="s">
        <v>338</v>
      </c>
      <c r="C38" s="2" t="s">
        <v>242</v>
      </c>
      <c r="D38" s="2" t="s">
        <v>339</v>
      </c>
      <c r="E38" s="85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6"/>
  <sheetViews>
    <sheetView topLeftCell="A13" workbookViewId="0">
      <selection activeCell="A32" sqref="A32:XFD32"/>
    </sheetView>
  </sheetViews>
  <sheetFormatPr baseColWidth="10" defaultRowHeight="15" x14ac:dyDescent="0.25"/>
  <cols>
    <col min="1" max="1" width="5.140625" bestFit="1" customWidth="1"/>
    <col min="2" max="2" width="8.5703125" bestFit="1" customWidth="1"/>
  </cols>
  <sheetData>
    <row r="1" spans="1:2" x14ac:dyDescent="0.25">
      <c r="A1" s="8" t="s">
        <v>69</v>
      </c>
      <c r="B1" s="8" t="s">
        <v>70</v>
      </c>
    </row>
    <row r="2" spans="1:2" x14ac:dyDescent="0.25">
      <c r="A2" t="s">
        <v>104</v>
      </c>
      <c r="B2" s="9">
        <v>7236.7183796706504</v>
      </c>
    </row>
    <row r="3" spans="1:2" x14ac:dyDescent="0.25">
      <c r="A3" t="s">
        <v>105</v>
      </c>
      <c r="B3" s="9">
        <v>90.7316594262915</v>
      </c>
    </row>
    <row r="4" spans="1:2" x14ac:dyDescent="0.25">
      <c r="A4" t="s">
        <v>106</v>
      </c>
      <c r="B4" s="9">
        <v>7272.12040595907</v>
      </c>
    </row>
    <row r="5" spans="1:2" x14ac:dyDescent="0.25">
      <c r="A5" t="s">
        <v>107</v>
      </c>
      <c r="B5" s="9">
        <v>34469.937641029202</v>
      </c>
    </row>
    <row r="6" spans="1:2" x14ac:dyDescent="0.25">
      <c r="A6" t="s">
        <v>108</v>
      </c>
      <c r="B6" s="9">
        <v>35130.4731049533</v>
      </c>
    </row>
    <row r="7" spans="1:2" x14ac:dyDescent="0.25">
      <c r="A7" t="s">
        <v>109</v>
      </c>
      <c r="B7" s="9">
        <v>35033.744870129798</v>
      </c>
    </row>
    <row r="8" spans="1:2" x14ac:dyDescent="0.25">
      <c r="A8" t="s">
        <v>110</v>
      </c>
      <c r="B8" s="9">
        <v>35505.158578884897</v>
      </c>
    </row>
    <row r="9" spans="1:2" x14ac:dyDescent="0.25">
      <c r="A9" t="s">
        <v>111</v>
      </c>
      <c r="B9" s="9">
        <v>17752.579289442401</v>
      </c>
    </row>
    <row r="10" spans="1:2" x14ac:dyDescent="0.25">
      <c r="A10" t="s">
        <v>112</v>
      </c>
      <c r="B10" s="9">
        <v>17752.579289442401</v>
      </c>
    </row>
    <row r="11" spans="1:2" x14ac:dyDescent="0.25">
      <c r="A11" t="s">
        <v>113</v>
      </c>
      <c r="B11" s="9">
        <v>17977.398281053302</v>
      </c>
    </row>
    <row r="12" spans="1:2" x14ac:dyDescent="0.25">
      <c r="A12" t="s">
        <v>114</v>
      </c>
      <c r="B12" s="84">
        <f>B11</f>
        <v>17977.398281053302</v>
      </c>
    </row>
    <row r="13" spans="1:2" x14ac:dyDescent="0.25">
      <c r="A13" t="s">
        <v>115</v>
      </c>
      <c r="B13" s="9">
        <v>35667.547970551903</v>
      </c>
    </row>
    <row r="14" spans="1:2" x14ac:dyDescent="0.25">
      <c r="A14" t="s">
        <v>116</v>
      </c>
      <c r="B14" s="84">
        <f>B13</f>
        <v>35667.547970551903</v>
      </c>
    </row>
    <row r="15" spans="1:2" x14ac:dyDescent="0.25">
      <c r="A15" t="s">
        <v>117</v>
      </c>
      <c r="B15" s="9">
        <v>35399.487391647897</v>
      </c>
    </row>
    <row r="16" spans="1:2" x14ac:dyDescent="0.25">
      <c r="A16" t="s">
        <v>118</v>
      </c>
      <c r="B16" s="9">
        <v>34819.133259643299</v>
      </c>
    </row>
    <row r="17" spans="1:2" x14ac:dyDescent="0.25">
      <c r="A17" t="s">
        <v>119</v>
      </c>
      <c r="B17" s="9">
        <v>34763.5383601578</v>
      </c>
    </row>
    <row r="18" spans="1:2" x14ac:dyDescent="0.25">
      <c r="A18" t="s">
        <v>120</v>
      </c>
      <c r="B18" s="9">
        <v>6632.7391688147</v>
      </c>
    </row>
    <row r="19" spans="1:2" x14ac:dyDescent="0.25">
      <c r="A19" t="s">
        <v>121</v>
      </c>
      <c r="B19" s="9">
        <v>27492.641168021</v>
      </c>
    </row>
    <row r="20" spans="1:2" x14ac:dyDescent="0.25">
      <c r="A20" t="s">
        <v>122</v>
      </c>
      <c r="B20" s="9">
        <v>274.92641168020998</v>
      </c>
    </row>
    <row r="21" spans="1:2" x14ac:dyDescent="0.25">
      <c r="A21" t="s">
        <v>123</v>
      </c>
      <c r="B21" s="9">
        <v>274.92641175093098</v>
      </c>
    </row>
    <row r="22" spans="1:2" x14ac:dyDescent="0.25">
      <c r="A22" t="s">
        <v>124</v>
      </c>
      <c r="B22" s="9">
        <v>27217.7147563408</v>
      </c>
    </row>
    <row r="23" spans="1:2" x14ac:dyDescent="0.25">
      <c r="A23" t="s">
        <v>125</v>
      </c>
      <c r="B23" s="9">
        <v>1259.8721637830999</v>
      </c>
    </row>
    <row r="24" spans="1:2" x14ac:dyDescent="0.25">
      <c r="A24" t="s">
        <v>126</v>
      </c>
      <c r="B24" s="9">
        <v>1287.22701470269</v>
      </c>
    </row>
    <row r="25" spans="1:2" x14ac:dyDescent="0.25">
      <c r="A25" t="s">
        <v>127</v>
      </c>
      <c r="B25" s="9">
        <v>1687.90357856419</v>
      </c>
    </row>
    <row r="26" spans="1:2" x14ac:dyDescent="0.25">
      <c r="A26" t="s">
        <v>128</v>
      </c>
      <c r="B26" s="9">
        <v>1687.9035786437901</v>
      </c>
    </row>
    <row r="27" spans="1:2" x14ac:dyDescent="0.25">
      <c r="A27" t="s">
        <v>78</v>
      </c>
      <c r="B27" s="9">
        <v>447.64771976199597</v>
      </c>
    </row>
    <row r="28" spans="1:2" x14ac:dyDescent="0.25">
      <c r="A28" t="s">
        <v>129</v>
      </c>
      <c r="B28" s="84">
        <f>B26-B27+B62+B63+B64+B66+B67</f>
        <v>1353.3865654754716</v>
      </c>
    </row>
    <row r="29" spans="1:2" x14ac:dyDescent="0.25">
      <c r="A29" t="s">
        <v>130</v>
      </c>
      <c r="B29" s="9">
        <v>69.7641499033179</v>
      </c>
    </row>
    <row r="30" spans="1:2" x14ac:dyDescent="0.25">
      <c r="A30" s="86" t="s">
        <v>71</v>
      </c>
      <c r="B30" s="84">
        <f>B21-B29</f>
        <v>205.16226184761308</v>
      </c>
    </row>
    <row r="31" spans="1:2" x14ac:dyDescent="0.25">
      <c r="A31" t="s">
        <v>72</v>
      </c>
      <c r="B31" s="9">
        <v>201.62168884017299</v>
      </c>
    </row>
    <row r="32" spans="1:2" x14ac:dyDescent="0.25">
      <c r="A32" t="s">
        <v>73</v>
      </c>
      <c r="B32" s="9">
        <v>11.4770002728013</v>
      </c>
    </row>
    <row r="33" spans="1:2" x14ac:dyDescent="0.25">
      <c r="A33" t="s">
        <v>74</v>
      </c>
      <c r="B33" s="9">
        <v>11.2568717697302</v>
      </c>
    </row>
    <row r="34" spans="1:2" x14ac:dyDescent="0.25">
      <c r="A34" t="s">
        <v>75</v>
      </c>
      <c r="B34" s="9">
        <v>190.188304810695</v>
      </c>
    </row>
    <row r="35" spans="1:2" x14ac:dyDescent="0.25">
      <c r="A35" t="s">
        <v>76</v>
      </c>
      <c r="B35" s="9">
        <v>184.858331883224</v>
      </c>
    </row>
    <row r="36" spans="1:2" x14ac:dyDescent="0.25">
      <c r="A36" t="s">
        <v>77</v>
      </c>
      <c r="B36" s="9">
        <v>192.99234178228099</v>
      </c>
    </row>
    <row r="37" spans="1:2" x14ac:dyDescent="0.25">
      <c r="A37" t="s">
        <v>83</v>
      </c>
      <c r="B37" s="9">
        <v>190.18830356973899</v>
      </c>
    </row>
    <row r="38" spans="1:2" x14ac:dyDescent="0.25">
      <c r="A38" t="s">
        <v>79</v>
      </c>
      <c r="B38" s="9">
        <v>10.677608594455901</v>
      </c>
    </row>
    <row r="39" spans="1:2" x14ac:dyDescent="0.25">
      <c r="A39" t="s">
        <v>80</v>
      </c>
      <c r="B39" s="9">
        <v>10.472745081767799</v>
      </c>
    </row>
    <row r="40" spans="1:2" x14ac:dyDescent="0.25">
      <c r="A40" t="s">
        <v>81</v>
      </c>
      <c r="B40" s="9">
        <v>179.553173161892</v>
      </c>
    </row>
    <row r="41" spans="1:2" x14ac:dyDescent="0.25">
      <c r="A41" t="s">
        <v>82</v>
      </c>
      <c r="B41" s="9">
        <v>174.42809391220001</v>
      </c>
    </row>
    <row r="42" spans="1:2" x14ac:dyDescent="0.25">
      <c r="A42" t="s">
        <v>233</v>
      </c>
      <c r="B42" s="9">
        <v>182.256195047847</v>
      </c>
    </row>
    <row r="43" spans="1:2" x14ac:dyDescent="0.25">
      <c r="A43" t="s">
        <v>234</v>
      </c>
      <c r="B43" s="9">
        <v>179.553173161892</v>
      </c>
    </row>
    <row r="44" spans="1:2" x14ac:dyDescent="0.25">
      <c r="A44" t="s">
        <v>235</v>
      </c>
      <c r="B44" s="9">
        <v>9.5061856435270808</v>
      </c>
    </row>
    <row r="45" spans="1:2" x14ac:dyDescent="0.25">
      <c r="A45" t="s">
        <v>236</v>
      </c>
      <c r="B45" s="9">
        <v>9.3237929423767802</v>
      </c>
    </row>
    <row r="46" spans="1:2" x14ac:dyDescent="0.25">
      <c r="A46" t="s">
        <v>237</v>
      </c>
      <c r="B46" s="9">
        <v>170.08661756406599</v>
      </c>
    </row>
    <row r="47" spans="1:2" x14ac:dyDescent="0.25">
      <c r="A47" t="s">
        <v>238</v>
      </c>
      <c r="B47" s="9">
        <v>165.14396197666801</v>
      </c>
    </row>
    <row r="48" spans="1:2" x14ac:dyDescent="0.25">
      <c r="A48" t="s">
        <v>239</v>
      </c>
      <c r="B48" s="9">
        <v>13.2203362967876</v>
      </c>
    </row>
    <row r="49" spans="1:3" x14ac:dyDescent="0.25">
      <c r="A49" t="s">
        <v>240</v>
      </c>
      <c r="B49" s="9">
        <v>53.096650094720097</v>
      </c>
    </row>
    <row r="50" spans="1:3" x14ac:dyDescent="0.25">
      <c r="A50" t="s">
        <v>241</v>
      </c>
      <c r="B50" s="9">
        <v>8.5864260829653993</v>
      </c>
    </row>
    <row r="51" spans="1:3" x14ac:dyDescent="0.25">
      <c r="A51" t="s">
        <v>242</v>
      </c>
      <c r="B51" s="84">
        <f>B50-B52</f>
        <v>4.4311573680820695</v>
      </c>
    </row>
    <row r="52" spans="1:3" x14ac:dyDescent="0.25">
      <c r="A52" t="s">
        <v>243</v>
      </c>
      <c r="B52" s="9">
        <v>4.1552687148833298</v>
      </c>
    </row>
    <row r="53" spans="1:3" x14ac:dyDescent="0.25">
      <c r="A53" t="s">
        <v>244</v>
      </c>
      <c r="B53" s="9">
        <v>4.1552687148833298</v>
      </c>
    </row>
    <row r="54" spans="1:3" x14ac:dyDescent="0.25">
      <c r="A54" t="s">
        <v>245</v>
      </c>
      <c r="B54" s="9">
        <v>4.5057567964443201</v>
      </c>
    </row>
    <row r="55" spans="1:3" x14ac:dyDescent="0.25">
      <c r="A55" t="s">
        <v>246</v>
      </c>
      <c r="B55" s="9">
        <v>2.3619341409571999</v>
      </c>
    </row>
    <row r="56" spans="1:3" x14ac:dyDescent="0.25">
      <c r="A56" t="s">
        <v>247</v>
      </c>
      <c r="B56" s="9">
        <v>31.0534071155116</v>
      </c>
    </row>
    <row r="57" spans="1:3" x14ac:dyDescent="0.25">
      <c r="A57" t="s">
        <v>248</v>
      </c>
      <c r="B57" s="9">
        <v>38.538036019940002</v>
      </c>
      <c r="C57" s="9"/>
    </row>
    <row r="58" spans="1:3" x14ac:dyDescent="0.25">
      <c r="A58" t="s">
        <v>249</v>
      </c>
      <c r="B58" s="9">
        <v>33.248008958598803</v>
      </c>
    </row>
    <row r="59" spans="1:3" x14ac:dyDescent="0.25">
      <c r="A59" t="s">
        <v>250</v>
      </c>
      <c r="B59" s="9">
        <v>1.3799292985187499</v>
      </c>
    </row>
    <row r="60" spans="1:3" x14ac:dyDescent="0.25">
      <c r="A60" s="86" t="s">
        <v>251</v>
      </c>
      <c r="B60" s="9">
        <v>60.002311854545198</v>
      </c>
    </row>
    <row r="61" spans="1:3" x14ac:dyDescent="0.25">
      <c r="A61" t="s">
        <v>252</v>
      </c>
      <c r="B61" s="9">
        <v>4.85208152287082E-2</v>
      </c>
    </row>
    <row r="62" spans="1:3" x14ac:dyDescent="0.25">
      <c r="A62" t="s">
        <v>253</v>
      </c>
      <c r="B62" s="9">
        <v>2.7984010792654801</v>
      </c>
    </row>
    <row r="63" spans="1:3" x14ac:dyDescent="0.25">
      <c r="A63" t="s">
        <v>254</v>
      </c>
      <c r="B63" s="9">
        <v>2.6975972427683099</v>
      </c>
    </row>
    <row r="64" spans="1:3" x14ac:dyDescent="0.25">
      <c r="A64" t="s">
        <v>255</v>
      </c>
      <c r="B64" s="9">
        <v>52.917146020210801</v>
      </c>
    </row>
    <row r="65" spans="1:2" x14ac:dyDescent="0.25">
      <c r="A65" s="86" t="s">
        <v>256</v>
      </c>
      <c r="B65" s="9">
        <v>0</v>
      </c>
    </row>
    <row r="66" spans="1:2" x14ac:dyDescent="0.25">
      <c r="A66" t="s">
        <v>257</v>
      </c>
      <c r="B66" s="9">
        <v>5.2399710708229703</v>
      </c>
    </row>
    <row r="67" spans="1:2" x14ac:dyDescent="0.25">
      <c r="A67" t="s">
        <v>258</v>
      </c>
      <c r="B67" s="9">
        <v>49.477591180609899</v>
      </c>
    </row>
    <row r="68" spans="1:2" x14ac:dyDescent="0.25">
      <c r="A68" t="s">
        <v>259</v>
      </c>
      <c r="B68" s="9">
        <v>297.84910240763099</v>
      </c>
    </row>
    <row r="69" spans="1:2" x14ac:dyDescent="0.25">
      <c r="A69" t="s">
        <v>260</v>
      </c>
      <c r="B69" s="9">
        <v>808.40349000000003</v>
      </c>
    </row>
    <row r="70" spans="1:2" x14ac:dyDescent="0.25">
      <c r="A70" t="s">
        <v>261</v>
      </c>
      <c r="B70" s="9">
        <v>568.21061499999996</v>
      </c>
    </row>
    <row r="71" spans="1:2" x14ac:dyDescent="0.25">
      <c r="A71" t="s">
        <v>262</v>
      </c>
      <c r="B71" s="9">
        <v>9.4210106400000004</v>
      </c>
    </row>
    <row r="72" spans="1:2" x14ac:dyDescent="0.25">
      <c r="A72" t="s">
        <v>263</v>
      </c>
      <c r="B72" s="9">
        <v>9.0653498900000002</v>
      </c>
    </row>
    <row r="73" spans="1:2" x14ac:dyDescent="0.25">
      <c r="A73" t="s">
        <v>264</v>
      </c>
      <c r="B73" s="9">
        <v>41.959746099999997</v>
      </c>
    </row>
    <row r="74" spans="1:2" x14ac:dyDescent="0.25">
      <c r="A74" t="s">
        <v>296</v>
      </c>
      <c r="B74" s="9">
        <v>7.7866053499999897</v>
      </c>
    </row>
    <row r="75" spans="1:2" x14ac:dyDescent="0.25">
      <c r="A75" s="86" t="s">
        <v>336</v>
      </c>
      <c r="B75" s="84">
        <f>B28</f>
        <v>1353.3865654754716</v>
      </c>
    </row>
    <row r="76" spans="1:2" x14ac:dyDescent="0.25">
      <c r="A76" s="86" t="s">
        <v>339</v>
      </c>
      <c r="B76" s="84">
        <f>B51</f>
        <v>4.4311573680820695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R187"/>
  <sheetViews>
    <sheetView zoomScaleNormal="100" workbookViewId="0">
      <selection activeCell="D7" sqref="D7"/>
    </sheetView>
  </sheetViews>
  <sheetFormatPr baseColWidth="10" defaultColWidth="20.140625" defaultRowHeight="15" x14ac:dyDescent="0.25"/>
  <cols>
    <col min="1" max="1" width="3.85546875" style="2" bestFit="1" customWidth="1"/>
    <col min="2" max="2" width="5.85546875" style="2" bestFit="1" customWidth="1"/>
    <col min="3" max="3" width="4.85546875" style="2" bestFit="1" customWidth="1"/>
    <col min="4" max="4" width="22.140625" style="2" bestFit="1" customWidth="1"/>
    <col min="5" max="14" width="24.7109375" style="2" bestFit="1" customWidth="1"/>
    <col min="15" max="15" width="25.7109375" style="2" bestFit="1" customWidth="1"/>
    <col min="16" max="16" width="24.7109375" style="2" bestFit="1" customWidth="1"/>
    <col min="17" max="17" width="25.7109375" style="2" bestFit="1" customWidth="1"/>
    <col min="18" max="20" width="24.7109375" style="2" bestFit="1" customWidth="1"/>
    <col min="21" max="21" width="25.7109375" style="2" bestFit="1" customWidth="1"/>
    <col min="22" max="22" width="24.7109375" style="2" bestFit="1" customWidth="1"/>
    <col min="23" max="24" width="25.7109375" style="2" bestFit="1" customWidth="1"/>
    <col min="25" max="25" width="20.140625" style="2" bestFit="1" customWidth="1"/>
    <col min="26" max="26" width="19.85546875" style="2" bestFit="1" customWidth="1"/>
    <col min="27" max="27" width="20.42578125" style="2" bestFit="1" customWidth="1"/>
    <col min="28" max="28" width="20" style="2" bestFit="1" customWidth="1"/>
    <col min="29" max="29" width="20.140625" style="2" bestFit="1" customWidth="1"/>
    <col min="30" max="30" width="19.85546875" style="2" bestFit="1" customWidth="1"/>
    <col min="31" max="31" width="20.42578125" style="2" bestFit="1" customWidth="1"/>
    <col min="32" max="32" width="20" style="2" bestFit="1" customWidth="1"/>
    <col min="33" max="33" width="20.140625" style="2" bestFit="1" customWidth="1"/>
    <col min="34" max="34" width="19.85546875" style="2" bestFit="1" customWidth="1"/>
    <col min="35" max="35" width="20.42578125" style="2" bestFit="1" customWidth="1"/>
    <col min="36" max="36" width="20" style="2" bestFit="1" customWidth="1"/>
    <col min="37" max="37" width="20.140625" style="2" bestFit="1" customWidth="1"/>
    <col min="38" max="38" width="19.85546875" style="2" bestFit="1" customWidth="1"/>
    <col min="39" max="39" width="20.42578125" style="2" bestFit="1" customWidth="1"/>
    <col min="40" max="40" width="20" style="2" bestFit="1" customWidth="1"/>
    <col min="41" max="41" width="20.140625" style="2" bestFit="1" customWidth="1"/>
    <col min="42" max="42" width="19.85546875" style="2" bestFit="1" customWidth="1"/>
    <col min="43" max="43" width="20.42578125" style="2" bestFit="1" customWidth="1"/>
    <col min="44" max="44" width="20" style="2" bestFit="1" customWidth="1"/>
    <col min="45" max="45" width="20.140625" style="2" bestFit="1" customWidth="1"/>
    <col min="46" max="46" width="19.85546875" style="2" bestFit="1" customWidth="1"/>
    <col min="47" max="47" width="20.42578125" style="2" bestFit="1" customWidth="1"/>
    <col min="48" max="48" width="20" style="2" bestFit="1" customWidth="1"/>
    <col min="49" max="49" width="20.140625" style="2" bestFit="1" customWidth="1"/>
    <col min="50" max="50" width="19.85546875" style="2" bestFit="1" customWidth="1"/>
    <col min="51" max="51" width="20.42578125" style="2" bestFit="1" customWidth="1"/>
    <col min="52" max="52" width="20" style="2" bestFit="1" customWidth="1"/>
    <col min="53" max="53" width="20.140625" style="2" bestFit="1" customWidth="1"/>
    <col min="54" max="54" width="19.85546875" style="2" bestFit="1" customWidth="1"/>
    <col min="55" max="55" width="20.42578125" style="2" bestFit="1" customWidth="1"/>
    <col min="56" max="56" width="20" style="2" bestFit="1" customWidth="1"/>
    <col min="57" max="57" width="20.140625" style="2" bestFit="1" customWidth="1"/>
    <col min="58" max="58" width="19.85546875" style="2" bestFit="1" customWidth="1"/>
    <col min="59" max="59" width="20.42578125" style="2" bestFit="1" customWidth="1"/>
    <col min="60" max="60" width="20" style="2" bestFit="1" customWidth="1"/>
    <col min="61" max="61" width="20.140625" style="2" bestFit="1" customWidth="1"/>
    <col min="62" max="62" width="19.85546875" style="2" bestFit="1" customWidth="1"/>
    <col min="63" max="63" width="20.42578125" style="2" bestFit="1" customWidth="1"/>
    <col min="64" max="64" width="20" style="2" bestFit="1" customWidth="1"/>
    <col min="65" max="65" width="20.140625" style="2" bestFit="1" customWidth="1"/>
    <col min="66" max="66" width="19.85546875" style="2" bestFit="1" customWidth="1"/>
    <col min="67" max="67" width="20.42578125" style="2" bestFit="1" customWidth="1"/>
    <col min="68" max="68" width="20" style="2" bestFit="1" customWidth="1"/>
    <col min="69" max="69" width="20.140625" style="2" bestFit="1" customWidth="1"/>
    <col min="70" max="70" width="19.85546875" style="2" bestFit="1" customWidth="1"/>
    <col min="71" max="71" width="20.42578125" style="2" bestFit="1" customWidth="1"/>
    <col min="72" max="72" width="20" style="2" bestFit="1" customWidth="1"/>
    <col min="73" max="73" width="20.140625" style="2" bestFit="1" customWidth="1"/>
    <col min="74" max="74" width="19.85546875" style="2" bestFit="1" customWidth="1"/>
    <col min="75" max="75" width="20.42578125" style="2" bestFit="1" customWidth="1"/>
    <col min="76" max="76" width="20" style="2" bestFit="1" customWidth="1"/>
    <col min="77" max="77" width="20.140625" style="2" bestFit="1" customWidth="1"/>
    <col min="78" max="78" width="19.85546875" style="2" bestFit="1" customWidth="1"/>
    <col min="79" max="79" width="20.42578125" style="2" bestFit="1" customWidth="1"/>
    <col min="80" max="80" width="20" style="2" bestFit="1" customWidth="1"/>
    <col min="81" max="81" width="20.140625" style="2" bestFit="1" customWidth="1"/>
    <col min="82" max="82" width="19.85546875" style="2" bestFit="1" customWidth="1"/>
    <col min="83" max="83" width="20.42578125" style="2" bestFit="1" customWidth="1"/>
    <col min="84" max="84" width="20" style="2" bestFit="1" customWidth="1"/>
    <col min="85" max="85" width="20.140625" style="2" bestFit="1" customWidth="1"/>
    <col min="86" max="86" width="19.85546875" style="2" bestFit="1" customWidth="1"/>
    <col min="87" max="87" width="20.42578125" style="2" bestFit="1" customWidth="1"/>
    <col min="88" max="88" width="20" style="2" bestFit="1" customWidth="1"/>
    <col min="89" max="89" width="20.140625" style="2" bestFit="1" customWidth="1"/>
    <col min="90" max="90" width="19.85546875" style="2" bestFit="1" customWidth="1"/>
    <col min="91" max="91" width="20.42578125" style="2" bestFit="1" customWidth="1"/>
    <col min="92" max="92" width="20" style="2" bestFit="1" customWidth="1"/>
    <col min="93" max="93" width="20.140625" style="2" bestFit="1" customWidth="1"/>
    <col min="94" max="94" width="19.85546875" style="2" bestFit="1" customWidth="1"/>
    <col min="95" max="95" width="20.42578125" style="2" bestFit="1" customWidth="1"/>
    <col min="96" max="96" width="20" style="2" bestFit="1" customWidth="1"/>
    <col min="97" max="97" width="20.140625" style="2" bestFit="1" customWidth="1"/>
    <col min="98" max="98" width="19.85546875" style="2" bestFit="1" customWidth="1"/>
    <col min="99" max="99" width="20.42578125" style="2" bestFit="1" customWidth="1"/>
    <col min="100" max="100" width="20" style="2" bestFit="1" customWidth="1"/>
    <col min="101" max="101" width="20.140625" style="2" bestFit="1" customWidth="1"/>
    <col min="102" max="102" width="19.85546875" style="2" bestFit="1" customWidth="1"/>
    <col min="103" max="103" width="20.42578125" style="2" bestFit="1" customWidth="1"/>
    <col min="104" max="104" width="20" style="2" bestFit="1" customWidth="1"/>
    <col min="105" max="105" width="20.140625" style="2" bestFit="1" customWidth="1"/>
    <col min="106" max="106" width="19.85546875" style="2" bestFit="1" customWidth="1"/>
    <col min="107" max="107" width="20.42578125" style="2" bestFit="1" customWidth="1"/>
    <col min="108" max="108" width="20" style="2" bestFit="1" customWidth="1"/>
    <col min="109" max="109" width="20.140625" style="2" bestFit="1" customWidth="1"/>
    <col min="110" max="110" width="19.85546875" style="2" bestFit="1" customWidth="1"/>
    <col min="111" max="111" width="20.42578125" style="2" bestFit="1" customWidth="1"/>
    <col min="112" max="112" width="20" style="2" bestFit="1" customWidth="1"/>
    <col min="113" max="113" width="20.140625" style="2" bestFit="1" customWidth="1"/>
    <col min="114" max="114" width="19.85546875" style="2" bestFit="1" customWidth="1"/>
    <col min="115" max="115" width="20.42578125" style="2" bestFit="1" customWidth="1"/>
    <col min="116" max="116" width="20" style="2" bestFit="1" customWidth="1"/>
    <col min="117" max="117" width="20.140625" style="2" bestFit="1" customWidth="1"/>
    <col min="118" max="118" width="19.85546875" style="2" bestFit="1" customWidth="1"/>
    <col min="119" max="119" width="20.42578125" style="2" bestFit="1" customWidth="1"/>
    <col min="120" max="120" width="20" style="2" bestFit="1" customWidth="1"/>
    <col min="121" max="121" width="20.140625" style="2" bestFit="1" customWidth="1"/>
    <col min="122" max="122" width="19.85546875" style="2" bestFit="1" customWidth="1"/>
    <col min="123" max="123" width="20.42578125" style="2" bestFit="1" customWidth="1"/>
    <col min="124" max="124" width="20" style="2" bestFit="1" customWidth="1"/>
    <col min="125" max="125" width="20.140625" style="2" bestFit="1" customWidth="1"/>
    <col min="126" max="126" width="19.85546875" style="2" bestFit="1" customWidth="1"/>
    <col min="127" max="127" width="20.42578125" style="2" bestFit="1" customWidth="1"/>
    <col min="128" max="128" width="20" style="2" bestFit="1" customWidth="1"/>
    <col min="129" max="129" width="23.5703125" style="2" bestFit="1" customWidth="1"/>
    <col min="130" max="130" width="22.5703125" style="2" bestFit="1" customWidth="1"/>
    <col min="131" max="131" width="23.5703125" style="2" bestFit="1" customWidth="1"/>
    <col min="132" max="132" width="22.5703125" style="2" bestFit="1" customWidth="1"/>
    <col min="133" max="133" width="23.5703125" style="2" bestFit="1" customWidth="1"/>
    <col min="134" max="134" width="22.5703125" style="2" bestFit="1" customWidth="1"/>
    <col min="135" max="135" width="23.5703125" style="2" bestFit="1" customWidth="1"/>
    <col min="136" max="136" width="22.5703125" style="2" bestFit="1" customWidth="1"/>
    <col min="137" max="137" width="23.5703125" style="2" bestFit="1" customWidth="1"/>
    <col min="138" max="138" width="22.5703125" style="2" bestFit="1" customWidth="1"/>
    <col min="139" max="139" width="23.5703125" style="2" bestFit="1" customWidth="1"/>
    <col min="140" max="140" width="22.5703125" style="2" bestFit="1" customWidth="1"/>
    <col min="141" max="141" width="23.5703125" style="2" bestFit="1" customWidth="1"/>
    <col min="142" max="142" width="22.5703125" style="2" bestFit="1" customWidth="1"/>
    <col min="143" max="143" width="23.5703125" style="2" bestFit="1" customWidth="1"/>
    <col min="144" max="144" width="22.5703125" style="2" bestFit="1" customWidth="1"/>
    <col min="145" max="145" width="23.5703125" style="2" bestFit="1" customWidth="1"/>
    <col min="146" max="146" width="22.5703125" style="2" bestFit="1" customWidth="1"/>
    <col min="147" max="147" width="23.5703125" style="2" bestFit="1" customWidth="1"/>
    <col min="148" max="148" width="22.5703125" style="2" bestFit="1" customWidth="1"/>
    <col min="149" max="149" width="23.5703125" style="2" bestFit="1" customWidth="1"/>
    <col min="150" max="150" width="22.5703125" style="2" bestFit="1" customWidth="1"/>
    <col min="151" max="151" width="23.5703125" style="2" bestFit="1" customWidth="1"/>
    <col min="152" max="152" width="22.5703125" style="2" bestFit="1" customWidth="1"/>
    <col min="153" max="153" width="23.5703125" style="2" bestFit="1" customWidth="1"/>
    <col min="154" max="154" width="22.5703125" style="2" bestFit="1" customWidth="1"/>
    <col min="155" max="155" width="23.5703125" style="2" bestFit="1" customWidth="1"/>
    <col min="156" max="156" width="22.5703125" style="2" bestFit="1" customWidth="1"/>
    <col min="157" max="157" width="23.5703125" style="2" bestFit="1" customWidth="1"/>
    <col min="158" max="158" width="22.5703125" style="2" bestFit="1" customWidth="1"/>
    <col min="159" max="159" width="23.5703125" style="2" bestFit="1" customWidth="1"/>
    <col min="160" max="160" width="22.5703125" style="2" bestFit="1" customWidth="1"/>
    <col min="161" max="161" width="23.5703125" style="2" bestFit="1" customWidth="1"/>
    <col min="162" max="162" width="22.5703125" style="2" bestFit="1" customWidth="1"/>
    <col min="163" max="163" width="23.5703125" style="2" bestFit="1" customWidth="1"/>
    <col min="164" max="164" width="22.5703125" style="2" bestFit="1" customWidth="1"/>
    <col min="165" max="165" width="23.5703125" style="2" bestFit="1" customWidth="1"/>
    <col min="166" max="166" width="22.5703125" style="2" bestFit="1" customWidth="1"/>
    <col min="167" max="167" width="23.5703125" style="2" bestFit="1" customWidth="1"/>
    <col min="168" max="168" width="22.5703125" style="2" bestFit="1" customWidth="1"/>
    <col min="169" max="169" width="23.5703125" style="2" bestFit="1" customWidth="1"/>
    <col min="170" max="170" width="22.5703125" style="2" bestFit="1" customWidth="1"/>
    <col min="171" max="171" width="23.5703125" style="2" bestFit="1" customWidth="1"/>
    <col min="172" max="172" width="22.5703125" style="2" bestFit="1" customWidth="1"/>
    <col min="173" max="173" width="23.5703125" style="2" bestFit="1" customWidth="1"/>
    <col min="174" max="174" width="22.5703125" style="2" bestFit="1" customWidth="1"/>
    <col min="175" max="175" width="23.5703125" style="2" bestFit="1" customWidth="1"/>
    <col min="176" max="176" width="22.5703125" style="2" bestFit="1" customWidth="1"/>
    <col min="177" max="177" width="23.5703125" style="2" bestFit="1" customWidth="1"/>
    <col min="178" max="178" width="22.5703125" style="2" bestFit="1" customWidth="1"/>
    <col min="179" max="179" width="23.5703125" style="2" bestFit="1" customWidth="1"/>
    <col min="180" max="180" width="22.5703125" style="2" bestFit="1" customWidth="1"/>
    <col min="181" max="16384" width="20.140625" style="2"/>
  </cols>
  <sheetData>
    <row r="1" spans="1:590" x14ac:dyDescent="0.25">
      <c r="A1" s="10" t="s">
        <v>69</v>
      </c>
      <c r="B1" s="10" t="s">
        <v>103</v>
      </c>
      <c r="C1" s="10" t="s">
        <v>176</v>
      </c>
      <c r="D1" s="74" t="s">
        <v>231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</row>
    <row r="2" spans="1:590" x14ac:dyDescent="0.25">
      <c r="A2" s="2" t="s">
        <v>104</v>
      </c>
      <c r="B2" s="2" t="s">
        <v>91</v>
      </c>
      <c r="C2" s="2">
        <v>0</v>
      </c>
      <c r="D2" s="14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</row>
    <row r="3" spans="1:590" x14ac:dyDescent="0.25">
      <c r="A3" s="2" t="s">
        <v>105</v>
      </c>
      <c r="B3" s="2" t="s">
        <v>91</v>
      </c>
      <c r="C3" s="2">
        <v>0</v>
      </c>
      <c r="D3" s="14">
        <v>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</row>
    <row r="4" spans="1:590" x14ac:dyDescent="0.25">
      <c r="A4" s="2" t="s">
        <v>71</v>
      </c>
      <c r="B4" s="2" t="s">
        <v>91</v>
      </c>
      <c r="C4" s="2">
        <v>0</v>
      </c>
      <c r="D4" s="14">
        <v>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</row>
    <row r="5" spans="1:590" x14ac:dyDescent="0.25">
      <c r="A5" s="2" t="s">
        <v>83</v>
      </c>
      <c r="B5" s="2" t="s">
        <v>91</v>
      </c>
      <c r="C5" s="2">
        <v>0</v>
      </c>
      <c r="D5" s="14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</row>
    <row r="6" spans="1:590" x14ac:dyDescent="0.25">
      <c r="A6" s="2" t="s">
        <v>79</v>
      </c>
      <c r="B6" s="2" t="s">
        <v>91</v>
      </c>
      <c r="C6" s="2">
        <v>0</v>
      </c>
      <c r="D6" s="14">
        <v>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</row>
    <row r="7" spans="1:590" x14ac:dyDescent="0.25">
      <c r="D7" s="18"/>
    </row>
    <row r="8" spans="1:590" x14ac:dyDescent="0.25">
      <c r="D8" s="18"/>
    </row>
    <row r="9" spans="1:590" x14ac:dyDescent="0.25">
      <c r="D9" s="18"/>
    </row>
    <row r="10" spans="1:590" x14ac:dyDescent="0.25">
      <c r="D10" s="18"/>
    </row>
    <row r="11" spans="1:590" x14ac:dyDescent="0.25">
      <c r="D11" s="18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</row>
    <row r="12" spans="1:590" x14ac:dyDescent="0.25">
      <c r="D12" s="18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X12" s="75"/>
      <c r="Y12" s="75"/>
      <c r="Z12" s="75"/>
      <c r="AA12" s="75"/>
      <c r="AB12" s="75"/>
      <c r="AC12" s="75"/>
      <c r="AD12" s="75"/>
      <c r="AE12" s="75"/>
    </row>
    <row r="13" spans="1:590" x14ac:dyDescent="0.25">
      <c r="D13" s="18"/>
    </row>
    <row r="14" spans="1:590" x14ac:dyDescent="0.25">
      <c r="D14" s="18"/>
    </row>
    <row r="15" spans="1:590" x14ac:dyDescent="0.25">
      <c r="D15" s="18"/>
    </row>
    <row r="16" spans="1:590" x14ac:dyDescent="0.25">
      <c r="D16" s="18"/>
    </row>
    <row r="17" spans="4:590" x14ac:dyDescent="0.25">
      <c r="D17" s="18"/>
    </row>
    <row r="18" spans="4:590" x14ac:dyDescent="0.25">
      <c r="D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</row>
    <row r="19" spans="4:590" x14ac:dyDescent="0.25">
      <c r="D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</row>
    <row r="20" spans="4:590" x14ac:dyDescent="0.25">
      <c r="D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</row>
    <row r="21" spans="4:590" x14ac:dyDescent="0.25">
      <c r="D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</row>
    <row r="22" spans="4:590" x14ac:dyDescent="0.25">
      <c r="D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</row>
    <row r="23" spans="4:590" x14ac:dyDescent="0.25">
      <c r="D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</row>
    <row r="24" spans="4:590" x14ac:dyDescent="0.25">
      <c r="D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</row>
    <row r="25" spans="4:590" x14ac:dyDescent="0.25">
      <c r="D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</row>
    <row r="26" spans="4:590" x14ac:dyDescent="0.25">
      <c r="D26" s="18"/>
      <c r="R26" s="18"/>
      <c r="S26" s="18"/>
      <c r="T26" s="18"/>
      <c r="U26" s="18"/>
      <c r="V26" s="18"/>
      <c r="W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</row>
    <row r="27" spans="4:590" x14ac:dyDescent="0.25">
      <c r="D27" s="18"/>
      <c r="R27" s="18"/>
      <c r="S27" s="18"/>
      <c r="T27" s="18"/>
      <c r="U27" s="18"/>
      <c r="V27" s="18"/>
      <c r="W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FB27" s="18"/>
      <c r="FC27" s="18"/>
      <c r="FD27" s="18"/>
      <c r="FE27" s="18"/>
      <c r="FF27" s="18"/>
      <c r="FG27" s="18"/>
      <c r="FH27" s="18"/>
      <c r="FI27" s="18"/>
      <c r="FJ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</row>
    <row r="28" spans="4:590" x14ac:dyDescent="0.25">
      <c r="D28" s="18"/>
      <c r="R28" s="18"/>
      <c r="S28" s="18"/>
      <c r="T28" s="18"/>
      <c r="U28" s="18"/>
      <c r="V28" s="18"/>
      <c r="W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FB28" s="18"/>
      <c r="FC28" s="18"/>
      <c r="FD28" s="18"/>
      <c r="FE28" s="18"/>
      <c r="FF28" s="18"/>
      <c r="FG28" s="18"/>
      <c r="FH28" s="18"/>
      <c r="FI28" s="18"/>
      <c r="FJ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</row>
    <row r="29" spans="4:590" x14ac:dyDescent="0.25">
      <c r="D29" s="18"/>
      <c r="R29" s="18"/>
      <c r="S29" s="18"/>
      <c r="T29" s="18"/>
      <c r="U29" s="18"/>
      <c r="V29" s="18"/>
      <c r="W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FB29" s="18"/>
      <c r="FC29" s="18"/>
      <c r="FD29" s="18"/>
      <c r="FE29" s="18"/>
      <c r="FF29" s="18"/>
      <c r="FG29" s="18"/>
      <c r="FH29" s="18"/>
      <c r="FI29" s="18"/>
      <c r="FJ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</row>
    <row r="30" spans="4:590" x14ac:dyDescent="0.25">
      <c r="D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FB30" s="18"/>
      <c r="FC30" s="18"/>
      <c r="FD30" s="18"/>
      <c r="FE30" s="18"/>
      <c r="FF30" s="18"/>
      <c r="FG30" s="18"/>
      <c r="FH30" s="18"/>
      <c r="FI30" s="18"/>
      <c r="F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</row>
    <row r="31" spans="4:590" x14ac:dyDescent="0.25">
      <c r="D31" s="18"/>
    </row>
    <row r="32" spans="4:590" x14ac:dyDescent="0.25">
      <c r="D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</row>
    <row r="33" spans="4:198" x14ac:dyDescent="0.25">
      <c r="D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4:198" x14ac:dyDescent="0.25">
      <c r="D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</row>
    <row r="35" spans="4:198" x14ac:dyDescent="0.25">
      <c r="D35" s="18"/>
    </row>
    <row r="36" spans="4:198" x14ac:dyDescent="0.25">
      <c r="D36" s="18"/>
    </row>
    <row r="37" spans="4:198" x14ac:dyDescent="0.25">
      <c r="D37" s="18"/>
    </row>
    <row r="38" spans="4:198" x14ac:dyDescent="0.25">
      <c r="D38" s="18"/>
    </row>
    <row r="39" spans="4:198" x14ac:dyDescent="0.25">
      <c r="D39" s="18"/>
    </row>
    <row r="40" spans="4:198" x14ac:dyDescent="0.25">
      <c r="D40" s="18"/>
    </row>
    <row r="41" spans="4:198" x14ac:dyDescent="0.25">
      <c r="D41" s="18"/>
    </row>
    <row r="42" spans="4:198" x14ac:dyDescent="0.25">
      <c r="D42" s="18"/>
    </row>
    <row r="43" spans="4:198" x14ac:dyDescent="0.25">
      <c r="D43" s="18"/>
    </row>
    <row r="44" spans="4:198" x14ac:dyDescent="0.25">
      <c r="D44" s="18"/>
    </row>
    <row r="45" spans="4:198" x14ac:dyDescent="0.25">
      <c r="D45" s="18"/>
    </row>
    <row r="46" spans="4:198" x14ac:dyDescent="0.25">
      <c r="D46" s="18"/>
    </row>
    <row r="47" spans="4:198" x14ac:dyDescent="0.25">
      <c r="D47" s="18"/>
    </row>
    <row r="48" spans="4:198" x14ac:dyDescent="0.25">
      <c r="D48" s="18"/>
    </row>
    <row r="49" spans="4:4" x14ac:dyDescent="0.25">
      <c r="D49" s="18"/>
    </row>
    <row r="50" spans="4:4" x14ac:dyDescent="0.25">
      <c r="D50" s="18"/>
    </row>
    <row r="51" spans="4:4" x14ac:dyDescent="0.25">
      <c r="D51" s="18"/>
    </row>
    <row r="52" spans="4:4" x14ac:dyDescent="0.25">
      <c r="D52" s="18"/>
    </row>
    <row r="53" spans="4:4" x14ac:dyDescent="0.25">
      <c r="D53" s="18"/>
    </row>
    <row r="54" spans="4:4" x14ac:dyDescent="0.25">
      <c r="D54" s="18"/>
    </row>
    <row r="55" spans="4:4" x14ac:dyDescent="0.25">
      <c r="D55" s="18"/>
    </row>
    <row r="56" spans="4:4" x14ac:dyDescent="0.25">
      <c r="D56" s="18"/>
    </row>
    <row r="57" spans="4:4" x14ac:dyDescent="0.25">
      <c r="D57" s="18"/>
    </row>
    <row r="58" spans="4:4" x14ac:dyDescent="0.25">
      <c r="D58" s="18"/>
    </row>
    <row r="59" spans="4:4" x14ac:dyDescent="0.25">
      <c r="D59" s="18"/>
    </row>
    <row r="60" spans="4:4" x14ac:dyDescent="0.25">
      <c r="D60" s="18"/>
    </row>
    <row r="61" spans="4:4" x14ac:dyDescent="0.25">
      <c r="D61" s="18"/>
    </row>
    <row r="62" spans="4:4" x14ac:dyDescent="0.25">
      <c r="D62" s="18"/>
    </row>
    <row r="63" spans="4:4" x14ac:dyDescent="0.25">
      <c r="D63" s="18"/>
    </row>
    <row r="64" spans="4:4" x14ac:dyDescent="0.25">
      <c r="D64" s="18"/>
    </row>
    <row r="65" spans="4:4" x14ac:dyDescent="0.25">
      <c r="D65" s="18"/>
    </row>
    <row r="66" spans="4:4" x14ac:dyDescent="0.25">
      <c r="D66" s="18"/>
    </row>
    <row r="67" spans="4:4" x14ac:dyDescent="0.25">
      <c r="D67" s="18"/>
    </row>
    <row r="68" spans="4:4" x14ac:dyDescent="0.25">
      <c r="D68" s="18"/>
    </row>
    <row r="69" spans="4:4" x14ac:dyDescent="0.25">
      <c r="D69" s="18"/>
    </row>
    <row r="70" spans="4:4" x14ac:dyDescent="0.25">
      <c r="D70" s="18"/>
    </row>
    <row r="71" spans="4:4" x14ac:dyDescent="0.25">
      <c r="D71" s="18"/>
    </row>
    <row r="72" spans="4:4" x14ac:dyDescent="0.25">
      <c r="D72" s="18"/>
    </row>
    <row r="73" spans="4:4" x14ac:dyDescent="0.25">
      <c r="D73" s="18"/>
    </row>
    <row r="74" spans="4:4" x14ac:dyDescent="0.25">
      <c r="D74" s="18"/>
    </row>
    <row r="75" spans="4:4" x14ac:dyDescent="0.25">
      <c r="D75" s="18"/>
    </row>
    <row r="76" spans="4:4" x14ac:dyDescent="0.25">
      <c r="D76" s="18"/>
    </row>
    <row r="77" spans="4:4" x14ac:dyDescent="0.25">
      <c r="D77" s="18"/>
    </row>
    <row r="78" spans="4:4" x14ac:dyDescent="0.25">
      <c r="D78" s="18"/>
    </row>
    <row r="79" spans="4:4" x14ac:dyDescent="0.25">
      <c r="D79" s="18"/>
    </row>
    <row r="80" spans="4:4" x14ac:dyDescent="0.25">
      <c r="D80" s="18"/>
    </row>
    <row r="81" spans="4:4" x14ac:dyDescent="0.25">
      <c r="D81" s="18"/>
    </row>
    <row r="82" spans="4:4" x14ac:dyDescent="0.25">
      <c r="D82" s="18"/>
    </row>
    <row r="83" spans="4:4" x14ac:dyDescent="0.25">
      <c r="D83" s="18"/>
    </row>
    <row r="84" spans="4:4" x14ac:dyDescent="0.25">
      <c r="D84" s="18"/>
    </row>
    <row r="85" spans="4:4" x14ac:dyDescent="0.25">
      <c r="D85" s="18"/>
    </row>
    <row r="86" spans="4:4" x14ac:dyDescent="0.25">
      <c r="D86" s="18"/>
    </row>
    <row r="87" spans="4:4" x14ac:dyDescent="0.25">
      <c r="D87" s="18"/>
    </row>
    <row r="88" spans="4:4" x14ac:dyDescent="0.25">
      <c r="D88" s="18"/>
    </row>
    <row r="89" spans="4:4" x14ac:dyDescent="0.25">
      <c r="D89" s="18"/>
    </row>
    <row r="90" spans="4:4" x14ac:dyDescent="0.25">
      <c r="D90" s="18"/>
    </row>
    <row r="91" spans="4:4" x14ac:dyDescent="0.25">
      <c r="D91" s="18"/>
    </row>
    <row r="92" spans="4:4" x14ac:dyDescent="0.25">
      <c r="D92" s="18"/>
    </row>
    <row r="93" spans="4:4" x14ac:dyDescent="0.25">
      <c r="D93" s="18"/>
    </row>
    <row r="94" spans="4:4" x14ac:dyDescent="0.25">
      <c r="D94" s="18"/>
    </row>
    <row r="95" spans="4:4" x14ac:dyDescent="0.25">
      <c r="D95" s="18"/>
    </row>
    <row r="96" spans="4:4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="115" zoomScaleNormal="115"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G24"/>
  <sheetViews>
    <sheetView topLeftCell="A10" workbookViewId="0">
      <selection activeCell="H18" sqref="H18"/>
    </sheetView>
  </sheetViews>
  <sheetFormatPr baseColWidth="10" defaultRowHeight="15" x14ac:dyDescent="0.25"/>
  <sheetData>
    <row r="2" spans="1:7" x14ac:dyDescent="0.25">
      <c r="A2" t="s">
        <v>40</v>
      </c>
      <c r="B2">
        <v>1</v>
      </c>
      <c r="C2">
        <v>1</v>
      </c>
      <c r="E2" t="s">
        <v>40</v>
      </c>
      <c r="F2">
        <v>1</v>
      </c>
      <c r="G2">
        <v>1</v>
      </c>
    </row>
    <row r="3" spans="1:7" x14ac:dyDescent="0.25">
      <c r="A3" t="s">
        <v>41</v>
      </c>
      <c r="B3">
        <v>2</v>
      </c>
      <c r="C3">
        <v>2</v>
      </c>
      <c r="E3" t="s">
        <v>41</v>
      </c>
      <c r="F3">
        <v>2</v>
      </c>
      <c r="G3">
        <v>2</v>
      </c>
    </row>
    <row r="4" spans="1:7" x14ac:dyDescent="0.25">
      <c r="A4" t="s">
        <v>42</v>
      </c>
      <c r="B4">
        <v>3</v>
      </c>
      <c r="C4">
        <v>10</v>
      </c>
      <c r="E4" t="s">
        <v>48</v>
      </c>
      <c r="F4">
        <v>3</v>
      </c>
      <c r="G4">
        <v>10</v>
      </c>
    </row>
    <row r="5" spans="1:7" x14ac:dyDescent="0.25">
      <c r="A5" t="s">
        <v>43</v>
      </c>
      <c r="B5">
        <v>4</v>
      </c>
      <c r="C5">
        <v>22</v>
      </c>
      <c r="E5" t="s">
        <v>50</v>
      </c>
      <c r="F5">
        <v>4</v>
      </c>
      <c r="G5">
        <v>12</v>
      </c>
    </row>
    <row r="6" spans="1:7" x14ac:dyDescent="0.25">
      <c r="A6" t="s">
        <v>44</v>
      </c>
      <c r="B6">
        <v>5</v>
      </c>
      <c r="C6">
        <v>16</v>
      </c>
      <c r="E6" t="s">
        <v>49</v>
      </c>
      <c r="F6">
        <v>5</v>
      </c>
      <c r="G6">
        <v>11</v>
      </c>
    </row>
    <row r="7" spans="1:7" x14ac:dyDescent="0.25">
      <c r="A7" s="6" t="s">
        <v>45</v>
      </c>
      <c r="B7">
        <v>6</v>
      </c>
      <c r="C7">
        <v>18</v>
      </c>
      <c r="E7" t="s">
        <v>0</v>
      </c>
      <c r="F7">
        <v>6</v>
      </c>
      <c r="G7">
        <v>7</v>
      </c>
    </row>
    <row r="8" spans="1:7" x14ac:dyDescent="0.25">
      <c r="A8" t="s">
        <v>0</v>
      </c>
      <c r="B8">
        <v>7</v>
      </c>
      <c r="C8">
        <v>6</v>
      </c>
      <c r="E8" t="s">
        <v>51</v>
      </c>
      <c r="F8">
        <v>7</v>
      </c>
      <c r="G8">
        <v>13</v>
      </c>
    </row>
    <row r="9" spans="1:7" x14ac:dyDescent="0.25">
      <c r="A9" t="s">
        <v>46</v>
      </c>
      <c r="B9">
        <v>8</v>
      </c>
      <c r="C9">
        <v>7</v>
      </c>
      <c r="E9" t="s">
        <v>55</v>
      </c>
      <c r="F9">
        <v>8</v>
      </c>
      <c r="G9">
        <v>17</v>
      </c>
    </row>
    <row r="10" spans="1:7" x14ac:dyDescent="0.25">
      <c r="A10" t="s">
        <v>47</v>
      </c>
      <c r="B10">
        <v>9</v>
      </c>
      <c r="C10">
        <v>17</v>
      </c>
      <c r="E10" s="6" t="s">
        <v>46</v>
      </c>
      <c r="F10">
        <v>9</v>
      </c>
      <c r="G10">
        <v>8</v>
      </c>
    </row>
    <row r="11" spans="1:7" x14ac:dyDescent="0.25">
      <c r="A11" t="s">
        <v>48</v>
      </c>
      <c r="B11">
        <v>10</v>
      </c>
      <c r="C11">
        <v>3</v>
      </c>
      <c r="E11" t="s">
        <v>52</v>
      </c>
      <c r="F11">
        <v>10</v>
      </c>
      <c r="G11">
        <v>14</v>
      </c>
    </row>
    <row r="12" spans="1:7" x14ac:dyDescent="0.25">
      <c r="A12" t="s">
        <v>49</v>
      </c>
      <c r="B12">
        <v>11</v>
      </c>
      <c r="C12">
        <v>5</v>
      </c>
      <c r="E12" t="s">
        <v>56</v>
      </c>
      <c r="F12">
        <v>11</v>
      </c>
      <c r="G12">
        <v>18</v>
      </c>
    </row>
    <row r="13" spans="1:7" x14ac:dyDescent="0.25">
      <c r="A13" t="s">
        <v>50</v>
      </c>
      <c r="B13">
        <v>12</v>
      </c>
      <c r="C13">
        <v>4</v>
      </c>
      <c r="E13" t="s">
        <v>42</v>
      </c>
      <c r="F13">
        <v>12</v>
      </c>
      <c r="G13">
        <v>3</v>
      </c>
    </row>
    <row r="14" spans="1:7" x14ac:dyDescent="0.25">
      <c r="A14" t="s">
        <v>51</v>
      </c>
      <c r="B14">
        <v>13</v>
      </c>
      <c r="C14">
        <v>19</v>
      </c>
      <c r="E14" t="s">
        <v>57</v>
      </c>
      <c r="F14">
        <v>13</v>
      </c>
      <c r="G14">
        <v>19</v>
      </c>
    </row>
    <row r="15" spans="1:7" x14ac:dyDescent="0.25">
      <c r="A15" t="s">
        <v>52</v>
      </c>
      <c r="B15">
        <v>14</v>
      </c>
      <c r="C15">
        <v>8</v>
      </c>
      <c r="E15" t="s">
        <v>52</v>
      </c>
      <c r="F15">
        <v>14</v>
      </c>
      <c r="G15">
        <v>14</v>
      </c>
    </row>
    <row r="16" spans="1:7" x14ac:dyDescent="0.25">
      <c r="A16" t="s">
        <v>53</v>
      </c>
      <c r="B16">
        <v>15</v>
      </c>
      <c r="C16">
        <v>12</v>
      </c>
      <c r="E16" t="s">
        <v>53</v>
      </c>
      <c r="F16">
        <v>15</v>
      </c>
      <c r="G16">
        <v>15</v>
      </c>
    </row>
    <row r="17" spans="1:7" x14ac:dyDescent="0.25">
      <c r="A17" t="s">
        <v>54</v>
      </c>
      <c r="B17">
        <v>16</v>
      </c>
      <c r="C17">
        <v>13</v>
      </c>
      <c r="E17" t="s">
        <v>54</v>
      </c>
      <c r="F17">
        <v>16</v>
      </c>
      <c r="G17">
        <v>16</v>
      </c>
    </row>
    <row r="18" spans="1:7" x14ac:dyDescent="0.25">
      <c r="A18" t="s">
        <v>55</v>
      </c>
      <c r="B18">
        <v>17</v>
      </c>
      <c r="C18">
        <v>20</v>
      </c>
      <c r="E18" s="6" t="s">
        <v>58</v>
      </c>
      <c r="F18">
        <v>17</v>
      </c>
      <c r="G18">
        <v>20</v>
      </c>
    </row>
    <row r="19" spans="1:7" x14ac:dyDescent="0.25">
      <c r="A19" t="s">
        <v>56</v>
      </c>
      <c r="B19">
        <v>18</v>
      </c>
      <c r="C19">
        <v>9</v>
      </c>
      <c r="E19" s="6" t="s">
        <v>59</v>
      </c>
      <c r="F19">
        <v>18</v>
      </c>
      <c r="G19">
        <v>21</v>
      </c>
    </row>
    <row r="20" spans="1:7" x14ac:dyDescent="0.25">
      <c r="A20" t="s">
        <v>57</v>
      </c>
      <c r="B20">
        <v>19</v>
      </c>
      <c r="C20">
        <v>11</v>
      </c>
      <c r="E20" s="37" t="s">
        <v>140</v>
      </c>
      <c r="F20" s="37">
        <v>19</v>
      </c>
      <c r="G20" s="37">
        <v>5</v>
      </c>
    </row>
    <row r="21" spans="1:7" x14ac:dyDescent="0.25">
      <c r="A21" s="6" t="s">
        <v>58</v>
      </c>
      <c r="B21">
        <v>20</v>
      </c>
      <c r="C21">
        <v>14</v>
      </c>
      <c r="E21" s="7" t="s">
        <v>47</v>
      </c>
      <c r="F21">
        <v>20</v>
      </c>
      <c r="G21">
        <v>9</v>
      </c>
    </row>
    <row r="22" spans="1:7" x14ac:dyDescent="0.25">
      <c r="A22" s="7" t="s">
        <v>59</v>
      </c>
      <c r="B22">
        <v>21</v>
      </c>
      <c r="C22">
        <v>15</v>
      </c>
      <c r="E22" s="7" t="s">
        <v>45</v>
      </c>
      <c r="F22">
        <v>21</v>
      </c>
      <c r="G22">
        <v>6</v>
      </c>
    </row>
    <row r="23" spans="1:7" x14ac:dyDescent="0.25">
      <c r="A23" t="s">
        <v>60</v>
      </c>
      <c r="B23">
        <v>22</v>
      </c>
      <c r="C23">
        <v>21</v>
      </c>
      <c r="E23" s="38" t="s">
        <v>60</v>
      </c>
      <c r="F23" s="37">
        <v>22</v>
      </c>
      <c r="G23" s="37">
        <v>22</v>
      </c>
    </row>
    <row r="24" spans="1:7" x14ac:dyDescent="0.25">
      <c r="E24" s="39" t="s">
        <v>139</v>
      </c>
      <c r="F24" s="37">
        <v>23</v>
      </c>
      <c r="G24" s="37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D46"/>
  <sheetViews>
    <sheetView topLeftCell="A7" zoomScale="85" zoomScaleNormal="85" workbookViewId="0">
      <selection activeCell="A18" sqref="A18:XFD18"/>
    </sheetView>
  </sheetViews>
  <sheetFormatPr baseColWidth="10" defaultColWidth="11.42578125" defaultRowHeight="15" x14ac:dyDescent="0.25"/>
  <cols>
    <col min="1" max="1" width="7.42578125" style="17" bestFit="1" customWidth="1"/>
    <col min="2" max="2" width="29.5703125" style="17" bestFit="1" customWidth="1"/>
    <col min="3" max="3" width="12.140625" style="17" bestFit="1" customWidth="1"/>
    <col min="4" max="4" width="8.5703125" style="17" bestFit="1" customWidth="1"/>
    <col min="5" max="5" width="12.28515625" style="17" bestFit="1" customWidth="1"/>
    <col min="6" max="6" width="39.28515625" style="17" bestFit="1" customWidth="1"/>
    <col min="7" max="7" width="52.42578125" style="17" bestFit="1" customWidth="1"/>
    <col min="8" max="8" width="13.140625" style="17" bestFit="1" customWidth="1"/>
    <col min="9" max="9" width="18.42578125" style="17" bestFit="1" customWidth="1"/>
    <col min="10" max="10" width="8.28515625" style="16" bestFit="1" customWidth="1"/>
    <col min="11" max="11" width="67" style="16" bestFit="1" customWidth="1"/>
    <col min="12" max="12" width="9.85546875" style="17" bestFit="1" customWidth="1"/>
    <col min="13" max="13" width="13.140625" style="17" bestFit="1" customWidth="1"/>
    <col min="14" max="14" width="18.42578125" style="17" bestFit="1" customWidth="1"/>
    <col min="15" max="15" width="8.28515625" style="17" bestFit="1" customWidth="1"/>
    <col min="16" max="16" width="11.5703125" style="17" bestFit="1" customWidth="1"/>
    <col min="17" max="17" width="9.85546875" style="17" bestFit="1" customWidth="1"/>
    <col min="18" max="18" width="13.140625" style="17" bestFit="1" customWidth="1"/>
    <col min="19" max="19" width="18.42578125" style="17" bestFit="1" customWidth="1"/>
    <col min="20" max="20" width="8.28515625" style="17" bestFit="1" customWidth="1"/>
    <col min="21" max="21" width="11.5703125" style="17" bestFit="1" customWidth="1"/>
    <col min="22" max="22" width="9.85546875" style="17" bestFit="1" customWidth="1"/>
    <col min="23" max="23" width="13.140625" style="17" bestFit="1" customWidth="1"/>
    <col min="24" max="24" width="18.42578125" style="17" bestFit="1" customWidth="1"/>
    <col min="25" max="25" width="8.28515625" style="17" bestFit="1" customWidth="1"/>
    <col min="26" max="26" width="11.5703125" style="17" bestFit="1" customWidth="1"/>
    <col min="27" max="27" width="9.85546875" style="17" bestFit="1" customWidth="1"/>
    <col min="28" max="28" width="13.140625" style="17" bestFit="1" customWidth="1"/>
    <col min="29" max="29" width="18.42578125" style="17" bestFit="1" customWidth="1"/>
    <col min="30" max="30" width="8.28515625" style="17" bestFit="1" customWidth="1"/>
    <col min="31" max="31" width="11.5703125" style="17" bestFit="1" customWidth="1"/>
    <col min="32" max="32" width="9.85546875" style="17" bestFit="1" customWidth="1"/>
    <col min="33" max="33" width="13.140625" style="17" bestFit="1" customWidth="1"/>
    <col min="34" max="34" width="18.42578125" style="17" bestFit="1" customWidth="1"/>
    <col min="35" max="35" width="8.28515625" style="17" bestFit="1" customWidth="1"/>
    <col min="36" max="36" width="11.5703125" style="17" bestFit="1" customWidth="1"/>
    <col min="37" max="37" width="9.85546875" style="17" bestFit="1" customWidth="1"/>
    <col min="38" max="38" width="13.140625" style="17" bestFit="1" customWidth="1"/>
    <col min="39" max="39" width="18.42578125" style="17" bestFit="1" customWidth="1"/>
    <col min="40" max="40" width="8.28515625" style="17" bestFit="1" customWidth="1"/>
    <col min="41" max="41" width="11.5703125" style="17" bestFit="1" customWidth="1"/>
    <col min="42" max="42" width="9.85546875" style="17" bestFit="1" customWidth="1"/>
    <col min="43" max="43" width="13.140625" style="17" bestFit="1" customWidth="1"/>
    <col min="44" max="44" width="18.42578125" style="17" bestFit="1" customWidth="1"/>
    <col min="45" max="45" width="8.28515625" style="17" bestFit="1" customWidth="1"/>
    <col min="46" max="46" width="11.5703125" style="17" bestFit="1" customWidth="1"/>
    <col min="47" max="47" width="9.85546875" style="17" bestFit="1" customWidth="1"/>
    <col min="48" max="48" width="13.140625" style="17" bestFit="1" customWidth="1"/>
    <col min="49" max="49" width="18.42578125" style="17" bestFit="1" customWidth="1"/>
    <col min="50" max="50" width="8.28515625" style="17" bestFit="1" customWidth="1"/>
    <col min="51" max="51" width="11.5703125" style="17" bestFit="1" customWidth="1"/>
    <col min="52" max="52" width="9.85546875" style="17" bestFit="1" customWidth="1"/>
    <col min="53" max="53" width="13.140625" style="17" bestFit="1" customWidth="1"/>
    <col min="54" max="54" width="18.42578125" style="17" bestFit="1" customWidth="1"/>
    <col min="55" max="55" width="8.28515625" style="17" bestFit="1" customWidth="1"/>
    <col min="56" max="56" width="11.5703125" style="17" bestFit="1" customWidth="1"/>
    <col min="57" max="16384" width="11.42578125" style="17"/>
  </cols>
  <sheetData>
    <row r="1" spans="1:56" x14ac:dyDescent="0.25">
      <c r="A1" s="90" t="s">
        <v>200</v>
      </c>
      <c r="B1" s="91"/>
      <c r="C1" s="91"/>
      <c r="D1" s="91"/>
      <c r="E1" s="92"/>
      <c r="F1" s="95" t="s">
        <v>177</v>
      </c>
      <c r="G1" s="93">
        <v>1</v>
      </c>
      <c r="H1" s="94"/>
      <c r="I1" s="94"/>
      <c r="J1" s="94"/>
      <c r="K1" s="94"/>
      <c r="L1" s="87">
        <v>0.9</v>
      </c>
      <c r="M1" s="88"/>
      <c r="N1" s="88"/>
      <c r="O1" s="88"/>
      <c r="P1" s="89"/>
      <c r="Q1" s="87">
        <v>0.8</v>
      </c>
      <c r="R1" s="88"/>
      <c r="S1" s="88"/>
      <c r="T1" s="88"/>
      <c r="U1" s="89"/>
      <c r="V1" s="87">
        <v>0.7</v>
      </c>
      <c r="W1" s="88"/>
      <c r="X1" s="88"/>
      <c r="Y1" s="88"/>
      <c r="Z1" s="89"/>
      <c r="AA1" s="87">
        <v>0.6</v>
      </c>
      <c r="AB1" s="88"/>
      <c r="AC1" s="88"/>
      <c r="AD1" s="88"/>
      <c r="AE1" s="89"/>
      <c r="AF1" s="87">
        <v>0.5</v>
      </c>
      <c r="AG1" s="88"/>
      <c r="AH1" s="88"/>
      <c r="AI1" s="88"/>
      <c r="AJ1" s="89"/>
      <c r="AK1" s="87">
        <v>0.4</v>
      </c>
      <c r="AL1" s="88"/>
      <c r="AM1" s="88"/>
      <c r="AN1" s="88"/>
      <c r="AO1" s="89"/>
      <c r="AP1" s="87">
        <v>0.3</v>
      </c>
      <c r="AQ1" s="88"/>
      <c r="AR1" s="88"/>
      <c r="AS1" s="88"/>
      <c r="AT1" s="89"/>
      <c r="AU1" s="87">
        <v>0.2</v>
      </c>
      <c r="AV1" s="88"/>
      <c r="AW1" s="88"/>
      <c r="AX1" s="88"/>
      <c r="AY1" s="89"/>
      <c r="AZ1" s="87">
        <v>0.1</v>
      </c>
      <c r="BA1" s="88"/>
      <c r="BB1" s="88"/>
      <c r="BC1" s="88"/>
      <c r="BD1" s="89"/>
    </row>
    <row r="2" spans="1:56" ht="23.25" customHeight="1" x14ac:dyDescent="0.25">
      <c r="A2" s="40" t="s">
        <v>69</v>
      </c>
      <c r="B2" s="19" t="s">
        <v>131</v>
      </c>
      <c r="C2" s="19" t="s">
        <v>132</v>
      </c>
      <c r="D2" s="19" t="s">
        <v>133</v>
      </c>
      <c r="E2" s="41" t="s">
        <v>103</v>
      </c>
      <c r="F2" s="96"/>
      <c r="G2" s="40" t="s">
        <v>178</v>
      </c>
      <c r="H2" s="19" t="s">
        <v>179</v>
      </c>
      <c r="I2" s="19" t="s">
        <v>180</v>
      </c>
      <c r="J2" s="19" t="s">
        <v>193</v>
      </c>
      <c r="K2" s="28" t="s">
        <v>194</v>
      </c>
      <c r="L2" s="40" t="s">
        <v>178</v>
      </c>
      <c r="M2" s="19" t="s">
        <v>179</v>
      </c>
      <c r="N2" s="19" t="s">
        <v>180</v>
      </c>
      <c r="O2" s="19" t="s">
        <v>193</v>
      </c>
      <c r="P2" s="41" t="s">
        <v>194</v>
      </c>
      <c r="Q2" s="40" t="s">
        <v>178</v>
      </c>
      <c r="R2" s="19" t="s">
        <v>179</v>
      </c>
      <c r="S2" s="19" t="s">
        <v>180</v>
      </c>
      <c r="T2" s="19" t="s">
        <v>193</v>
      </c>
      <c r="U2" s="41" t="s">
        <v>194</v>
      </c>
      <c r="V2" s="40" t="s">
        <v>178</v>
      </c>
      <c r="W2" s="19" t="s">
        <v>179</v>
      </c>
      <c r="X2" s="19" t="s">
        <v>180</v>
      </c>
      <c r="Y2" s="19" t="s">
        <v>193</v>
      </c>
      <c r="Z2" s="41" t="s">
        <v>194</v>
      </c>
      <c r="AA2" s="40" t="s">
        <v>178</v>
      </c>
      <c r="AB2" s="19" t="s">
        <v>179</v>
      </c>
      <c r="AC2" s="19" t="s">
        <v>180</v>
      </c>
      <c r="AD2" s="19" t="s">
        <v>193</v>
      </c>
      <c r="AE2" s="41" t="s">
        <v>194</v>
      </c>
      <c r="AF2" s="40" t="s">
        <v>178</v>
      </c>
      <c r="AG2" s="19" t="s">
        <v>179</v>
      </c>
      <c r="AH2" s="19" t="s">
        <v>180</v>
      </c>
      <c r="AI2" s="19" t="s">
        <v>193</v>
      </c>
      <c r="AJ2" s="41" t="s">
        <v>194</v>
      </c>
      <c r="AK2" s="40" t="s">
        <v>178</v>
      </c>
      <c r="AL2" s="19" t="s">
        <v>179</v>
      </c>
      <c r="AM2" s="19" t="s">
        <v>180</v>
      </c>
      <c r="AN2" s="19" t="s">
        <v>193</v>
      </c>
      <c r="AO2" s="41" t="s">
        <v>194</v>
      </c>
      <c r="AP2" s="40" t="s">
        <v>178</v>
      </c>
      <c r="AQ2" s="19" t="s">
        <v>179</v>
      </c>
      <c r="AR2" s="19" t="s">
        <v>180</v>
      </c>
      <c r="AS2" s="19" t="s">
        <v>193</v>
      </c>
      <c r="AT2" s="41" t="s">
        <v>194</v>
      </c>
      <c r="AU2" s="40" t="s">
        <v>178</v>
      </c>
      <c r="AV2" s="19" t="s">
        <v>179</v>
      </c>
      <c r="AW2" s="19" t="s">
        <v>180</v>
      </c>
      <c r="AX2" s="19" t="s">
        <v>193</v>
      </c>
      <c r="AY2" s="41" t="s">
        <v>194</v>
      </c>
      <c r="AZ2" s="40" t="s">
        <v>178</v>
      </c>
      <c r="BA2" s="19" t="s">
        <v>179</v>
      </c>
      <c r="BB2" s="19" t="s">
        <v>180</v>
      </c>
      <c r="BC2" s="19" t="s">
        <v>193</v>
      </c>
      <c r="BD2" s="41" t="s">
        <v>194</v>
      </c>
    </row>
    <row r="3" spans="1:56" ht="23.25" customHeight="1" x14ac:dyDescent="0.25">
      <c r="A3" s="51" t="s">
        <v>40</v>
      </c>
      <c r="B3" s="20" t="s">
        <v>134</v>
      </c>
      <c r="C3" s="20" t="s">
        <v>135</v>
      </c>
      <c r="D3" s="20" t="s">
        <v>106</v>
      </c>
      <c r="E3" s="43" t="s">
        <v>89</v>
      </c>
      <c r="F3" s="96"/>
      <c r="G3" s="42">
        <f>Exergy!B2+Exergy!B3</f>
        <v>7327.4500390969415</v>
      </c>
      <c r="H3" s="36">
        <f>Exergy!B4</f>
        <v>7272.12040595907</v>
      </c>
      <c r="I3" s="21">
        <f>G3-H3</f>
        <v>55.329633137871497</v>
      </c>
      <c r="J3" s="29">
        <v>1</v>
      </c>
      <c r="K3" s="27"/>
      <c r="L3" s="42" t="e">
        <f>Exergy!#REF!+Exergy!#REF!</f>
        <v>#REF!</v>
      </c>
      <c r="M3" s="36" t="e">
        <f>Exergy!#REF!</f>
        <v>#REF!</v>
      </c>
      <c r="N3" s="21" t="e">
        <f>L3-M3</f>
        <v>#REF!</v>
      </c>
      <c r="O3" s="25"/>
      <c r="P3" s="43"/>
      <c r="Q3" s="42" t="e">
        <f>Exergy!#REF!+Exergy!#REF!</f>
        <v>#REF!</v>
      </c>
      <c r="R3" s="36" t="e">
        <f>Exergy!#REF!</f>
        <v>#REF!</v>
      </c>
      <c r="S3" s="21" t="e">
        <f>Q3-R3</f>
        <v>#REF!</v>
      </c>
      <c r="T3" s="25"/>
      <c r="U3" s="43"/>
      <c r="V3" s="42" t="e">
        <f>Exergy!#REF!+Exergy!#REF!</f>
        <v>#REF!</v>
      </c>
      <c r="W3" s="20" t="e">
        <f>Exergy!#REF!</f>
        <v>#REF!</v>
      </c>
      <c r="X3" s="21" t="e">
        <f>V3-W3</f>
        <v>#REF!</v>
      </c>
      <c r="Y3" s="25"/>
      <c r="Z3" s="43"/>
      <c r="AA3" s="42" t="e">
        <f>Exergy!#REF!+Exergy!#REF!</f>
        <v>#REF!</v>
      </c>
      <c r="AB3" s="20" t="e">
        <f>Exergy!#REF!</f>
        <v>#REF!</v>
      </c>
      <c r="AC3" s="21" t="e">
        <f>AA3-AB3</f>
        <v>#REF!</v>
      </c>
      <c r="AD3" s="25"/>
      <c r="AE3" s="43"/>
      <c r="AF3" s="42" t="e">
        <f>Exergy!#REF!+Exergy!#REF!</f>
        <v>#REF!</v>
      </c>
      <c r="AG3" s="20" t="e">
        <f>Exergy!#REF!</f>
        <v>#REF!</v>
      </c>
      <c r="AH3" s="21" t="e">
        <f>AF3-AG3</f>
        <v>#REF!</v>
      </c>
      <c r="AI3" s="25"/>
      <c r="AJ3" s="43"/>
      <c r="AK3" s="42" t="e">
        <f>Exergy!#REF!+Exergy!#REF!</f>
        <v>#REF!</v>
      </c>
      <c r="AL3" s="20" t="e">
        <f>Exergy!#REF!</f>
        <v>#REF!</v>
      </c>
      <c r="AM3" s="21" t="e">
        <f>AK3-AL3</f>
        <v>#REF!</v>
      </c>
      <c r="AN3" s="25"/>
      <c r="AO3" s="43"/>
      <c r="AP3" s="42" t="e">
        <f>Exergy!#REF!+Exergy!#REF!</f>
        <v>#REF!</v>
      </c>
      <c r="AQ3" s="20" t="e">
        <f>Exergy!#REF!</f>
        <v>#REF!</v>
      </c>
      <c r="AR3" s="21" t="e">
        <f>AP3-AQ3</f>
        <v>#REF!</v>
      </c>
      <c r="AS3" s="25"/>
      <c r="AT3" s="43"/>
      <c r="AU3" s="42" t="e">
        <f>Exergy!#REF!+Exergy!#REF!</f>
        <v>#REF!</v>
      </c>
      <c r="AV3" s="20" t="e">
        <f>Exergy!#REF!</f>
        <v>#REF!</v>
      </c>
      <c r="AW3" s="21" t="e">
        <f>AU3-AV3</f>
        <v>#REF!</v>
      </c>
      <c r="AX3" s="25"/>
      <c r="AY3" s="43"/>
      <c r="AZ3" s="42" t="e">
        <f>Exergy!#REF!+Exergy!#REF!</f>
        <v>#REF!</v>
      </c>
      <c r="BA3" s="20" t="e">
        <f>Exergy!#REF!</f>
        <v>#REF!</v>
      </c>
      <c r="BB3" s="21" t="e">
        <f>AZ3-BA3</f>
        <v>#REF!</v>
      </c>
      <c r="BC3" s="25"/>
      <c r="BD3" s="43"/>
    </row>
    <row r="4" spans="1:56" ht="23.25" customHeight="1" x14ac:dyDescent="0.25">
      <c r="A4" s="51" t="s">
        <v>41</v>
      </c>
      <c r="B4" s="20" t="s">
        <v>136</v>
      </c>
      <c r="C4" s="20" t="s">
        <v>154</v>
      </c>
      <c r="D4" s="20" t="s">
        <v>107</v>
      </c>
      <c r="E4" s="43" t="s">
        <v>89</v>
      </c>
      <c r="F4" s="96"/>
      <c r="G4" s="42">
        <f>Exergy!B4+Exergy!B11+Exergy!B26</f>
        <v>26937.422265576562</v>
      </c>
      <c r="H4" s="36">
        <f>Exergy!B5</f>
        <v>34469.937641029202</v>
      </c>
      <c r="I4" s="21">
        <f t="shared" ref="I4:I24" si="0">G4-H4</f>
        <v>-7532.51537545264</v>
      </c>
      <c r="J4" s="29">
        <v>2</v>
      </c>
      <c r="K4" s="27"/>
      <c r="L4" s="42" t="e">
        <f>Exergy!#REF!+Exergy!#REF!+Exergy!#REF!</f>
        <v>#REF!</v>
      </c>
      <c r="M4" s="36" t="e">
        <f>Exergy!#REF!</f>
        <v>#REF!</v>
      </c>
      <c r="N4" s="21" t="e">
        <f t="shared" ref="N4:N24" si="1">L4-M4</f>
        <v>#REF!</v>
      </c>
      <c r="O4" s="25"/>
      <c r="P4" s="43"/>
      <c r="Q4" s="42" t="e">
        <f>Exergy!#REF!+Exergy!#REF!+Exergy!#REF!</f>
        <v>#REF!</v>
      </c>
      <c r="R4" s="36" t="e">
        <f>Exergy!#REF!</f>
        <v>#REF!</v>
      </c>
      <c r="S4" s="21" t="e">
        <f t="shared" ref="S4:S24" si="2">Q4-R4</f>
        <v>#REF!</v>
      </c>
      <c r="T4" s="25"/>
      <c r="U4" s="43"/>
      <c r="V4" s="42" t="e">
        <f>Exergy!#REF!+Exergy!#REF!+Exergy!#REF!</f>
        <v>#REF!</v>
      </c>
      <c r="W4" s="20" t="e">
        <f>Exergy!#REF!</f>
        <v>#REF!</v>
      </c>
      <c r="X4" s="21" t="e">
        <f t="shared" ref="X4:X24" si="3">V4-W4</f>
        <v>#REF!</v>
      </c>
      <c r="Y4" s="25"/>
      <c r="Z4" s="43"/>
      <c r="AA4" s="42" t="e">
        <f>Exergy!#REF!+Exergy!#REF!+Exergy!#REF!</f>
        <v>#REF!</v>
      </c>
      <c r="AB4" s="20" t="e">
        <f>Exergy!#REF!</f>
        <v>#REF!</v>
      </c>
      <c r="AC4" s="21" t="e">
        <f t="shared" ref="AC4:AC24" si="4">AA4-AB4</f>
        <v>#REF!</v>
      </c>
      <c r="AD4" s="25"/>
      <c r="AE4" s="43"/>
      <c r="AF4" s="42" t="e">
        <f>Exergy!#REF!+Exergy!#REF!+Exergy!#REF!</f>
        <v>#REF!</v>
      </c>
      <c r="AG4" s="20" t="e">
        <f>Exergy!#REF!</f>
        <v>#REF!</v>
      </c>
      <c r="AH4" s="21" t="e">
        <f t="shared" ref="AH4:AH24" si="5">AF4-AG4</f>
        <v>#REF!</v>
      </c>
      <c r="AI4" s="25"/>
      <c r="AJ4" s="43"/>
      <c r="AK4" s="42" t="e">
        <f>Exergy!#REF!+Exergy!#REF!+Exergy!#REF!</f>
        <v>#REF!</v>
      </c>
      <c r="AL4" s="20" t="e">
        <f>Exergy!#REF!</f>
        <v>#REF!</v>
      </c>
      <c r="AM4" s="21" t="e">
        <f t="shared" ref="AM4:AM24" si="6">AK4-AL4</f>
        <v>#REF!</v>
      </c>
      <c r="AN4" s="25"/>
      <c r="AO4" s="43"/>
      <c r="AP4" s="42" t="e">
        <f>Exergy!#REF!+Exergy!#REF!+Exergy!#REF!</f>
        <v>#REF!</v>
      </c>
      <c r="AQ4" s="20" t="e">
        <f>Exergy!#REF!</f>
        <v>#REF!</v>
      </c>
      <c r="AR4" s="21" t="e">
        <f t="shared" ref="AR4:AR24" si="7">AP4-AQ4</f>
        <v>#REF!</v>
      </c>
      <c r="AS4" s="25"/>
      <c r="AT4" s="43"/>
      <c r="AU4" s="42" t="e">
        <f>Exergy!#REF!+Exergy!#REF!+Exergy!#REF!</f>
        <v>#REF!</v>
      </c>
      <c r="AV4" s="20" t="e">
        <f>Exergy!#REF!</f>
        <v>#REF!</v>
      </c>
      <c r="AW4" s="21" t="e">
        <f t="shared" ref="AW4:AW24" si="8">AU4-AV4</f>
        <v>#REF!</v>
      </c>
      <c r="AX4" s="25"/>
      <c r="AY4" s="43"/>
      <c r="AZ4" s="42" t="e">
        <f>Exergy!#REF!+Exergy!#REF!+Exergy!#REF!</f>
        <v>#REF!</v>
      </c>
      <c r="BA4" s="20" t="e">
        <f>Exergy!#REF!</f>
        <v>#REF!</v>
      </c>
      <c r="BB4" s="21" t="e">
        <f t="shared" ref="BB4:BB24" si="9">AZ4-BA4</f>
        <v>#REF!</v>
      </c>
      <c r="BC4" s="25"/>
      <c r="BD4" s="43"/>
    </row>
    <row r="5" spans="1:56" ht="23.25" customHeight="1" x14ac:dyDescent="0.25">
      <c r="A5" s="51" t="s">
        <v>42</v>
      </c>
      <c r="B5" s="20" t="s">
        <v>137</v>
      </c>
      <c r="C5" s="20" t="s">
        <v>155</v>
      </c>
      <c r="D5" s="20" t="s">
        <v>119</v>
      </c>
      <c r="E5" s="43" t="s">
        <v>89</v>
      </c>
      <c r="F5" s="96"/>
      <c r="G5" s="42">
        <f>Exergy!B13+Exergy!B16</f>
        <v>70486.681230195201</v>
      </c>
      <c r="H5" s="36">
        <f>Exergy!B17</f>
        <v>34763.5383601578</v>
      </c>
      <c r="I5" s="21">
        <f t="shared" si="0"/>
        <v>35723.142870037402</v>
      </c>
      <c r="J5" s="29">
        <v>3</v>
      </c>
      <c r="K5" s="27"/>
      <c r="L5" s="42" t="e">
        <f>Exergy!#REF!+Exergy!#REF!</f>
        <v>#REF!</v>
      </c>
      <c r="M5" s="36" t="e">
        <f>Exergy!#REF!</f>
        <v>#REF!</v>
      </c>
      <c r="N5" s="21" t="e">
        <f t="shared" si="1"/>
        <v>#REF!</v>
      </c>
      <c r="O5" s="25"/>
      <c r="P5" s="43"/>
      <c r="Q5" s="42" t="e">
        <f>Exergy!#REF!+Exergy!#REF!</f>
        <v>#REF!</v>
      </c>
      <c r="R5" s="36" t="e">
        <f>Exergy!#REF!</f>
        <v>#REF!</v>
      </c>
      <c r="S5" s="21" t="e">
        <f t="shared" si="2"/>
        <v>#REF!</v>
      </c>
      <c r="T5" s="25"/>
      <c r="U5" s="43"/>
      <c r="V5" s="42" t="e">
        <f>Exergy!#REF!+Exergy!#REF!</f>
        <v>#REF!</v>
      </c>
      <c r="W5" s="20" t="e">
        <f>Exergy!#REF!</f>
        <v>#REF!</v>
      </c>
      <c r="X5" s="21" t="e">
        <f t="shared" si="3"/>
        <v>#REF!</v>
      </c>
      <c r="Y5" s="25"/>
      <c r="Z5" s="43"/>
      <c r="AA5" s="42" t="e">
        <f>Exergy!#REF!+Exergy!#REF!</f>
        <v>#REF!</v>
      </c>
      <c r="AB5" s="20" t="e">
        <f>Exergy!#REF!</f>
        <v>#REF!</v>
      </c>
      <c r="AC5" s="21" t="e">
        <f t="shared" si="4"/>
        <v>#REF!</v>
      </c>
      <c r="AD5" s="25"/>
      <c r="AE5" s="43"/>
      <c r="AF5" s="42" t="e">
        <f>Exergy!#REF!+Exergy!#REF!</f>
        <v>#REF!</v>
      </c>
      <c r="AG5" s="20" t="e">
        <f>Exergy!#REF!</f>
        <v>#REF!</v>
      </c>
      <c r="AH5" s="21" t="e">
        <f t="shared" si="5"/>
        <v>#REF!</v>
      </c>
      <c r="AI5" s="25"/>
      <c r="AJ5" s="43"/>
      <c r="AK5" s="42" t="e">
        <f>Exergy!#REF!+Exergy!#REF!</f>
        <v>#REF!</v>
      </c>
      <c r="AL5" s="20" t="e">
        <f>Exergy!#REF!</f>
        <v>#REF!</v>
      </c>
      <c r="AM5" s="21" t="e">
        <f t="shared" si="6"/>
        <v>#REF!</v>
      </c>
      <c r="AN5" s="25"/>
      <c r="AO5" s="43"/>
      <c r="AP5" s="42" t="e">
        <f>Exergy!#REF!+Exergy!#REF!</f>
        <v>#REF!</v>
      </c>
      <c r="AQ5" s="20" t="e">
        <f>Exergy!#REF!</f>
        <v>#REF!</v>
      </c>
      <c r="AR5" s="21" t="e">
        <f t="shared" si="7"/>
        <v>#REF!</v>
      </c>
      <c r="AS5" s="25"/>
      <c r="AT5" s="43"/>
      <c r="AU5" s="42" t="e">
        <f>Exergy!#REF!+Exergy!#REF!</f>
        <v>#REF!</v>
      </c>
      <c r="AV5" s="20" t="e">
        <f>Exergy!#REF!</f>
        <v>#REF!</v>
      </c>
      <c r="AW5" s="21" t="e">
        <f t="shared" si="8"/>
        <v>#REF!</v>
      </c>
      <c r="AX5" s="25"/>
      <c r="AY5" s="43"/>
      <c r="AZ5" s="42" t="e">
        <f>Exergy!#REF!+Exergy!#REF!</f>
        <v>#REF!</v>
      </c>
      <c r="BA5" s="20" t="e">
        <f>Exergy!#REF!</f>
        <v>#REF!</v>
      </c>
      <c r="BB5" s="21" t="e">
        <f t="shared" si="9"/>
        <v>#REF!</v>
      </c>
      <c r="BC5" s="25"/>
      <c r="BD5" s="43"/>
    </row>
    <row r="6" spans="1:56" ht="23.25" customHeight="1" x14ac:dyDescent="0.25">
      <c r="A6" s="51" t="s">
        <v>139</v>
      </c>
      <c r="B6" s="20" t="s">
        <v>141</v>
      </c>
      <c r="C6" s="20" t="s">
        <v>75</v>
      </c>
      <c r="D6" s="20" t="s">
        <v>76</v>
      </c>
      <c r="E6" s="43" t="s">
        <v>93</v>
      </c>
      <c r="F6" s="96"/>
      <c r="G6" s="42" t="e">
        <f>Exergy!#REF!</f>
        <v>#REF!</v>
      </c>
      <c r="H6" s="36">
        <f>Exergy!B33</f>
        <v>184.858331883224</v>
      </c>
      <c r="I6" s="21" t="e">
        <f t="shared" si="0"/>
        <v>#REF!</v>
      </c>
      <c r="J6" s="29">
        <v>4</v>
      </c>
      <c r="K6" s="27"/>
      <c r="L6" s="42" t="e">
        <f>Exergy!#REF!</f>
        <v>#REF!</v>
      </c>
      <c r="M6" s="36" t="e">
        <f>Exergy!#REF!</f>
        <v>#REF!</v>
      </c>
      <c r="N6" s="21" t="e">
        <f t="shared" si="1"/>
        <v>#REF!</v>
      </c>
      <c r="O6" s="25"/>
      <c r="P6" s="43"/>
      <c r="Q6" s="42" t="e">
        <f>Exergy!#REF!</f>
        <v>#REF!</v>
      </c>
      <c r="R6" s="36" t="e">
        <f>Exergy!#REF!</f>
        <v>#REF!</v>
      </c>
      <c r="S6" s="21" t="e">
        <f t="shared" si="2"/>
        <v>#REF!</v>
      </c>
      <c r="T6" s="25"/>
      <c r="U6" s="43"/>
      <c r="V6" s="42" t="e">
        <f>Exergy!#REF!</f>
        <v>#REF!</v>
      </c>
      <c r="W6" s="20" t="e">
        <f>Exergy!#REF!</f>
        <v>#REF!</v>
      </c>
      <c r="X6" s="21" t="e">
        <f t="shared" si="3"/>
        <v>#REF!</v>
      </c>
      <c r="Y6" s="25"/>
      <c r="Z6" s="43"/>
      <c r="AA6" s="42" t="e">
        <f>Exergy!#REF!</f>
        <v>#REF!</v>
      </c>
      <c r="AB6" s="20" t="e">
        <f>Exergy!#REF!</f>
        <v>#REF!</v>
      </c>
      <c r="AC6" s="21" t="e">
        <f t="shared" si="4"/>
        <v>#REF!</v>
      </c>
      <c r="AD6" s="25"/>
      <c r="AE6" s="43"/>
      <c r="AF6" s="42" t="e">
        <f>Exergy!#REF!</f>
        <v>#REF!</v>
      </c>
      <c r="AG6" s="20" t="e">
        <f>Exergy!#REF!</f>
        <v>#REF!</v>
      </c>
      <c r="AH6" s="21" t="e">
        <f t="shared" si="5"/>
        <v>#REF!</v>
      </c>
      <c r="AI6" s="25"/>
      <c r="AJ6" s="43"/>
      <c r="AK6" s="42" t="e">
        <f>Exergy!#REF!</f>
        <v>#REF!</v>
      </c>
      <c r="AL6" s="20" t="e">
        <f>Exergy!#REF!</f>
        <v>#REF!</v>
      </c>
      <c r="AM6" s="21" t="e">
        <f t="shared" si="6"/>
        <v>#REF!</v>
      </c>
      <c r="AN6" s="25"/>
      <c r="AO6" s="43"/>
      <c r="AP6" s="42" t="e">
        <f>Exergy!#REF!</f>
        <v>#REF!</v>
      </c>
      <c r="AQ6" s="20" t="e">
        <f>Exergy!#REF!</f>
        <v>#REF!</v>
      </c>
      <c r="AR6" s="21" t="e">
        <f t="shared" si="7"/>
        <v>#REF!</v>
      </c>
      <c r="AS6" s="25"/>
      <c r="AT6" s="43"/>
      <c r="AU6" s="42" t="e">
        <f>Exergy!#REF!</f>
        <v>#REF!</v>
      </c>
      <c r="AV6" s="20" t="e">
        <f>Exergy!#REF!</f>
        <v>#REF!</v>
      </c>
      <c r="AW6" s="21" t="e">
        <f t="shared" si="8"/>
        <v>#REF!</v>
      </c>
      <c r="AX6" s="25"/>
      <c r="AY6" s="43"/>
      <c r="AZ6" s="42" t="e">
        <f>Exergy!#REF!</f>
        <v>#REF!</v>
      </c>
      <c r="BA6" s="20" t="e">
        <f>Exergy!#REF!</f>
        <v>#REF!</v>
      </c>
      <c r="BB6" s="21" t="e">
        <f t="shared" si="9"/>
        <v>#REF!</v>
      </c>
      <c r="BC6" s="25"/>
      <c r="BD6" s="43"/>
    </row>
    <row r="7" spans="1:56" ht="23.25" customHeight="1" x14ac:dyDescent="0.25">
      <c r="A7" s="51" t="s">
        <v>140</v>
      </c>
      <c r="B7" s="20" t="s">
        <v>174</v>
      </c>
      <c r="C7" s="20" t="s">
        <v>81</v>
      </c>
      <c r="D7" s="20" t="s">
        <v>82</v>
      </c>
      <c r="E7" s="43" t="s">
        <v>93</v>
      </c>
      <c r="F7" s="96"/>
      <c r="G7" s="42" t="e">
        <f>Exergy!#REF!</f>
        <v>#REF!</v>
      </c>
      <c r="H7" s="36">
        <f>Exergy!B37</f>
        <v>174.42809391220001</v>
      </c>
      <c r="I7" s="21" t="e">
        <f>G7-H7</f>
        <v>#REF!</v>
      </c>
      <c r="J7" s="29">
        <v>5</v>
      </c>
      <c r="K7" s="27"/>
      <c r="L7" s="42" t="e">
        <f>Exergy!#REF!</f>
        <v>#REF!</v>
      </c>
      <c r="M7" s="36" t="e">
        <f>Exergy!#REF!</f>
        <v>#REF!</v>
      </c>
      <c r="N7" s="21" t="e">
        <f>L7-M7</f>
        <v>#REF!</v>
      </c>
      <c r="O7" s="25"/>
      <c r="P7" s="43"/>
      <c r="Q7" s="42" t="e">
        <f>Exergy!#REF!</f>
        <v>#REF!</v>
      </c>
      <c r="R7" s="36" t="e">
        <f>Exergy!#REF!</f>
        <v>#REF!</v>
      </c>
      <c r="S7" s="21" t="e">
        <f>Q7-R7</f>
        <v>#REF!</v>
      </c>
      <c r="T7" s="25"/>
      <c r="U7" s="43"/>
      <c r="V7" s="42" t="e">
        <f>Exergy!#REF!</f>
        <v>#REF!</v>
      </c>
      <c r="W7" s="20" t="e">
        <f>Exergy!#REF!</f>
        <v>#REF!</v>
      </c>
      <c r="X7" s="21" t="e">
        <f>V7-W7</f>
        <v>#REF!</v>
      </c>
      <c r="Y7" s="25"/>
      <c r="Z7" s="43"/>
      <c r="AA7" s="42" t="e">
        <f>Exergy!#REF!</f>
        <v>#REF!</v>
      </c>
      <c r="AB7" s="20" t="e">
        <f>Exergy!#REF!</f>
        <v>#REF!</v>
      </c>
      <c r="AC7" s="21" t="e">
        <f>AA7-AB7</f>
        <v>#REF!</v>
      </c>
      <c r="AD7" s="25"/>
      <c r="AE7" s="43"/>
      <c r="AF7" s="42" t="e">
        <f>Exergy!#REF!</f>
        <v>#REF!</v>
      </c>
      <c r="AG7" s="20" t="e">
        <f>Exergy!#REF!</f>
        <v>#REF!</v>
      </c>
      <c r="AH7" s="21" t="e">
        <f>AF7-AG7</f>
        <v>#REF!</v>
      </c>
      <c r="AI7" s="25"/>
      <c r="AJ7" s="43"/>
      <c r="AK7" s="42" t="e">
        <f>Exergy!#REF!</f>
        <v>#REF!</v>
      </c>
      <c r="AL7" s="20" t="e">
        <f>Exergy!#REF!</f>
        <v>#REF!</v>
      </c>
      <c r="AM7" s="21" t="e">
        <f>AK7-AL7</f>
        <v>#REF!</v>
      </c>
      <c r="AN7" s="25"/>
      <c r="AO7" s="43"/>
      <c r="AP7" s="42" t="e">
        <f>Exergy!#REF!</f>
        <v>#REF!</v>
      </c>
      <c r="AQ7" s="20" t="e">
        <f>Exergy!#REF!</f>
        <v>#REF!</v>
      </c>
      <c r="AR7" s="21" t="e">
        <f>AP7-AQ7</f>
        <v>#REF!</v>
      </c>
      <c r="AS7" s="25"/>
      <c r="AT7" s="43"/>
      <c r="AU7" s="42" t="e">
        <f>Exergy!#REF!</f>
        <v>#REF!</v>
      </c>
      <c r="AV7" s="20" t="e">
        <f>Exergy!#REF!</f>
        <v>#REF!</v>
      </c>
      <c r="AW7" s="21" t="e">
        <f>AU7-AV7</f>
        <v>#REF!</v>
      </c>
      <c r="AX7" s="25"/>
      <c r="AY7" s="43"/>
      <c r="AZ7" s="42" t="e">
        <f>Exergy!#REF!</f>
        <v>#REF!</v>
      </c>
      <c r="BA7" s="20" t="e">
        <f>Exergy!#REF!</f>
        <v>#REF!</v>
      </c>
      <c r="BB7" s="21" t="e">
        <f>AZ7-BA7</f>
        <v>#REF!</v>
      </c>
      <c r="BC7" s="25"/>
      <c r="BD7" s="43"/>
    </row>
    <row r="8" spans="1:56" ht="23.25" customHeight="1" x14ac:dyDescent="0.25">
      <c r="A8" s="52" t="s">
        <v>45</v>
      </c>
      <c r="B8" s="20" t="s">
        <v>156</v>
      </c>
      <c r="C8" s="20" t="s">
        <v>78</v>
      </c>
      <c r="D8" s="20" t="s">
        <v>157</v>
      </c>
      <c r="E8" s="43" t="s">
        <v>93</v>
      </c>
      <c r="F8" s="96"/>
      <c r="G8" s="42">
        <f>Exergy!B27</f>
        <v>447.64771976199597</v>
      </c>
      <c r="H8" s="36">
        <f>Exergy!B28+Exergy!B29</f>
        <v>1414.743793290733</v>
      </c>
      <c r="I8" s="21">
        <f>G8-H8</f>
        <v>-967.09607352873707</v>
      </c>
      <c r="J8" s="29">
        <v>6</v>
      </c>
      <c r="K8" s="27" t="s">
        <v>195</v>
      </c>
      <c r="L8" s="42" t="e">
        <f>Exergy!#REF!</f>
        <v>#REF!</v>
      </c>
      <c r="M8" s="36" t="e">
        <f>Exergy!#REF!+Exergy!#REF!</f>
        <v>#REF!</v>
      </c>
      <c r="N8" s="21" t="e">
        <f>L8-M8</f>
        <v>#REF!</v>
      </c>
      <c r="O8" s="25"/>
      <c r="P8" s="43"/>
      <c r="Q8" s="42" t="e">
        <f>Exergy!#REF!</f>
        <v>#REF!</v>
      </c>
      <c r="R8" s="36" t="e">
        <f>Exergy!#REF!+Exergy!#REF!</f>
        <v>#REF!</v>
      </c>
      <c r="S8" s="21" t="e">
        <f>Q8-R8</f>
        <v>#REF!</v>
      </c>
      <c r="T8" s="25"/>
      <c r="U8" s="43"/>
      <c r="V8" s="42" t="e">
        <f>Exergy!#REF!</f>
        <v>#REF!</v>
      </c>
      <c r="W8" s="20" t="e">
        <f>Exergy!#REF!+Exergy!#REF!</f>
        <v>#REF!</v>
      </c>
      <c r="X8" s="21" t="e">
        <f>V8-W8</f>
        <v>#REF!</v>
      </c>
      <c r="Y8" s="25"/>
      <c r="Z8" s="43"/>
      <c r="AA8" s="42" t="e">
        <f>Exergy!#REF!</f>
        <v>#REF!</v>
      </c>
      <c r="AB8" s="20" t="e">
        <f>Exergy!#REF!+Exergy!#REF!</f>
        <v>#REF!</v>
      </c>
      <c r="AC8" s="21" t="e">
        <f>AA8-AB8</f>
        <v>#REF!</v>
      </c>
      <c r="AD8" s="25"/>
      <c r="AE8" s="43"/>
      <c r="AF8" s="42" t="e">
        <f>Exergy!#REF!</f>
        <v>#REF!</v>
      </c>
      <c r="AG8" s="20" t="e">
        <f>Exergy!#REF!+Exergy!#REF!</f>
        <v>#REF!</v>
      </c>
      <c r="AH8" s="21" t="e">
        <f>AF8-AG8</f>
        <v>#REF!</v>
      </c>
      <c r="AI8" s="25"/>
      <c r="AJ8" s="43"/>
      <c r="AK8" s="42" t="e">
        <f>Exergy!#REF!</f>
        <v>#REF!</v>
      </c>
      <c r="AL8" s="20" t="e">
        <f>Exergy!#REF!+Exergy!#REF!</f>
        <v>#REF!</v>
      </c>
      <c r="AM8" s="21" t="e">
        <f>AK8-AL8</f>
        <v>#REF!</v>
      </c>
      <c r="AN8" s="25"/>
      <c r="AO8" s="43"/>
      <c r="AP8" s="42" t="e">
        <f>Exergy!#REF!</f>
        <v>#REF!</v>
      </c>
      <c r="AQ8" s="20" t="e">
        <f>Exergy!#REF!+Exergy!#REF!</f>
        <v>#REF!</v>
      </c>
      <c r="AR8" s="21" t="e">
        <f>AP8-AQ8</f>
        <v>#REF!</v>
      </c>
      <c r="AS8" s="25"/>
      <c r="AT8" s="43"/>
      <c r="AU8" s="42" t="e">
        <f>Exergy!#REF!</f>
        <v>#REF!</v>
      </c>
      <c r="AV8" s="20" t="e">
        <f>Exergy!#REF!+Exergy!#REF!</f>
        <v>#REF!</v>
      </c>
      <c r="AW8" s="21" t="e">
        <f>AU8-AV8</f>
        <v>#REF!</v>
      </c>
      <c r="AX8" s="25"/>
      <c r="AY8" s="43"/>
      <c r="AZ8" s="42" t="e">
        <f>Exergy!#REF!</f>
        <v>#REF!</v>
      </c>
      <c r="BA8" s="20" t="e">
        <f>Exergy!#REF!+Exergy!#REF!</f>
        <v>#REF!</v>
      </c>
      <c r="BB8" s="21" t="e">
        <f>AZ8-BA8</f>
        <v>#REF!</v>
      </c>
      <c r="BC8" s="25"/>
      <c r="BD8" s="43"/>
    </row>
    <row r="9" spans="1:56" ht="23.25" customHeight="1" x14ac:dyDescent="0.25">
      <c r="A9" s="51" t="s">
        <v>0</v>
      </c>
      <c r="B9" s="20" t="s">
        <v>166</v>
      </c>
      <c r="C9" s="20" t="s">
        <v>110</v>
      </c>
      <c r="D9" s="20" t="s">
        <v>138</v>
      </c>
      <c r="E9" s="43" t="s">
        <v>89</v>
      </c>
      <c r="F9" s="96"/>
      <c r="G9" s="42">
        <f>Exergy!B8</f>
        <v>35505.158578884897</v>
      </c>
      <c r="H9" s="36">
        <f>Exergy!B9+Exergy!B12</f>
        <v>35729.977570495699</v>
      </c>
      <c r="I9" s="21">
        <f t="shared" si="0"/>
        <v>-224.81899161080219</v>
      </c>
      <c r="J9" s="29">
        <v>7</v>
      </c>
      <c r="K9" s="27"/>
      <c r="L9" s="42" t="e">
        <f>Exergy!#REF!</f>
        <v>#REF!</v>
      </c>
      <c r="M9" s="36" t="e">
        <f>Exergy!#REF!+Exergy!#REF!</f>
        <v>#REF!</v>
      </c>
      <c r="N9" s="21" t="e">
        <f t="shared" si="1"/>
        <v>#REF!</v>
      </c>
      <c r="O9" s="25"/>
      <c r="P9" s="43"/>
      <c r="Q9" s="42" t="e">
        <f>Exergy!#REF!</f>
        <v>#REF!</v>
      </c>
      <c r="R9" s="36" t="e">
        <f>Exergy!#REF!+Exergy!#REF!</f>
        <v>#REF!</v>
      </c>
      <c r="S9" s="21" t="e">
        <f t="shared" si="2"/>
        <v>#REF!</v>
      </c>
      <c r="T9" s="25"/>
      <c r="U9" s="43"/>
      <c r="V9" s="42" t="e">
        <f>Exergy!#REF!</f>
        <v>#REF!</v>
      </c>
      <c r="W9" s="20" t="e">
        <f>Exergy!#REF!+Exergy!#REF!</f>
        <v>#REF!</v>
      </c>
      <c r="X9" s="21" t="e">
        <f t="shared" si="3"/>
        <v>#REF!</v>
      </c>
      <c r="Y9" s="25"/>
      <c r="Z9" s="43"/>
      <c r="AA9" s="42" t="e">
        <f>Exergy!#REF!</f>
        <v>#REF!</v>
      </c>
      <c r="AB9" s="20" t="e">
        <f>Exergy!#REF!+Exergy!#REF!</f>
        <v>#REF!</v>
      </c>
      <c r="AC9" s="21" t="e">
        <f t="shared" si="4"/>
        <v>#REF!</v>
      </c>
      <c r="AD9" s="25"/>
      <c r="AE9" s="43"/>
      <c r="AF9" s="42" t="e">
        <f>Exergy!#REF!</f>
        <v>#REF!</v>
      </c>
      <c r="AG9" s="20" t="e">
        <f>Exergy!#REF!+Exergy!#REF!</f>
        <v>#REF!</v>
      </c>
      <c r="AH9" s="21" t="e">
        <f t="shared" si="5"/>
        <v>#REF!</v>
      </c>
      <c r="AI9" s="25"/>
      <c r="AJ9" s="43"/>
      <c r="AK9" s="42" t="e">
        <f>Exergy!#REF!</f>
        <v>#REF!</v>
      </c>
      <c r="AL9" s="20" t="e">
        <f>Exergy!#REF!+Exergy!#REF!</f>
        <v>#REF!</v>
      </c>
      <c r="AM9" s="21" t="e">
        <f t="shared" si="6"/>
        <v>#REF!</v>
      </c>
      <c r="AN9" s="25"/>
      <c r="AO9" s="43"/>
      <c r="AP9" s="42" t="e">
        <f>Exergy!#REF!</f>
        <v>#REF!</v>
      </c>
      <c r="AQ9" s="20" t="e">
        <f>Exergy!#REF!+Exergy!#REF!</f>
        <v>#REF!</v>
      </c>
      <c r="AR9" s="21" t="e">
        <f t="shared" si="7"/>
        <v>#REF!</v>
      </c>
      <c r="AS9" s="25"/>
      <c r="AT9" s="43"/>
      <c r="AU9" s="42" t="e">
        <f>Exergy!#REF!</f>
        <v>#REF!</v>
      </c>
      <c r="AV9" s="20" t="e">
        <f>Exergy!#REF!+Exergy!#REF!</f>
        <v>#REF!</v>
      </c>
      <c r="AW9" s="21" t="e">
        <f t="shared" si="8"/>
        <v>#REF!</v>
      </c>
      <c r="AX9" s="25"/>
      <c r="AY9" s="43"/>
      <c r="AZ9" s="42" t="e">
        <f>Exergy!#REF!</f>
        <v>#REF!</v>
      </c>
      <c r="BA9" s="20" t="e">
        <f>Exergy!#REF!+Exergy!#REF!</f>
        <v>#REF!</v>
      </c>
      <c r="BB9" s="21" t="e">
        <f t="shared" si="9"/>
        <v>#REF!</v>
      </c>
      <c r="BC9" s="25"/>
      <c r="BD9" s="43"/>
    </row>
    <row r="10" spans="1:56" ht="23.25" customHeight="1" x14ac:dyDescent="0.25">
      <c r="A10" s="51" t="s">
        <v>46</v>
      </c>
      <c r="B10" s="20" t="s">
        <v>142</v>
      </c>
      <c r="C10" s="20" t="s">
        <v>114</v>
      </c>
      <c r="D10" s="20" t="s">
        <v>159</v>
      </c>
      <c r="E10" s="43" t="s">
        <v>89</v>
      </c>
      <c r="F10" s="96"/>
      <c r="G10" s="42">
        <f>Exergy!B12</f>
        <v>17977.398281053302</v>
      </c>
      <c r="H10" s="36">
        <f>Exergy!B13+Exergy!B14</f>
        <v>71335.095941103806</v>
      </c>
      <c r="I10" s="21">
        <f t="shared" si="0"/>
        <v>-53357.6976600505</v>
      </c>
      <c r="J10" s="29">
        <v>8</v>
      </c>
      <c r="K10" s="27"/>
      <c r="L10" s="42" t="e">
        <f>Exergy!#REF!</f>
        <v>#REF!</v>
      </c>
      <c r="M10" s="36" t="e">
        <f>Exergy!#REF!+Exergy!#REF!</f>
        <v>#REF!</v>
      </c>
      <c r="N10" s="21" t="e">
        <f t="shared" si="1"/>
        <v>#REF!</v>
      </c>
      <c r="O10" s="25"/>
      <c r="P10" s="43"/>
      <c r="Q10" s="42" t="e">
        <f>Exergy!#REF!</f>
        <v>#REF!</v>
      </c>
      <c r="R10" s="36" t="e">
        <f>Exergy!#REF!+Exergy!#REF!</f>
        <v>#REF!</v>
      </c>
      <c r="S10" s="21" t="e">
        <f t="shared" si="2"/>
        <v>#REF!</v>
      </c>
      <c r="T10" s="25"/>
      <c r="U10" s="43"/>
      <c r="V10" s="42" t="e">
        <f>Exergy!#REF!</f>
        <v>#REF!</v>
      </c>
      <c r="W10" s="20" t="e">
        <f>Exergy!#REF!+Exergy!#REF!</f>
        <v>#REF!</v>
      </c>
      <c r="X10" s="21" t="e">
        <f t="shared" si="3"/>
        <v>#REF!</v>
      </c>
      <c r="Y10" s="25"/>
      <c r="Z10" s="43"/>
      <c r="AA10" s="42" t="e">
        <f>Exergy!#REF!</f>
        <v>#REF!</v>
      </c>
      <c r="AB10" s="20" t="e">
        <f>Exergy!#REF!+Exergy!#REF!</f>
        <v>#REF!</v>
      </c>
      <c r="AC10" s="21" t="e">
        <f t="shared" si="4"/>
        <v>#REF!</v>
      </c>
      <c r="AD10" s="25"/>
      <c r="AE10" s="43"/>
      <c r="AF10" s="42" t="e">
        <f>Exergy!#REF!</f>
        <v>#REF!</v>
      </c>
      <c r="AG10" s="20" t="e">
        <f>Exergy!#REF!+Exergy!#REF!</f>
        <v>#REF!</v>
      </c>
      <c r="AH10" s="21" t="e">
        <f t="shared" si="5"/>
        <v>#REF!</v>
      </c>
      <c r="AI10" s="25"/>
      <c r="AJ10" s="43"/>
      <c r="AK10" s="42" t="e">
        <f>Exergy!#REF!</f>
        <v>#REF!</v>
      </c>
      <c r="AL10" s="20" t="e">
        <f>Exergy!#REF!+Exergy!#REF!</f>
        <v>#REF!</v>
      </c>
      <c r="AM10" s="21" t="e">
        <f t="shared" si="6"/>
        <v>#REF!</v>
      </c>
      <c r="AN10" s="25"/>
      <c r="AO10" s="43"/>
      <c r="AP10" s="42" t="e">
        <f>Exergy!#REF!</f>
        <v>#REF!</v>
      </c>
      <c r="AQ10" s="20" t="e">
        <f>Exergy!#REF!+Exergy!#REF!</f>
        <v>#REF!</v>
      </c>
      <c r="AR10" s="21" t="e">
        <f t="shared" si="7"/>
        <v>#REF!</v>
      </c>
      <c r="AS10" s="25"/>
      <c r="AT10" s="43"/>
      <c r="AU10" s="42" t="e">
        <f>Exergy!#REF!</f>
        <v>#REF!</v>
      </c>
      <c r="AV10" s="20" t="e">
        <f>Exergy!#REF!+Exergy!#REF!</f>
        <v>#REF!</v>
      </c>
      <c r="AW10" s="21" t="e">
        <f t="shared" si="8"/>
        <v>#REF!</v>
      </c>
      <c r="AX10" s="25"/>
      <c r="AY10" s="43"/>
      <c r="AZ10" s="42" t="e">
        <f>Exergy!#REF!</f>
        <v>#REF!</v>
      </c>
      <c r="BA10" s="20" t="e">
        <f>Exergy!#REF!+Exergy!#REF!</f>
        <v>#REF!</v>
      </c>
      <c r="BB10" s="21" t="e">
        <f t="shared" si="9"/>
        <v>#REF!</v>
      </c>
      <c r="BC10" s="25"/>
      <c r="BD10" s="43"/>
    </row>
    <row r="11" spans="1:56" ht="23.25" customHeight="1" x14ac:dyDescent="0.25">
      <c r="A11" s="51" t="s">
        <v>47</v>
      </c>
      <c r="B11" s="20" t="s">
        <v>158</v>
      </c>
      <c r="C11" s="20" t="s">
        <v>127</v>
      </c>
      <c r="D11" s="20" t="s">
        <v>171</v>
      </c>
      <c r="E11" s="43" t="s">
        <v>89</v>
      </c>
      <c r="F11" s="96"/>
      <c r="G11" s="42">
        <f>Exergy!B25</f>
        <v>1687.90357856419</v>
      </c>
      <c r="H11" s="36">
        <f>Exergy!B26+Exergy!B27</f>
        <v>2135.551298326186</v>
      </c>
      <c r="I11" s="21">
        <f>G11-H11</f>
        <v>-447.64771976199609</v>
      </c>
      <c r="J11" s="29">
        <v>9</v>
      </c>
      <c r="K11" s="27"/>
      <c r="L11" s="42" t="e">
        <f>Exergy!#REF!</f>
        <v>#REF!</v>
      </c>
      <c r="M11" s="36" t="e">
        <f>Exergy!#REF!+Exergy!#REF!</f>
        <v>#REF!</v>
      </c>
      <c r="N11" s="21" t="e">
        <f>L11-M11</f>
        <v>#REF!</v>
      </c>
      <c r="O11" s="25"/>
      <c r="P11" s="43"/>
      <c r="Q11" s="42" t="e">
        <f>Exergy!#REF!</f>
        <v>#REF!</v>
      </c>
      <c r="R11" s="36" t="e">
        <f>Exergy!#REF!+Exergy!#REF!</f>
        <v>#REF!</v>
      </c>
      <c r="S11" s="21" t="e">
        <f>Q11-R11</f>
        <v>#REF!</v>
      </c>
      <c r="T11" s="25"/>
      <c r="U11" s="43"/>
      <c r="V11" s="42" t="e">
        <f>Exergy!#REF!</f>
        <v>#REF!</v>
      </c>
      <c r="W11" s="20" t="e">
        <f>Exergy!#REF!+Exergy!#REF!</f>
        <v>#REF!</v>
      </c>
      <c r="X11" s="21" t="e">
        <f>V11-W11</f>
        <v>#REF!</v>
      </c>
      <c r="Y11" s="25"/>
      <c r="Z11" s="43"/>
      <c r="AA11" s="42" t="e">
        <f>Exergy!#REF!</f>
        <v>#REF!</v>
      </c>
      <c r="AB11" s="20" t="e">
        <f>Exergy!#REF!+Exergy!#REF!</f>
        <v>#REF!</v>
      </c>
      <c r="AC11" s="21" t="e">
        <f>AA11-AB11</f>
        <v>#REF!</v>
      </c>
      <c r="AD11" s="25"/>
      <c r="AE11" s="43"/>
      <c r="AF11" s="42" t="e">
        <f>Exergy!#REF!</f>
        <v>#REF!</v>
      </c>
      <c r="AG11" s="20" t="e">
        <f>Exergy!#REF!+Exergy!#REF!</f>
        <v>#REF!</v>
      </c>
      <c r="AH11" s="21" t="e">
        <f>AF11-AG11</f>
        <v>#REF!</v>
      </c>
      <c r="AI11" s="25"/>
      <c r="AJ11" s="43"/>
      <c r="AK11" s="42" t="e">
        <f>Exergy!#REF!</f>
        <v>#REF!</v>
      </c>
      <c r="AL11" s="20" t="e">
        <f>Exergy!#REF!+Exergy!#REF!</f>
        <v>#REF!</v>
      </c>
      <c r="AM11" s="21" t="e">
        <f>AK11-AL11</f>
        <v>#REF!</v>
      </c>
      <c r="AN11" s="25"/>
      <c r="AO11" s="43"/>
      <c r="AP11" s="42" t="e">
        <f>Exergy!#REF!</f>
        <v>#REF!</v>
      </c>
      <c r="AQ11" s="20" t="e">
        <f>Exergy!#REF!+Exergy!#REF!</f>
        <v>#REF!</v>
      </c>
      <c r="AR11" s="21" t="e">
        <f>AP11-AQ11</f>
        <v>#REF!</v>
      </c>
      <c r="AS11" s="25"/>
      <c r="AT11" s="43"/>
      <c r="AU11" s="42" t="e">
        <f>Exergy!#REF!</f>
        <v>#REF!</v>
      </c>
      <c r="AV11" s="20" t="e">
        <f>Exergy!#REF!+Exergy!#REF!</f>
        <v>#REF!</v>
      </c>
      <c r="AW11" s="21" t="e">
        <f>AU11-AV11</f>
        <v>#REF!</v>
      </c>
      <c r="AX11" s="25"/>
      <c r="AY11" s="43"/>
      <c r="AZ11" s="42" t="e">
        <f>Exergy!#REF!</f>
        <v>#REF!</v>
      </c>
      <c r="BA11" s="20" t="e">
        <f>Exergy!#REF!+Exergy!#REF!</f>
        <v>#REF!</v>
      </c>
      <c r="BB11" s="21" t="e">
        <f>AZ11-BA11</f>
        <v>#REF!</v>
      </c>
      <c r="BC11" s="25"/>
      <c r="BD11" s="43"/>
    </row>
    <row r="12" spans="1:56" ht="23.25" customHeight="1" x14ac:dyDescent="0.25">
      <c r="A12" s="51" t="s">
        <v>48</v>
      </c>
      <c r="B12" s="20" t="s">
        <v>143</v>
      </c>
      <c r="C12" s="20" t="s">
        <v>83</v>
      </c>
      <c r="D12" s="22" t="s">
        <v>144</v>
      </c>
      <c r="E12" s="43" t="s">
        <v>89</v>
      </c>
      <c r="F12" s="96"/>
      <c r="G12" s="42">
        <f>Exergy!B35</f>
        <v>190.18830356973899</v>
      </c>
      <c r="H12" s="36">
        <f>Exergy!B6-Exergy!B5</f>
        <v>660.53546392409771</v>
      </c>
      <c r="I12" s="21">
        <f t="shared" si="0"/>
        <v>-470.34716035435872</v>
      </c>
      <c r="J12" s="29">
        <v>10</v>
      </c>
      <c r="K12" s="27"/>
      <c r="L12" s="42" t="e">
        <f>Exergy!#REF!</f>
        <v>#REF!</v>
      </c>
      <c r="M12" s="36" t="e">
        <f>Exergy!#REF!-Exergy!#REF!</f>
        <v>#REF!</v>
      </c>
      <c r="N12" s="21" t="e">
        <f t="shared" si="1"/>
        <v>#REF!</v>
      </c>
      <c r="O12" s="25"/>
      <c r="P12" s="43"/>
      <c r="Q12" s="42" t="e">
        <f>Exergy!#REF!</f>
        <v>#REF!</v>
      </c>
      <c r="R12" s="36" t="e">
        <f>Exergy!#REF!-Exergy!#REF!</f>
        <v>#REF!</v>
      </c>
      <c r="S12" s="21" t="e">
        <f t="shared" si="2"/>
        <v>#REF!</v>
      </c>
      <c r="T12" s="25"/>
      <c r="U12" s="43"/>
      <c r="V12" s="42" t="e">
        <f>Exergy!#REF!</f>
        <v>#REF!</v>
      </c>
      <c r="W12" s="20" t="e">
        <f>Exergy!#REF!-Exergy!#REF!</f>
        <v>#REF!</v>
      </c>
      <c r="X12" s="21" t="e">
        <f t="shared" si="3"/>
        <v>#REF!</v>
      </c>
      <c r="Y12" s="25"/>
      <c r="Z12" s="43"/>
      <c r="AA12" s="42" t="e">
        <f>Exergy!#REF!</f>
        <v>#REF!</v>
      </c>
      <c r="AB12" s="20" t="e">
        <f>Exergy!#REF!-Exergy!#REF!</f>
        <v>#REF!</v>
      </c>
      <c r="AC12" s="21" t="e">
        <f t="shared" si="4"/>
        <v>#REF!</v>
      </c>
      <c r="AD12" s="25"/>
      <c r="AE12" s="43"/>
      <c r="AF12" s="42" t="e">
        <f>Exergy!#REF!</f>
        <v>#REF!</v>
      </c>
      <c r="AG12" s="20" t="e">
        <f>Exergy!#REF!-Exergy!#REF!</f>
        <v>#REF!</v>
      </c>
      <c r="AH12" s="21" t="e">
        <f t="shared" si="5"/>
        <v>#REF!</v>
      </c>
      <c r="AI12" s="25"/>
      <c r="AJ12" s="43"/>
      <c r="AK12" s="42" t="e">
        <f>Exergy!#REF!</f>
        <v>#REF!</v>
      </c>
      <c r="AL12" s="20" t="e">
        <f>Exergy!#REF!-Exergy!#REF!</f>
        <v>#REF!</v>
      </c>
      <c r="AM12" s="21" t="e">
        <f t="shared" si="6"/>
        <v>#REF!</v>
      </c>
      <c r="AN12" s="25"/>
      <c r="AO12" s="43"/>
      <c r="AP12" s="42" t="e">
        <f>Exergy!#REF!</f>
        <v>#REF!</v>
      </c>
      <c r="AQ12" s="20" t="e">
        <f>Exergy!#REF!-Exergy!#REF!</f>
        <v>#REF!</v>
      </c>
      <c r="AR12" s="21" t="e">
        <f t="shared" si="7"/>
        <v>#REF!</v>
      </c>
      <c r="AS12" s="25"/>
      <c r="AT12" s="43"/>
      <c r="AU12" s="42" t="e">
        <f>Exergy!#REF!</f>
        <v>#REF!</v>
      </c>
      <c r="AV12" s="20" t="e">
        <f>Exergy!#REF!-Exergy!#REF!</f>
        <v>#REF!</v>
      </c>
      <c r="AW12" s="21" t="e">
        <f t="shared" si="8"/>
        <v>#REF!</v>
      </c>
      <c r="AX12" s="25"/>
      <c r="AY12" s="43"/>
      <c r="AZ12" s="42" t="e">
        <f>Exergy!#REF!</f>
        <v>#REF!</v>
      </c>
      <c r="BA12" s="20" t="e">
        <f>Exergy!#REF!-Exergy!#REF!</f>
        <v>#REF!</v>
      </c>
      <c r="BB12" s="21" t="e">
        <f t="shared" si="9"/>
        <v>#REF!</v>
      </c>
      <c r="BC12" s="25"/>
      <c r="BD12" s="43"/>
    </row>
    <row r="13" spans="1:56" ht="23.25" customHeight="1" x14ac:dyDescent="0.25">
      <c r="A13" s="51" t="s">
        <v>49</v>
      </c>
      <c r="B13" s="20" t="s">
        <v>145</v>
      </c>
      <c r="C13" s="20" t="s">
        <v>79</v>
      </c>
      <c r="D13" s="22" t="s">
        <v>146</v>
      </c>
      <c r="E13" s="43" t="s">
        <v>89</v>
      </c>
      <c r="F13" s="96"/>
      <c r="G13" s="42" t="e">
        <f>Exergy!#REF!</f>
        <v>#REF!</v>
      </c>
      <c r="H13" s="36">
        <f>Exergy!B8-Exergy!B7</f>
        <v>471.41370875509892</v>
      </c>
      <c r="I13" s="21" t="e">
        <f t="shared" si="0"/>
        <v>#REF!</v>
      </c>
      <c r="J13" s="29">
        <v>11</v>
      </c>
      <c r="K13" s="27"/>
      <c r="L13" s="42" t="e">
        <f>Exergy!#REF!</f>
        <v>#REF!</v>
      </c>
      <c r="M13" s="36" t="e">
        <f>Exergy!#REF!-Exergy!#REF!</f>
        <v>#REF!</v>
      </c>
      <c r="N13" s="21" t="e">
        <f t="shared" si="1"/>
        <v>#REF!</v>
      </c>
      <c r="O13" s="25"/>
      <c r="P13" s="43"/>
      <c r="Q13" s="42" t="e">
        <f>Exergy!#REF!</f>
        <v>#REF!</v>
      </c>
      <c r="R13" s="36" t="e">
        <f>Exergy!#REF!-Exergy!#REF!</f>
        <v>#REF!</v>
      </c>
      <c r="S13" s="21" t="e">
        <f t="shared" si="2"/>
        <v>#REF!</v>
      </c>
      <c r="T13" s="25"/>
      <c r="U13" s="43"/>
      <c r="V13" s="42" t="e">
        <f>Exergy!#REF!</f>
        <v>#REF!</v>
      </c>
      <c r="W13" s="20" t="e">
        <f>Exergy!#REF!-Exergy!#REF!</f>
        <v>#REF!</v>
      </c>
      <c r="X13" s="21" t="e">
        <f t="shared" si="3"/>
        <v>#REF!</v>
      </c>
      <c r="Y13" s="25"/>
      <c r="Z13" s="43"/>
      <c r="AA13" s="42" t="e">
        <f>Exergy!#REF!</f>
        <v>#REF!</v>
      </c>
      <c r="AB13" s="20" t="e">
        <f>Exergy!#REF!-Exergy!#REF!</f>
        <v>#REF!</v>
      </c>
      <c r="AC13" s="21" t="e">
        <f t="shared" si="4"/>
        <v>#REF!</v>
      </c>
      <c r="AD13" s="25"/>
      <c r="AE13" s="43"/>
      <c r="AF13" s="42" t="e">
        <f>Exergy!#REF!</f>
        <v>#REF!</v>
      </c>
      <c r="AG13" s="20" t="e">
        <f>Exergy!#REF!-Exergy!#REF!</f>
        <v>#REF!</v>
      </c>
      <c r="AH13" s="21" t="e">
        <f t="shared" si="5"/>
        <v>#REF!</v>
      </c>
      <c r="AI13" s="25"/>
      <c r="AJ13" s="43"/>
      <c r="AK13" s="42" t="e">
        <f>Exergy!#REF!</f>
        <v>#REF!</v>
      </c>
      <c r="AL13" s="20" t="e">
        <f>Exergy!#REF!-Exergy!#REF!</f>
        <v>#REF!</v>
      </c>
      <c r="AM13" s="21" t="e">
        <f t="shared" si="6"/>
        <v>#REF!</v>
      </c>
      <c r="AN13" s="25"/>
      <c r="AO13" s="43"/>
      <c r="AP13" s="42" t="e">
        <f>Exergy!#REF!</f>
        <v>#REF!</v>
      </c>
      <c r="AQ13" s="20" t="e">
        <f>Exergy!#REF!-Exergy!#REF!</f>
        <v>#REF!</v>
      </c>
      <c r="AR13" s="21" t="e">
        <f t="shared" si="7"/>
        <v>#REF!</v>
      </c>
      <c r="AS13" s="25"/>
      <c r="AT13" s="43"/>
      <c r="AU13" s="42" t="e">
        <f>Exergy!#REF!</f>
        <v>#REF!</v>
      </c>
      <c r="AV13" s="20" t="e">
        <f>Exergy!#REF!-Exergy!#REF!</f>
        <v>#REF!</v>
      </c>
      <c r="AW13" s="21" t="e">
        <f t="shared" si="8"/>
        <v>#REF!</v>
      </c>
      <c r="AX13" s="25"/>
      <c r="AY13" s="43"/>
      <c r="AZ13" s="42" t="e">
        <f>Exergy!#REF!</f>
        <v>#REF!</v>
      </c>
      <c r="BA13" s="20" t="e">
        <f>Exergy!#REF!-Exergy!#REF!</f>
        <v>#REF!</v>
      </c>
      <c r="BB13" s="21" t="e">
        <f t="shared" si="9"/>
        <v>#REF!</v>
      </c>
      <c r="BC13" s="25"/>
      <c r="BD13" s="43"/>
    </row>
    <row r="14" spans="1:56" ht="23.25" customHeight="1" x14ac:dyDescent="0.25">
      <c r="A14" s="51" t="s">
        <v>50</v>
      </c>
      <c r="B14" s="20" t="s">
        <v>147</v>
      </c>
      <c r="C14" s="22" t="s">
        <v>148</v>
      </c>
      <c r="D14" s="22" t="s">
        <v>160</v>
      </c>
      <c r="E14" s="43" t="s">
        <v>89</v>
      </c>
      <c r="F14" s="96"/>
      <c r="G14" s="42">
        <f>Exergy!B6-Exergy!B7</f>
        <v>96.728234823502135</v>
      </c>
      <c r="H14" s="36">
        <f>Exergy!B31-Exergy!B30</f>
        <v>-3.5405729367190872</v>
      </c>
      <c r="I14" s="21">
        <f t="shared" si="0"/>
        <v>100.26880776022122</v>
      </c>
      <c r="J14" s="29">
        <v>12</v>
      </c>
      <c r="K14" s="27"/>
      <c r="L14" s="42" t="e">
        <f>Exergy!#REF!-Exergy!#REF!</f>
        <v>#REF!</v>
      </c>
      <c r="M14" s="36" t="e">
        <f>Exergy!#REF!-Exergy!#REF!</f>
        <v>#REF!</v>
      </c>
      <c r="N14" s="21" t="e">
        <f t="shared" si="1"/>
        <v>#REF!</v>
      </c>
      <c r="O14" s="25"/>
      <c r="P14" s="43"/>
      <c r="Q14" s="42" t="e">
        <f>Exergy!#REF!-Exergy!#REF!</f>
        <v>#REF!</v>
      </c>
      <c r="R14" s="36" t="e">
        <f>Exergy!#REF!-Exergy!#REF!</f>
        <v>#REF!</v>
      </c>
      <c r="S14" s="21" t="e">
        <f t="shared" si="2"/>
        <v>#REF!</v>
      </c>
      <c r="T14" s="25"/>
      <c r="U14" s="43"/>
      <c r="V14" s="42" t="e">
        <f>Exergy!#REF!-Exergy!#REF!</f>
        <v>#REF!</v>
      </c>
      <c r="W14" s="20" t="e">
        <f>Exergy!#REF!-Exergy!#REF!</f>
        <v>#REF!</v>
      </c>
      <c r="X14" s="21" t="e">
        <f t="shared" si="3"/>
        <v>#REF!</v>
      </c>
      <c r="Y14" s="25"/>
      <c r="Z14" s="43"/>
      <c r="AA14" s="42" t="e">
        <f>Exergy!#REF!-Exergy!#REF!</f>
        <v>#REF!</v>
      </c>
      <c r="AB14" s="20" t="e">
        <f>Exergy!#REF!-Exergy!#REF!</f>
        <v>#REF!</v>
      </c>
      <c r="AC14" s="21" t="e">
        <f t="shared" si="4"/>
        <v>#REF!</v>
      </c>
      <c r="AD14" s="25"/>
      <c r="AE14" s="43"/>
      <c r="AF14" s="42" t="e">
        <f>Exergy!#REF!-Exergy!#REF!</f>
        <v>#REF!</v>
      </c>
      <c r="AG14" s="20" t="e">
        <f>Exergy!#REF!-Exergy!#REF!</f>
        <v>#REF!</v>
      </c>
      <c r="AH14" s="21" t="e">
        <f t="shared" si="5"/>
        <v>#REF!</v>
      </c>
      <c r="AI14" s="25"/>
      <c r="AJ14" s="43"/>
      <c r="AK14" s="42" t="e">
        <f>Exergy!#REF!-Exergy!#REF!</f>
        <v>#REF!</v>
      </c>
      <c r="AL14" s="20" t="e">
        <f>Exergy!#REF!-Exergy!#REF!</f>
        <v>#REF!</v>
      </c>
      <c r="AM14" s="21" t="e">
        <f t="shared" si="6"/>
        <v>#REF!</v>
      </c>
      <c r="AN14" s="25"/>
      <c r="AO14" s="43"/>
      <c r="AP14" s="42" t="e">
        <f>Exergy!#REF!-Exergy!#REF!</f>
        <v>#REF!</v>
      </c>
      <c r="AQ14" s="20" t="e">
        <f>Exergy!#REF!-Exergy!#REF!</f>
        <v>#REF!</v>
      </c>
      <c r="AR14" s="21" t="e">
        <f t="shared" si="7"/>
        <v>#REF!</v>
      </c>
      <c r="AS14" s="25"/>
      <c r="AT14" s="43"/>
      <c r="AU14" s="42" t="e">
        <f>Exergy!#REF!-Exergy!#REF!</f>
        <v>#REF!</v>
      </c>
      <c r="AV14" s="20" t="e">
        <f>Exergy!#REF!-Exergy!#REF!</f>
        <v>#REF!</v>
      </c>
      <c r="AW14" s="21" t="e">
        <f t="shared" si="8"/>
        <v>#REF!</v>
      </c>
      <c r="AX14" s="25"/>
      <c r="AY14" s="43"/>
      <c r="AZ14" s="42" t="e">
        <f>Exergy!#REF!-Exergy!#REF!</f>
        <v>#REF!</v>
      </c>
      <c r="BA14" s="20" t="e">
        <f>Exergy!#REF!-Exergy!#REF!</f>
        <v>#REF!</v>
      </c>
      <c r="BB14" s="21" t="e">
        <f t="shared" si="9"/>
        <v>#REF!</v>
      </c>
      <c r="BC14" s="25"/>
      <c r="BD14" s="43"/>
    </row>
    <row r="15" spans="1:56" ht="23.25" customHeight="1" x14ac:dyDescent="0.25">
      <c r="A15" s="53" t="s">
        <v>51</v>
      </c>
      <c r="B15" s="20" t="s">
        <v>186</v>
      </c>
      <c r="C15" s="26" t="s">
        <v>187</v>
      </c>
      <c r="D15" s="26" t="s">
        <v>188</v>
      </c>
      <c r="E15" s="54" t="s">
        <v>89</v>
      </c>
      <c r="F15" s="96"/>
      <c r="G15" s="44">
        <f>Exergy!B9-Exergy!B10</f>
        <v>0</v>
      </c>
      <c r="H15" s="36" t="e">
        <f>Exergy!#REF!-Exergy!B31</f>
        <v>#REF!</v>
      </c>
      <c r="I15" s="21" t="e">
        <f t="shared" si="0"/>
        <v>#REF!</v>
      </c>
      <c r="J15" s="29">
        <v>13</v>
      </c>
      <c r="K15" s="27"/>
      <c r="L15" s="44" t="e">
        <f>Exergy!#REF!-Exergy!#REF!</f>
        <v>#REF!</v>
      </c>
      <c r="M15" s="36" t="e">
        <f>Exergy!#REF!-Exergy!#REF!</f>
        <v>#REF!</v>
      </c>
      <c r="N15" s="21" t="e">
        <f t="shared" si="1"/>
        <v>#REF!</v>
      </c>
      <c r="O15" s="25"/>
      <c r="P15" s="43"/>
      <c r="Q15" s="44" t="e">
        <f>Exergy!#REF!-Exergy!#REF!</f>
        <v>#REF!</v>
      </c>
      <c r="R15" s="36" t="e">
        <f>Exergy!#REF!-Exergy!#REF!</f>
        <v>#REF!</v>
      </c>
      <c r="S15" s="21" t="e">
        <f t="shared" si="2"/>
        <v>#REF!</v>
      </c>
      <c r="T15" s="25"/>
      <c r="U15" s="43"/>
      <c r="V15" s="44" t="e">
        <f>Exergy!#REF!-Exergy!#REF!</f>
        <v>#REF!</v>
      </c>
      <c r="W15" s="20" t="e">
        <f>Exergy!#REF!-Exergy!#REF!</f>
        <v>#REF!</v>
      </c>
      <c r="X15" s="21" t="e">
        <f t="shared" si="3"/>
        <v>#REF!</v>
      </c>
      <c r="Y15" s="25"/>
      <c r="Z15" s="43"/>
      <c r="AA15" s="44" t="e">
        <f>Exergy!#REF!-Exergy!#REF!</f>
        <v>#REF!</v>
      </c>
      <c r="AB15" s="20" t="e">
        <f>Exergy!#REF!-Exergy!#REF!</f>
        <v>#REF!</v>
      </c>
      <c r="AC15" s="21" t="e">
        <f t="shared" si="4"/>
        <v>#REF!</v>
      </c>
      <c r="AD15" s="25"/>
      <c r="AE15" s="43"/>
      <c r="AF15" s="44" t="e">
        <f>Exergy!#REF!-Exergy!#REF!</f>
        <v>#REF!</v>
      </c>
      <c r="AG15" s="20" t="e">
        <f>Exergy!#REF!-Exergy!#REF!</f>
        <v>#REF!</v>
      </c>
      <c r="AH15" s="21" t="e">
        <f t="shared" si="5"/>
        <v>#REF!</v>
      </c>
      <c r="AI15" s="25"/>
      <c r="AJ15" s="43"/>
      <c r="AK15" s="44" t="e">
        <f>Exergy!#REF!-Exergy!#REF!</f>
        <v>#REF!</v>
      </c>
      <c r="AL15" s="20" t="e">
        <f>Exergy!#REF!-Exergy!#REF!</f>
        <v>#REF!</v>
      </c>
      <c r="AM15" s="21" t="e">
        <f t="shared" si="6"/>
        <v>#REF!</v>
      </c>
      <c r="AN15" s="25"/>
      <c r="AO15" s="43"/>
      <c r="AP15" s="44" t="e">
        <f>Exergy!#REF!-Exergy!#REF!</f>
        <v>#REF!</v>
      </c>
      <c r="AQ15" s="20" t="e">
        <f>Exergy!#REF!-Exergy!#REF!</f>
        <v>#REF!</v>
      </c>
      <c r="AR15" s="21" t="e">
        <f t="shared" si="7"/>
        <v>#REF!</v>
      </c>
      <c r="AS15" s="25"/>
      <c r="AT15" s="43"/>
      <c r="AU15" s="44" t="e">
        <f>Exergy!#REF!-Exergy!#REF!</f>
        <v>#REF!</v>
      </c>
      <c r="AV15" s="20" t="e">
        <f>Exergy!#REF!-Exergy!#REF!</f>
        <v>#REF!</v>
      </c>
      <c r="AW15" s="21" t="e">
        <f t="shared" si="8"/>
        <v>#REF!</v>
      </c>
      <c r="AX15" s="25"/>
      <c r="AY15" s="43"/>
      <c r="AZ15" s="44" t="e">
        <f>Exergy!#REF!-Exergy!#REF!</f>
        <v>#REF!</v>
      </c>
      <c r="BA15" s="20" t="e">
        <f>Exergy!#REF!-Exergy!#REF!</f>
        <v>#REF!</v>
      </c>
      <c r="BB15" s="21" t="e">
        <f t="shared" si="9"/>
        <v>#REF!</v>
      </c>
      <c r="BC15" s="25"/>
      <c r="BD15" s="43"/>
    </row>
    <row r="16" spans="1:56" ht="23.25" customHeight="1" x14ac:dyDescent="0.25">
      <c r="A16" s="51" t="s">
        <v>52</v>
      </c>
      <c r="B16" s="20" t="s">
        <v>149</v>
      </c>
      <c r="C16" s="22" t="s">
        <v>161</v>
      </c>
      <c r="D16" s="22" t="s">
        <v>162</v>
      </c>
      <c r="E16" s="43" t="s">
        <v>89</v>
      </c>
      <c r="F16" s="96"/>
      <c r="G16" s="42">
        <f>Exergy!B18-Exergy!B19</f>
        <v>-20859.9019992063</v>
      </c>
      <c r="H16" s="36">
        <f>Exergy!B15-Exergy!B14</f>
        <v>-268.06057890400552</v>
      </c>
      <c r="I16" s="21">
        <f t="shared" si="0"/>
        <v>-20591.841420302295</v>
      </c>
      <c r="J16" s="29">
        <v>14</v>
      </c>
      <c r="K16" s="27"/>
      <c r="L16" s="42" t="e">
        <f>Exergy!#REF!-Exergy!#REF!</f>
        <v>#REF!</v>
      </c>
      <c r="M16" s="36" t="e">
        <f>Exergy!#REF!-Exergy!#REF!</f>
        <v>#REF!</v>
      </c>
      <c r="N16" s="21" t="e">
        <f t="shared" si="1"/>
        <v>#REF!</v>
      </c>
      <c r="O16" s="25"/>
      <c r="P16" s="43"/>
      <c r="Q16" s="42" t="e">
        <f>Exergy!#REF!-Exergy!#REF!</f>
        <v>#REF!</v>
      </c>
      <c r="R16" s="36" t="e">
        <f>Exergy!#REF!-Exergy!#REF!</f>
        <v>#REF!</v>
      </c>
      <c r="S16" s="21" t="e">
        <f t="shared" si="2"/>
        <v>#REF!</v>
      </c>
      <c r="T16" s="25"/>
      <c r="U16" s="43"/>
      <c r="V16" s="42" t="e">
        <f>Exergy!#REF!-Exergy!#REF!</f>
        <v>#REF!</v>
      </c>
      <c r="W16" s="20" t="e">
        <f>Exergy!#REF!-Exergy!#REF!</f>
        <v>#REF!</v>
      </c>
      <c r="X16" s="21" t="e">
        <f t="shared" si="3"/>
        <v>#REF!</v>
      </c>
      <c r="Y16" s="25"/>
      <c r="Z16" s="43"/>
      <c r="AA16" s="42" t="e">
        <f>Exergy!#REF!-Exergy!#REF!</f>
        <v>#REF!</v>
      </c>
      <c r="AB16" s="20" t="e">
        <f>Exergy!#REF!-Exergy!#REF!</f>
        <v>#REF!</v>
      </c>
      <c r="AC16" s="21" t="e">
        <f t="shared" si="4"/>
        <v>#REF!</v>
      </c>
      <c r="AD16" s="25"/>
      <c r="AE16" s="43"/>
      <c r="AF16" s="42" t="e">
        <f>Exergy!#REF!-Exergy!#REF!</f>
        <v>#REF!</v>
      </c>
      <c r="AG16" s="20" t="e">
        <f>Exergy!#REF!-Exergy!#REF!</f>
        <v>#REF!</v>
      </c>
      <c r="AH16" s="21" t="e">
        <f t="shared" si="5"/>
        <v>#REF!</v>
      </c>
      <c r="AI16" s="25"/>
      <c r="AJ16" s="43"/>
      <c r="AK16" s="42" t="e">
        <f>Exergy!#REF!-Exergy!#REF!</f>
        <v>#REF!</v>
      </c>
      <c r="AL16" s="20" t="e">
        <f>Exergy!#REF!-Exergy!#REF!</f>
        <v>#REF!</v>
      </c>
      <c r="AM16" s="21" t="e">
        <f t="shared" si="6"/>
        <v>#REF!</v>
      </c>
      <c r="AN16" s="25"/>
      <c r="AO16" s="43"/>
      <c r="AP16" s="42" t="e">
        <f>Exergy!#REF!-Exergy!#REF!</f>
        <v>#REF!</v>
      </c>
      <c r="AQ16" s="20" t="e">
        <f>Exergy!#REF!-Exergy!#REF!</f>
        <v>#REF!</v>
      </c>
      <c r="AR16" s="21" t="e">
        <f t="shared" si="7"/>
        <v>#REF!</v>
      </c>
      <c r="AS16" s="25"/>
      <c r="AT16" s="43"/>
      <c r="AU16" s="42" t="e">
        <f>Exergy!#REF!-Exergy!#REF!</f>
        <v>#REF!</v>
      </c>
      <c r="AV16" s="20" t="e">
        <f>Exergy!#REF!-Exergy!#REF!</f>
        <v>#REF!</v>
      </c>
      <c r="AW16" s="21" t="e">
        <f t="shared" si="8"/>
        <v>#REF!</v>
      </c>
      <c r="AX16" s="25"/>
      <c r="AY16" s="43"/>
      <c r="AZ16" s="42" t="e">
        <f>Exergy!#REF!-Exergy!#REF!</f>
        <v>#REF!</v>
      </c>
      <c r="BA16" s="20" t="e">
        <f>Exergy!#REF!-Exergy!#REF!</f>
        <v>#REF!</v>
      </c>
      <c r="BB16" s="21" t="e">
        <f t="shared" si="9"/>
        <v>#REF!</v>
      </c>
      <c r="BC16" s="25"/>
      <c r="BD16" s="43"/>
    </row>
    <row r="17" spans="1:56" ht="23.25" customHeight="1" x14ac:dyDescent="0.25">
      <c r="A17" s="51" t="s">
        <v>53</v>
      </c>
      <c r="B17" s="20" t="s">
        <v>150</v>
      </c>
      <c r="C17" s="22" t="s">
        <v>164</v>
      </c>
      <c r="D17" s="22" t="s">
        <v>163</v>
      </c>
      <c r="E17" s="43" t="s">
        <v>89</v>
      </c>
      <c r="F17" s="96"/>
      <c r="G17" s="42">
        <f>Exergy!B19-Exergy!B20</f>
        <v>27217.714756340789</v>
      </c>
      <c r="H17" s="36" t="e">
        <f>Exergy!B32-Exergy!#REF!</f>
        <v>#REF!</v>
      </c>
      <c r="I17" s="21" t="e">
        <f t="shared" si="0"/>
        <v>#REF!</v>
      </c>
      <c r="J17" s="29">
        <v>15</v>
      </c>
      <c r="K17" s="27"/>
      <c r="L17" s="42" t="e">
        <f>Exergy!#REF!-Exergy!#REF!</f>
        <v>#REF!</v>
      </c>
      <c r="M17" s="36" t="e">
        <f>Exergy!#REF!-Exergy!#REF!</f>
        <v>#REF!</v>
      </c>
      <c r="N17" s="21" t="e">
        <f t="shared" si="1"/>
        <v>#REF!</v>
      </c>
      <c r="O17" s="25"/>
      <c r="P17" s="43"/>
      <c r="Q17" s="42" t="e">
        <f>Exergy!#REF!-Exergy!#REF!</f>
        <v>#REF!</v>
      </c>
      <c r="R17" s="36" t="e">
        <f>Exergy!#REF!-Exergy!#REF!</f>
        <v>#REF!</v>
      </c>
      <c r="S17" s="21" t="e">
        <f t="shared" si="2"/>
        <v>#REF!</v>
      </c>
      <c r="T17" s="25"/>
      <c r="U17" s="43"/>
      <c r="V17" s="42" t="e">
        <f>Exergy!#REF!-Exergy!#REF!</f>
        <v>#REF!</v>
      </c>
      <c r="W17" s="20" t="e">
        <f>Exergy!#REF!-Exergy!#REF!</f>
        <v>#REF!</v>
      </c>
      <c r="X17" s="21" t="e">
        <f t="shared" si="3"/>
        <v>#REF!</v>
      </c>
      <c r="Y17" s="25"/>
      <c r="Z17" s="43"/>
      <c r="AA17" s="42" t="e">
        <f>Exergy!#REF!-Exergy!#REF!</f>
        <v>#REF!</v>
      </c>
      <c r="AB17" s="20" t="e">
        <f>Exergy!#REF!-Exergy!#REF!</f>
        <v>#REF!</v>
      </c>
      <c r="AC17" s="21" t="e">
        <f t="shared" si="4"/>
        <v>#REF!</v>
      </c>
      <c r="AD17" s="25"/>
      <c r="AE17" s="43"/>
      <c r="AF17" s="42" t="e">
        <f>Exergy!#REF!-Exergy!#REF!</f>
        <v>#REF!</v>
      </c>
      <c r="AG17" s="20" t="e">
        <f>Exergy!#REF!-Exergy!#REF!</f>
        <v>#REF!</v>
      </c>
      <c r="AH17" s="21" t="e">
        <f t="shared" si="5"/>
        <v>#REF!</v>
      </c>
      <c r="AI17" s="25"/>
      <c r="AJ17" s="43"/>
      <c r="AK17" s="42" t="e">
        <f>Exergy!#REF!-Exergy!#REF!</f>
        <v>#REF!</v>
      </c>
      <c r="AL17" s="20" t="e">
        <f>Exergy!#REF!-Exergy!#REF!</f>
        <v>#REF!</v>
      </c>
      <c r="AM17" s="21" t="e">
        <f t="shared" si="6"/>
        <v>#REF!</v>
      </c>
      <c r="AN17" s="25"/>
      <c r="AO17" s="43"/>
      <c r="AP17" s="42" t="e">
        <f>Exergy!#REF!-Exergy!#REF!</f>
        <v>#REF!</v>
      </c>
      <c r="AQ17" s="20" t="e">
        <f>Exergy!#REF!-Exergy!#REF!</f>
        <v>#REF!</v>
      </c>
      <c r="AR17" s="21" t="e">
        <f t="shared" si="7"/>
        <v>#REF!</v>
      </c>
      <c r="AS17" s="25"/>
      <c r="AT17" s="43"/>
      <c r="AU17" s="42" t="e">
        <f>Exergy!#REF!-Exergy!#REF!</f>
        <v>#REF!</v>
      </c>
      <c r="AV17" s="20" t="e">
        <f>Exergy!#REF!-Exergy!#REF!</f>
        <v>#REF!</v>
      </c>
      <c r="AW17" s="21" t="e">
        <f t="shared" si="8"/>
        <v>#REF!</v>
      </c>
      <c r="AX17" s="25"/>
      <c r="AY17" s="43"/>
      <c r="AZ17" s="42" t="e">
        <f>Exergy!#REF!-Exergy!#REF!</f>
        <v>#REF!</v>
      </c>
      <c r="BA17" s="20" t="e">
        <f>Exergy!#REF!-Exergy!#REF!</f>
        <v>#REF!</v>
      </c>
      <c r="BB17" s="21" t="e">
        <f t="shared" si="9"/>
        <v>#REF!</v>
      </c>
      <c r="BC17" s="25"/>
      <c r="BD17" s="43"/>
    </row>
    <row r="18" spans="1:56" ht="23.25" customHeight="1" x14ac:dyDescent="0.25">
      <c r="A18" s="51" t="s">
        <v>54</v>
      </c>
      <c r="B18" s="20" t="s">
        <v>151</v>
      </c>
      <c r="C18" s="22" t="s">
        <v>165</v>
      </c>
      <c r="D18" s="20" t="s">
        <v>80</v>
      </c>
      <c r="E18" s="43" t="s">
        <v>93</v>
      </c>
      <c r="F18" s="96"/>
      <c r="G18" s="42">
        <f>Exergy!B20-Exergy!B21</f>
        <v>0</v>
      </c>
      <c r="H18" s="36">
        <f>Exergy!B36</f>
        <v>10.472745081767799</v>
      </c>
      <c r="I18" s="21">
        <f t="shared" si="0"/>
        <v>-10.472745081767799</v>
      </c>
      <c r="J18" s="29">
        <v>16</v>
      </c>
      <c r="K18" s="27" t="s">
        <v>189</v>
      </c>
      <c r="L18" s="42" t="e">
        <f>Exergy!#REF!-Exergy!#REF!</f>
        <v>#REF!</v>
      </c>
      <c r="M18" s="36" t="e">
        <f>Exergy!#REF!</f>
        <v>#REF!</v>
      </c>
      <c r="N18" s="21" t="e">
        <f t="shared" si="1"/>
        <v>#REF!</v>
      </c>
      <c r="O18" s="25"/>
      <c r="P18" s="43"/>
      <c r="Q18" s="42" t="e">
        <f>Exergy!#REF!-Exergy!#REF!</f>
        <v>#REF!</v>
      </c>
      <c r="R18" s="36" t="e">
        <f>Exergy!#REF!</f>
        <v>#REF!</v>
      </c>
      <c r="S18" s="21" t="e">
        <f t="shared" si="2"/>
        <v>#REF!</v>
      </c>
      <c r="T18" s="25"/>
      <c r="U18" s="43"/>
      <c r="V18" s="42" t="e">
        <f>Exergy!#REF!-Exergy!#REF!</f>
        <v>#REF!</v>
      </c>
      <c r="W18" s="20" t="e">
        <f>Exergy!#REF!</f>
        <v>#REF!</v>
      </c>
      <c r="X18" s="21" t="e">
        <f t="shared" si="3"/>
        <v>#REF!</v>
      </c>
      <c r="Y18" s="25"/>
      <c r="Z18" s="43"/>
      <c r="AA18" s="42" t="e">
        <f>Exergy!#REF!-Exergy!#REF!</f>
        <v>#REF!</v>
      </c>
      <c r="AB18" s="20" t="e">
        <f>Exergy!#REF!</f>
        <v>#REF!</v>
      </c>
      <c r="AC18" s="21" t="e">
        <f t="shared" si="4"/>
        <v>#REF!</v>
      </c>
      <c r="AD18" s="25"/>
      <c r="AE18" s="43"/>
      <c r="AF18" s="42" t="e">
        <f>Exergy!#REF!-Exergy!#REF!</f>
        <v>#REF!</v>
      </c>
      <c r="AG18" s="20" t="e">
        <f>Exergy!#REF!</f>
        <v>#REF!</v>
      </c>
      <c r="AH18" s="21" t="e">
        <f t="shared" si="5"/>
        <v>#REF!</v>
      </c>
      <c r="AI18" s="25"/>
      <c r="AJ18" s="43"/>
      <c r="AK18" s="42" t="e">
        <f>Exergy!#REF!-Exergy!#REF!</f>
        <v>#REF!</v>
      </c>
      <c r="AL18" s="20" t="e">
        <f>Exergy!#REF!</f>
        <v>#REF!</v>
      </c>
      <c r="AM18" s="21" t="e">
        <f t="shared" si="6"/>
        <v>#REF!</v>
      </c>
      <c r="AN18" s="25"/>
      <c r="AO18" s="43"/>
      <c r="AP18" s="42" t="e">
        <f>Exergy!#REF!-Exergy!#REF!</f>
        <v>#REF!</v>
      </c>
      <c r="AQ18" s="20" t="e">
        <f>Exergy!#REF!</f>
        <v>#REF!</v>
      </c>
      <c r="AR18" s="21" t="e">
        <f t="shared" si="7"/>
        <v>#REF!</v>
      </c>
      <c r="AS18" s="25"/>
      <c r="AT18" s="43"/>
      <c r="AU18" s="42" t="e">
        <f>Exergy!#REF!-Exergy!#REF!</f>
        <v>#REF!</v>
      </c>
      <c r="AV18" s="20" t="e">
        <f>Exergy!#REF!</f>
        <v>#REF!</v>
      </c>
      <c r="AW18" s="21" t="e">
        <f t="shared" si="8"/>
        <v>#REF!</v>
      </c>
      <c r="AX18" s="25"/>
      <c r="AY18" s="43"/>
      <c r="AZ18" s="42" t="e">
        <f>Exergy!#REF!-Exergy!#REF!</f>
        <v>#REF!</v>
      </c>
      <c r="BA18" s="20" t="e">
        <f>Exergy!#REF!</f>
        <v>#REF!</v>
      </c>
      <c r="BB18" s="21" t="e">
        <f t="shared" si="9"/>
        <v>#REF!</v>
      </c>
      <c r="BC18" s="25"/>
      <c r="BD18" s="43"/>
    </row>
    <row r="19" spans="1:56" ht="23.25" customHeight="1" x14ac:dyDescent="0.25">
      <c r="A19" s="53" t="s">
        <v>190</v>
      </c>
      <c r="B19" s="25" t="s">
        <v>191</v>
      </c>
      <c r="C19" s="25" t="s">
        <v>112</v>
      </c>
      <c r="D19" s="25" t="s">
        <v>113</v>
      </c>
      <c r="E19" s="54" t="s">
        <v>89</v>
      </c>
      <c r="F19" s="96"/>
      <c r="G19" s="42">
        <f>Exergy!B10</f>
        <v>17752.579289442401</v>
      </c>
      <c r="H19" s="36">
        <f>Exergy!B11</f>
        <v>17977.398281053302</v>
      </c>
      <c r="I19" s="21">
        <f t="shared" si="0"/>
        <v>-224.81899161090041</v>
      </c>
      <c r="J19" s="29">
        <v>17</v>
      </c>
      <c r="K19" s="27"/>
      <c r="L19" s="42" t="e">
        <f>Exergy!#REF!</f>
        <v>#REF!</v>
      </c>
      <c r="M19" s="36" t="e">
        <f>Exergy!#REF!</f>
        <v>#REF!</v>
      </c>
      <c r="N19" s="21" t="e">
        <f t="shared" si="1"/>
        <v>#REF!</v>
      </c>
      <c r="O19" s="25"/>
      <c r="P19" s="43"/>
      <c r="Q19" s="42" t="e">
        <f>Exergy!#REF!</f>
        <v>#REF!</v>
      </c>
      <c r="R19" s="36" t="e">
        <f>Exergy!#REF!</f>
        <v>#REF!</v>
      </c>
      <c r="S19" s="21" t="e">
        <f t="shared" si="2"/>
        <v>#REF!</v>
      </c>
      <c r="T19" s="25"/>
      <c r="U19" s="43"/>
      <c r="V19" s="42" t="e">
        <f>Exergy!#REF!</f>
        <v>#REF!</v>
      </c>
      <c r="W19" s="20" t="e">
        <f>Exergy!#REF!</f>
        <v>#REF!</v>
      </c>
      <c r="X19" s="21" t="e">
        <f t="shared" si="3"/>
        <v>#REF!</v>
      </c>
      <c r="Y19" s="25"/>
      <c r="Z19" s="43"/>
      <c r="AA19" s="42" t="e">
        <f>Exergy!#REF!</f>
        <v>#REF!</v>
      </c>
      <c r="AB19" s="20" t="e">
        <f>Exergy!#REF!</f>
        <v>#REF!</v>
      </c>
      <c r="AC19" s="21" t="e">
        <f t="shared" si="4"/>
        <v>#REF!</v>
      </c>
      <c r="AD19" s="25"/>
      <c r="AE19" s="43"/>
      <c r="AF19" s="42" t="e">
        <f>Exergy!#REF!</f>
        <v>#REF!</v>
      </c>
      <c r="AG19" s="20" t="e">
        <f>Exergy!#REF!</f>
        <v>#REF!</v>
      </c>
      <c r="AH19" s="21" t="e">
        <f t="shared" si="5"/>
        <v>#REF!</v>
      </c>
      <c r="AI19" s="25"/>
      <c r="AJ19" s="43"/>
      <c r="AK19" s="42" t="e">
        <f>Exergy!#REF!</f>
        <v>#REF!</v>
      </c>
      <c r="AL19" s="20" t="e">
        <f>Exergy!#REF!</f>
        <v>#REF!</v>
      </c>
      <c r="AM19" s="21" t="e">
        <f t="shared" si="6"/>
        <v>#REF!</v>
      </c>
      <c r="AN19" s="25"/>
      <c r="AO19" s="43"/>
      <c r="AP19" s="42" t="e">
        <f>Exergy!#REF!</f>
        <v>#REF!</v>
      </c>
      <c r="AQ19" s="20" t="e">
        <f>Exergy!#REF!</f>
        <v>#REF!</v>
      </c>
      <c r="AR19" s="21" t="e">
        <f t="shared" si="7"/>
        <v>#REF!</v>
      </c>
      <c r="AS19" s="25"/>
      <c r="AT19" s="43"/>
      <c r="AU19" s="42" t="e">
        <f>Exergy!#REF!</f>
        <v>#REF!</v>
      </c>
      <c r="AV19" s="20" t="e">
        <f>Exergy!#REF!</f>
        <v>#REF!</v>
      </c>
      <c r="AW19" s="21" t="e">
        <f t="shared" si="8"/>
        <v>#REF!</v>
      </c>
      <c r="AX19" s="25"/>
      <c r="AY19" s="43"/>
      <c r="AZ19" s="42" t="e">
        <f>Exergy!#REF!</f>
        <v>#REF!</v>
      </c>
      <c r="BA19" s="20" t="e">
        <f>Exergy!#REF!</f>
        <v>#REF!</v>
      </c>
      <c r="BB19" s="21" t="e">
        <f t="shared" si="9"/>
        <v>#REF!</v>
      </c>
      <c r="BC19" s="25"/>
      <c r="BD19" s="43"/>
    </row>
    <row r="20" spans="1:56" ht="23.25" customHeight="1" x14ac:dyDescent="0.25">
      <c r="A20" s="51" t="s">
        <v>56</v>
      </c>
      <c r="B20" s="20" t="s">
        <v>152</v>
      </c>
      <c r="C20" s="20" t="s">
        <v>117</v>
      </c>
      <c r="D20" s="20" t="s">
        <v>118</v>
      </c>
      <c r="E20" s="43" t="s">
        <v>89</v>
      </c>
      <c r="F20" s="96"/>
      <c r="G20" s="42">
        <f>Exergy!B15</f>
        <v>35399.487391647897</v>
      </c>
      <c r="H20" s="36">
        <f>Exergy!B16</f>
        <v>34819.133259643299</v>
      </c>
      <c r="I20" s="21">
        <f t="shared" si="0"/>
        <v>580.3541320045988</v>
      </c>
      <c r="J20" s="29">
        <v>18</v>
      </c>
      <c r="K20" s="27" t="s">
        <v>196</v>
      </c>
      <c r="L20" s="42" t="e">
        <f>Exergy!#REF!</f>
        <v>#REF!</v>
      </c>
      <c r="M20" s="36" t="e">
        <f>Exergy!#REF!</f>
        <v>#REF!</v>
      </c>
      <c r="N20" s="21" t="e">
        <f t="shared" si="1"/>
        <v>#REF!</v>
      </c>
      <c r="O20" s="25"/>
      <c r="P20" s="43"/>
      <c r="Q20" s="42" t="e">
        <f>Exergy!#REF!</f>
        <v>#REF!</v>
      </c>
      <c r="R20" s="36" t="e">
        <f>Exergy!#REF!</f>
        <v>#REF!</v>
      </c>
      <c r="S20" s="21" t="e">
        <f t="shared" si="2"/>
        <v>#REF!</v>
      </c>
      <c r="T20" s="25"/>
      <c r="U20" s="43"/>
      <c r="V20" s="42" t="e">
        <f>Exergy!#REF!</f>
        <v>#REF!</v>
      </c>
      <c r="W20" s="20" t="e">
        <f>Exergy!#REF!</f>
        <v>#REF!</v>
      </c>
      <c r="X20" s="21" t="e">
        <f t="shared" si="3"/>
        <v>#REF!</v>
      </c>
      <c r="Y20" s="25"/>
      <c r="Z20" s="43"/>
      <c r="AA20" s="42" t="e">
        <f>Exergy!#REF!</f>
        <v>#REF!</v>
      </c>
      <c r="AB20" s="20" t="e">
        <f>Exergy!#REF!</f>
        <v>#REF!</v>
      </c>
      <c r="AC20" s="21" t="e">
        <f t="shared" si="4"/>
        <v>#REF!</v>
      </c>
      <c r="AD20" s="25"/>
      <c r="AE20" s="43"/>
      <c r="AF20" s="42" t="e">
        <f>Exergy!#REF!</f>
        <v>#REF!</v>
      </c>
      <c r="AG20" s="20" t="e">
        <f>Exergy!#REF!</f>
        <v>#REF!</v>
      </c>
      <c r="AH20" s="21" t="e">
        <f t="shared" si="5"/>
        <v>#REF!</v>
      </c>
      <c r="AI20" s="25"/>
      <c r="AJ20" s="43"/>
      <c r="AK20" s="42" t="e">
        <f>Exergy!#REF!</f>
        <v>#REF!</v>
      </c>
      <c r="AL20" s="20" t="e">
        <f>Exergy!#REF!</f>
        <v>#REF!</v>
      </c>
      <c r="AM20" s="21" t="e">
        <f t="shared" si="6"/>
        <v>#REF!</v>
      </c>
      <c r="AN20" s="25"/>
      <c r="AO20" s="43"/>
      <c r="AP20" s="42" t="e">
        <f>Exergy!#REF!</f>
        <v>#REF!</v>
      </c>
      <c r="AQ20" s="20" t="e">
        <f>Exergy!#REF!</f>
        <v>#REF!</v>
      </c>
      <c r="AR20" s="21" t="e">
        <f t="shared" si="7"/>
        <v>#REF!</v>
      </c>
      <c r="AS20" s="25"/>
      <c r="AT20" s="43"/>
      <c r="AU20" s="42" t="e">
        <f>Exergy!#REF!</f>
        <v>#REF!</v>
      </c>
      <c r="AV20" s="20" t="e">
        <f>Exergy!#REF!</f>
        <v>#REF!</v>
      </c>
      <c r="AW20" s="21" t="e">
        <f t="shared" si="8"/>
        <v>#REF!</v>
      </c>
      <c r="AX20" s="25"/>
      <c r="AY20" s="43"/>
      <c r="AZ20" s="42" t="e">
        <f>Exergy!#REF!</f>
        <v>#REF!</v>
      </c>
      <c r="BA20" s="20" t="e">
        <f>Exergy!#REF!</f>
        <v>#REF!</v>
      </c>
      <c r="BB20" s="21" t="e">
        <f t="shared" si="9"/>
        <v>#REF!</v>
      </c>
      <c r="BC20" s="25"/>
      <c r="BD20" s="43"/>
    </row>
    <row r="21" spans="1:56" ht="23.25" customHeight="1" x14ac:dyDescent="0.25">
      <c r="A21" s="51" t="s">
        <v>57</v>
      </c>
      <c r="B21" s="20" t="s">
        <v>153</v>
      </c>
      <c r="C21" s="20" t="s">
        <v>119</v>
      </c>
      <c r="D21" s="20" t="s">
        <v>120</v>
      </c>
      <c r="E21" s="43" t="s">
        <v>89</v>
      </c>
      <c r="F21" s="96"/>
      <c r="G21" s="42">
        <f>Exergy!B17</f>
        <v>34763.5383601578</v>
      </c>
      <c r="H21" s="36">
        <f>Exergy!B18</f>
        <v>6632.7391688147</v>
      </c>
      <c r="I21" s="21">
        <f t="shared" si="0"/>
        <v>28130.7991913431</v>
      </c>
      <c r="J21" s="29">
        <v>19</v>
      </c>
      <c r="K21" s="27" t="s">
        <v>192</v>
      </c>
      <c r="L21" s="42" t="e">
        <f>Exergy!#REF!</f>
        <v>#REF!</v>
      </c>
      <c r="M21" s="36" t="e">
        <f>Exergy!#REF!</f>
        <v>#REF!</v>
      </c>
      <c r="N21" s="21" t="e">
        <f t="shared" si="1"/>
        <v>#REF!</v>
      </c>
      <c r="O21" s="25"/>
      <c r="P21" s="43"/>
      <c r="Q21" s="42" t="e">
        <f>Exergy!#REF!</f>
        <v>#REF!</v>
      </c>
      <c r="R21" s="36" t="e">
        <f>Exergy!#REF!</f>
        <v>#REF!</v>
      </c>
      <c r="S21" s="21" t="e">
        <f t="shared" si="2"/>
        <v>#REF!</v>
      </c>
      <c r="T21" s="25"/>
      <c r="U21" s="43"/>
      <c r="V21" s="42" t="e">
        <f>Exergy!#REF!</f>
        <v>#REF!</v>
      </c>
      <c r="W21" s="20" t="e">
        <f>Exergy!#REF!</f>
        <v>#REF!</v>
      </c>
      <c r="X21" s="21" t="e">
        <f t="shared" si="3"/>
        <v>#REF!</v>
      </c>
      <c r="Y21" s="25"/>
      <c r="Z21" s="43"/>
      <c r="AA21" s="42" t="e">
        <f>Exergy!#REF!</f>
        <v>#REF!</v>
      </c>
      <c r="AB21" s="20" t="e">
        <f>Exergy!#REF!</f>
        <v>#REF!</v>
      </c>
      <c r="AC21" s="21" t="e">
        <f t="shared" si="4"/>
        <v>#REF!</v>
      </c>
      <c r="AD21" s="25"/>
      <c r="AE21" s="43"/>
      <c r="AF21" s="42" t="e">
        <f>Exergy!#REF!</f>
        <v>#REF!</v>
      </c>
      <c r="AG21" s="20" t="e">
        <f>Exergy!#REF!</f>
        <v>#REF!</v>
      </c>
      <c r="AH21" s="21" t="e">
        <f t="shared" si="5"/>
        <v>#REF!</v>
      </c>
      <c r="AI21" s="25"/>
      <c r="AJ21" s="43"/>
      <c r="AK21" s="42" t="e">
        <f>Exergy!#REF!</f>
        <v>#REF!</v>
      </c>
      <c r="AL21" s="20" t="e">
        <f>Exergy!#REF!</f>
        <v>#REF!</v>
      </c>
      <c r="AM21" s="21" t="e">
        <f t="shared" si="6"/>
        <v>#REF!</v>
      </c>
      <c r="AN21" s="25"/>
      <c r="AO21" s="43"/>
      <c r="AP21" s="42" t="e">
        <f>Exergy!#REF!</f>
        <v>#REF!</v>
      </c>
      <c r="AQ21" s="20" t="e">
        <f>Exergy!#REF!</f>
        <v>#REF!</v>
      </c>
      <c r="AR21" s="21" t="e">
        <f t="shared" si="7"/>
        <v>#REF!</v>
      </c>
      <c r="AS21" s="25"/>
      <c r="AT21" s="43"/>
      <c r="AU21" s="42" t="e">
        <f>Exergy!#REF!</f>
        <v>#REF!</v>
      </c>
      <c r="AV21" s="20" t="e">
        <f>Exergy!#REF!</f>
        <v>#REF!</v>
      </c>
      <c r="AW21" s="21" t="e">
        <f t="shared" si="8"/>
        <v>#REF!</v>
      </c>
      <c r="AX21" s="25"/>
      <c r="AY21" s="43"/>
      <c r="AZ21" s="42" t="e">
        <f>Exergy!#REF!</f>
        <v>#REF!</v>
      </c>
      <c r="BA21" s="20" t="e">
        <f>Exergy!#REF!</f>
        <v>#REF!</v>
      </c>
      <c r="BB21" s="21" t="e">
        <f t="shared" si="9"/>
        <v>#REF!</v>
      </c>
      <c r="BC21" s="25"/>
      <c r="BD21" s="43"/>
    </row>
    <row r="22" spans="1:56" ht="23.25" customHeight="1" x14ac:dyDescent="0.25">
      <c r="A22" s="55" t="s">
        <v>58</v>
      </c>
      <c r="B22" s="20" t="s">
        <v>168</v>
      </c>
      <c r="C22" s="22" t="s">
        <v>167</v>
      </c>
      <c r="D22" s="20" t="s">
        <v>124</v>
      </c>
      <c r="E22" s="43" t="s">
        <v>89</v>
      </c>
      <c r="F22" s="96"/>
      <c r="G22" s="42">
        <f>Exergy!B21-Exergy!B23</f>
        <v>-984.94575210288997</v>
      </c>
      <c r="H22" s="36">
        <f>Exergy!B22</f>
        <v>27217.7147563408</v>
      </c>
      <c r="I22" s="21">
        <f t="shared" si="0"/>
        <v>-28202.660508443689</v>
      </c>
      <c r="J22" s="29">
        <v>20</v>
      </c>
      <c r="K22" s="27" t="s">
        <v>189</v>
      </c>
      <c r="L22" s="42" t="e">
        <f>Exergy!#REF!-Exergy!#REF!</f>
        <v>#REF!</v>
      </c>
      <c r="M22" s="36" t="e">
        <f>Exergy!#REF!</f>
        <v>#REF!</v>
      </c>
      <c r="N22" s="21" t="e">
        <f t="shared" si="1"/>
        <v>#REF!</v>
      </c>
      <c r="O22" s="25"/>
      <c r="P22" s="43"/>
      <c r="Q22" s="42" t="e">
        <f>Exergy!#REF!-Exergy!#REF!</f>
        <v>#REF!</v>
      </c>
      <c r="R22" s="36" t="e">
        <f>Exergy!#REF!</f>
        <v>#REF!</v>
      </c>
      <c r="S22" s="21" t="e">
        <f t="shared" si="2"/>
        <v>#REF!</v>
      </c>
      <c r="T22" s="25"/>
      <c r="U22" s="43"/>
      <c r="V22" s="42" t="e">
        <f>Exergy!#REF!-Exergy!#REF!</f>
        <v>#REF!</v>
      </c>
      <c r="W22" s="20" t="e">
        <f>Exergy!#REF!</f>
        <v>#REF!</v>
      </c>
      <c r="X22" s="21" t="e">
        <f t="shared" si="3"/>
        <v>#REF!</v>
      </c>
      <c r="Y22" s="25"/>
      <c r="Z22" s="43"/>
      <c r="AA22" s="42" t="e">
        <f>Exergy!#REF!-Exergy!#REF!</f>
        <v>#REF!</v>
      </c>
      <c r="AB22" s="20" t="e">
        <f>Exergy!#REF!</f>
        <v>#REF!</v>
      </c>
      <c r="AC22" s="21" t="e">
        <f t="shared" si="4"/>
        <v>#REF!</v>
      </c>
      <c r="AD22" s="25"/>
      <c r="AE22" s="43"/>
      <c r="AF22" s="42" t="e">
        <f>Exergy!#REF!-Exergy!#REF!</f>
        <v>#REF!</v>
      </c>
      <c r="AG22" s="20" t="e">
        <f>Exergy!#REF!</f>
        <v>#REF!</v>
      </c>
      <c r="AH22" s="21" t="e">
        <f t="shared" si="5"/>
        <v>#REF!</v>
      </c>
      <c r="AI22" s="25"/>
      <c r="AJ22" s="43"/>
      <c r="AK22" s="42" t="e">
        <f>Exergy!#REF!-Exergy!#REF!</f>
        <v>#REF!</v>
      </c>
      <c r="AL22" s="20" t="e">
        <f>Exergy!#REF!</f>
        <v>#REF!</v>
      </c>
      <c r="AM22" s="21" t="e">
        <f t="shared" si="6"/>
        <v>#REF!</v>
      </c>
      <c r="AN22" s="25"/>
      <c r="AO22" s="43"/>
      <c r="AP22" s="42" t="e">
        <f>Exergy!#REF!-Exergy!#REF!</f>
        <v>#REF!</v>
      </c>
      <c r="AQ22" s="20" t="e">
        <f>Exergy!#REF!</f>
        <v>#REF!</v>
      </c>
      <c r="AR22" s="21" t="e">
        <f t="shared" si="7"/>
        <v>#REF!</v>
      </c>
      <c r="AS22" s="25"/>
      <c r="AT22" s="43"/>
      <c r="AU22" s="42" t="e">
        <f>Exergy!#REF!-Exergy!#REF!</f>
        <v>#REF!</v>
      </c>
      <c r="AV22" s="20" t="e">
        <f>Exergy!#REF!</f>
        <v>#REF!</v>
      </c>
      <c r="AW22" s="21" t="e">
        <f t="shared" si="8"/>
        <v>#REF!</v>
      </c>
      <c r="AX22" s="25"/>
      <c r="AY22" s="43"/>
      <c r="AZ22" s="42" t="e">
        <f>Exergy!#REF!-Exergy!#REF!</f>
        <v>#REF!</v>
      </c>
      <c r="BA22" s="20" t="e">
        <f>Exergy!#REF!</f>
        <v>#REF!</v>
      </c>
      <c r="BB22" s="21" t="e">
        <f t="shared" si="9"/>
        <v>#REF!</v>
      </c>
      <c r="BC22" s="25"/>
      <c r="BD22" s="43"/>
    </row>
    <row r="23" spans="1:56" ht="23.25" customHeight="1" x14ac:dyDescent="0.25">
      <c r="A23" s="55" t="s">
        <v>59</v>
      </c>
      <c r="B23" s="20" t="s">
        <v>169</v>
      </c>
      <c r="C23" s="22" t="s">
        <v>170</v>
      </c>
      <c r="D23" s="20" t="s">
        <v>126</v>
      </c>
      <c r="E23" s="43" t="s">
        <v>89</v>
      </c>
      <c r="F23" s="96"/>
      <c r="G23" s="42" t="e">
        <f>Exergy!B23-Exergy!B25-Exergy!#REF!</f>
        <v>#REF!</v>
      </c>
      <c r="H23" s="36">
        <f>Exergy!B24</f>
        <v>1287.22701470269</v>
      </c>
      <c r="I23" s="21" t="e">
        <f t="shared" si="0"/>
        <v>#REF!</v>
      </c>
      <c r="J23" s="29">
        <v>21</v>
      </c>
      <c r="K23" s="27" t="s">
        <v>192</v>
      </c>
      <c r="L23" s="42" t="e">
        <f>Exergy!#REF!-Exergy!#REF!-Exergy!#REF!</f>
        <v>#REF!</v>
      </c>
      <c r="M23" s="36" t="e">
        <f>Exergy!#REF!</f>
        <v>#REF!</v>
      </c>
      <c r="N23" s="21" t="e">
        <f t="shared" si="1"/>
        <v>#REF!</v>
      </c>
      <c r="O23" s="25"/>
      <c r="P23" s="43"/>
      <c r="Q23" s="42" t="e">
        <f>Exergy!#REF!-Exergy!#REF!-Exergy!#REF!</f>
        <v>#REF!</v>
      </c>
      <c r="R23" s="36" t="e">
        <f>Exergy!#REF!</f>
        <v>#REF!</v>
      </c>
      <c r="S23" s="21" t="e">
        <f t="shared" si="2"/>
        <v>#REF!</v>
      </c>
      <c r="T23" s="25"/>
      <c r="U23" s="43"/>
      <c r="V23" s="42" t="e">
        <f>Exergy!#REF!-Exergy!#REF!-Exergy!#REF!</f>
        <v>#REF!</v>
      </c>
      <c r="W23" s="20" t="e">
        <f>Exergy!#REF!</f>
        <v>#REF!</v>
      </c>
      <c r="X23" s="21" t="e">
        <f t="shared" si="3"/>
        <v>#REF!</v>
      </c>
      <c r="Y23" s="25"/>
      <c r="Z23" s="43"/>
      <c r="AA23" s="42" t="e">
        <f>Exergy!#REF!-Exergy!#REF!-Exergy!#REF!</f>
        <v>#REF!</v>
      </c>
      <c r="AB23" s="20" t="e">
        <f>Exergy!#REF!</f>
        <v>#REF!</v>
      </c>
      <c r="AC23" s="21" t="e">
        <f t="shared" si="4"/>
        <v>#REF!</v>
      </c>
      <c r="AD23" s="25"/>
      <c r="AE23" s="43"/>
      <c r="AF23" s="42" t="e">
        <f>Exergy!#REF!-Exergy!#REF!-Exergy!#REF!</f>
        <v>#REF!</v>
      </c>
      <c r="AG23" s="20" t="e">
        <f>Exergy!#REF!</f>
        <v>#REF!</v>
      </c>
      <c r="AH23" s="21" t="e">
        <f t="shared" si="5"/>
        <v>#REF!</v>
      </c>
      <c r="AI23" s="25"/>
      <c r="AJ23" s="43"/>
      <c r="AK23" s="42" t="e">
        <f>Exergy!#REF!-Exergy!#REF!-Exergy!#REF!</f>
        <v>#REF!</v>
      </c>
      <c r="AL23" s="20" t="e">
        <f>Exergy!#REF!</f>
        <v>#REF!</v>
      </c>
      <c r="AM23" s="21" t="e">
        <f t="shared" si="6"/>
        <v>#REF!</v>
      </c>
      <c r="AN23" s="25"/>
      <c r="AO23" s="43"/>
      <c r="AP23" s="42" t="e">
        <f>Exergy!#REF!-Exergy!#REF!-Exergy!#REF!</f>
        <v>#REF!</v>
      </c>
      <c r="AQ23" s="20" t="e">
        <f>Exergy!#REF!</f>
        <v>#REF!</v>
      </c>
      <c r="AR23" s="21" t="e">
        <f t="shared" si="7"/>
        <v>#REF!</v>
      </c>
      <c r="AS23" s="25"/>
      <c r="AT23" s="43"/>
      <c r="AU23" s="42" t="e">
        <f>Exergy!#REF!-Exergy!#REF!-Exergy!#REF!</f>
        <v>#REF!</v>
      </c>
      <c r="AV23" s="20" t="e">
        <f>Exergy!#REF!</f>
        <v>#REF!</v>
      </c>
      <c r="AW23" s="21" t="e">
        <f t="shared" si="8"/>
        <v>#REF!</v>
      </c>
      <c r="AX23" s="25"/>
      <c r="AY23" s="43"/>
      <c r="AZ23" s="42" t="e">
        <f>Exergy!#REF!-Exergy!#REF!-Exergy!#REF!</f>
        <v>#REF!</v>
      </c>
      <c r="BA23" s="20" t="e">
        <f>Exergy!#REF!</f>
        <v>#REF!</v>
      </c>
      <c r="BB23" s="21" t="e">
        <f t="shared" si="9"/>
        <v>#REF!</v>
      </c>
      <c r="BC23" s="25"/>
      <c r="BD23" s="43"/>
    </row>
    <row r="24" spans="1:56" ht="23.25" customHeight="1" thickBot="1" x14ac:dyDescent="0.3">
      <c r="A24" s="56" t="s">
        <v>60</v>
      </c>
      <c r="B24" s="57" t="s">
        <v>172</v>
      </c>
      <c r="C24" s="57" t="s">
        <v>173</v>
      </c>
      <c r="D24" s="57" t="s">
        <v>77</v>
      </c>
      <c r="E24" s="49" t="s">
        <v>89</v>
      </c>
      <c r="F24" s="97"/>
      <c r="G24" s="45" t="e">
        <f>Exergy!B32-Exergy!#REF!</f>
        <v>#REF!</v>
      </c>
      <c r="H24" s="46">
        <f>Exergy!B34</f>
        <v>192.99234178228099</v>
      </c>
      <c r="I24" s="47" t="e">
        <f t="shared" si="0"/>
        <v>#REF!</v>
      </c>
      <c r="J24" s="50">
        <v>22</v>
      </c>
      <c r="K24" s="58"/>
      <c r="L24" s="45" t="e">
        <f>Exergy!#REF!-Exergy!#REF!</f>
        <v>#REF!</v>
      </c>
      <c r="M24" s="46" t="e">
        <f>Exergy!#REF!</f>
        <v>#REF!</v>
      </c>
      <c r="N24" s="47" t="e">
        <f t="shared" si="1"/>
        <v>#REF!</v>
      </c>
      <c r="O24" s="48"/>
      <c r="P24" s="49"/>
      <c r="Q24" s="45" t="e">
        <f>Exergy!#REF!-Exergy!#REF!</f>
        <v>#REF!</v>
      </c>
      <c r="R24" s="46" t="e">
        <f>Exergy!#REF!</f>
        <v>#REF!</v>
      </c>
      <c r="S24" s="47" t="e">
        <f t="shared" si="2"/>
        <v>#REF!</v>
      </c>
      <c r="T24" s="48"/>
      <c r="U24" s="49"/>
      <c r="V24" s="45" t="e">
        <f>Exergy!#REF!-Exergy!#REF!</f>
        <v>#REF!</v>
      </c>
      <c r="W24" s="57" t="e">
        <f>Exergy!#REF!</f>
        <v>#REF!</v>
      </c>
      <c r="X24" s="47" t="e">
        <f t="shared" si="3"/>
        <v>#REF!</v>
      </c>
      <c r="Y24" s="48"/>
      <c r="Z24" s="49"/>
      <c r="AA24" s="45" t="e">
        <f>Exergy!#REF!-Exergy!#REF!</f>
        <v>#REF!</v>
      </c>
      <c r="AB24" s="57" t="e">
        <f>Exergy!#REF!</f>
        <v>#REF!</v>
      </c>
      <c r="AC24" s="47" t="e">
        <f t="shared" si="4"/>
        <v>#REF!</v>
      </c>
      <c r="AD24" s="48"/>
      <c r="AE24" s="49"/>
      <c r="AF24" s="45" t="e">
        <f>Exergy!#REF!-Exergy!#REF!</f>
        <v>#REF!</v>
      </c>
      <c r="AG24" s="57" t="e">
        <f>Exergy!#REF!</f>
        <v>#REF!</v>
      </c>
      <c r="AH24" s="47" t="e">
        <f t="shared" si="5"/>
        <v>#REF!</v>
      </c>
      <c r="AI24" s="48"/>
      <c r="AJ24" s="49"/>
      <c r="AK24" s="45" t="e">
        <f>Exergy!#REF!-Exergy!#REF!</f>
        <v>#REF!</v>
      </c>
      <c r="AL24" s="57" t="e">
        <f>Exergy!#REF!</f>
        <v>#REF!</v>
      </c>
      <c r="AM24" s="47" t="e">
        <f t="shared" si="6"/>
        <v>#REF!</v>
      </c>
      <c r="AN24" s="48"/>
      <c r="AO24" s="49"/>
      <c r="AP24" s="45" t="e">
        <f>Exergy!#REF!-Exergy!#REF!</f>
        <v>#REF!</v>
      </c>
      <c r="AQ24" s="57" t="e">
        <f>Exergy!#REF!</f>
        <v>#REF!</v>
      </c>
      <c r="AR24" s="47" t="e">
        <f t="shared" si="7"/>
        <v>#REF!</v>
      </c>
      <c r="AS24" s="48"/>
      <c r="AT24" s="49"/>
      <c r="AU24" s="45" t="e">
        <f>Exergy!#REF!-Exergy!#REF!</f>
        <v>#REF!</v>
      </c>
      <c r="AV24" s="57" t="e">
        <f>Exergy!#REF!</f>
        <v>#REF!</v>
      </c>
      <c r="AW24" s="47" t="e">
        <f t="shared" si="8"/>
        <v>#REF!</v>
      </c>
      <c r="AX24" s="48"/>
      <c r="AY24" s="49"/>
      <c r="AZ24" s="45" t="e">
        <f>Exergy!#REF!-Exergy!#REF!</f>
        <v>#REF!</v>
      </c>
      <c r="BA24" s="57" t="e">
        <f>Exergy!#REF!</f>
        <v>#REF!</v>
      </c>
      <c r="BB24" s="47" t="e">
        <f t="shared" si="9"/>
        <v>#REF!</v>
      </c>
      <c r="BC24" s="48"/>
      <c r="BD24" s="49"/>
    </row>
    <row r="25" spans="1:56" x14ac:dyDescent="0.25">
      <c r="A25" s="23"/>
      <c r="C25" s="23"/>
      <c r="H25" s="24"/>
      <c r="I25" s="24"/>
    </row>
    <row r="26" spans="1:56" x14ac:dyDescent="0.25">
      <c r="A26" s="23"/>
      <c r="C26" s="23"/>
      <c r="H26" s="24"/>
      <c r="I26" s="24"/>
    </row>
    <row r="28" spans="1:56" x14ac:dyDescent="0.25">
      <c r="F28" s="30"/>
      <c r="G28" s="17" t="s">
        <v>181</v>
      </c>
    </row>
    <row r="29" spans="1:56" x14ac:dyDescent="0.25">
      <c r="F29" s="31"/>
      <c r="G29" s="17" t="s">
        <v>182</v>
      </c>
    </row>
    <row r="30" spans="1:56" x14ac:dyDescent="0.25">
      <c r="F30" s="32"/>
      <c r="G30" s="17" t="s">
        <v>183</v>
      </c>
    </row>
    <row r="31" spans="1:56" ht="60" x14ac:dyDescent="0.25">
      <c r="F31" s="33"/>
      <c r="G31" s="17" t="s">
        <v>184</v>
      </c>
    </row>
    <row r="32" spans="1:56" ht="30" x14ac:dyDescent="0.25">
      <c r="F32" s="34"/>
      <c r="G32" s="17" t="s">
        <v>185</v>
      </c>
    </row>
    <row r="35" spans="2:10" x14ac:dyDescent="0.25">
      <c r="C35" s="15"/>
      <c r="H35" s="24"/>
      <c r="I35" s="24"/>
      <c r="J35" s="35"/>
    </row>
    <row r="36" spans="2:10" x14ac:dyDescent="0.25">
      <c r="C36" s="15"/>
      <c r="H36" s="24"/>
      <c r="I36" s="24"/>
      <c r="J36" s="35"/>
    </row>
    <row r="37" spans="2:10" x14ac:dyDescent="0.25">
      <c r="C37" s="15"/>
      <c r="J37" s="35"/>
    </row>
    <row r="38" spans="2:10" x14ac:dyDescent="0.25">
      <c r="C38" s="15"/>
    </row>
    <row r="39" spans="2:10" x14ac:dyDescent="0.25">
      <c r="D39" s="15"/>
    </row>
    <row r="45" spans="2:10" x14ac:dyDescent="0.25">
      <c r="B45" s="15"/>
    </row>
    <row r="46" spans="2:10" x14ac:dyDescent="0.25">
      <c r="B46" s="15"/>
    </row>
  </sheetData>
  <mergeCells count="12">
    <mergeCell ref="AZ1:BD1"/>
    <mergeCell ref="A1:E1"/>
    <mergeCell ref="AP1:AT1"/>
    <mergeCell ref="AU1:AY1"/>
    <mergeCell ref="L1:P1"/>
    <mergeCell ref="Q1:U1"/>
    <mergeCell ref="V1:Z1"/>
    <mergeCell ref="AA1:AE1"/>
    <mergeCell ref="AF1:AJ1"/>
    <mergeCell ref="AK1:AO1"/>
    <mergeCell ref="G1:K1"/>
    <mergeCell ref="F1:F24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H200"/>
  <sheetViews>
    <sheetView workbookViewId="0"/>
  </sheetViews>
  <sheetFormatPr baseColWidth="10" defaultRowHeight="15" x14ac:dyDescent="0.25"/>
  <cols>
    <col min="1" max="1" width="25" customWidth="1"/>
  </cols>
  <sheetData>
    <row r="1" spans="1:60" x14ac:dyDescent="0.25"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</row>
    <row r="2" spans="1:60" x14ac:dyDescent="0.25">
      <c r="A2" t="s">
        <v>2</v>
      </c>
    </row>
    <row r="3" spans="1:60" x14ac:dyDescent="0.25">
      <c r="A3" t="s">
        <v>3</v>
      </c>
      <c r="B3" t="s">
        <v>4</v>
      </c>
      <c r="C3">
        <v>300</v>
      </c>
      <c r="D3">
        <v>300</v>
      </c>
      <c r="E3">
        <v>299.28998936726401</v>
      </c>
      <c r="F3">
        <v>276.43431147238601</v>
      </c>
      <c r="G3">
        <v>425.98699666578699</v>
      </c>
      <c r="H3">
        <v>350</v>
      </c>
      <c r="I3">
        <v>450.19341170912298</v>
      </c>
      <c r="J3">
        <v>450.19341170912298</v>
      </c>
      <c r="K3">
        <v>450.19341170912298</v>
      </c>
      <c r="L3">
        <v>630</v>
      </c>
      <c r="M3">
        <v>756.81052354701296</v>
      </c>
      <c r="N3">
        <v>602.48811099279999</v>
      </c>
      <c r="O3">
        <v>724.93987473273899</v>
      </c>
      <c r="P3">
        <v>632.861226375098</v>
      </c>
      <c r="Q3">
        <v>350</v>
      </c>
      <c r="R3">
        <v>300</v>
      </c>
      <c r="S3">
        <v>270.36673036074802</v>
      </c>
      <c r="T3">
        <v>270.36673036074802</v>
      </c>
      <c r="U3">
        <v>270.36673036074802</v>
      </c>
      <c r="V3">
        <v>270.36672885207503</v>
      </c>
      <c r="W3">
        <v>270.36673036074802</v>
      </c>
      <c r="X3">
        <v>300</v>
      </c>
      <c r="Y3">
        <v>338.355436642749</v>
      </c>
      <c r="Z3">
        <v>453.03399603065901</v>
      </c>
      <c r="AA3">
        <v>453.03399605910499</v>
      </c>
      <c r="AB3">
        <v>453.09646182452099</v>
      </c>
      <c r="AC3">
        <v>453.09646182452099</v>
      </c>
      <c r="AD3">
        <v>270.36672885207503</v>
      </c>
      <c r="AE3">
        <v>270.36672885207503</v>
      </c>
      <c r="AF3">
        <v>298</v>
      </c>
      <c r="AG3">
        <v>298</v>
      </c>
      <c r="AH3">
        <v>298.17171134062397</v>
      </c>
      <c r="AI3">
        <v>298</v>
      </c>
      <c r="AJ3">
        <v>297.87419367086699</v>
      </c>
      <c r="AK3">
        <v>581.64902552851595</v>
      </c>
      <c r="AL3">
        <v>298.14999999999998</v>
      </c>
      <c r="AM3">
        <v>298.14999999999998</v>
      </c>
      <c r="AN3">
        <v>298.32165714111699</v>
      </c>
      <c r="AO3">
        <v>298.14999999999998</v>
      </c>
      <c r="AP3">
        <v>298.00911349989201</v>
      </c>
      <c r="AQ3">
        <v>582.21345878689397</v>
      </c>
      <c r="AR3">
        <v>298.14999999999998</v>
      </c>
      <c r="AS3">
        <v>298.14999999999998</v>
      </c>
      <c r="AT3">
        <v>298.32163834635497</v>
      </c>
      <c r="AU3">
        <v>298.14999999999998</v>
      </c>
      <c r="AV3">
        <v>297.99382406036301</v>
      </c>
      <c r="AW3">
        <v>600</v>
      </c>
      <c r="AX3">
        <v>1619.86232332094</v>
      </c>
      <c r="AY3">
        <v>298.14999999999998</v>
      </c>
      <c r="AZ3">
        <v>298.14999999999901</v>
      </c>
      <c r="BA3">
        <v>298.14999999999901</v>
      </c>
      <c r="BB3">
        <v>298.14999999999998</v>
      </c>
      <c r="BC3">
        <v>119.763077497715</v>
      </c>
      <c r="BD3">
        <v>145.44334851880799</v>
      </c>
      <c r="BE3">
        <v>298.267307012846</v>
      </c>
      <c r="BF3">
        <v>2148.5187455412001</v>
      </c>
      <c r="BG3">
        <v>298.14999999999998</v>
      </c>
      <c r="BH3">
        <v>298.14999999999998</v>
      </c>
    </row>
    <row r="4" spans="1:60" x14ac:dyDescent="0.25">
      <c r="A4" t="s">
        <v>5</v>
      </c>
      <c r="B4" t="s">
        <v>6</v>
      </c>
      <c r="C4">
        <v>30</v>
      </c>
      <c r="D4">
        <v>30</v>
      </c>
      <c r="E4">
        <v>30</v>
      </c>
      <c r="F4">
        <v>30</v>
      </c>
      <c r="G4">
        <v>99.998999999999995</v>
      </c>
      <c r="H4">
        <v>99.998999999999995</v>
      </c>
      <c r="I4">
        <v>199.99799999999999</v>
      </c>
      <c r="J4">
        <v>199.99799999999999</v>
      </c>
      <c r="K4">
        <v>199.99799999999999</v>
      </c>
      <c r="L4">
        <v>199.99799999999999</v>
      </c>
      <c r="M4">
        <v>189.99799999999999</v>
      </c>
      <c r="N4">
        <v>189.99799999999999</v>
      </c>
      <c r="O4">
        <v>179.99799999999999</v>
      </c>
      <c r="P4">
        <v>179.99799999999999</v>
      </c>
      <c r="Q4">
        <v>179.99799999999999</v>
      </c>
      <c r="R4">
        <v>179.99799999999999</v>
      </c>
      <c r="S4">
        <v>30</v>
      </c>
      <c r="T4">
        <v>30</v>
      </c>
      <c r="U4">
        <v>30</v>
      </c>
      <c r="V4">
        <v>30</v>
      </c>
      <c r="W4">
        <v>30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30</v>
      </c>
      <c r="AE4">
        <v>30</v>
      </c>
      <c r="AF4">
        <v>7</v>
      </c>
      <c r="AG4">
        <v>7</v>
      </c>
      <c r="AH4">
        <v>1.1000000000000001</v>
      </c>
      <c r="AI4">
        <v>7</v>
      </c>
      <c r="AJ4">
        <v>1.1000000000000001</v>
      </c>
      <c r="AK4">
        <v>7</v>
      </c>
      <c r="AL4">
        <v>7</v>
      </c>
      <c r="AM4">
        <v>7</v>
      </c>
      <c r="AN4">
        <v>1.1000000000000001</v>
      </c>
      <c r="AO4">
        <v>7</v>
      </c>
      <c r="AP4">
        <v>1.1000000000000001</v>
      </c>
      <c r="AQ4">
        <v>7</v>
      </c>
      <c r="AR4">
        <v>7</v>
      </c>
      <c r="AS4">
        <v>7</v>
      </c>
      <c r="AT4">
        <v>1.1000000000000001</v>
      </c>
      <c r="AU4">
        <v>7</v>
      </c>
      <c r="AV4">
        <v>1.1000000000000001</v>
      </c>
      <c r="AW4">
        <v>1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25</v>
      </c>
      <c r="BD4">
        <v>40</v>
      </c>
      <c r="BE4">
        <v>1.1000000000000001</v>
      </c>
      <c r="BF4">
        <v>600</v>
      </c>
      <c r="BG4">
        <v>600</v>
      </c>
      <c r="BH4">
        <v>1</v>
      </c>
    </row>
    <row r="5" spans="1:60" x14ac:dyDescent="0.25">
      <c r="A5" t="s">
        <v>7</v>
      </c>
      <c r="B5" t="s">
        <v>8</v>
      </c>
      <c r="C5">
        <v>2.9700000000000001E-2</v>
      </c>
      <c r="D5">
        <v>0.01</v>
      </c>
      <c r="E5">
        <v>3.9699999999999999E-2</v>
      </c>
      <c r="F5">
        <v>0.17909904973196999</v>
      </c>
      <c r="G5">
        <v>0.17909904973196999</v>
      </c>
      <c r="H5">
        <v>0.17909904973196999</v>
      </c>
      <c r="I5">
        <v>0.17909904973196999</v>
      </c>
      <c r="J5">
        <v>8.9549524865985206E-2</v>
      </c>
      <c r="K5">
        <v>8.9549524865985206E-2</v>
      </c>
      <c r="L5">
        <v>8.9549524865985206E-2</v>
      </c>
      <c r="M5">
        <v>8.2935624046185999E-2</v>
      </c>
      <c r="N5">
        <v>0.17248514891217101</v>
      </c>
      <c r="O5">
        <v>0.15986210181207999</v>
      </c>
      <c r="P5">
        <v>0.15986210181207999</v>
      </c>
      <c r="Q5">
        <v>0.15986210181207999</v>
      </c>
      <c r="R5">
        <v>0.15985845842406499</v>
      </c>
      <c r="S5">
        <v>1.9051337482680401E-2</v>
      </c>
      <c r="T5">
        <v>0.14080712094138401</v>
      </c>
      <c r="U5">
        <v>1.4080712094138401E-3</v>
      </c>
      <c r="V5">
        <v>1.4080712094138401E-3</v>
      </c>
      <c r="W5">
        <v>0.13939904973197001</v>
      </c>
      <c r="X5">
        <v>0.14630000000000001</v>
      </c>
      <c r="Y5">
        <v>0.14630000000000001</v>
      </c>
      <c r="Z5">
        <v>0.14630000000000001</v>
      </c>
      <c r="AA5">
        <v>0.14630000000000001</v>
      </c>
      <c r="AB5">
        <v>1.8404814442678202E-2</v>
      </c>
      <c r="AC5" s="1">
        <v>0.12789518555732199</v>
      </c>
      <c r="AD5" s="1">
        <v>2.0026119354451101E-4</v>
      </c>
      <c r="AE5" s="1">
        <v>1.2078100158693301E-3</v>
      </c>
      <c r="AF5">
        <v>1.2078100158693301E-3</v>
      </c>
      <c r="AG5" s="1">
        <v>4.7889729772853497E-5</v>
      </c>
      <c r="AH5" s="1">
        <v>4.7889729772853497E-5</v>
      </c>
      <c r="AI5">
        <v>1.1599202860964801E-3</v>
      </c>
      <c r="AJ5" s="1">
        <v>1.1599202860964801E-3</v>
      </c>
      <c r="AK5" s="1">
        <v>1.1599202860964801E-3</v>
      </c>
      <c r="AL5">
        <v>1.1599202860964801E-3</v>
      </c>
      <c r="AM5" s="1">
        <v>4.4568819677642802E-5</v>
      </c>
      <c r="AN5" s="1">
        <v>4.4568819677642802E-5</v>
      </c>
      <c r="AO5">
        <v>1.1153514664188301E-3</v>
      </c>
      <c r="AP5" s="1">
        <v>1.1153514664188301E-3</v>
      </c>
      <c r="AQ5" s="1">
        <v>1.1153514664188301E-3</v>
      </c>
      <c r="AR5">
        <v>1.1153514664188301E-3</v>
      </c>
      <c r="AS5" s="1">
        <v>3.9680212181963398E-5</v>
      </c>
      <c r="AT5" s="1">
        <v>3.9680212181963398E-5</v>
      </c>
      <c r="AU5">
        <v>1.0756712542368701E-3</v>
      </c>
      <c r="AV5">
        <v>1.0756712542368701E-3</v>
      </c>
      <c r="AW5">
        <v>1.0756712542368701E-3</v>
      </c>
      <c r="AX5">
        <v>1.0756712542368701E-3</v>
      </c>
      <c r="AY5">
        <v>1.0756712542368701E-3</v>
      </c>
      <c r="AZ5">
        <v>7.0486456816138798E-4</v>
      </c>
      <c r="BA5" s="1">
        <v>3.7080668607548299E-4</v>
      </c>
      <c r="BB5">
        <v>3.7080668607548299E-4</v>
      </c>
      <c r="BC5">
        <v>2.78302838009461E-4</v>
      </c>
      <c r="BD5" s="1">
        <v>9.2503848066021805E-5</v>
      </c>
      <c r="BE5">
        <v>1.3213876163246E-4</v>
      </c>
      <c r="BF5">
        <v>1.3213876163246E-4</v>
      </c>
      <c r="BG5">
        <v>1.3213876163246E-4</v>
      </c>
      <c r="BH5">
        <v>3.52572682055557E-4</v>
      </c>
    </row>
    <row r="6" spans="1:60" x14ac:dyDescent="0.25">
      <c r="A6" t="s">
        <v>9</v>
      </c>
      <c r="B6" t="s">
        <v>8</v>
      </c>
      <c r="C6">
        <v>2.9700000000000001E-2</v>
      </c>
      <c r="D6">
        <v>0</v>
      </c>
      <c r="E6">
        <v>2.9700000000000001E-2</v>
      </c>
      <c r="F6">
        <v>0.112570548313268</v>
      </c>
      <c r="G6">
        <v>0.112570548313268</v>
      </c>
      <c r="H6">
        <v>0.112570548313268</v>
      </c>
      <c r="I6">
        <v>0.112570548313268</v>
      </c>
      <c r="J6">
        <v>5.6285274156634299E-2</v>
      </c>
      <c r="K6">
        <v>5.6285274156634299E-2</v>
      </c>
      <c r="L6">
        <v>5.6285274156634299E-2</v>
      </c>
      <c r="M6">
        <v>4.6367523763905197E-2</v>
      </c>
      <c r="N6">
        <v>0.102652797920539</v>
      </c>
      <c r="O6">
        <v>8.3718227270164494E-2</v>
      </c>
      <c r="P6">
        <v>8.3718227270164494E-2</v>
      </c>
      <c r="Q6">
        <v>8.3718227270164494E-2</v>
      </c>
      <c r="R6">
        <v>8.3719252721579901E-2</v>
      </c>
      <c r="S6" s="1">
        <v>1.16281627226841E-5</v>
      </c>
      <c r="T6">
        <v>8.3707624558856997E-2</v>
      </c>
      <c r="U6">
        <v>8.3707624558856995E-4</v>
      </c>
      <c r="V6">
        <v>8.3707624558856995E-4</v>
      </c>
      <c r="W6" s="1">
        <v>8.28705483132684E-2</v>
      </c>
      <c r="X6">
        <v>0</v>
      </c>
      <c r="Y6" s="1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 s="1">
        <v>8.3707624558857104E-4</v>
      </c>
      <c r="AF6">
        <v>8.3707624558857104E-4</v>
      </c>
      <c r="AG6" s="1">
        <v>4.7817980529247098E-5</v>
      </c>
      <c r="AH6" s="1">
        <v>4.7817980529247098E-5</v>
      </c>
      <c r="AI6">
        <v>7.8925826505932598E-4</v>
      </c>
      <c r="AJ6" s="1">
        <v>7.8925826505932598E-4</v>
      </c>
      <c r="AK6" s="1">
        <v>7.8925826505932598E-4</v>
      </c>
      <c r="AL6">
        <v>7.8925826505932598E-4</v>
      </c>
      <c r="AM6" s="1">
        <v>4.4487331368333898E-5</v>
      </c>
      <c r="AN6" s="1">
        <v>4.4487331368333898E-5</v>
      </c>
      <c r="AO6">
        <v>7.4477093369098701E-4</v>
      </c>
      <c r="AP6" s="1">
        <v>7.4477093369098701E-4</v>
      </c>
      <c r="AQ6" s="1">
        <v>7.4477093369098701E-4</v>
      </c>
      <c r="AR6">
        <v>7.4477093369098701E-4</v>
      </c>
      <c r="AS6" s="1">
        <v>3.9606694822406798E-5</v>
      </c>
      <c r="AT6" s="1">
        <v>3.9606694822406798E-5</v>
      </c>
      <c r="AU6">
        <v>7.0516423886858299E-4</v>
      </c>
      <c r="AV6">
        <v>7.0516423886858299E-4</v>
      </c>
      <c r="AW6" s="1">
        <v>1.8874757470518902E-8</v>
      </c>
      <c r="AX6" s="1">
        <v>1.8874757470518902E-8</v>
      </c>
      <c r="AY6" s="1">
        <v>1.8874757470518902E-8</v>
      </c>
      <c r="AZ6" s="1">
        <v>9.9639299427810501E-14</v>
      </c>
      <c r="BA6" s="1">
        <v>1.8874657831219499E-8</v>
      </c>
      <c r="BB6" s="1">
        <v>1.8874657831219499E-8</v>
      </c>
      <c r="BC6" s="1">
        <v>1.8873487503739701E-8</v>
      </c>
      <c r="BD6" s="1">
        <v>1.1701112225543099E-12</v>
      </c>
      <c r="BE6">
        <v>1.3191200671998799E-4</v>
      </c>
      <c r="BF6">
        <v>1.3191200671998799E-4</v>
      </c>
      <c r="BG6">
        <v>1.3191200671998799E-4</v>
      </c>
      <c r="BH6">
        <v>0</v>
      </c>
    </row>
    <row r="7" spans="1:60" x14ac:dyDescent="0.25">
      <c r="A7" t="s">
        <v>10</v>
      </c>
      <c r="B7" t="s">
        <v>8</v>
      </c>
      <c r="C7">
        <v>0</v>
      </c>
      <c r="D7">
        <v>9.9000000000000008E-3</v>
      </c>
      <c r="E7">
        <v>9.9000000000000095E-3</v>
      </c>
      <c r="F7">
        <v>3.7415488974276698E-2</v>
      </c>
      <c r="G7">
        <v>3.7415488974276698E-2</v>
      </c>
      <c r="H7">
        <v>3.7415488974276698E-2</v>
      </c>
      <c r="I7">
        <v>3.7415488974276698E-2</v>
      </c>
      <c r="J7">
        <v>1.8707744487138401E-2</v>
      </c>
      <c r="K7">
        <v>1.8707744487138401E-2</v>
      </c>
      <c r="L7">
        <v>1.8707744487138401E-2</v>
      </c>
      <c r="M7">
        <v>1.54017996154705E-2</v>
      </c>
      <c r="N7">
        <v>3.4109544102608899E-2</v>
      </c>
      <c r="O7">
        <v>2.77980205523259E-2</v>
      </c>
      <c r="P7">
        <v>2.77980205523259E-2</v>
      </c>
      <c r="Q7">
        <v>2.77980205523259E-2</v>
      </c>
      <c r="R7">
        <v>2.7798444052664399E-2</v>
      </c>
      <c r="S7" s="1">
        <v>5.0208463241818598E-6</v>
      </c>
      <c r="T7">
        <v>2.7793423206340099E-2</v>
      </c>
      <c r="U7">
        <v>2.7793423206340102E-4</v>
      </c>
      <c r="V7">
        <v>2.7793423206340102E-4</v>
      </c>
      <c r="W7" s="1">
        <v>2.7515488974276699E-2</v>
      </c>
      <c r="X7">
        <v>0</v>
      </c>
      <c r="Y7" s="1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2.7793423206340102E-4</v>
      </c>
      <c r="AF7">
        <v>2.7793423206340102E-4</v>
      </c>
      <c r="AG7">
        <v>0</v>
      </c>
      <c r="AH7">
        <v>0</v>
      </c>
      <c r="AI7">
        <v>2.7793423206340303E-4</v>
      </c>
      <c r="AJ7">
        <v>2.7793423206340303E-4</v>
      </c>
      <c r="AK7">
        <v>2.7793423206340303E-4</v>
      </c>
      <c r="AL7">
        <v>2.7793423206340303E-4</v>
      </c>
      <c r="AM7">
        <v>0</v>
      </c>
      <c r="AN7">
        <v>0</v>
      </c>
      <c r="AO7">
        <v>2.7793423206340102E-4</v>
      </c>
      <c r="AP7">
        <v>2.7793423206340102E-4</v>
      </c>
      <c r="AQ7">
        <v>2.7793423206340102E-4</v>
      </c>
      <c r="AR7">
        <v>2.7793423206340102E-4</v>
      </c>
      <c r="AS7">
        <v>0</v>
      </c>
      <c r="AT7">
        <v>0</v>
      </c>
      <c r="AU7">
        <v>2.77934232063402E-4</v>
      </c>
      <c r="AV7">
        <v>2.77934232063402E-4</v>
      </c>
      <c r="AW7">
        <v>2.77934232063402E-4</v>
      </c>
      <c r="AX7" s="1">
        <v>2.77934232063402E-4</v>
      </c>
      <c r="AY7">
        <v>2.77934232063402E-4</v>
      </c>
      <c r="AZ7" s="1">
        <v>7.9969571547877201E-10</v>
      </c>
      <c r="BA7" s="1">
        <v>2.7793343236768599E-4</v>
      </c>
      <c r="BB7">
        <v>2.7793343236768599E-4</v>
      </c>
      <c r="BC7">
        <v>2.7688220870012098E-4</v>
      </c>
      <c r="BD7" s="1">
        <v>1.0512205307930599E-6</v>
      </c>
      <c r="BE7">
        <v>0</v>
      </c>
      <c r="BF7">
        <v>0</v>
      </c>
      <c r="BG7">
        <v>0</v>
      </c>
      <c r="BH7">
        <v>0</v>
      </c>
    </row>
    <row r="8" spans="1:60" x14ac:dyDescent="0.25">
      <c r="A8" t="s">
        <v>11</v>
      </c>
      <c r="B8" t="s">
        <v>8</v>
      </c>
      <c r="C8">
        <v>0</v>
      </c>
      <c r="D8">
        <v>0</v>
      </c>
      <c r="E8">
        <v>0</v>
      </c>
      <c r="F8">
        <v>1.9825858160906599E-2</v>
      </c>
      <c r="G8">
        <v>1.9825858160906599E-2</v>
      </c>
      <c r="H8">
        <v>1.9825858160906599E-2</v>
      </c>
      <c r="I8">
        <v>1.9825858160906599E-2</v>
      </c>
      <c r="J8" s="1">
        <v>9.9129290804533098E-3</v>
      </c>
      <c r="K8" s="1">
        <v>9.9129290804533098E-3</v>
      </c>
      <c r="L8" s="1">
        <v>9.9129290804533098E-3</v>
      </c>
      <c r="M8">
        <v>1.652404192526E-2</v>
      </c>
      <c r="N8">
        <v>2.6436971005713301E-2</v>
      </c>
      <c r="O8">
        <v>3.9060018106280202E-2</v>
      </c>
      <c r="P8">
        <v>3.9060018106280202E-2</v>
      </c>
      <c r="Q8">
        <v>3.9060018106280202E-2</v>
      </c>
      <c r="R8">
        <v>3.9057643041356602E-2</v>
      </c>
      <c r="S8">
        <v>1.9031523686905302E-2</v>
      </c>
      <c r="T8">
        <v>2.0026119354451099E-2</v>
      </c>
      <c r="U8">
        <v>2.0026119354451101E-4</v>
      </c>
      <c r="V8">
        <v>2.0026119354451101E-4</v>
      </c>
      <c r="W8">
        <v>1.9825858160906502E-2</v>
      </c>
      <c r="X8">
        <v>0</v>
      </c>
      <c r="Y8">
        <v>0</v>
      </c>
      <c r="Z8">
        <v>0</v>
      </c>
      <c r="AA8">
        <v>0</v>
      </c>
      <c r="AB8" s="1">
        <v>0</v>
      </c>
      <c r="AC8" s="1">
        <v>0</v>
      </c>
      <c r="AD8" s="1">
        <v>2.0026119354451101E-4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25">
      <c r="A9" t="s">
        <v>12</v>
      </c>
      <c r="B9" t="s">
        <v>8</v>
      </c>
      <c r="C9">
        <v>0</v>
      </c>
      <c r="D9">
        <v>1E-4</v>
      </c>
      <c r="E9">
        <v>1E-4</v>
      </c>
      <c r="F9">
        <v>9.2871542835183708E-3</v>
      </c>
      <c r="G9">
        <v>9.2871542835183708E-3</v>
      </c>
      <c r="H9">
        <v>9.2871542835183708E-3</v>
      </c>
      <c r="I9">
        <v>9.2871542835183708E-3</v>
      </c>
      <c r="J9" s="1">
        <v>4.6435771417592002E-3</v>
      </c>
      <c r="K9" s="1">
        <v>4.6435771417592002E-3</v>
      </c>
      <c r="L9" s="1">
        <v>4.6435771417592002E-3</v>
      </c>
      <c r="M9">
        <v>4.6422587415501596E-3</v>
      </c>
      <c r="N9">
        <v>9.2858358833093606E-3</v>
      </c>
      <c r="O9">
        <v>9.2858358833093901E-3</v>
      </c>
      <c r="P9">
        <v>9.2858358833093901E-3</v>
      </c>
      <c r="Q9">
        <v>9.2858358833093901E-3</v>
      </c>
      <c r="R9">
        <v>9.2831186084640499E-3</v>
      </c>
      <c r="S9" s="1">
        <v>3.1647867282676801E-6</v>
      </c>
      <c r="T9">
        <v>9.2799538217357407E-3</v>
      </c>
      <c r="U9" s="1">
        <v>9.2799538217357405E-5</v>
      </c>
      <c r="V9" s="1">
        <v>9.2799538217357405E-5</v>
      </c>
      <c r="W9" s="1">
        <v>9.1871542835183697E-3</v>
      </c>
      <c r="X9">
        <v>0</v>
      </c>
      <c r="Y9" s="1">
        <v>0</v>
      </c>
      <c r="Z9">
        <v>0</v>
      </c>
      <c r="AA9">
        <v>0</v>
      </c>
      <c r="AB9" s="1">
        <v>0</v>
      </c>
      <c r="AC9" s="1">
        <v>0</v>
      </c>
      <c r="AD9" s="1">
        <v>0</v>
      </c>
      <c r="AE9" s="1">
        <v>9.2799538217357499E-5</v>
      </c>
      <c r="AF9" s="1">
        <v>9.2799538217357499E-5</v>
      </c>
      <c r="AG9" s="1">
        <v>7.1749243606377504E-8</v>
      </c>
      <c r="AH9" s="1">
        <v>7.1749243606377504E-8</v>
      </c>
      <c r="AI9" s="1">
        <v>9.2727788973751506E-5</v>
      </c>
      <c r="AJ9" s="1">
        <v>9.2727788973751506E-5</v>
      </c>
      <c r="AK9" s="1">
        <v>9.2727788973751506E-5</v>
      </c>
      <c r="AL9" s="1">
        <v>9.2727788973751506E-5</v>
      </c>
      <c r="AM9" s="1">
        <v>8.1488309308916096E-8</v>
      </c>
      <c r="AN9" s="1">
        <v>8.1488309308916096E-8</v>
      </c>
      <c r="AO9" s="1">
        <v>9.2646300664442E-5</v>
      </c>
      <c r="AP9" s="1">
        <v>9.2646300664442E-5</v>
      </c>
      <c r="AQ9" s="1">
        <v>9.2646300664442E-5</v>
      </c>
      <c r="AR9" s="1">
        <v>9.2646300664442E-5</v>
      </c>
      <c r="AS9" s="1">
        <v>7.3517359556613197E-8</v>
      </c>
      <c r="AT9" s="1">
        <v>7.3517359556613197E-8</v>
      </c>
      <c r="AU9" s="1">
        <v>9.2572783304885494E-5</v>
      </c>
      <c r="AV9" s="1">
        <v>9.2572783304885494E-5</v>
      </c>
      <c r="AW9" s="1">
        <v>9.2572783304885494E-5</v>
      </c>
      <c r="AX9" s="1">
        <v>9.2572783304885494E-5</v>
      </c>
      <c r="AY9" s="1">
        <v>9.2572783304885494E-5</v>
      </c>
      <c r="AZ9" s="1">
        <v>7.5414838598398898E-9</v>
      </c>
      <c r="BA9" s="1">
        <v>9.2565241821026005E-5</v>
      </c>
      <c r="BB9" s="1">
        <v>9.2565241821026005E-5</v>
      </c>
      <c r="BC9" s="1">
        <v>1.4017558218360899E-6</v>
      </c>
      <c r="BD9" s="1">
        <v>9.1163489140585899E-5</v>
      </c>
      <c r="BE9" s="1">
        <v>2.2675491247190701E-7</v>
      </c>
      <c r="BF9" s="1">
        <v>2.2675491247190701E-7</v>
      </c>
      <c r="BG9" s="1">
        <v>2.2675491247190701E-7</v>
      </c>
      <c r="BH9">
        <v>0</v>
      </c>
    </row>
    <row r="10" spans="1:60" x14ac:dyDescent="0.25">
      <c r="A10" t="s">
        <v>13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0.14630000000000001</v>
      </c>
      <c r="Y10">
        <v>0.14630000000000001</v>
      </c>
      <c r="Z10">
        <v>0.14630000000000001</v>
      </c>
      <c r="AA10">
        <v>0.14630000000000001</v>
      </c>
      <c r="AB10">
        <v>1.8404814442678202E-2</v>
      </c>
      <c r="AC10">
        <v>0.12789518555732199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1">
        <v>7.0514536411111204E-4</v>
      </c>
      <c r="AX10">
        <v>7.0514536411111204E-4</v>
      </c>
      <c r="AY10" s="1">
        <v>7.0514536411111204E-4</v>
      </c>
      <c r="AZ10" s="1">
        <v>7.04856226882173E-4</v>
      </c>
      <c r="BA10" s="1">
        <v>2.8913722893945902E-7</v>
      </c>
      <c r="BB10" s="1">
        <v>2.8913722893945902E-7</v>
      </c>
      <c r="BC10" s="1">
        <v>1.9552603577587201E-101</v>
      </c>
      <c r="BD10" s="1">
        <v>2.89137224531692E-7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 t="s">
        <v>267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3.52572682055557E-4</v>
      </c>
    </row>
    <row r="12" spans="1:60" x14ac:dyDescent="0.25">
      <c r="A12" t="s">
        <v>14</v>
      </c>
      <c r="B12" t="s">
        <v>15</v>
      </c>
      <c r="C12">
        <v>5.9871635999999999E-2</v>
      </c>
      <c r="D12">
        <v>0.281328252</v>
      </c>
      <c r="E12">
        <v>0.34119988800000001</v>
      </c>
      <c r="F12">
        <v>1.9837154752836801</v>
      </c>
      <c r="G12">
        <v>1.9837154752836801</v>
      </c>
      <c r="H12">
        <v>1.9837154752836801</v>
      </c>
      <c r="I12">
        <v>1.9837154752836801</v>
      </c>
      <c r="J12">
        <v>0.99185773764183904</v>
      </c>
      <c r="K12">
        <v>0.99185773764183904</v>
      </c>
      <c r="L12">
        <v>0.99185773764183904</v>
      </c>
      <c r="M12">
        <v>0.99179200895527597</v>
      </c>
      <c r="N12">
        <v>1.9836497465971199</v>
      </c>
      <c r="O12">
        <v>1.98364974659808</v>
      </c>
      <c r="P12">
        <v>1.98364974659808</v>
      </c>
      <c r="Q12">
        <v>1.98364974659808</v>
      </c>
      <c r="R12">
        <v>1.9835146791221301</v>
      </c>
      <c r="S12">
        <v>0.32440802530023799</v>
      </c>
      <c r="T12">
        <v>1.6591066538218999</v>
      </c>
      <c r="U12">
        <v>1.6591066538218999E-2</v>
      </c>
      <c r="V12">
        <v>1.6591066538218999E-2</v>
      </c>
      <c r="W12">
        <v>1.6425155872836801</v>
      </c>
      <c r="X12">
        <v>2.6356354639999999</v>
      </c>
      <c r="Y12" s="1">
        <v>2.6356354639999999</v>
      </c>
      <c r="Z12">
        <v>2.6356354639999999</v>
      </c>
      <c r="AA12">
        <v>2.6356354639999999</v>
      </c>
      <c r="AB12">
        <v>0.33156788553289201</v>
      </c>
      <c r="AC12">
        <v>2.3040675784671101</v>
      </c>
      <c r="AD12" s="1">
        <v>3.41056027233142E-3</v>
      </c>
      <c r="AE12" s="1">
        <v>1.31805062658876E-2</v>
      </c>
      <c r="AF12">
        <v>1.31805062658876E-2</v>
      </c>
      <c r="AG12" s="1">
        <v>9.9261549372886305E-5</v>
      </c>
      <c r="AH12" s="1">
        <v>9.9261549372886305E-5</v>
      </c>
      <c r="AI12">
        <v>1.3081244716514701E-2</v>
      </c>
      <c r="AJ12" s="1">
        <v>1.3081244716514701E-2</v>
      </c>
      <c r="AK12" s="1">
        <v>1.3081244716514701E-2</v>
      </c>
      <c r="AL12">
        <v>1.3081244716514701E-2</v>
      </c>
      <c r="AM12" s="1">
        <v>9.2936416539069505E-5</v>
      </c>
      <c r="AN12" s="1">
        <v>9.2936416539069505E-5</v>
      </c>
      <c r="AO12">
        <v>1.29883082999756E-2</v>
      </c>
      <c r="AP12" s="1">
        <v>1.29883082999756E-2</v>
      </c>
      <c r="AQ12" s="1">
        <v>1.29883082999756E-2</v>
      </c>
      <c r="AR12">
        <v>1.29883082999756E-2</v>
      </c>
      <c r="AS12" s="1">
        <v>8.2779215438161005E-5</v>
      </c>
      <c r="AT12" s="1">
        <v>8.2779215438161005E-5</v>
      </c>
      <c r="AU12">
        <v>1.29055290845374E-2</v>
      </c>
      <c r="AV12">
        <v>1.29055290845374E-2</v>
      </c>
      <c r="AW12">
        <v>2.4187431823096801E-2</v>
      </c>
      <c r="AX12">
        <v>2.4187431823096801E-2</v>
      </c>
      <c r="AY12">
        <v>2.4187431823096801E-2</v>
      </c>
      <c r="AZ12">
        <v>1.2698505956683899E-2</v>
      </c>
      <c r="BA12">
        <v>1.14889258664129E-2</v>
      </c>
      <c r="BB12">
        <v>1.14889258664129E-2</v>
      </c>
      <c r="BC12">
        <v>7.81246960403337E-3</v>
      </c>
      <c r="BD12">
        <v>3.6764562999202499E-3</v>
      </c>
      <c r="BE12">
        <v>2.7497718135011698E-4</v>
      </c>
      <c r="BF12">
        <v>2.7497718135011698E-4</v>
      </c>
      <c r="BG12">
        <v>2.7497718135011698E-4</v>
      </c>
      <c r="BH12">
        <v>1.12819027385593E-2</v>
      </c>
    </row>
    <row r="13" spans="1:60" x14ac:dyDescent="0.25">
      <c r="A13" t="s">
        <v>9</v>
      </c>
      <c r="B13" t="s">
        <v>15</v>
      </c>
      <c r="C13">
        <v>5.9871635999999999E-2</v>
      </c>
      <c r="D13">
        <v>0</v>
      </c>
      <c r="E13">
        <v>5.9871635999999902E-2</v>
      </c>
      <c r="F13">
        <v>0.22692871693375199</v>
      </c>
      <c r="G13">
        <v>0.22692871693375199</v>
      </c>
      <c r="H13">
        <v>0.22692871693375199</v>
      </c>
      <c r="I13">
        <v>0.22692871693375199</v>
      </c>
      <c r="J13">
        <v>0.113464358466876</v>
      </c>
      <c r="K13">
        <v>0.113464358466876</v>
      </c>
      <c r="L13">
        <v>0.113464358466876</v>
      </c>
      <c r="M13">
        <v>9.3471363805181298E-2</v>
      </c>
      <c r="N13">
        <v>0.206935722272058</v>
      </c>
      <c r="O13">
        <v>0.16876589998937899</v>
      </c>
      <c r="P13">
        <v>0.16876589998937899</v>
      </c>
      <c r="Q13">
        <v>0.16876589998937899</v>
      </c>
      <c r="R13">
        <v>0.16876796717637799</v>
      </c>
      <c r="S13" s="1">
        <v>2.34409806694045E-5</v>
      </c>
      <c r="T13">
        <v>0.16874452619570901</v>
      </c>
      <c r="U13">
        <v>1.68744526195709E-3</v>
      </c>
      <c r="V13">
        <v>1.68744526195709E-3</v>
      </c>
      <c r="W13">
        <v>0.16705708093375199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 s="1">
        <v>1.68744526195709E-3</v>
      </c>
      <c r="AF13">
        <v>1.68744526195709E-3</v>
      </c>
      <c r="AG13" s="1">
        <v>9.6395310589298707E-5</v>
      </c>
      <c r="AH13" s="1">
        <v>9.6395310589298707E-5</v>
      </c>
      <c r="AI13">
        <v>1.5910499513677901E-3</v>
      </c>
      <c r="AJ13" s="1">
        <v>1.5910499513677901E-3</v>
      </c>
      <c r="AK13" s="1">
        <v>1.5910499513677901E-3</v>
      </c>
      <c r="AL13">
        <v>1.5910499513677901E-3</v>
      </c>
      <c r="AM13" s="1">
        <v>8.9681121558796893E-5</v>
      </c>
      <c r="AN13" s="1">
        <v>8.9681121558796893E-5</v>
      </c>
      <c r="AO13">
        <v>1.501368829809E-3</v>
      </c>
      <c r="AP13" s="1">
        <v>1.501368829809E-3</v>
      </c>
      <c r="AQ13" s="1">
        <v>1.501368829809E-3</v>
      </c>
      <c r="AR13">
        <v>1.501368829809E-3</v>
      </c>
      <c r="AS13" s="1">
        <v>7.9842343958593404E-5</v>
      </c>
      <c r="AT13" s="1">
        <v>7.9842343958593404E-5</v>
      </c>
      <c r="AU13">
        <v>1.4215264858504001E-3</v>
      </c>
      <c r="AV13">
        <v>1.4215264858504001E-3</v>
      </c>
      <c r="AW13" s="1">
        <v>3.8049246089669797E-8</v>
      </c>
      <c r="AX13" s="1">
        <v>3.8049246089669797E-8</v>
      </c>
      <c r="AY13" s="1">
        <v>3.8049246089669797E-8</v>
      </c>
      <c r="AZ13" s="1">
        <v>2.0086087093053401E-13</v>
      </c>
      <c r="BA13" s="1">
        <v>3.8049045228798902E-8</v>
      </c>
      <c r="BB13" s="1">
        <v>3.8049045228798902E-8</v>
      </c>
      <c r="BC13" s="1">
        <v>3.80466859890388E-8</v>
      </c>
      <c r="BD13" s="1">
        <v>2.35880381132278E-12</v>
      </c>
      <c r="BE13">
        <v>2.6591877610668898E-4</v>
      </c>
      <c r="BF13">
        <v>2.6591877610668898E-4</v>
      </c>
      <c r="BG13">
        <v>2.6591877610668898E-4</v>
      </c>
      <c r="BH13">
        <v>0</v>
      </c>
    </row>
    <row r="14" spans="1:60" x14ac:dyDescent="0.25">
      <c r="A14" t="s">
        <v>10</v>
      </c>
      <c r="B14" t="s">
        <v>15</v>
      </c>
      <c r="C14">
        <v>0</v>
      </c>
      <c r="D14">
        <v>0.27733345199999998</v>
      </c>
      <c r="E14">
        <v>0.27733345199999998</v>
      </c>
      <c r="F14">
        <v>1.0481380520711201</v>
      </c>
      <c r="G14">
        <v>1.0481380520711201</v>
      </c>
      <c r="H14">
        <v>1.0481380520711201</v>
      </c>
      <c r="I14">
        <v>1.0481380520711201</v>
      </c>
      <c r="J14">
        <v>0.52406902603556105</v>
      </c>
      <c r="K14">
        <v>0.52406902603556105</v>
      </c>
      <c r="L14">
        <v>0.52406902603556105</v>
      </c>
      <c r="M14">
        <v>0.43145800549199098</v>
      </c>
      <c r="N14">
        <v>0.95552703152755503</v>
      </c>
      <c r="O14">
        <v>0.778719292782169</v>
      </c>
      <c r="P14">
        <v>0.778719292782169</v>
      </c>
      <c r="Q14">
        <v>0.778719292782169</v>
      </c>
      <c r="R14">
        <v>0.77873115650043001</v>
      </c>
      <c r="S14">
        <v>1.4065137808554201E-4</v>
      </c>
      <c r="T14">
        <v>0.77859050512234695</v>
      </c>
      <c r="U14">
        <v>7.78590505122347E-3</v>
      </c>
      <c r="V14">
        <v>7.7859050512234899E-3</v>
      </c>
      <c r="W14">
        <v>0.77080460007112295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7.7859050512234899E-3</v>
      </c>
      <c r="AF14">
        <v>7.7859050512234899E-3</v>
      </c>
      <c r="AG14">
        <v>0</v>
      </c>
      <c r="AH14">
        <v>0</v>
      </c>
      <c r="AI14">
        <v>7.7859050512234804E-3</v>
      </c>
      <c r="AJ14">
        <v>7.7859050512234804E-3</v>
      </c>
      <c r="AK14">
        <v>7.7859050512234804E-3</v>
      </c>
      <c r="AL14">
        <v>7.7859050512234804E-3</v>
      </c>
      <c r="AM14">
        <v>0</v>
      </c>
      <c r="AN14">
        <v>0</v>
      </c>
      <c r="AO14">
        <v>7.7859050512234596E-3</v>
      </c>
      <c r="AP14">
        <v>7.7859050512234596E-3</v>
      </c>
      <c r="AQ14">
        <v>7.7859050512234596E-3</v>
      </c>
      <c r="AR14">
        <v>7.7859050512234596E-3</v>
      </c>
      <c r="AS14">
        <v>0</v>
      </c>
      <c r="AT14">
        <v>0</v>
      </c>
      <c r="AU14">
        <v>7.7859050512234396E-3</v>
      </c>
      <c r="AV14">
        <v>7.7859050512234396E-3</v>
      </c>
      <c r="AW14">
        <v>7.78590505122347E-3</v>
      </c>
      <c r="AX14" s="1">
        <v>7.78590505122347E-3</v>
      </c>
      <c r="AY14">
        <v>7.78590505122347E-3</v>
      </c>
      <c r="AZ14" s="1">
        <v>2.24022599316502E-8</v>
      </c>
      <c r="BA14" s="1">
        <v>7.7858826489635496E-3</v>
      </c>
      <c r="BB14">
        <v>7.7858826489635496E-3</v>
      </c>
      <c r="BC14">
        <v>7.7564342157766799E-3</v>
      </c>
      <c r="BD14" s="1">
        <v>2.9448345314960599E-5</v>
      </c>
      <c r="BE14">
        <v>0</v>
      </c>
      <c r="BF14">
        <v>0</v>
      </c>
      <c r="BG14">
        <v>0</v>
      </c>
      <c r="BH14">
        <v>0</v>
      </c>
    </row>
    <row r="15" spans="1:60" x14ac:dyDescent="0.25">
      <c r="A15" t="s">
        <v>11</v>
      </c>
      <c r="B15" t="s">
        <v>15</v>
      </c>
      <c r="C15">
        <v>0</v>
      </c>
      <c r="D15">
        <v>0</v>
      </c>
      <c r="E15">
        <v>0</v>
      </c>
      <c r="F15">
        <v>0.33764546696080999</v>
      </c>
      <c r="G15">
        <v>0.33764546696080999</v>
      </c>
      <c r="H15">
        <v>0.33764546696080999</v>
      </c>
      <c r="I15">
        <v>0.33764546696080999</v>
      </c>
      <c r="J15">
        <v>0.168822733480405</v>
      </c>
      <c r="K15">
        <v>0.168822733480405</v>
      </c>
      <c r="L15">
        <v>0.168822733480405</v>
      </c>
      <c r="M15">
        <v>0.28141368745065698</v>
      </c>
      <c r="N15">
        <v>0.45023642093106298</v>
      </c>
      <c r="O15">
        <v>0.66521398196009096</v>
      </c>
      <c r="P15">
        <v>0.66521398196009096</v>
      </c>
      <c r="Q15">
        <v>0.66521398196009096</v>
      </c>
      <c r="R15">
        <v>0.66517353327440298</v>
      </c>
      <c r="S15">
        <v>0.32411750604126199</v>
      </c>
      <c r="T15">
        <v>0.34105602723314099</v>
      </c>
      <c r="U15">
        <v>3.41056027233141E-3</v>
      </c>
      <c r="V15">
        <v>3.41056027233141E-3</v>
      </c>
      <c r="W15">
        <v>0.33764546696080999</v>
      </c>
      <c r="X15">
        <v>0</v>
      </c>
      <c r="Y15" s="1">
        <v>0</v>
      </c>
      <c r="Z15">
        <v>0</v>
      </c>
      <c r="AA15">
        <v>0</v>
      </c>
      <c r="AB15">
        <v>0</v>
      </c>
      <c r="AC15">
        <v>0</v>
      </c>
      <c r="AD15">
        <v>3.41056027233142E-3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25">
      <c r="A16" t="s">
        <v>12</v>
      </c>
      <c r="B16" t="s">
        <v>15</v>
      </c>
      <c r="C16">
        <v>0</v>
      </c>
      <c r="D16">
        <v>3.9947999999999997E-3</v>
      </c>
      <c r="E16">
        <v>3.9947999999999997E-3</v>
      </c>
      <c r="F16">
        <v>0.371003239317994</v>
      </c>
      <c r="G16">
        <v>0.371003239317994</v>
      </c>
      <c r="H16">
        <v>0.371003239317994</v>
      </c>
      <c r="I16">
        <v>0.371003239317994</v>
      </c>
      <c r="J16">
        <v>0.185501619658997</v>
      </c>
      <c r="K16">
        <v>0.185501619658997</v>
      </c>
      <c r="L16">
        <v>0.185501619658997</v>
      </c>
      <c r="M16">
        <v>0.18544895220744601</v>
      </c>
      <c r="N16">
        <v>0.37095057186644298</v>
      </c>
      <c r="O16">
        <v>0.37095057186644398</v>
      </c>
      <c r="P16">
        <v>0.37095057186644398</v>
      </c>
      <c r="Q16">
        <v>0.37095057186644398</v>
      </c>
      <c r="R16">
        <v>0.37084202217091999</v>
      </c>
      <c r="S16">
        <v>1.2642690022083699E-4</v>
      </c>
      <c r="T16">
        <v>0.37071559527070103</v>
      </c>
      <c r="U16">
        <v>3.7071559527070098E-3</v>
      </c>
      <c r="V16">
        <v>3.7071559527070098E-3</v>
      </c>
      <c r="W16">
        <v>0.36700843931799398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1">
        <v>0</v>
      </c>
      <c r="AE16" s="1">
        <v>3.7071559527070098E-3</v>
      </c>
      <c r="AF16">
        <v>3.7071559527070098E-3</v>
      </c>
      <c r="AG16" s="1">
        <v>2.8662387835875702E-6</v>
      </c>
      <c r="AH16" s="1">
        <v>2.8662387835875702E-6</v>
      </c>
      <c r="AI16">
        <v>3.7042897139234299E-3</v>
      </c>
      <c r="AJ16" s="1">
        <v>3.7042897139234299E-3</v>
      </c>
      <c r="AK16" s="1">
        <v>3.7042897139234299E-3</v>
      </c>
      <c r="AL16">
        <v>3.7042897139234299E-3</v>
      </c>
      <c r="AM16" s="1">
        <v>3.25529498027259E-6</v>
      </c>
      <c r="AN16" s="1">
        <v>3.25529498027259E-6</v>
      </c>
      <c r="AO16">
        <v>3.7010344189431399E-3</v>
      </c>
      <c r="AP16" s="1">
        <v>3.7010344189431399E-3</v>
      </c>
      <c r="AQ16" s="1">
        <v>3.7010344189431399E-3</v>
      </c>
      <c r="AR16">
        <v>3.7010344189431399E-3</v>
      </c>
      <c r="AS16" s="1">
        <v>2.93687147956758E-6</v>
      </c>
      <c r="AT16" s="1">
        <v>2.93687147956758E-6</v>
      </c>
      <c r="AU16">
        <v>3.6980975474635602E-3</v>
      </c>
      <c r="AV16">
        <v>3.6980975474635602E-3</v>
      </c>
      <c r="AW16">
        <v>3.6980975474635702E-3</v>
      </c>
      <c r="AX16" s="1">
        <v>3.6980975474635702E-3</v>
      </c>
      <c r="AY16">
        <v>3.6980975474635702E-3</v>
      </c>
      <c r="AZ16" s="1">
        <v>3.0126719723288201E-7</v>
      </c>
      <c r="BA16">
        <v>3.6977962802663502E-3</v>
      </c>
      <c r="BB16" s="1">
        <v>3.6977962802663502E-3</v>
      </c>
      <c r="BC16" s="1">
        <v>5.5997341570708003E-5</v>
      </c>
      <c r="BD16" s="1">
        <v>3.6417990641881199E-3</v>
      </c>
      <c r="BE16" s="1">
        <v>9.0584052434277296E-6</v>
      </c>
      <c r="BF16" s="1">
        <v>9.0584052434277296E-6</v>
      </c>
      <c r="BG16" s="1">
        <v>9.0584052434277296E-6</v>
      </c>
      <c r="BH16">
        <v>0</v>
      </c>
    </row>
    <row r="17" spans="1:60" x14ac:dyDescent="0.25">
      <c r="A17" t="s">
        <v>13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2.6356354639999999</v>
      </c>
      <c r="Y17">
        <v>2.6356354639999999</v>
      </c>
      <c r="Z17">
        <v>2.6356354639999999</v>
      </c>
      <c r="AA17">
        <v>2.6356354639999999</v>
      </c>
      <c r="AB17">
        <v>0.33156788553289201</v>
      </c>
      <c r="AC17">
        <v>2.3040675784671101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1">
        <v>1.2703391175163699E-2</v>
      </c>
      <c r="AX17">
        <v>1.2703391175163699E-2</v>
      </c>
      <c r="AY17" s="1">
        <v>1.2703391175163699E-2</v>
      </c>
      <c r="AZ17" s="1">
        <v>1.26981822870259E-2</v>
      </c>
      <c r="BA17" s="1">
        <v>5.2088881377684798E-6</v>
      </c>
      <c r="BB17" s="1">
        <v>5.2088881377684798E-6</v>
      </c>
      <c r="BC17" s="1">
        <v>3.5224562817923502E-100</v>
      </c>
      <c r="BD17" s="1">
        <v>5.2088880583613001E-6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 t="s">
        <v>267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1.12819027385593E-2</v>
      </c>
    </row>
    <row r="19" spans="1:60" x14ac:dyDescent="0.25">
      <c r="A19" t="s">
        <v>16</v>
      </c>
      <c r="B19" t="s">
        <v>17</v>
      </c>
      <c r="C19">
        <v>79.736585223758993</v>
      </c>
      <c r="D19">
        <v>-114.582511723709</v>
      </c>
      <c r="E19">
        <v>30.7897094183514</v>
      </c>
      <c r="F19">
        <v>-5795.7933250834703</v>
      </c>
      <c r="G19">
        <v>-1282.07038381903</v>
      </c>
      <c r="H19">
        <v>-3640.3722555654499</v>
      </c>
      <c r="I19">
        <v>-467.76683822432898</v>
      </c>
      <c r="J19">
        <v>-467.76683822432898</v>
      </c>
      <c r="K19">
        <v>-467.76683822432898</v>
      </c>
      <c r="L19">
        <v>5202.4472405850702</v>
      </c>
      <c r="M19">
        <v>5617.2306927449899</v>
      </c>
      <c r="N19">
        <v>2458.0680567405502</v>
      </c>
      <c r="O19">
        <v>2652.1622698389001</v>
      </c>
      <c r="P19">
        <v>-524.10634473671496</v>
      </c>
      <c r="Q19">
        <v>-10208.2237661048</v>
      </c>
      <c r="R19">
        <v>-14853.145320629599</v>
      </c>
      <c r="S19">
        <v>-69531.081466724907</v>
      </c>
      <c r="T19">
        <v>-7455.1686717194898</v>
      </c>
      <c r="U19">
        <v>-7455.1686717194898</v>
      </c>
      <c r="V19">
        <v>-7455.1686717194898</v>
      </c>
      <c r="W19">
        <v>-7455.1686717194898</v>
      </c>
      <c r="X19">
        <v>-285665.970289541</v>
      </c>
      <c r="Y19">
        <v>-282778.95987114799</v>
      </c>
      <c r="Z19">
        <v>-272197.11868745001</v>
      </c>
      <c r="AA19">
        <v>-272197.11868745001</v>
      </c>
      <c r="AB19">
        <v>-237088.99247230301</v>
      </c>
      <c r="AC19">
        <v>-275123.92803973699</v>
      </c>
      <c r="AD19">
        <v>-69618.601972216595</v>
      </c>
      <c r="AE19">
        <v>-811.83152431932297</v>
      </c>
      <c r="AF19">
        <v>-7.9686378526190103</v>
      </c>
      <c r="AG19">
        <v>1.5369970911247199</v>
      </c>
      <c r="AH19">
        <v>1.5369970911247199</v>
      </c>
      <c r="AI19">
        <v>-8.4747185125220899</v>
      </c>
      <c r="AJ19">
        <v>-8.4747185125220899</v>
      </c>
      <c r="AK19">
        <v>8113.6443192609404</v>
      </c>
      <c r="AL19">
        <v>-4.2230670679945197</v>
      </c>
      <c r="AM19">
        <v>5.8492579983114696</v>
      </c>
      <c r="AN19">
        <v>5.8492579983114696</v>
      </c>
      <c r="AO19">
        <v>-4.7442633253170898</v>
      </c>
      <c r="AP19">
        <v>-4.7442633253170898</v>
      </c>
      <c r="AQ19">
        <v>8123.0523622374503</v>
      </c>
      <c r="AR19">
        <v>-4.7442633253170898</v>
      </c>
      <c r="AS19">
        <v>5.8485758949785902</v>
      </c>
      <c r="AT19">
        <v>5.8485758949785902</v>
      </c>
      <c r="AU19">
        <v>-5.2531902338691898</v>
      </c>
      <c r="AV19">
        <v>-5.2531902338691898</v>
      </c>
      <c r="AW19">
        <v>-148816.48478895999</v>
      </c>
      <c r="AX19">
        <v>-109808.520331598</v>
      </c>
      <c r="AY19">
        <v>-189384.50444008899</v>
      </c>
      <c r="AZ19">
        <v>-288784.29890247498</v>
      </c>
      <c r="BA19">
        <v>-435.934120089327</v>
      </c>
      <c r="BB19">
        <v>-435.93412008930801</v>
      </c>
      <c r="BC19">
        <v>-8998.9493238711893</v>
      </c>
      <c r="BD19">
        <v>-8284.9653862679406</v>
      </c>
      <c r="BE19">
        <v>4.28620357727279</v>
      </c>
      <c r="BF19">
        <v>58931.774623598998</v>
      </c>
      <c r="BG19">
        <v>767.60974882533299</v>
      </c>
      <c r="BH19">
        <v>-8.3777204778106498</v>
      </c>
    </row>
    <row r="20" spans="1:60" x14ac:dyDescent="0.25">
      <c r="A20" t="s">
        <v>18</v>
      </c>
      <c r="B20" t="s">
        <v>19</v>
      </c>
      <c r="C20">
        <v>-28.058054034432601</v>
      </c>
      <c r="D20">
        <v>-28.123730811668199</v>
      </c>
      <c r="E20">
        <v>-23.4006031329419</v>
      </c>
      <c r="F20">
        <v>-33.231010881293898</v>
      </c>
      <c r="G20">
        <v>-30.461862810428698</v>
      </c>
      <c r="H20">
        <v>-36.560200983926201</v>
      </c>
      <c r="I20">
        <v>-34.747469893130202</v>
      </c>
      <c r="J20">
        <v>-34.747469893130202</v>
      </c>
      <c r="K20">
        <v>-34.747469893130202</v>
      </c>
      <c r="L20">
        <v>-24.149920823447999</v>
      </c>
      <c r="M20">
        <v>-24.868038705585199</v>
      </c>
      <c r="N20">
        <v>-28.6092615665838</v>
      </c>
      <c r="O20">
        <v>-29.645870970425801</v>
      </c>
      <c r="P20">
        <v>-34.330878844972297</v>
      </c>
      <c r="Q20">
        <v>-54.635340479329898</v>
      </c>
      <c r="R20">
        <v>-69.062006956387705</v>
      </c>
      <c r="S20">
        <v>-197.27241437365601</v>
      </c>
      <c r="T20">
        <v>-36.509128793809303</v>
      </c>
      <c r="U20">
        <v>-36.509128793809303</v>
      </c>
      <c r="V20">
        <v>-36.509128962267297</v>
      </c>
      <c r="W20">
        <v>-36.509128793809303</v>
      </c>
      <c r="X20">
        <v>-162.734765913503</v>
      </c>
      <c r="Y20">
        <v>-153.678812109261</v>
      </c>
      <c r="Z20">
        <v>-127.372896664785</v>
      </c>
      <c r="AA20">
        <v>-127.372896666611</v>
      </c>
      <c r="AB20">
        <v>-50.026606010293001</v>
      </c>
      <c r="AC20">
        <v>-133.971062645464</v>
      </c>
      <c r="AD20">
        <v>-197.523006945567</v>
      </c>
      <c r="AE20">
        <v>-24.595698570306499</v>
      </c>
      <c r="AF20">
        <v>-9.5640279332439793</v>
      </c>
      <c r="AG20">
        <v>-16.0070299553105</v>
      </c>
      <c r="AH20">
        <v>-0.59005807962682</v>
      </c>
      <c r="AI20">
        <v>-9.4245057024020795</v>
      </c>
      <c r="AJ20">
        <v>5.9876023617652496</v>
      </c>
      <c r="AK20">
        <v>9.7090836407933097</v>
      </c>
      <c r="AL20">
        <v>-9.4102420052447293</v>
      </c>
      <c r="AM20">
        <v>-15.9749903931804</v>
      </c>
      <c r="AN20">
        <v>-0.55803312592436805</v>
      </c>
      <c r="AO20">
        <v>-9.2760427130952205</v>
      </c>
      <c r="AP20">
        <v>6.1357808690243303</v>
      </c>
      <c r="AQ20">
        <v>9.8563593273071408</v>
      </c>
      <c r="AR20">
        <v>-9.2760427130952205</v>
      </c>
      <c r="AS20">
        <v>-15.973716162034499</v>
      </c>
      <c r="AT20">
        <v>-0.55675935700102097</v>
      </c>
      <c r="AU20">
        <v>-9.1529275019799492</v>
      </c>
      <c r="AV20">
        <v>6.2586101827926601</v>
      </c>
      <c r="AW20">
        <v>0.368611340803841</v>
      </c>
      <c r="AX20">
        <v>6.8648954022940698</v>
      </c>
      <c r="AY20">
        <v>-121.248344767614</v>
      </c>
      <c r="AZ20">
        <v>-170.98470666307699</v>
      </c>
      <c r="BA20">
        <v>-26.7047441103506</v>
      </c>
      <c r="BB20">
        <v>-26.7047441103505</v>
      </c>
      <c r="BC20">
        <v>-81.925327558348599</v>
      </c>
      <c r="BD20">
        <v>-71.651415787518104</v>
      </c>
      <c r="BE20">
        <v>-0.56918912083427198</v>
      </c>
      <c r="BF20">
        <v>7.0957377725273796</v>
      </c>
      <c r="BG20">
        <v>-53.713542394382699</v>
      </c>
      <c r="BH20">
        <v>8.5070070872153805E-2</v>
      </c>
    </row>
    <row r="21" spans="1:60" x14ac:dyDescent="0.25">
      <c r="A21" t="s">
        <v>20</v>
      </c>
      <c r="B21" t="s">
        <v>21</v>
      </c>
      <c r="C21">
        <v>39.554232009722298</v>
      </c>
      <c r="D21">
        <v>-4.07291165779215</v>
      </c>
      <c r="E21">
        <v>3.5825083972728402</v>
      </c>
      <c r="F21">
        <v>-523.27114946608197</v>
      </c>
      <c r="G21">
        <v>-115.751270931964</v>
      </c>
      <c r="H21">
        <v>-328.66972091809902</v>
      </c>
      <c r="I21">
        <v>-42.232163465945199</v>
      </c>
      <c r="J21">
        <v>-42.232163465945199</v>
      </c>
      <c r="K21">
        <v>-42.232163465945199</v>
      </c>
      <c r="L21">
        <v>469.70110818753</v>
      </c>
      <c r="M21">
        <v>469.72402349251399</v>
      </c>
      <c r="N21">
        <v>213.73744812080199</v>
      </c>
      <c r="O21">
        <v>213.73744812069799</v>
      </c>
      <c r="P21">
        <v>-42.237669218745403</v>
      </c>
      <c r="Q21">
        <v>-822.67956317199196</v>
      </c>
      <c r="R21">
        <v>-1197.0674775925099</v>
      </c>
      <c r="S21">
        <v>-4083.31482346147</v>
      </c>
      <c r="T21">
        <v>-632.71449992624503</v>
      </c>
      <c r="U21">
        <v>-632.71449992624503</v>
      </c>
      <c r="V21">
        <v>-632.71449992624503</v>
      </c>
      <c r="W21">
        <v>-632.71449992624503</v>
      </c>
      <c r="X21">
        <v>-15856.870961180801</v>
      </c>
      <c r="Y21">
        <v>-15696.6175308487</v>
      </c>
      <c r="Z21">
        <v>-15109.2360866692</v>
      </c>
      <c r="AA21">
        <v>-15109.2360866692</v>
      </c>
      <c r="AB21">
        <v>-13160.4389425145</v>
      </c>
      <c r="AC21">
        <v>-15271.6986935389</v>
      </c>
      <c r="AD21">
        <v>-4087.86334519925</v>
      </c>
      <c r="AE21">
        <v>-74.393064006128398</v>
      </c>
      <c r="AF21">
        <v>-0.73021478971093601</v>
      </c>
      <c r="AG21">
        <v>0.74153965780964204</v>
      </c>
      <c r="AH21">
        <v>0.74153965780964204</v>
      </c>
      <c r="AI21">
        <v>-0.75145738304411502</v>
      </c>
      <c r="AJ21">
        <v>-0.75145738304411502</v>
      </c>
      <c r="AK21">
        <v>719.44075996077902</v>
      </c>
      <c r="AL21">
        <v>-0.37446139628660302</v>
      </c>
      <c r="AM21">
        <v>2.8050847523818701</v>
      </c>
      <c r="AN21">
        <v>2.8050847523818701</v>
      </c>
      <c r="AO21">
        <v>-0.40740648703106802</v>
      </c>
      <c r="AP21">
        <v>-0.40740648703106802</v>
      </c>
      <c r="AQ21">
        <v>697.55492053076296</v>
      </c>
      <c r="AR21">
        <v>-0.40740648703106802</v>
      </c>
      <c r="AS21">
        <v>2.8035145204829002</v>
      </c>
      <c r="AT21">
        <v>2.8035145204829002</v>
      </c>
      <c r="AU21">
        <v>-0.43785153561672002</v>
      </c>
      <c r="AV21">
        <v>-0.43785153561672002</v>
      </c>
      <c r="AW21">
        <v>-6618.2146171965296</v>
      </c>
      <c r="AX21">
        <v>-4883.4398647562703</v>
      </c>
      <c r="AY21">
        <v>-8422.3686464128696</v>
      </c>
      <c r="AZ21">
        <v>-16029.7456119663</v>
      </c>
      <c r="BA21">
        <v>-14.0698345778451</v>
      </c>
      <c r="BB21">
        <v>-14.0698345778445</v>
      </c>
      <c r="BC21">
        <v>-320.56868863127499</v>
      </c>
      <c r="BD21">
        <v>-208.459210936413</v>
      </c>
      <c r="BE21">
        <v>2.0597113914128999</v>
      </c>
      <c r="BF21">
        <v>28319.337922263901</v>
      </c>
      <c r="BG21">
        <v>368.87061365879401</v>
      </c>
      <c r="BH21">
        <v>-0.26181358294094298</v>
      </c>
    </row>
    <row r="22" spans="1:60" x14ac:dyDescent="0.25">
      <c r="A22" t="s">
        <v>22</v>
      </c>
      <c r="B22" t="s">
        <v>23</v>
      </c>
      <c r="C22">
        <v>-13.9185140159298</v>
      </c>
      <c r="D22">
        <v>-0.99967673391253398</v>
      </c>
      <c r="E22">
        <v>-2.7227557131489801</v>
      </c>
      <c r="F22">
        <v>-3.0002500583514302</v>
      </c>
      <c r="G22">
        <v>-2.7502385046591602</v>
      </c>
      <c r="H22">
        <v>-3.3008248087063201</v>
      </c>
      <c r="I22">
        <v>-3.1371630236235899</v>
      </c>
      <c r="J22">
        <v>-3.1371630236235899</v>
      </c>
      <c r="K22">
        <v>-3.1371630236235899</v>
      </c>
      <c r="L22">
        <v>-2.18036705589713</v>
      </c>
      <c r="M22">
        <v>-2.0795149489306102</v>
      </c>
      <c r="N22">
        <v>-2.4876734161586298</v>
      </c>
      <c r="O22">
        <v>-2.3891572852060801</v>
      </c>
      <c r="P22">
        <v>-2.7667215236083398</v>
      </c>
      <c r="Q22">
        <v>-4.4030557195004496</v>
      </c>
      <c r="R22">
        <v>-5.5659512298675304</v>
      </c>
      <c r="S22">
        <v>-11.585112109287101</v>
      </c>
      <c r="T22">
        <v>-3.09850201715021</v>
      </c>
      <c r="U22">
        <v>-3.09850201715021</v>
      </c>
      <c r="V22">
        <v>-3.0985020314471199</v>
      </c>
      <c r="W22">
        <v>-3.09850201715021</v>
      </c>
      <c r="X22">
        <v>-9.0331521860056103</v>
      </c>
      <c r="Y22">
        <v>-8.5304703623402194</v>
      </c>
      <c r="Z22">
        <v>-7.0702701631495799</v>
      </c>
      <c r="AA22">
        <v>-7.07027016325089</v>
      </c>
      <c r="AB22">
        <v>-2.7768986110842002</v>
      </c>
      <c r="AC22">
        <v>-7.4365240310149803</v>
      </c>
      <c r="AD22">
        <v>-11.598151026482199</v>
      </c>
      <c r="AE22">
        <v>-2.2538535683871102</v>
      </c>
      <c r="AF22">
        <v>-0.87641009357301203</v>
      </c>
      <c r="AG22">
        <v>-7.7227521015824996</v>
      </c>
      <c r="AH22">
        <v>-0.28467943692339798</v>
      </c>
      <c r="AI22">
        <v>-0.83567547183390301</v>
      </c>
      <c r="AJ22">
        <v>0.53092359289958801</v>
      </c>
      <c r="AK22">
        <v>0.86090913505700395</v>
      </c>
      <c r="AL22">
        <v>-0.83441070291885799</v>
      </c>
      <c r="AM22">
        <v>-7.6610062309258797</v>
      </c>
      <c r="AN22">
        <v>-0.26761175747527399</v>
      </c>
      <c r="AO22">
        <v>-0.79656623508343605</v>
      </c>
      <c r="AP22">
        <v>0.52690096599445402</v>
      </c>
      <c r="AQ22">
        <v>0.84640005267534701</v>
      </c>
      <c r="AR22">
        <v>-0.79656623508343605</v>
      </c>
      <c r="AS22">
        <v>-7.6569999279286103</v>
      </c>
      <c r="AT22">
        <v>-0.266882565909286</v>
      </c>
      <c r="AU22">
        <v>-0.76289324842870798</v>
      </c>
      <c r="AV22">
        <v>0.521652930383949</v>
      </c>
      <c r="AW22">
        <v>1.6393002208269902E-2</v>
      </c>
      <c r="AX22">
        <v>0.30529783821609402</v>
      </c>
      <c r="AY22">
        <v>-5.3921954196799602</v>
      </c>
      <c r="AZ22">
        <v>-9.4909638846792408</v>
      </c>
      <c r="BA22">
        <v>-0.86189934387178802</v>
      </c>
      <c r="BB22">
        <v>-0.86189934387178502</v>
      </c>
      <c r="BC22">
        <v>-2.91841790367697</v>
      </c>
      <c r="BD22">
        <v>-1.80283162344884</v>
      </c>
      <c r="BE22">
        <v>-0.27352067976122402</v>
      </c>
      <c r="BF22">
        <v>3.4098174893159698</v>
      </c>
      <c r="BG22">
        <v>-25.811745323875599</v>
      </c>
      <c r="BH22">
        <v>2.6585394099826799E-3</v>
      </c>
    </row>
    <row r="23" spans="1:60" x14ac:dyDescent="0.25">
      <c r="A23" t="s">
        <v>24</v>
      </c>
      <c r="B23" t="s">
        <v>21</v>
      </c>
      <c r="C23">
        <v>4188.5855771829001</v>
      </c>
      <c r="D23">
        <v>298.90548072840897</v>
      </c>
      <c r="E23">
        <v>982.06541504919096</v>
      </c>
      <c r="F23">
        <v>762.50223343409698</v>
      </c>
      <c r="G23">
        <v>1095.4811672348601</v>
      </c>
      <c r="H23">
        <v>1046.72002380039</v>
      </c>
      <c r="I23">
        <v>1284.36182003013</v>
      </c>
      <c r="J23">
        <v>1284.36182003013</v>
      </c>
      <c r="K23">
        <v>1284.36182003013</v>
      </c>
      <c r="L23">
        <v>1511.0263739059601</v>
      </c>
      <c r="M23">
        <v>1595.2528200239799</v>
      </c>
      <c r="N23">
        <v>1405.5032431239499</v>
      </c>
      <c r="O23">
        <v>1479.3014434013101</v>
      </c>
      <c r="P23">
        <v>1335.8971037414999</v>
      </c>
      <c r="Q23">
        <v>1043.3282502934901</v>
      </c>
      <c r="R23">
        <v>1015.66356149536</v>
      </c>
      <c r="S23">
        <v>335.38844382599399</v>
      </c>
      <c r="T23">
        <v>717.51182751238298</v>
      </c>
      <c r="U23">
        <v>717.51182751238298</v>
      </c>
      <c r="V23">
        <v>717.51183177500502</v>
      </c>
      <c r="W23">
        <v>717.51182751238298</v>
      </c>
      <c r="X23">
        <v>0.92503464156812498</v>
      </c>
      <c r="Y23">
        <v>11.3038792478226</v>
      </c>
      <c r="Z23">
        <v>163.32663403858001</v>
      </c>
      <c r="AA23">
        <v>163.32663406878399</v>
      </c>
      <c r="AB23">
        <v>873.004179797657</v>
      </c>
      <c r="AC23">
        <v>151.011747725655</v>
      </c>
      <c r="AD23">
        <v>334.25636330386902</v>
      </c>
      <c r="AE23">
        <v>776.77952094363104</v>
      </c>
      <c r="AF23">
        <v>439.75759814422503</v>
      </c>
      <c r="AG23">
        <v>2315.9720531603102</v>
      </c>
      <c r="AH23">
        <v>98.310688192197802</v>
      </c>
      <c r="AI23">
        <v>425.51826154107999</v>
      </c>
      <c r="AJ23">
        <v>18.066750390789998</v>
      </c>
      <c r="AK23">
        <v>639.87377834037898</v>
      </c>
      <c r="AL23">
        <v>425.51816667581699</v>
      </c>
      <c r="AM23">
        <v>2302.0614785119401</v>
      </c>
      <c r="AN23">
        <v>97.720916252644898</v>
      </c>
      <c r="AO23">
        <v>412.08826702342998</v>
      </c>
      <c r="AP23">
        <v>17.496521022056999</v>
      </c>
      <c r="AQ23">
        <v>620.20019534594303</v>
      </c>
      <c r="AR23">
        <v>412.08826702342998</v>
      </c>
      <c r="AS23">
        <v>2301.04109487287</v>
      </c>
      <c r="AT23">
        <v>97.677603386809096</v>
      </c>
      <c r="AU23">
        <v>399.96964739005102</v>
      </c>
      <c r="AV23">
        <v>16.982204177056801</v>
      </c>
      <c r="AW23">
        <v>334.78152532139001</v>
      </c>
      <c r="AX23">
        <v>1983.4193009059099</v>
      </c>
      <c r="AY23">
        <v>143.19813409102201</v>
      </c>
      <c r="AZ23">
        <v>5.1601730075679102</v>
      </c>
      <c r="BA23">
        <v>294.15223697772399</v>
      </c>
      <c r="BB23">
        <v>294.15223697772399</v>
      </c>
      <c r="BC23">
        <v>552.40799226262095</v>
      </c>
      <c r="BD23">
        <v>352.25472168308397</v>
      </c>
      <c r="BE23">
        <v>97.920631591779198</v>
      </c>
      <c r="BF23">
        <v>27317.0115673539</v>
      </c>
      <c r="BG23">
        <v>8078.9532115018701</v>
      </c>
      <c r="BH23">
        <v>-1.0192651335913301</v>
      </c>
    </row>
    <row r="24" spans="1:60" x14ac:dyDescent="0.25">
      <c r="A24" t="s">
        <v>25</v>
      </c>
      <c r="C24">
        <v>2.0158800000000001</v>
      </c>
      <c r="D24">
        <v>28.132825199999999</v>
      </c>
      <c r="E24">
        <v>8.5944556171284603</v>
      </c>
      <c r="F24">
        <v>11.0760804049625</v>
      </c>
      <c r="G24">
        <v>11.0760804049625</v>
      </c>
      <c r="H24">
        <v>11.0760804049625</v>
      </c>
      <c r="I24">
        <v>11.0760804049625</v>
      </c>
      <c r="J24">
        <v>11.0760804049625</v>
      </c>
      <c r="K24">
        <v>11.0760804049625</v>
      </c>
      <c r="L24">
        <v>11.0760804049625</v>
      </c>
      <c r="M24">
        <v>11.958576550927701</v>
      </c>
      <c r="N24">
        <v>11.5004089285808</v>
      </c>
      <c r="O24">
        <v>12.408505356259401</v>
      </c>
      <c r="P24">
        <v>12.408505356259401</v>
      </c>
      <c r="Q24">
        <v>12.408505356259401</v>
      </c>
      <c r="R24">
        <v>12.4079432435184</v>
      </c>
      <c r="S24">
        <v>17.028097139907199</v>
      </c>
      <c r="T24">
        <v>11.7828320239042</v>
      </c>
      <c r="U24">
        <v>11.7828320239042</v>
      </c>
      <c r="V24">
        <v>11.7828320239042</v>
      </c>
      <c r="W24">
        <v>11.7828320239042</v>
      </c>
      <c r="X24">
        <v>18.015280000000001</v>
      </c>
      <c r="Y24" s="1">
        <v>18.015280000000001</v>
      </c>
      <c r="Z24">
        <v>18.015280000000001</v>
      </c>
      <c r="AA24">
        <v>18.015280000000001</v>
      </c>
      <c r="AB24">
        <v>18.015280000000001</v>
      </c>
      <c r="AC24">
        <v>18.015280000000001</v>
      </c>
      <c r="AD24">
        <v>17.030560000000001</v>
      </c>
      <c r="AE24">
        <v>10.912731383835</v>
      </c>
      <c r="AF24">
        <v>10.912731383835</v>
      </c>
      <c r="AG24">
        <v>2.0727105758101998</v>
      </c>
      <c r="AH24">
        <v>2.0727105758101998</v>
      </c>
      <c r="AI24">
        <v>11.2777100920766</v>
      </c>
      <c r="AJ24">
        <v>11.2777100920766</v>
      </c>
      <c r="AK24">
        <v>11.2777100920766</v>
      </c>
      <c r="AL24">
        <v>11.2777100920766</v>
      </c>
      <c r="AM24">
        <v>2.08523396426604</v>
      </c>
      <c r="AN24">
        <v>2.08523396426604</v>
      </c>
      <c r="AO24">
        <v>11.645036287690001</v>
      </c>
      <c r="AP24">
        <v>11.645036287690001</v>
      </c>
      <c r="AQ24">
        <v>11.645036287690001</v>
      </c>
      <c r="AR24">
        <v>11.645036287690001</v>
      </c>
      <c r="AS24">
        <v>2.0861585885316498</v>
      </c>
      <c r="AT24">
        <v>2.0861585885316498</v>
      </c>
      <c r="AU24">
        <v>11.9976517302149</v>
      </c>
      <c r="AV24">
        <v>11.9976517302149</v>
      </c>
      <c r="AW24">
        <v>22.485895879272501</v>
      </c>
      <c r="AX24">
        <v>22.485895879272501</v>
      </c>
      <c r="AY24">
        <v>22.485895879272501</v>
      </c>
      <c r="AZ24">
        <v>18.015526003537801</v>
      </c>
      <c r="BA24">
        <v>30.983599535403599</v>
      </c>
      <c r="BB24">
        <v>30.983599535403599</v>
      </c>
      <c r="BC24">
        <v>28.071828731289401</v>
      </c>
      <c r="BD24">
        <v>39.743820141366299</v>
      </c>
      <c r="BE24">
        <v>2.0809728951067199</v>
      </c>
      <c r="BF24">
        <v>2.0809728951067199</v>
      </c>
      <c r="BG24">
        <v>2.0809728951067199</v>
      </c>
      <c r="BH24">
        <v>31.998799999999999</v>
      </c>
    </row>
    <row r="25" spans="1:60" x14ac:dyDescent="0.25">
      <c r="A25" t="s">
        <v>26</v>
      </c>
      <c r="Y25" s="1"/>
    </row>
    <row r="26" spans="1:60" x14ac:dyDescent="0.25">
      <c r="A26" t="s">
        <v>9</v>
      </c>
      <c r="C26">
        <v>1</v>
      </c>
      <c r="D26">
        <v>0</v>
      </c>
      <c r="E26">
        <v>0.74811083123425703</v>
      </c>
      <c r="F26">
        <v>0.62853794300827004</v>
      </c>
      <c r="G26">
        <v>0.62853794300827004</v>
      </c>
      <c r="H26">
        <v>0.62853794300827004</v>
      </c>
      <c r="I26">
        <v>0.62853794300827004</v>
      </c>
      <c r="J26">
        <v>0.62853794300827004</v>
      </c>
      <c r="K26">
        <v>0.62853794300827004</v>
      </c>
      <c r="L26">
        <v>0.62853794300827004</v>
      </c>
      <c r="M26">
        <v>0.55907849367701901</v>
      </c>
      <c r="N26">
        <v>0.59513992113494896</v>
      </c>
      <c r="O26">
        <v>0.52369027005898094</v>
      </c>
      <c r="P26">
        <v>0.52369027005898094</v>
      </c>
      <c r="Q26">
        <v>0.52369027005898094</v>
      </c>
      <c r="R26">
        <v>0.523708620406519</v>
      </c>
      <c r="S26" s="1">
        <v>6.1035899999999999E-4</v>
      </c>
      <c r="T26">
        <v>0.59448431300362503</v>
      </c>
      <c r="U26">
        <v>0.59448431300362503</v>
      </c>
      <c r="V26">
        <v>0.59448431300362503</v>
      </c>
      <c r="W26">
        <v>0.59448431300362503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0.693052909472753</v>
      </c>
      <c r="AF26">
        <v>0.693052909472753</v>
      </c>
      <c r="AG26">
        <v>0.99850178224127195</v>
      </c>
      <c r="AH26">
        <v>0.99850178224127195</v>
      </c>
      <c r="AI26">
        <v>0.68044181528667302</v>
      </c>
      <c r="AJ26">
        <v>0.68044181528667302</v>
      </c>
      <c r="AK26">
        <v>0.68044181528667302</v>
      </c>
      <c r="AL26">
        <v>0.68044181528667302</v>
      </c>
      <c r="AM26">
        <v>0.998171629630349</v>
      </c>
      <c r="AN26">
        <v>0.998171629630349</v>
      </c>
      <c r="AO26">
        <v>0.66774550992638904</v>
      </c>
      <c r="AP26">
        <v>0.66774550992638904</v>
      </c>
      <c r="AQ26">
        <v>0.66774550992638904</v>
      </c>
      <c r="AR26">
        <v>0.66774550992638904</v>
      </c>
      <c r="AS26">
        <v>0.99814725387002801</v>
      </c>
      <c r="AT26">
        <v>0.99814725387002801</v>
      </c>
      <c r="AU26">
        <v>0.65555738901738903</v>
      </c>
      <c r="AV26">
        <v>0.65555738901738903</v>
      </c>
      <c r="AW26" s="1">
        <v>1.7547E-5</v>
      </c>
      <c r="AX26" s="1">
        <v>1.7547E-5</v>
      </c>
      <c r="AY26" s="1">
        <v>1.7547E-5</v>
      </c>
      <c r="AZ26" s="1">
        <v>9.9999999999999998E-13</v>
      </c>
      <c r="BA26" s="1">
        <v>5.0901600000000001E-5</v>
      </c>
      <c r="BB26" s="1">
        <v>5.0901600000000001E-5</v>
      </c>
      <c r="BC26" s="1">
        <v>6.7816400000000003E-5</v>
      </c>
      <c r="BD26" s="1">
        <v>1.2649299999999999E-8</v>
      </c>
      <c r="BE26">
        <v>0.99828396369338901</v>
      </c>
      <c r="BF26">
        <v>0.99828396369338901</v>
      </c>
      <c r="BG26">
        <v>0.99828396369338901</v>
      </c>
      <c r="BH26">
        <v>0</v>
      </c>
    </row>
    <row r="27" spans="1:60" x14ac:dyDescent="0.25">
      <c r="A27" t="s">
        <v>10</v>
      </c>
      <c r="C27">
        <v>0</v>
      </c>
      <c r="D27">
        <v>0.99</v>
      </c>
      <c r="E27">
        <v>0.24937027707808601</v>
      </c>
      <c r="F27">
        <v>0.20890947791331499</v>
      </c>
      <c r="G27">
        <v>0.20890947791331499</v>
      </c>
      <c r="H27">
        <v>0.20890947791331499</v>
      </c>
      <c r="I27">
        <v>0.20890947791331499</v>
      </c>
      <c r="J27">
        <v>0.20890947791331499</v>
      </c>
      <c r="K27">
        <v>0.20890947791331499</v>
      </c>
      <c r="L27">
        <v>0.20890947791331499</v>
      </c>
      <c r="M27">
        <v>0.18570788840864599</v>
      </c>
      <c r="N27">
        <v>0.197753512796498</v>
      </c>
      <c r="O27">
        <v>0.17388749576808901</v>
      </c>
      <c r="P27">
        <v>0.17388749576808901</v>
      </c>
      <c r="Q27">
        <v>0.17388749576808901</v>
      </c>
      <c r="R27">
        <v>0.173894108117332</v>
      </c>
      <c r="S27" s="1">
        <v>2.6354299999999998E-4</v>
      </c>
      <c r="T27">
        <v>0.197386488840363</v>
      </c>
      <c r="U27">
        <v>0.197386488840363</v>
      </c>
      <c r="V27">
        <v>0.197386488840363</v>
      </c>
      <c r="W27">
        <v>0.197386488840363</v>
      </c>
      <c r="X27">
        <v>0</v>
      </c>
      <c r="Y27" s="1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0.230114197110177</v>
      </c>
      <c r="AF27">
        <v>0.230114197110177</v>
      </c>
      <c r="AG27">
        <v>0</v>
      </c>
      <c r="AH27">
        <v>0</v>
      </c>
      <c r="AI27">
        <v>0.239614941987733</v>
      </c>
      <c r="AJ27">
        <v>0.239614941987733</v>
      </c>
      <c r="AK27">
        <v>0.239614941987733</v>
      </c>
      <c r="AL27">
        <v>0.239614941987733</v>
      </c>
      <c r="AM27">
        <v>0</v>
      </c>
      <c r="AN27">
        <v>0</v>
      </c>
      <c r="AO27">
        <v>0.24918982081566801</v>
      </c>
      <c r="AP27">
        <v>0.24918982081566801</v>
      </c>
      <c r="AQ27">
        <v>0.24918982081566801</v>
      </c>
      <c r="AR27">
        <v>0.24918982081566801</v>
      </c>
      <c r="AS27">
        <v>0</v>
      </c>
      <c r="AT27">
        <v>0</v>
      </c>
      <c r="AU27">
        <v>0.25838213205816402</v>
      </c>
      <c r="AV27">
        <v>0.25838213205816402</v>
      </c>
      <c r="AW27">
        <v>0.25838213205816402</v>
      </c>
      <c r="AX27" s="1">
        <v>0.25838213205816402</v>
      </c>
      <c r="AY27">
        <v>0.25838213205816402</v>
      </c>
      <c r="AZ27" s="1">
        <v>1.1345399999999999E-6</v>
      </c>
      <c r="BA27">
        <v>0.74953727320631203</v>
      </c>
      <c r="BB27">
        <v>0.74953727320631203</v>
      </c>
      <c r="BC27">
        <v>0.99489538331875904</v>
      </c>
      <c r="BD27">
        <v>1.1364073525274101E-2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 t="s">
        <v>11</v>
      </c>
      <c r="C28">
        <v>0</v>
      </c>
      <c r="D28">
        <v>0</v>
      </c>
      <c r="E28">
        <v>0</v>
      </c>
      <c r="F28">
        <v>0.110697729499832</v>
      </c>
      <c r="G28">
        <v>0.110697729499832</v>
      </c>
      <c r="H28">
        <v>0.110697729499832</v>
      </c>
      <c r="I28">
        <v>0.110697729499832</v>
      </c>
      <c r="J28">
        <v>0.110697729499832</v>
      </c>
      <c r="K28">
        <v>0.110697729499832</v>
      </c>
      <c r="L28">
        <v>0.110697729499832</v>
      </c>
      <c r="M28">
        <v>0.19923937530219801</v>
      </c>
      <c r="N28">
        <v>0.153270998532024</v>
      </c>
      <c r="O28">
        <v>0.24433569722607401</v>
      </c>
      <c r="P28">
        <v>0.24433569722607401</v>
      </c>
      <c r="Q28">
        <v>0.24433569722607401</v>
      </c>
      <c r="R28">
        <v>0.244326408664259</v>
      </c>
      <c r="S28">
        <v>0.99895997875250797</v>
      </c>
      <c r="T28">
        <v>0.142223768375945</v>
      </c>
      <c r="U28">
        <v>0.142223768375945</v>
      </c>
      <c r="V28">
        <v>0.142223768375945</v>
      </c>
      <c r="W28">
        <v>0.142223768375945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25">
      <c r="A29" t="s">
        <v>12</v>
      </c>
      <c r="C29">
        <v>0</v>
      </c>
      <c r="D29">
        <v>0.01</v>
      </c>
      <c r="E29">
        <v>2.5188916876574298E-3</v>
      </c>
      <c r="F29">
        <v>5.1854849578582503E-2</v>
      </c>
      <c r="G29">
        <v>5.1854849578582503E-2</v>
      </c>
      <c r="H29">
        <v>5.1854849578582503E-2</v>
      </c>
      <c r="I29">
        <v>5.1854849578582503E-2</v>
      </c>
      <c r="J29">
        <v>5.1854849578582503E-2</v>
      </c>
      <c r="K29">
        <v>5.1854849578582503E-2</v>
      </c>
      <c r="L29">
        <v>5.1854849578582503E-2</v>
      </c>
      <c r="M29">
        <v>5.5974242612136599E-2</v>
      </c>
      <c r="N29">
        <v>5.3835567536528503E-2</v>
      </c>
      <c r="O29">
        <v>5.8086536946855699E-2</v>
      </c>
      <c r="P29">
        <v>5.8086536946855699E-2</v>
      </c>
      <c r="Q29">
        <v>5.8086536946855699E-2</v>
      </c>
      <c r="R29">
        <v>5.8070862811889702E-2</v>
      </c>
      <c r="S29" s="1">
        <v>1.66119E-4</v>
      </c>
      <c r="T29">
        <v>6.5905429780066693E-2</v>
      </c>
      <c r="U29">
        <v>6.5905429780066693E-2</v>
      </c>
      <c r="V29">
        <v>6.5905429780066693E-2</v>
      </c>
      <c r="W29">
        <v>6.5905429780066693E-2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7.6832893417069698E-2</v>
      </c>
      <c r="AF29">
        <v>7.6832893417069698E-2</v>
      </c>
      <c r="AG29">
        <v>1.49821775872807E-3</v>
      </c>
      <c r="AH29">
        <v>1.49821775872807E-3</v>
      </c>
      <c r="AI29">
        <v>7.9943242725594096E-2</v>
      </c>
      <c r="AJ29">
        <v>7.9943242725594096E-2</v>
      </c>
      <c r="AK29">
        <v>7.9943242725594096E-2</v>
      </c>
      <c r="AL29">
        <v>7.9943242725594096E-2</v>
      </c>
      <c r="AM29">
        <v>1.8283703696508999E-3</v>
      </c>
      <c r="AN29">
        <v>1.8283703696508999E-3</v>
      </c>
      <c r="AO29">
        <v>8.3064669257943105E-2</v>
      </c>
      <c r="AP29">
        <v>8.3064669257943105E-2</v>
      </c>
      <c r="AQ29">
        <v>8.3064669257943105E-2</v>
      </c>
      <c r="AR29">
        <v>8.3064669257943105E-2</v>
      </c>
      <c r="AS29">
        <v>1.85274612997232E-3</v>
      </c>
      <c r="AT29">
        <v>1.85274612997232E-3</v>
      </c>
      <c r="AU29">
        <v>8.6060478924446904E-2</v>
      </c>
      <c r="AV29">
        <v>8.6060478924446904E-2</v>
      </c>
      <c r="AW29">
        <v>8.6060478924446904E-2</v>
      </c>
      <c r="AX29" s="1">
        <v>8.6060478924446904E-2</v>
      </c>
      <c r="AY29">
        <v>8.6060478924446904E-2</v>
      </c>
      <c r="AZ29" s="1">
        <v>1.0699200000000001E-5</v>
      </c>
      <c r="BA29">
        <v>0.24963207325280801</v>
      </c>
      <c r="BB29">
        <v>0.24963207325280801</v>
      </c>
      <c r="BC29">
        <v>5.0368003138668398E-3</v>
      </c>
      <c r="BD29">
        <v>0.98551023602305299</v>
      </c>
      <c r="BE29">
        <v>1.71603630661092E-3</v>
      </c>
      <c r="BF29">
        <v>1.71603630661092E-3</v>
      </c>
      <c r="BG29">
        <v>1.71603630661092E-3</v>
      </c>
      <c r="BH29">
        <v>0</v>
      </c>
    </row>
    <row r="30" spans="1:60" x14ac:dyDescent="0.25">
      <c r="A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1">
        <v>0.65553984206017901</v>
      </c>
      <c r="AX30">
        <v>0.65553984206017901</v>
      </c>
      <c r="AY30" s="1">
        <v>0.65553984206017901</v>
      </c>
      <c r="AZ30" s="1">
        <v>0.99998816612496699</v>
      </c>
      <c r="BA30" s="1">
        <v>7.7975199999999998E-4</v>
      </c>
      <c r="BB30" s="1">
        <v>7.7975199999999998E-4</v>
      </c>
      <c r="BC30" s="1">
        <v>9.9999999999999998E-13</v>
      </c>
      <c r="BD30">
        <v>3.1256778023475199E-3</v>
      </c>
      <c r="BE30">
        <v>0</v>
      </c>
      <c r="BF30">
        <v>0</v>
      </c>
      <c r="BG30">
        <v>0</v>
      </c>
      <c r="BH30">
        <v>0</v>
      </c>
    </row>
    <row r="31" spans="1:60" x14ac:dyDescent="0.25">
      <c r="A31" t="s">
        <v>267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</row>
    <row r="32" spans="1:60" x14ac:dyDescent="0.25">
      <c r="A32" t="s">
        <v>27</v>
      </c>
      <c r="B32" t="s">
        <v>28</v>
      </c>
      <c r="C32">
        <v>2.3799382833446301</v>
      </c>
      <c r="D32">
        <v>33.647916009328</v>
      </c>
      <c r="E32">
        <v>10.1822933721513</v>
      </c>
      <c r="F32">
        <v>14.3502962853598</v>
      </c>
      <c r="G32">
        <v>29.917837848812798</v>
      </c>
      <c r="H32">
        <v>36.432225193323703</v>
      </c>
      <c r="I32">
        <v>54.176999673995802</v>
      </c>
      <c r="J32">
        <v>54.176999673995802</v>
      </c>
      <c r="K32">
        <v>54.176999673995802</v>
      </c>
      <c r="L32">
        <v>39.340516234762497</v>
      </c>
      <c r="M32">
        <v>34.053053057417003</v>
      </c>
      <c r="N32">
        <v>40.6933155868374</v>
      </c>
      <c r="O32">
        <v>35.0311198628957</v>
      </c>
      <c r="P32">
        <v>39.975355607655302</v>
      </c>
      <c r="Q32">
        <v>73.630509890506602</v>
      </c>
      <c r="R32">
        <v>94.602806887625903</v>
      </c>
      <c r="S32">
        <v>506.96798140301502</v>
      </c>
      <c r="T32">
        <v>15.688200781963101</v>
      </c>
      <c r="U32">
        <v>15.688200781963101</v>
      </c>
      <c r="V32">
        <v>15.6882008738246</v>
      </c>
      <c r="W32">
        <v>15.688200781963101</v>
      </c>
      <c r="X32">
        <v>996.96474753847599</v>
      </c>
      <c r="Y32">
        <v>980.85148560260302</v>
      </c>
      <c r="Z32">
        <v>94.597206122369698</v>
      </c>
      <c r="AA32">
        <v>94.597206312527703</v>
      </c>
      <c r="AB32">
        <v>5.0340731367207798</v>
      </c>
      <c r="AC32">
        <v>645.63536300964995</v>
      </c>
      <c r="AD32">
        <v>507.22073969353102</v>
      </c>
      <c r="AE32">
        <v>14.3403635396058</v>
      </c>
      <c r="AF32">
        <v>3.0717118459337001</v>
      </c>
      <c r="AG32">
        <v>0.58305074146782798</v>
      </c>
      <c r="AH32">
        <v>9.1905471590122495E-2</v>
      </c>
      <c r="AI32">
        <v>3.1745715751423398</v>
      </c>
      <c r="AJ32">
        <v>0.50061645534695298</v>
      </c>
      <c r="AK32">
        <v>1.62777207579592</v>
      </c>
      <c r="AL32">
        <v>3.1729718314284598</v>
      </c>
      <c r="AM32">
        <v>0.58627966677482901</v>
      </c>
      <c r="AN32">
        <v>9.2414324122813502E-2</v>
      </c>
      <c r="AO32">
        <v>3.2764522241875702</v>
      </c>
      <c r="AP32">
        <v>0.51669133564096803</v>
      </c>
      <c r="AQ32">
        <v>1.6791480620345101</v>
      </c>
      <c r="AR32">
        <v>3.2764522241875702</v>
      </c>
      <c r="AS32">
        <v>0.58653967032118803</v>
      </c>
      <c r="AT32">
        <v>9.2455308819913595E-2</v>
      </c>
      <c r="AU32">
        <v>3.3757996672194901</v>
      </c>
      <c r="AV32">
        <v>0.532367685085118</v>
      </c>
      <c r="AW32">
        <v>0.45108403072971798</v>
      </c>
      <c r="AX32">
        <v>6.6384539581861501</v>
      </c>
      <c r="AY32">
        <v>97.854813645987605</v>
      </c>
      <c r="AZ32">
        <v>756.17172298119704</v>
      </c>
      <c r="BA32">
        <v>49.868686138752302</v>
      </c>
      <c r="BB32">
        <v>49.868686138752103</v>
      </c>
      <c r="BC32">
        <v>464.65848767411501</v>
      </c>
      <c r="BD32">
        <v>764.25652022996303</v>
      </c>
      <c r="BE32">
        <v>9.2242274823156306E-2</v>
      </c>
      <c r="BF32">
        <v>6.5865896472423398</v>
      </c>
      <c r="BG32">
        <v>35.586631357574703</v>
      </c>
      <c r="BH32">
        <v>1.2914154814187599</v>
      </c>
    </row>
    <row r="33" spans="1:60" x14ac:dyDescent="0.25">
      <c r="A33" t="s">
        <v>29</v>
      </c>
      <c r="B33" t="s">
        <v>30</v>
      </c>
      <c r="C33">
        <v>250.777471031945</v>
      </c>
      <c r="D33">
        <v>84.090556406543001</v>
      </c>
      <c r="E33">
        <v>335.08060962345797</v>
      </c>
      <c r="F33">
        <v>1512.58748040159</v>
      </c>
      <c r="G33">
        <v>2173.1229443256202</v>
      </c>
      <c r="H33">
        <v>2076.3947095021299</v>
      </c>
      <c r="I33">
        <v>2547.8084182572702</v>
      </c>
      <c r="J33">
        <v>1273.9042091286401</v>
      </c>
      <c r="K33">
        <v>1273.9042091286401</v>
      </c>
      <c r="L33">
        <v>1498.7232007395201</v>
      </c>
      <c r="M33">
        <v>1582.1589991631499</v>
      </c>
      <c r="N33">
        <v>2788.0261520642398</v>
      </c>
      <c r="O33">
        <v>2934.4159333451898</v>
      </c>
      <c r="P33">
        <v>2649.9519513179398</v>
      </c>
      <c r="Q33">
        <v>2069.5978193133001</v>
      </c>
      <c r="R33">
        <v>2014.5835832755099</v>
      </c>
      <c r="S33">
        <v>108.802702770111</v>
      </c>
      <c r="T33">
        <v>1190.4286472217</v>
      </c>
      <c r="U33">
        <v>11.904286472217001</v>
      </c>
      <c r="V33">
        <v>11.9042865429385</v>
      </c>
      <c r="W33">
        <v>1178.5243607494899</v>
      </c>
      <c r="X33">
        <v>2.4380541067454802</v>
      </c>
      <c r="Y33">
        <v>29.7929050263348</v>
      </c>
      <c r="Z33">
        <v>430.469468887831</v>
      </c>
      <c r="AA33">
        <v>430.46946896743901</v>
      </c>
      <c r="AB33">
        <v>289.46014995688603</v>
      </c>
      <c r="AC33">
        <v>347.94127190233598</v>
      </c>
      <c r="AD33">
        <v>1.1400014734581501</v>
      </c>
      <c r="AE33">
        <v>10.2383473430107</v>
      </c>
      <c r="AF33">
        <v>5.7962277778116196</v>
      </c>
      <c r="AG33">
        <v>0.229886974300997</v>
      </c>
      <c r="AH33">
        <v>9.7584712298722804E-3</v>
      </c>
      <c r="AI33">
        <v>5.5663085105647596</v>
      </c>
      <c r="AJ33">
        <v>0.23633558309411101</v>
      </c>
      <c r="AK33">
        <v>8.3703454821513699</v>
      </c>
      <c r="AL33">
        <v>5.5663072696090401</v>
      </c>
      <c r="AM33">
        <v>0.21394534446553201</v>
      </c>
      <c r="AN33">
        <v>9.0818317774353403E-3</v>
      </c>
      <c r="AO33">
        <v>5.3523294589029797</v>
      </c>
      <c r="AP33">
        <v>0.22725020921148101</v>
      </c>
      <c r="AQ33">
        <v>8.0553513448582006</v>
      </c>
      <c r="AR33">
        <v>5.3523294589029797</v>
      </c>
      <c r="AS33">
        <v>0.190478376524543</v>
      </c>
      <c r="AT33">
        <v>8.0856753742399208E-3</v>
      </c>
      <c r="AU33">
        <v>5.1618199173244799</v>
      </c>
      <c r="AV33">
        <v>0.21916432992655899</v>
      </c>
      <c r="AW33">
        <v>8.0975053193434707</v>
      </c>
      <c r="AX33">
        <v>47.973819117276101</v>
      </c>
      <c r="AY33">
        <v>3.4635951055212701</v>
      </c>
      <c r="AZ33">
        <v>6.5526487674120601E-2</v>
      </c>
      <c r="BA33">
        <v>3.3794932440765901</v>
      </c>
      <c r="BB33">
        <v>3.3794932440765799</v>
      </c>
      <c r="BC33">
        <v>4.3156706485768304</v>
      </c>
      <c r="BD33">
        <v>1.29504909070843</v>
      </c>
      <c r="BE33">
        <v>2.6925939271130701E-2</v>
      </c>
      <c r="BF33">
        <v>7.5115548436994999</v>
      </c>
      <c r="BG33">
        <v>2.22152778235826</v>
      </c>
      <c r="BH33">
        <v>-1.1499250101982E-2</v>
      </c>
    </row>
    <row r="34" spans="1:60" x14ac:dyDescent="0.25">
      <c r="A34" t="s">
        <v>31</v>
      </c>
      <c r="B34" t="s">
        <v>17</v>
      </c>
      <c r="C34">
        <v>8443.6858933314707</v>
      </c>
      <c r="D34">
        <v>8409.0556406543001</v>
      </c>
      <c r="E34">
        <v>8440.3176227571093</v>
      </c>
      <c r="F34">
        <v>8445.5360464795303</v>
      </c>
      <c r="G34">
        <v>12133.6374904155</v>
      </c>
      <c r="H34">
        <v>11593.5551450974</v>
      </c>
      <c r="I34">
        <v>14225.694787717601</v>
      </c>
      <c r="J34">
        <v>14225.694787717601</v>
      </c>
      <c r="K34">
        <v>14225.694787717601</v>
      </c>
      <c r="L34">
        <v>16736.249611401301</v>
      </c>
      <c r="M34">
        <v>19076.952966340101</v>
      </c>
      <c r="N34">
        <v>16163.8620463718</v>
      </c>
      <c r="O34">
        <v>18355.919883967501</v>
      </c>
      <c r="P34">
        <v>16576.486367187899</v>
      </c>
      <c r="Q34">
        <v>12946.1441821035</v>
      </c>
      <c r="R34">
        <v>12602.295825544101</v>
      </c>
      <c r="S34">
        <v>5711.0270010713402</v>
      </c>
      <c r="T34">
        <v>8454.3213387429496</v>
      </c>
      <c r="U34">
        <v>8454.3213387429496</v>
      </c>
      <c r="V34">
        <v>8454.3213889686995</v>
      </c>
      <c r="W34">
        <v>8454.3213387429496</v>
      </c>
      <c r="X34">
        <v>16.6647580776208</v>
      </c>
      <c r="Y34">
        <v>203.64254973575601</v>
      </c>
      <c r="Z34">
        <v>2942.3750436626201</v>
      </c>
      <c r="AA34">
        <v>2942.3750442067499</v>
      </c>
      <c r="AB34">
        <v>15727.4147402251</v>
      </c>
      <c r="AC34">
        <v>2720.5189185669701</v>
      </c>
      <c r="AD34">
        <v>5692.5730506283498</v>
      </c>
      <c r="AE34">
        <v>8476.7862565219093</v>
      </c>
      <c r="AF34">
        <v>4798.9565425484097</v>
      </c>
      <c r="AG34">
        <v>4800.3397678662504</v>
      </c>
      <c r="AH34">
        <v>203.76960313114799</v>
      </c>
      <c r="AI34">
        <v>4798.8715925447495</v>
      </c>
      <c r="AJ34">
        <v>203.75157321324201</v>
      </c>
      <c r="AK34">
        <v>7216.3109676445101</v>
      </c>
      <c r="AL34">
        <v>4798.8705226818201</v>
      </c>
      <c r="AM34">
        <v>4800.3367828216096</v>
      </c>
      <c r="AN34">
        <v>203.77097358921301</v>
      </c>
      <c r="AO34">
        <v>4798.7828232191396</v>
      </c>
      <c r="AP34">
        <v>203.747622210185</v>
      </c>
      <c r="AQ34">
        <v>7222.2537804359399</v>
      </c>
      <c r="AR34">
        <v>4798.7828232191396</v>
      </c>
      <c r="AS34">
        <v>4800.3366426332996</v>
      </c>
      <c r="AT34">
        <v>203.77097121258001</v>
      </c>
      <c r="AU34">
        <v>4798.6965320426898</v>
      </c>
      <c r="AV34">
        <v>203.74657132772799</v>
      </c>
      <c r="AW34">
        <v>7527.8625206808301</v>
      </c>
      <c r="AX34">
        <v>44598.9598851099</v>
      </c>
      <c r="AY34">
        <v>3219.9383332768498</v>
      </c>
      <c r="AZ34">
        <v>92.963231000611401</v>
      </c>
      <c r="BA34">
        <v>9113.8951129609395</v>
      </c>
      <c r="BB34">
        <v>9113.8951129609304</v>
      </c>
      <c r="BC34">
        <v>15507.1025485918</v>
      </c>
      <c r="BD34">
        <v>13999.9483025195</v>
      </c>
      <c r="BE34">
        <v>203.77018021422401</v>
      </c>
      <c r="BF34">
        <v>56845.960646980202</v>
      </c>
      <c r="BG34">
        <v>16812.0826539708</v>
      </c>
      <c r="BH34">
        <v>-32.615261156762102</v>
      </c>
    </row>
    <row r="35" spans="1:60" x14ac:dyDescent="0.25">
      <c r="A35" t="s">
        <v>32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0.83002936655520898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4.8874496049572398E-2</v>
      </c>
      <c r="AA35">
        <v>4.8874495970109101E-2</v>
      </c>
      <c r="AB35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0.34472120047360499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1</v>
      </c>
    </row>
    <row r="36" spans="1:60" x14ac:dyDescent="0.25">
      <c r="A36" t="s">
        <v>33</v>
      </c>
      <c r="B36" t="s">
        <v>34</v>
      </c>
      <c r="C36">
        <v>1.1805952156599699</v>
      </c>
      <c r="D36">
        <v>1.1960375742614</v>
      </c>
      <c r="E36">
        <v>1.1847514055292001</v>
      </c>
      <c r="F36">
        <v>1.29561142215348</v>
      </c>
      <c r="G36">
        <v>2.7011214035073698</v>
      </c>
      <c r="H36">
        <v>3.28927055973706</v>
      </c>
      <c r="I36">
        <v>4.8913512445903198</v>
      </c>
      <c r="J36">
        <v>4.8913512445903198</v>
      </c>
      <c r="K36">
        <v>4.8913512445903198</v>
      </c>
      <c r="L36">
        <v>3.5518445872906899</v>
      </c>
      <c r="M36">
        <v>2.8475841512069699</v>
      </c>
      <c r="N36">
        <v>3.5384233586430498</v>
      </c>
      <c r="O36">
        <v>2.82315386560433</v>
      </c>
      <c r="P36">
        <v>3.2216092478446599</v>
      </c>
      <c r="Q36">
        <v>5.9338742077718596</v>
      </c>
      <c r="R36">
        <v>7.6243745664329996</v>
      </c>
      <c r="S36">
        <v>29.772438883665998</v>
      </c>
      <c r="T36">
        <v>1.3314456787753499</v>
      </c>
      <c r="U36">
        <v>1.3314456787753499</v>
      </c>
      <c r="V36">
        <v>1.33144568657157</v>
      </c>
      <c r="W36">
        <v>1.3314456787753499</v>
      </c>
      <c r="X36">
        <v>55.339952947635297</v>
      </c>
      <c r="Y36">
        <v>54.445530993834304</v>
      </c>
      <c r="Z36">
        <v>5.2509428730705103</v>
      </c>
      <c r="AA36">
        <v>5.2509428836258802</v>
      </c>
      <c r="AB36">
        <v>0.27943352180597703</v>
      </c>
      <c r="AC36">
        <v>35.838208621217703</v>
      </c>
      <c r="AD36">
        <v>29.7829748225267</v>
      </c>
      <c r="AE36">
        <v>1.314094797646</v>
      </c>
      <c r="AF36">
        <v>0.28147965325013102</v>
      </c>
      <c r="AG36">
        <v>0.28129867636725903</v>
      </c>
      <c r="AH36">
        <v>4.4340716288475399E-2</v>
      </c>
      <c r="AI36">
        <v>0.28149079460490001</v>
      </c>
      <c r="AJ36">
        <v>4.4389902849043102E-2</v>
      </c>
      <c r="AK36">
        <v>0.14433533603063101</v>
      </c>
      <c r="AL36">
        <v>0.28134894455725601</v>
      </c>
      <c r="AM36">
        <v>0.281157739045934</v>
      </c>
      <c r="AN36">
        <v>4.4318443736524098E-2</v>
      </c>
      <c r="AO36">
        <v>0.28136041341933099</v>
      </c>
      <c r="AP36">
        <v>4.4370092361770003E-2</v>
      </c>
      <c r="AQ36">
        <v>0.14419431769478799</v>
      </c>
      <c r="AR36">
        <v>0.28136041341933099</v>
      </c>
      <c r="AS36">
        <v>0.28115775739467003</v>
      </c>
      <c r="AT36">
        <v>4.4318446990642503E-2</v>
      </c>
      <c r="AU36">
        <v>0.28137170032347902</v>
      </c>
      <c r="AV36">
        <v>4.43726570045705E-2</v>
      </c>
      <c r="AW36">
        <v>2.00607542235187E-2</v>
      </c>
      <c r="AX36">
        <v>0.29522746141973699</v>
      </c>
      <c r="AY36">
        <v>4.3518307730042496</v>
      </c>
      <c r="AZ36">
        <v>41.9733358233728</v>
      </c>
      <c r="BA36">
        <v>1.60951880628878</v>
      </c>
      <c r="BB36">
        <v>1.60951880628877</v>
      </c>
      <c r="BC36">
        <v>16.552483706065001</v>
      </c>
      <c r="BD36">
        <v>19.2295687105958</v>
      </c>
      <c r="BE36">
        <v>4.4326514314558502E-2</v>
      </c>
      <c r="BF36">
        <v>3.16514917744979</v>
      </c>
      <c r="BG36">
        <v>17.100958614720302</v>
      </c>
      <c r="BH36">
        <v>4.03582472286073E-2</v>
      </c>
    </row>
    <row r="37" spans="1:60" x14ac:dyDescent="0.25">
      <c r="A37" t="s">
        <v>61</v>
      </c>
    </row>
    <row r="38" spans="1:60" x14ac:dyDescent="0.25">
      <c r="A38" t="s">
        <v>7</v>
      </c>
      <c r="B38" t="s">
        <v>8</v>
      </c>
      <c r="C38">
        <v>2.9700000000000001E-2</v>
      </c>
      <c r="D38">
        <v>0.01</v>
      </c>
      <c r="E38">
        <v>3.9699999999999999E-2</v>
      </c>
      <c r="F38">
        <v>0.17909904973196999</v>
      </c>
      <c r="G38">
        <v>0.17909904973196999</v>
      </c>
      <c r="H38">
        <v>0.17909904973196999</v>
      </c>
      <c r="I38">
        <v>0.17909904973196999</v>
      </c>
      <c r="J38" s="1">
        <v>8.9549524865984997E-2</v>
      </c>
      <c r="K38" s="1">
        <v>8.9549524865984997E-2</v>
      </c>
      <c r="L38" s="1">
        <v>8.9549524865984997E-2</v>
      </c>
      <c r="M38">
        <v>8.2935624046185999E-2</v>
      </c>
      <c r="N38">
        <v>0.17248514891217101</v>
      </c>
      <c r="O38">
        <v>0.15986210181207999</v>
      </c>
      <c r="P38">
        <v>0.15986210181207999</v>
      </c>
      <c r="Q38">
        <v>0.15986210181207999</v>
      </c>
      <c r="R38">
        <v>0.13268721498421801</v>
      </c>
      <c r="T38">
        <v>0.14080712094138501</v>
      </c>
      <c r="U38">
        <v>1.4080712094138501E-3</v>
      </c>
      <c r="V38">
        <v>1.4080712094138501E-3</v>
      </c>
      <c r="W38">
        <v>0.13939904973197101</v>
      </c>
      <c r="Z38">
        <v>7.1503387720524498E-3</v>
      </c>
      <c r="AA38">
        <v>7.1503387604269801E-3</v>
      </c>
      <c r="AB38" s="1">
        <v>1.8404814442678202E-2</v>
      </c>
      <c r="AD38" s="1"/>
      <c r="AE38" s="1">
        <v>1.20781001586934E-3</v>
      </c>
      <c r="AF38">
        <v>1.20781001586934E-3</v>
      </c>
      <c r="AG38" s="1">
        <v>4.7889729772853599E-5</v>
      </c>
      <c r="AH38" s="1">
        <v>4.7889729772853599E-5</v>
      </c>
      <c r="AI38">
        <v>1.1599202860964801E-3</v>
      </c>
      <c r="AJ38" s="1">
        <v>1.1599202860964801E-3</v>
      </c>
      <c r="AK38" s="1">
        <v>1.1599202860964801E-3</v>
      </c>
      <c r="AL38">
        <v>1.1599202860964801E-3</v>
      </c>
      <c r="AM38" s="1">
        <v>4.4568819677642802E-5</v>
      </c>
      <c r="AN38" s="1">
        <v>4.4568819677642802E-5</v>
      </c>
      <c r="AO38">
        <v>1.1153514664188401E-3</v>
      </c>
      <c r="AP38" s="1">
        <v>1.1153514664188401E-3</v>
      </c>
      <c r="AQ38" s="1">
        <v>1.1153514664188401E-3</v>
      </c>
      <c r="AR38">
        <v>1.1153514664188401E-3</v>
      </c>
      <c r="AS38" s="1">
        <v>3.9680212181963297E-5</v>
      </c>
      <c r="AT38" s="1">
        <v>3.9680212181963297E-5</v>
      </c>
      <c r="AU38">
        <v>1.0756712542368701E-3</v>
      </c>
      <c r="AV38">
        <v>1.0756712542368701E-3</v>
      </c>
      <c r="AW38">
        <v>1.0756712542368701E-3</v>
      </c>
      <c r="AX38">
        <v>1.0756712542368701E-3</v>
      </c>
      <c r="AY38">
        <v>3.7080668607548299E-4</v>
      </c>
      <c r="BA38">
        <v>3.7080668607548402E-4</v>
      </c>
      <c r="BB38">
        <v>3.7080668607548402E-4</v>
      </c>
      <c r="BE38">
        <v>1.3213876163246E-4</v>
      </c>
      <c r="BF38">
        <v>1.3213876163246E-4</v>
      </c>
      <c r="BG38">
        <v>1.3213876163246E-4</v>
      </c>
      <c r="BH38">
        <v>3.5257268205555499E-4</v>
      </c>
    </row>
    <row r="39" spans="1:60" x14ac:dyDescent="0.25">
      <c r="A39" t="s">
        <v>9</v>
      </c>
      <c r="B39" t="s">
        <v>8</v>
      </c>
      <c r="C39">
        <v>2.9700000000000001E-2</v>
      </c>
      <c r="D39">
        <v>0</v>
      </c>
      <c r="E39">
        <v>2.9700000000000001E-2</v>
      </c>
      <c r="F39">
        <v>0.112570548313268</v>
      </c>
      <c r="G39">
        <v>0.112570548313268</v>
      </c>
      <c r="H39">
        <v>0.112570548313268</v>
      </c>
      <c r="I39">
        <v>0.112570548313268</v>
      </c>
      <c r="J39" s="1">
        <v>5.6285274156634202E-2</v>
      </c>
      <c r="K39" s="1">
        <v>5.6285274156634202E-2</v>
      </c>
      <c r="L39" s="1">
        <v>5.6285274156634202E-2</v>
      </c>
      <c r="M39">
        <v>4.6367523763905197E-2</v>
      </c>
      <c r="N39">
        <v>0.102652797920539</v>
      </c>
      <c r="O39">
        <v>8.3718227270164494E-2</v>
      </c>
      <c r="P39">
        <v>8.3718227270164494E-2</v>
      </c>
      <c r="Q39">
        <v>8.3718227270164494E-2</v>
      </c>
      <c r="R39">
        <v>8.3519800902256899E-2</v>
      </c>
      <c r="T39">
        <v>8.3707624558857496E-2</v>
      </c>
      <c r="U39">
        <v>8.3707624558857505E-4</v>
      </c>
      <c r="V39">
        <v>8.3707624558857505E-4</v>
      </c>
      <c r="W39">
        <v>8.2870548313268802E-2</v>
      </c>
      <c r="Z39">
        <v>0</v>
      </c>
      <c r="AA39">
        <v>0</v>
      </c>
      <c r="AB39" s="1">
        <v>0</v>
      </c>
      <c r="AD39" s="1"/>
      <c r="AE39" s="1">
        <v>8.3707624558857798E-4</v>
      </c>
      <c r="AF39">
        <v>8.3707624558857798E-4</v>
      </c>
      <c r="AG39" s="1">
        <v>4.7817980529247199E-5</v>
      </c>
      <c r="AH39" s="1">
        <v>4.7817980529247199E-5</v>
      </c>
      <c r="AI39">
        <v>7.8925826505932902E-4</v>
      </c>
      <c r="AJ39" s="1">
        <v>7.8925826505932902E-4</v>
      </c>
      <c r="AK39" s="1">
        <v>7.8925826505932902E-4</v>
      </c>
      <c r="AL39">
        <v>7.8925826505932902E-4</v>
      </c>
      <c r="AM39" s="1">
        <v>4.4487331368333898E-5</v>
      </c>
      <c r="AN39" s="1">
        <v>4.4487331368333898E-5</v>
      </c>
      <c r="AO39">
        <v>7.4477093369099102E-4</v>
      </c>
      <c r="AP39" s="1">
        <v>7.4477093369099102E-4</v>
      </c>
      <c r="AQ39" s="1">
        <v>7.4477093369099102E-4</v>
      </c>
      <c r="AR39">
        <v>7.4477093369099102E-4</v>
      </c>
      <c r="AS39" s="1">
        <v>3.9606694822406703E-5</v>
      </c>
      <c r="AT39" s="1">
        <v>3.9606694822406703E-5</v>
      </c>
      <c r="AU39">
        <v>7.0516423886858202E-4</v>
      </c>
      <c r="AV39">
        <v>7.0516423886858202E-4</v>
      </c>
      <c r="AW39" s="1">
        <v>1.8874757470518902E-8</v>
      </c>
      <c r="AX39" s="1">
        <v>1.8874757470518902E-8</v>
      </c>
      <c r="AY39" s="1">
        <v>1.8874657831219499E-8</v>
      </c>
      <c r="BA39" s="1">
        <v>1.8874657831219499E-8</v>
      </c>
      <c r="BB39" s="1">
        <v>1.8874657831219499E-8</v>
      </c>
      <c r="BE39">
        <v>1.3191200671998799E-4</v>
      </c>
      <c r="BF39">
        <v>1.3191200671998799E-4</v>
      </c>
      <c r="BG39">
        <v>1.3191200671998799E-4</v>
      </c>
      <c r="BH39">
        <v>0</v>
      </c>
    </row>
    <row r="40" spans="1:60" x14ac:dyDescent="0.25">
      <c r="A40" t="s">
        <v>10</v>
      </c>
      <c r="B40" t="s">
        <v>8</v>
      </c>
      <c r="C40">
        <v>0</v>
      </c>
      <c r="D40">
        <v>9.9000000000000008E-3</v>
      </c>
      <c r="E40">
        <v>9.9000000000000199E-3</v>
      </c>
      <c r="F40">
        <v>3.7415488974276698E-2</v>
      </c>
      <c r="G40">
        <v>3.7415488974276698E-2</v>
      </c>
      <c r="H40">
        <v>3.7415488974276698E-2</v>
      </c>
      <c r="I40">
        <v>3.7415488974276698E-2</v>
      </c>
      <c r="J40">
        <v>1.8707744487138401E-2</v>
      </c>
      <c r="K40">
        <v>1.8707744487138401E-2</v>
      </c>
      <c r="L40">
        <v>1.8707744487138401E-2</v>
      </c>
      <c r="M40">
        <v>1.54017996154705E-2</v>
      </c>
      <c r="N40">
        <v>3.4109544102608899E-2</v>
      </c>
      <c r="O40">
        <v>2.77980205523259E-2</v>
      </c>
      <c r="P40">
        <v>2.77980205523259E-2</v>
      </c>
      <c r="Q40">
        <v>2.77980205523259E-2</v>
      </c>
      <c r="R40">
        <v>2.7725228893610902E-2</v>
      </c>
      <c r="T40">
        <v>2.77934232063403E-2</v>
      </c>
      <c r="U40">
        <v>2.7793423206340303E-4</v>
      </c>
      <c r="V40">
        <v>2.7793423206340303E-4</v>
      </c>
      <c r="W40">
        <v>2.75154889742769E-2</v>
      </c>
      <c r="Z40">
        <v>0</v>
      </c>
      <c r="AA40">
        <v>0</v>
      </c>
      <c r="AB40">
        <v>0</v>
      </c>
      <c r="AE40">
        <v>2.7793423206340303E-4</v>
      </c>
      <c r="AF40">
        <v>2.7793423206340303E-4</v>
      </c>
      <c r="AG40">
        <v>0</v>
      </c>
      <c r="AH40">
        <v>0</v>
      </c>
      <c r="AI40">
        <v>2.77934232063404E-4</v>
      </c>
      <c r="AJ40">
        <v>2.77934232063404E-4</v>
      </c>
      <c r="AK40">
        <v>2.77934232063404E-4</v>
      </c>
      <c r="AL40">
        <v>2.77934232063404E-4</v>
      </c>
      <c r="AM40">
        <v>0</v>
      </c>
      <c r="AN40">
        <v>0</v>
      </c>
      <c r="AO40">
        <v>2.77934232063402E-4</v>
      </c>
      <c r="AP40">
        <v>2.77934232063402E-4</v>
      </c>
      <c r="AQ40">
        <v>2.77934232063402E-4</v>
      </c>
      <c r="AR40">
        <v>2.77934232063402E-4</v>
      </c>
      <c r="AS40">
        <v>0</v>
      </c>
      <c r="AT40">
        <v>0</v>
      </c>
      <c r="AU40">
        <v>2.77934232063402E-4</v>
      </c>
      <c r="AV40">
        <v>2.77934232063402E-4</v>
      </c>
      <c r="AW40">
        <v>2.7793423206340303E-4</v>
      </c>
      <c r="AX40">
        <v>2.7793423206340303E-4</v>
      </c>
      <c r="AY40">
        <v>2.7793343236768702E-4</v>
      </c>
      <c r="BA40">
        <v>2.7793343236768702E-4</v>
      </c>
      <c r="BB40">
        <v>2.7793343236768702E-4</v>
      </c>
      <c r="BE40">
        <v>0</v>
      </c>
      <c r="BF40">
        <v>0</v>
      </c>
      <c r="BG40">
        <v>0</v>
      </c>
      <c r="BH40">
        <v>0</v>
      </c>
    </row>
    <row r="41" spans="1:60" x14ac:dyDescent="0.25">
      <c r="A41" t="s">
        <v>11</v>
      </c>
      <c r="B41" t="s">
        <v>8</v>
      </c>
      <c r="C41">
        <v>0</v>
      </c>
      <c r="D41">
        <v>0</v>
      </c>
      <c r="E41">
        <v>0</v>
      </c>
      <c r="F41">
        <v>1.9825858160906599E-2</v>
      </c>
      <c r="G41">
        <v>1.9825858160906599E-2</v>
      </c>
      <c r="H41">
        <v>1.9825858160906599E-2</v>
      </c>
      <c r="I41">
        <v>1.9825858160906599E-2</v>
      </c>
      <c r="J41">
        <v>9.9129290804532907E-3</v>
      </c>
      <c r="K41">
        <v>9.9129290804532907E-3</v>
      </c>
      <c r="L41">
        <v>9.9129290804532907E-3</v>
      </c>
      <c r="M41">
        <v>1.6524041925260101E-2</v>
      </c>
      <c r="N41">
        <v>2.6436971005713301E-2</v>
      </c>
      <c r="O41">
        <v>3.9060018106280202E-2</v>
      </c>
      <c r="P41">
        <v>3.9060018106280202E-2</v>
      </c>
      <c r="Q41">
        <v>3.9060018106280202E-2</v>
      </c>
      <c r="R41">
        <v>1.2199968165877E-2</v>
      </c>
      <c r="T41">
        <v>2.00261193544512E-2</v>
      </c>
      <c r="U41">
        <v>2.0026119354451201E-4</v>
      </c>
      <c r="V41">
        <v>2.0026119354451201E-4</v>
      </c>
      <c r="W41">
        <v>1.9825858160906699E-2</v>
      </c>
      <c r="Z41">
        <v>0</v>
      </c>
      <c r="AA41">
        <v>0</v>
      </c>
      <c r="AB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A41">
        <v>0</v>
      </c>
      <c r="BB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25">
      <c r="A42" t="s">
        <v>12</v>
      </c>
      <c r="B42" t="s">
        <v>8</v>
      </c>
      <c r="C42">
        <v>0</v>
      </c>
      <c r="D42">
        <v>1E-4</v>
      </c>
      <c r="E42">
        <v>1E-4</v>
      </c>
      <c r="F42">
        <v>9.2871542835183795E-3</v>
      </c>
      <c r="G42">
        <v>9.2871542835183795E-3</v>
      </c>
      <c r="H42">
        <v>9.2871542835183795E-3</v>
      </c>
      <c r="I42">
        <v>9.2871542835183795E-3</v>
      </c>
      <c r="J42">
        <v>4.6435771417591898E-3</v>
      </c>
      <c r="K42">
        <v>4.6435771417591898E-3</v>
      </c>
      <c r="L42">
        <v>4.6435771417591898E-3</v>
      </c>
      <c r="M42">
        <v>4.64225874155017E-3</v>
      </c>
      <c r="N42">
        <v>9.2858358833093606E-3</v>
      </c>
      <c r="O42">
        <v>9.2858358833093901E-3</v>
      </c>
      <c r="P42">
        <v>9.2858358833093901E-3</v>
      </c>
      <c r="Q42">
        <v>9.2858358833093901E-3</v>
      </c>
      <c r="R42">
        <v>9.2422170224734194E-3</v>
      </c>
      <c r="T42">
        <v>9.2799538217357893E-3</v>
      </c>
      <c r="U42" s="1">
        <v>9.2799538217357906E-5</v>
      </c>
      <c r="V42" s="1">
        <v>9.2799538217357906E-5</v>
      </c>
      <c r="W42">
        <v>9.1871542835184304E-3</v>
      </c>
      <c r="Z42">
        <v>0</v>
      </c>
      <c r="AA42">
        <v>0</v>
      </c>
      <c r="AB42" s="1">
        <v>0</v>
      </c>
      <c r="AC42" s="1"/>
      <c r="AD42" s="1"/>
      <c r="AE42" s="1">
        <v>9.2799538217358299E-5</v>
      </c>
      <c r="AF42" s="1">
        <v>9.2799538217358299E-5</v>
      </c>
      <c r="AG42" s="1">
        <v>7.1749243606377702E-8</v>
      </c>
      <c r="AH42" s="1">
        <v>7.1749243606377702E-8</v>
      </c>
      <c r="AI42" s="1">
        <v>9.2727788973751804E-5</v>
      </c>
      <c r="AJ42" s="1">
        <v>9.2727788973751804E-5</v>
      </c>
      <c r="AK42" s="1">
        <v>9.2727788973751804E-5</v>
      </c>
      <c r="AL42" s="1">
        <v>9.2727788973751804E-5</v>
      </c>
      <c r="AM42" s="1">
        <v>8.1488309308916202E-8</v>
      </c>
      <c r="AN42" s="1">
        <v>8.1488309308916202E-8</v>
      </c>
      <c r="AO42" s="1">
        <v>9.2646300664442406E-5</v>
      </c>
      <c r="AP42" s="1">
        <v>9.2646300664442406E-5</v>
      </c>
      <c r="AQ42" s="1">
        <v>9.2646300664442406E-5</v>
      </c>
      <c r="AR42" s="1">
        <v>9.2646300664442406E-5</v>
      </c>
      <c r="AS42" s="1">
        <v>7.3517359556613104E-8</v>
      </c>
      <c r="AT42" s="1">
        <v>7.3517359556613104E-8</v>
      </c>
      <c r="AU42" s="1">
        <v>9.2572783304885399E-5</v>
      </c>
      <c r="AV42" s="1">
        <v>9.2572783304885399E-5</v>
      </c>
      <c r="AW42" s="1">
        <v>9.2572783304885805E-5</v>
      </c>
      <c r="AX42" s="1">
        <v>9.2572783304885805E-5</v>
      </c>
      <c r="AY42" s="1">
        <v>9.25652418210253E-5</v>
      </c>
      <c r="BA42" s="1">
        <v>9.25652418210261E-5</v>
      </c>
      <c r="BB42" s="1">
        <v>9.25652418210261E-5</v>
      </c>
      <c r="BC42" s="1"/>
      <c r="BD42" s="1"/>
      <c r="BE42" s="1">
        <v>2.2675491247190701E-7</v>
      </c>
      <c r="BF42" s="1">
        <v>2.2675491247190701E-7</v>
      </c>
      <c r="BG42" s="1">
        <v>2.2675491247190701E-7</v>
      </c>
      <c r="BH42">
        <v>0</v>
      </c>
    </row>
    <row r="43" spans="1:60" x14ac:dyDescent="0.25">
      <c r="A43" t="s">
        <v>13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Z43">
        <v>7.1503387720524498E-3</v>
      </c>
      <c r="AA43">
        <v>7.1503387604269801E-3</v>
      </c>
      <c r="AB43">
        <v>1.8404814442678202E-2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1">
        <v>0</v>
      </c>
      <c r="AW43" s="1">
        <v>7.0514536411111497E-4</v>
      </c>
      <c r="AX43">
        <v>7.0514536411111497E-4</v>
      </c>
      <c r="AY43" s="1">
        <v>2.8913722893991102E-7</v>
      </c>
      <c r="BA43" s="1">
        <v>2.8913722893945997E-7</v>
      </c>
      <c r="BB43" s="1">
        <v>2.8913722893945997E-7</v>
      </c>
      <c r="BE43">
        <v>0</v>
      </c>
      <c r="BF43">
        <v>0</v>
      </c>
      <c r="BG43">
        <v>0</v>
      </c>
      <c r="BH43">
        <v>0</v>
      </c>
    </row>
    <row r="44" spans="1:60" x14ac:dyDescent="0.25">
      <c r="A44" t="s">
        <v>267</v>
      </c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0</v>
      </c>
      <c r="U44">
        <v>0</v>
      </c>
      <c r="V44">
        <v>0</v>
      </c>
      <c r="W44">
        <v>0</v>
      </c>
      <c r="Z44">
        <v>0</v>
      </c>
      <c r="AA44">
        <v>0</v>
      </c>
      <c r="AB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">
        <v>0</v>
      </c>
      <c r="AU44" s="1">
        <v>0</v>
      </c>
      <c r="AV44" s="1">
        <v>0</v>
      </c>
      <c r="AW44" s="1">
        <v>0</v>
      </c>
      <c r="AX44">
        <v>0</v>
      </c>
      <c r="AY44" s="1">
        <v>0</v>
      </c>
      <c r="BA44">
        <v>0</v>
      </c>
      <c r="BB44">
        <v>0</v>
      </c>
      <c r="BE44">
        <v>0</v>
      </c>
      <c r="BF44">
        <v>0</v>
      </c>
      <c r="BG44">
        <v>0</v>
      </c>
      <c r="BH44">
        <v>3.5257268205555499E-4</v>
      </c>
    </row>
    <row r="45" spans="1:60" x14ac:dyDescent="0.25">
      <c r="A45" t="s">
        <v>14</v>
      </c>
      <c r="B45" t="s">
        <v>15</v>
      </c>
      <c r="C45">
        <v>5.9871635999999999E-2</v>
      </c>
      <c r="D45">
        <v>0.281328252</v>
      </c>
      <c r="E45">
        <v>0.34119988800000001</v>
      </c>
      <c r="F45">
        <v>1.9837154752836801</v>
      </c>
      <c r="G45">
        <v>1.9837154752836801</v>
      </c>
      <c r="H45">
        <v>1.9837154752836801</v>
      </c>
      <c r="I45">
        <v>1.9837154752836801</v>
      </c>
      <c r="J45">
        <v>0.99185773764183804</v>
      </c>
      <c r="K45">
        <v>0.99185773764183804</v>
      </c>
      <c r="L45">
        <v>0.99185773764183804</v>
      </c>
      <c r="M45">
        <v>0.99179200895527597</v>
      </c>
      <c r="N45">
        <v>1.9836497465971199</v>
      </c>
      <c r="O45">
        <v>1.98364974659808</v>
      </c>
      <c r="P45">
        <v>1.98364974659808</v>
      </c>
      <c r="Q45">
        <v>1.98364974659808</v>
      </c>
      <c r="R45">
        <v>1.52202641681026</v>
      </c>
      <c r="T45">
        <v>1.6591066538218999</v>
      </c>
      <c r="U45">
        <v>1.6591066538218999E-2</v>
      </c>
      <c r="V45">
        <v>1.6591066538218999E-2</v>
      </c>
      <c r="W45">
        <v>1.6425155872836801</v>
      </c>
      <c r="Z45">
        <v>0.12881535507338099</v>
      </c>
      <c r="AA45">
        <v>0.12881535486394499</v>
      </c>
      <c r="AB45">
        <v>0.33156788553289201</v>
      </c>
      <c r="AD45" s="1"/>
      <c r="AE45" s="1">
        <v>1.31805062658876E-2</v>
      </c>
      <c r="AF45">
        <v>1.31805062658876E-2</v>
      </c>
      <c r="AG45" s="1">
        <v>9.9261549372886305E-5</v>
      </c>
      <c r="AH45" s="1">
        <v>9.9261549372886305E-5</v>
      </c>
      <c r="AI45">
        <v>1.3081244716514701E-2</v>
      </c>
      <c r="AJ45" s="1">
        <v>1.3081244716514701E-2</v>
      </c>
      <c r="AK45" s="1">
        <v>1.3081244716514701E-2</v>
      </c>
      <c r="AL45">
        <v>1.3081244716514701E-2</v>
      </c>
      <c r="AM45" s="1">
        <v>9.2936416539069505E-5</v>
      </c>
      <c r="AN45" s="1">
        <v>9.2936416539069505E-5</v>
      </c>
      <c r="AO45">
        <v>1.29883082999756E-2</v>
      </c>
      <c r="AP45" s="1">
        <v>1.29883082999756E-2</v>
      </c>
      <c r="AQ45" s="1">
        <v>1.29883082999756E-2</v>
      </c>
      <c r="AR45">
        <v>1.29883082999756E-2</v>
      </c>
      <c r="AS45" s="1">
        <v>8.2779215438161005E-5</v>
      </c>
      <c r="AT45" s="1">
        <v>8.2779215438161005E-5</v>
      </c>
      <c r="AU45">
        <v>1.29055290845374E-2</v>
      </c>
      <c r="AV45">
        <v>1.29055290845374E-2</v>
      </c>
      <c r="AW45">
        <v>2.4187431823096801E-2</v>
      </c>
      <c r="AX45">
        <v>2.4187431823096801E-2</v>
      </c>
      <c r="AY45">
        <v>1.14889258664129E-2</v>
      </c>
      <c r="BA45">
        <v>1.14889258664129E-2</v>
      </c>
      <c r="BB45">
        <v>1.14889258664129E-2</v>
      </c>
      <c r="BE45">
        <v>2.7497718135011698E-4</v>
      </c>
      <c r="BF45">
        <v>2.7497718135011698E-4</v>
      </c>
      <c r="BG45">
        <v>2.7497718135011698E-4</v>
      </c>
      <c r="BH45">
        <v>1.12819027385593E-2</v>
      </c>
    </row>
    <row r="46" spans="1:60" x14ac:dyDescent="0.25">
      <c r="A46" t="s">
        <v>9</v>
      </c>
      <c r="B46" t="s">
        <v>15</v>
      </c>
      <c r="C46">
        <v>5.9871635999999999E-2</v>
      </c>
      <c r="D46">
        <v>0</v>
      </c>
      <c r="E46">
        <v>5.9871635999999902E-2</v>
      </c>
      <c r="F46">
        <v>0.22692871693375199</v>
      </c>
      <c r="G46">
        <v>0.22692871693375199</v>
      </c>
      <c r="H46">
        <v>0.22692871693375199</v>
      </c>
      <c r="I46">
        <v>0.22692871693375199</v>
      </c>
      <c r="J46">
        <v>0.113464358466876</v>
      </c>
      <c r="K46">
        <v>0.113464358466876</v>
      </c>
      <c r="L46">
        <v>0.113464358466876</v>
      </c>
      <c r="M46">
        <v>9.3471363805181298E-2</v>
      </c>
      <c r="N46">
        <v>0.206935722272058</v>
      </c>
      <c r="O46">
        <v>0.16876589998937899</v>
      </c>
      <c r="P46">
        <v>0.16876589998937899</v>
      </c>
      <c r="Q46">
        <v>0.16876589998937899</v>
      </c>
      <c r="R46">
        <v>0.16836589624284101</v>
      </c>
      <c r="T46">
        <v>0.16874452619570901</v>
      </c>
      <c r="U46">
        <v>1.68744526195709E-3</v>
      </c>
      <c r="V46">
        <v>1.68744526195709E-3</v>
      </c>
      <c r="W46">
        <v>0.16705708093375199</v>
      </c>
      <c r="Z46">
        <v>0</v>
      </c>
      <c r="AA46">
        <v>0</v>
      </c>
      <c r="AB46">
        <v>0</v>
      </c>
      <c r="AD46" s="1"/>
      <c r="AE46" s="1">
        <v>1.68744526195709E-3</v>
      </c>
      <c r="AF46">
        <v>1.68744526195709E-3</v>
      </c>
      <c r="AG46" s="1">
        <v>9.6395310589298707E-5</v>
      </c>
      <c r="AH46" s="1">
        <v>9.6395310589298707E-5</v>
      </c>
      <c r="AI46">
        <v>1.5910499513677901E-3</v>
      </c>
      <c r="AJ46" s="1">
        <v>1.5910499513677901E-3</v>
      </c>
      <c r="AK46" s="1">
        <v>1.5910499513677901E-3</v>
      </c>
      <c r="AL46">
        <v>1.5910499513677901E-3</v>
      </c>
      <c r="AM46" s="1">
        <v>8.9681121558796893E-5</v>
      </c>
      <c r="AN46" s="1">
        <v>8.9681121558796893E-5</v>
      </c>
      <c r="AO46">
        <v>1.501368829809E-3</v>
      </c>
      <c r="AP46" s="1">
        <v>1.501368829809E-3</v>
      </c>
      <c r="AQ46" s="1">
        <v>1.501368829809E-3</v>
      </c>
      <c r="AR46">
        <v>1.501368829809E-3</v>
      </c>
      <c r="AS46" s="1">
        <v>7.9842343958593404E-5</v>
      </c>
      <c r="AT46" s="1">
        <v>7.9842343958593404E-5</v>
      </c>
      <c r="AU46">
        <v>1.4215264858504001E-3</v>
      </c>
      <c r="AV46">
        <v>1.4215264858504001E-3</v>
      </c>
      <c r="AW46" s="1">
        <v>3.8049246089669797E-8</v>
      </c>
      <c r="AX46" s="1">
        <v>3.8049246089669797E-8</v>
      </c>
      <c r="AY46" s="1">
        <v>3.8049045228798902E-8</v>
      </c>
      <c r="BA46" s="1">
        <v>3.8049045228798902E-8</v>
      </c>
      <c r="BB46" s="1">
        <v>3.8049045228798902E-8</v>
      </c>
      <c r="BE46">
        <v>2.6591877610668898E-4</v>
      </c>
      <c r="BF46">
        <v>2.6591877610668898E-4</v>
      </c>
      <c r="BG46">
        <v>2.6591877610668898E-4</v>
      </c>
      <c r="BH46">
        <v>0</v>
      </c>
    </row>
    <row r="47" spans="1:60" x14ac:dyDescent="0.25">
      <c r="A47" t="s">
        <v>10</v>
      </c>
      <c r="B47" t="s">
        <v>15</v>
      </c>
      <c r="C47">
        <v>0</v>
      </c>
      <c r="D47">
        <v>0.27733345199999998</v>
      </c>
      <c r="E47">
        <v>0.27733345199999998</v>
      </c>
      <c r="F47">
        <v>1.0481380520711201</v>
      </c>
      <c r="G47">
        <v>1.0481380520711201</v>
      </c>
      <c r="H47">
        <v>1.0481380520711201</v>
      </c>
      <c r="I47">
        <v>1.0481380520711201</v>
      </c>
      <c r="J47">
        <v>0.52406902603556105</v>
      </c>
      <c r="K47">
        <v>0.52406902603556105</v>
      </c>
      <c r="L47">
        <v>0.52406902603556105</v>
      </c>
      <c r="M47">
        <v>0.43145800549199098</v>
      </c>
      <c r="N47">
        <v>0.95552703152755503</v>
      </c>
      <c r="O47">
        <v>0.778719292782169</v>
      </c>
      <c r="P47">
        <v>0.778719292782169</v>
      </c>
      <c r="Q47">
        <v>0.778719292782169</v>
      </c>
      <c r="R47">
        <v>0.776680145106592</v>
      </c>
      <c r="T47">
        <v>0.77859050512234895</v>
      </c>
      <c r="U47">
        <v>7.7859050512234899E-3</v>
      </c>
      <c r="V47">
        <v>7.7859050512234899E-3</v>
      </c>
      <c r="W47">
        <v>0.77080460007112495</v>
      </c>
      <c r="Z47">
        <v>0</v>
      </c>
      <c r="AA47">
        <v>0</v>
      </c>
      <c r="AB47">
        <v>0</v>
      </c>
      <c r="AE47">
        <v>7.7859050512234899E-3</v>
      </c>
      <c r="AF47">
        <v>7.7859050512234899E-3</v>
      </c>
      <c r="AG47">
        <v>0</v>
      </c>
      <c r="AH47">
        <v>0</v>
      </c>
      <c r="AI47">
        <v>7.7859050512234804E-3</v>
      </c>
      <c r="AJ47">
        <v>7.7859050512234804E-3</v>
      </c>
      <c r="AK47">
        <v>7.7859050512234804E-3</v>
      </c>
      <c r="AL47">
        <v>7.7859050512234804E-3</v>
      </c>
      <c r="AM47">
        <v>0</v>
      </c>
      <c r="AN47">
        <v>0</v>
      </c>
      <c r="AO47">
        <v>7.7859050512234596E-3</v>
      </c>
      <c r="AP47">
        <v>7.7859050512234596E-3</v>
      </c>
      <c r="AQ47">
        <v>7.7859050512234596E-3</v>
      </c>
      <c r="AR47">
        <v>7.7859050512234596E-3</v>
      </c>
      <c r="AS47">
        <v>0</v>
      </c>
      <c r="AT47">
        <v>0</v>
      </c>
      <c r="AU47">
        <v>7.7859050512234396E-3</v>
      </c>
      <c r="AV47">
        <v>7.7859050512234396E-3</v>
      </c>
      <c r="AW47">
        <v>7.78590505122347E-3</v>
      </c>
      <c r="AX47">
        <v>7.78590505122347E-3</v>
      </c>
      <c r="AY47">
        <v>7.78588264896356E-3</v>
      </c>
      <c r="BA47">
        <v>7.7858826489635496E-3</v>
      </c>
      <c r="BB47">
        <v>7.7858826489635496E-3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 t="s">
        <v>11</v>
      </c>
      <c r="B48" t="s">
        <v>15</v>
      </c>
      <c r="C48">
        <v>0</v>
      </c>
      <c r="D48">
        <v>0</v>
      </c>
      <c r="E48">
        <v>0</v>
      </c>
      <c r="F48">
        <v>0.33764546696080999</v>
      </c>
      <c r="G48">
        <v>0.33764546696080999</v>
      </c>
      <c r="H48">
        <v>0.33764546696080999</v>
      </c>
      <c r="I48">
        <v>0.33764546696080999</v>
      </c>
      <c r="J48">
        <v>0.168822733480405</v>
      </c>
      <c r="K48">
        <v>0.168822733480405</v>
      </c>
      <c r="L48">
        <v>0.168822733480405</v>
      </c>
      <c r="M48">
        <v>0.28141368745065698</v>
      </c>
      <c r="N48">
        <v>0.45023642093106298</v>
      </c>
      <c r="O48">
        <v>0.66521398196009096</v>
      </c>
      <c r="P48">
        <v>0.66521398196009096</v>
      </c>
      <c r="Q48">
        <v>0.66521398196009096</v>
      </c>
      <c r="R48">
        <v>0.20777228984705901</v>
      </c>
      <c r="T48">
        <v>0.34105602723314099</v>
      </c>
      <c r="U48">
        <v>3.41056027233141E-3</v>
      </c>
      <c r="V48">
        <v>3.41056027233141E-3</v>
      </c>
      <c r="W48">
        <v>0.33764546696080999</v>
      </c>
      <c r="Z48">
        <v>0</v>
      </c>
      <c r="AA48">
        <v>0</v>
      </c>
      <c r="AB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A48">
        <v>0</v>
      </c>
      <c r="BB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 t="s">
        <v>12</v>
      </c>
      <c r="B49" t="s">
        <v>15</v>
      </c>
      <c r="C49">
        <v>0</v>
      </c>
      <c r="D49">
        <v>3.9947999999999997E-3</v>
      </c>
      <c r="E49">
        <v>3.9947999999999997E-3</v>
      </c>
      <c r="F49">
        <v>0.37100323931799201</v>
      </c>
      <c r="G49">
        <v>0.37100323931799201</v>
      </c>
      <c r="H49">
        <v>0.37100323931799201</v>
      </c>
      <c r="I49">
        <v>0.37100323931799201</v>
      </c>
      <c r="J49">
        <v>0.185501619658996</v>
      </c>
      <c r="K49">
        <v>0.185501619658996</v>
      </c>
      <c r="L49">
        <v>0.185501619658996</v>
      </c>
      <c r="M49">
        <v>0.18544895220744601</v>
      </c>
      <c r="N49">
        <v>0.37095057186644298</v>
      </c>
      <c r="O49">
        <v>0.37095057186644398</v>
      </c>
      <c r="P49">
        <v>0.37095057186644398</v>
      </c>
      <c r="Q49">
        <v>0.37095057186644398</v>
      </c>
      <c r="R49">
        <v>0.369208085613769</v>
      </c>
      <c r="T49">
        <v>0.37071559527070103</v>
      </c>
      <c r="U49">
        <v>3.7071559527070098E-3</v>
      </c>
      <c r="V49">
        <v>3.7071559527070098E-3</v>
      </c>
      <c r="W49">
        <v>0.36700843931799398</v>
      </c>
      <c r="Z49">
        <v>0</v>
      </c>
      <c r="AA49">
        <v>0</v>
      </c>
      <c r="AB49">
        <v>0</v>
      </c>
      <c r="AD49" s="1"/>
      <c r="AE49" s="1">
        <v>3.7071559527070098E-3</v>
      </c>
      <c r="AF49">
        <v>3.7071559527070098E-3</v>
      </c>
      <c r="AG49" s="1">
        <v>2.8662387835875702E-6</v>
      </c>
      <c r="AH49" s="1">
        <v>2.8662387835875702E-6</v>
      </c>
      <c r="AI49">
        <v>3.7042897139234299E-3</v>
      </c>
      <c r="AJ49" s="1">
        <v>3.7042897139234299E-3</v>
      </c>
      <c r="AK49" s="1">
        <v>3.7042897139234299E-3</v>
      </c>
      <c r="AL49">
        <v>3.7042897139234299E-3</v>
      </c>
      <c r="AM49" s="1">
        <v>3.25529498027259E-6</v>
      </c>
      <c r="AN49" s="1">
        <v>3.25529498027259E-6</v>
      </c>
      <c r="AO49">
        <v>3.7010344189431399E-3</v>
      </c>
      <c r="AP49" s="1">
        <v>3.7010344189431399E-3</v>
      </c>
      <c r="AQ49" s="1">
        <v>3.7010344189431399E-3</v>
      </c>
      <c r="AR49">
        <v>3.7010344189431399E-3</v>
      </c>
      <c r="AS49" s="1">
        <v>2.93687147956758E-6</v>
      </c>
      <c r="AT49" s="1">
        <v>2.93687147956758E-6</v>
      </c>
      <c r="AU49">
        <v>3.6980975474635602E-3</v>
      </c>
      <c r="AV49">
        <v>3.6980975474635602E-3</v>
      </c>
      <c r="AW49">
        <v>3.6980975474635702E-3</v>
      </c>
      <c r="AX49">
        <v>3.6980975474635702E-3</v>
      </c>
      <c r="AY49">
        <v>3.6977962802663298E-3</v>
      </c>
      <c r="BA49">
        <v>3.6977962802663502E-3</v>
      </c>
      <c r="BB49" s="1">
        <v>3.6977962802663502E-3</v>
      </c>
      <c r="BC49" s="1"/>
      <c r="BD49" s="1"/>
      <c r="BE49" s="1">
        <v>9.0584052434277296E-6</v>
      </c>
      <c r="BF49" s="1">
        <v>9.0584052434277296E-6</v>
      </c>
      <c r="BG49" s="1">
        <v>9.0584052434277296E-6</v>
      </c>
      <c r="BH49">
        <v>0</v>
      </c>
    </row>
    <row r="50" spans="1:60" x14ac:dyDescent="0.25">
      <c r="A50" t="s">
        <v>13</v>
      </c>
      <c r="B50" t="s">
        <v>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>
        <v>0</v>
      </c>
      <c r="U50">
        <v>0</v>
      </c>
      <c r="V50">
        <v>0</v>
      </c>
      <c r="W50">
        <v>0</v>
      </c>
      <c r="Z50">
        <v>0.12881535507338099</v>
      </c>
      <c r="AA50">
        <v>0.12881535486394499</v>
      </c>
      <c r="AB50">
        <v>0.33156788553289201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1">
        <v>0</v>
      </c>
      <c r="AW50" s="1">
        <v>1.2703391175163699E-2</v>
      </c>
      <c r="AX50">
        <v>1.2703391175163699E-2</v>
      </c>
      <c r="AY50" s="1">
        <v>5.2088881377766096E-6</v>
      </c>
      <c r="BA50" s="1">
        <v>5.2088881377684798E-6</v>
      </c>
      <c r="BB50" s="1">
        <v>5.2088881377684798E-6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 t="s">
        <v>267</v>
      </c>
      <c r="B51" t="s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  <c r="Z51">
        <v>0</v>
      </c>
      <c r="AA51">
        <v>0</v>
      </c>
      <c r="AB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">
        <v>0</v>
      </c>
      <c r="AU51" s="1">
        <v>0</v>
      </c>
      <c r="AV51" s="1">
        <v>0</v>
      </c>
      <c r="AW51" s="1">
        <v>0</v>
      </c>
      <c r="AX51">
        <v>0</v>
      </c>
      <c r="AY51" s="1">
        <v>0</v>
      </c>
      <c r="BA51">
        <v>0</v>
      </c>
      <c r="BB51">
        <v>0</v>
      </c>
      <c r="BE51">
        <v>0</v>
      </c>
      <c r="BF51">
        <v>0</v>
      </c>
      <c r="BG51">
        <v>0</v>
      </c>
      <c r="BH51">
        <v>1.12819027385593E-2</v>
      </c>
    </row>
    <row r="52" spans="1:60" x14ac:dyDescent="0.25">
      <c r="A52" t="s">
        <v>16</v>
      </c>
      <c r="B52" t="s">
        <v>17</v>
      </c>
      <c r="C52">
        <v>79.736585223758993</v>
      </c>
      <c r="D52">
        <v>-114.582511723709</v>
      </c>
      <c r="E52">
        <v>30.789707480299501</v>
      </c>
      <c r="F52">
        <v>-5795.7933246857001</v>
      </c>
      <c r="G52">
        <v>-1282.07038381284</v>
      </c>
      <c r="H52">
        <v>-3640.3722555654499</v>
      </c>
      <c r="I52">
        <v>-467.766824349709</v>
      </c>
      <c r="J52">
        <v>-467.766824349709</v>
      </c>
      <c r="K52">
        <v>-467.766824349709</v>
      </c>
      <c r="L52">
        <v>5202.4472405850702</v>
      </c>
      <c r="M52">
        <v>5617.2306789017202</v>
      </c>
      <c r="N52">
        <v>2458.06805669712</v>
      </c>
      <c r="O52">
        <v>2652.16226507083</v>
      </c>
      <c r="P52">
        <v>-524.10634432707297</v>
      </c>
      <c r="Q52">
        <v>-10208.2237661048</v>
      </c>
      <c r="R52">
        <v>-4381.0958555499501</v>
      </c>
      <c r="T52">
        <v>-7455.1686717194898</v>
      </c>
      <c r="U52">
        <v>-7455.1686717194898</v>
      </c>
      <c r="V52">
        <v>-7455.1687172649299</v>
      </c>
      <c r="W52">
        <v>-7455.1686717194898</v>
      </c>
      <c r="Z52">
        <v>-237680.21867892501</v>
      </c>
      <c r="AA52">
        <v>-237680.218678476</v>
      </c>
      <c r="AB52">
        <v>-237088.99247230301</v>
      </c>
      <c r="AE52">
        <v>-811.83152431932297</v>
      </c>
      <c r="AF52">
        <v>-7.9686378526190103</v>
      </c>
      <c r="AG52">
        <v>1.5369970911247199</v>
      </c>
      <c r="AH52">
        <v>1.53695114746518</v>
      </c>
      <c r="AI52">
        <v>-8.4747185125220899</v>
      </c>
      <c r="AJ52">
        <v>-8.4747018146821897</v>
      </c>
      <c r="AK52">
        <v>8113.6443191488097</v>
      </c>
      <c r="AL52">
        <v>-4.2230670679945197</v>
      </c>
      <c r="AM52">
        <v>5.8492579983114696</v>
      </c>
      <c r="AN52">
        <v>5.8492121962882404</v>
      </c>
      <c r="AO52">
        <v>-4.7442633253170898</v>
      </c>
      <c r="AP52">
        <v>-4.74424529805313</v>
      </c>
      <c r="AQ52">
        <v>8123.0523621108296</v>
      </c>
      <c r="AR52">
        <v>-4.7442633253170898</v>
      </c>
      <c r="AS52">
        <v>5.8485758949785902</v>
      </c>
      <c r="AT52">
        <v>5.8485300999173599</v>
      </c>
      <c r="AU52">
        <v>-5.2531902338691898</v>
      </c>
      <c r="AV52">
        <v>-5.2531709173803698</v>
      </c>
      <c r="AW52">
        <v>-148816.48478895999</v>
      </c>
      <c r="AX52">
        <v>-109808.52033260401</v>
      </c>
      <c r="AY52">
        <v>-435.93412008960598</v>
      </c>
      <c r="BA52">
        <v>-435.934120089327</v>
      </c>
      <c r="BB52">
        <v>-435.93412008930801</v>
      </c>
      <c r="BE52">
        <v>4.2862032633975504</v>
      </c>
      <c r="BF52">
        <v>58931.774622378303</v>
      </c>
      <c r="BG52">
        <v>767.60974882533299</v>
      </c>
      <c r="BH52">
        <v>-8.3777204778106498</v>
      </c>
    </row>
    <row r="53" spans="1:60" x14ac:dyDescent="0.25">
      <c r="A53" t="s">
        <v>18</v>
      </c>
      <c r="B53" t="s">
        <v>19</v>
      </c>
      <c r="C53">
        <v>-28.058054034432601</v>
      </c>
      <c r="D53">
        <v>-28.123730811668199</v>
      </c>
      <c r="E53">
        <v>-23.4006031329419</v>
      </c>
      <c r="F53">
        <v>-33.231010881293898</v>
      </c>
      <c r="G53">
        <v>-30.461862810428698</v>
      </c>
      <c r="H53">
        <v>-36.560200983926201</v>
      </c>
      <c r="I53">
        <v>-34.747469893130202</v>
      </c>
      <c r="J53">
        <v>-34.747469893130202</v>
      </c>
      <c r="K53">
        <v>-34.747469893130202</v>
      </c>
      <c r="L53">
        <v>-24.149920823447999</v>
      </c>
      <c r="M53">
        <v>-24.868038705585199</v>
      </c>
      <c r="N53">
        <v>-28.6092615665838</v>
      </c>
      <c r="O53">
        <v>-29.645870970425801</v>
      </c>
      <c r="P53">
        <v>-34.330878844972297</v>
      </c>
      <c r="Q53">
        <v>-54.635340479329898</v>
      </c>
      <c r="R53">
        <v>-44.814239909904401</v>
      </c>
      <c r="T53">
        <v>-36.509128793809303</v>
      </c>
      <c r="U53">
        <v>-36.509128793809303</v>
      </c>
      <c r="V53">
        <v>-36.509128962267297</v>
      </c>
      <c r="W53">
        <v>-36.509128793809303</v>
      </c>
      <c r="Z53">
        <v>-51.182069442132502</v>
      </c>
      <c r="AA53">
        <v>-51.182069446203101</v>
      </c>
      <c r="AB53">
        <v>-50.026606010293001</v>
      </c>
      <c r="AE53">
        <v>-24.595698570306499</v>
      </c>
      <c r="AF53">
        <v>-9.5640279332439793</v>
      </c>
      <c r="AG53">
        <v>-16.0070299553105</v>
      </c>
      <c r="AH53">
        <v>-0.59005807962682</v>
      </c>
      <c r="AI53">
        <v>-9.4245057024020795</v>
      </c>
      <c r="AJ53">
        <v>5.9876023617652496</v>
      </c>
      <c r="AK53">
        <v>9.7090836407933097</v>
      </c>
      <c r="AL53">
        <v>-9.4102420052447293</v>
      </c>
      <c r="AM53">
        <v>-15.9749903931804</v>
      </c>
      <c r="AN53">
        <v>-0.55803312592436805</v>
      </c>
      <c r="AO53">
        <v>-9.2760427130952205</v>
      </c>
      <c r="AP53">
        <v>6.1357808690243303</v>
      </c>
      <c r="AQ53">
        <v>9.8563593273071408</v>
      </c>
      <c r="AR53">
        <v>-9.2760427130952205</v>
      </c>
      <c r="AS53">
        <v>-15.973716162034499</v>
      </c>
      <c r="AT53">
        <v>-0.55675935700102097</v>
      </c>
      <c r="AU53">
        <v>-9.1529275019799492</v>
      </c>
      <c r="AV53">
        <v>6.2586101827926601</v>
      </c>
      <c r="AW53">
        <v>0.368611340803841</v>
      </c>
      <c r="AX53">
        <v>6.8648954022940698</v>
      </c>
      <c r="AY53">
        <v>-26.7047441103505</v>
      </c>
      <c r="BA53">
        <v>-26.7047441103506</v>
      </c>
      <c r="BB53">
        <v>-26.7047441103505</v>
      </c>
      <c r="BE53">
        <v>-0.56918912083427198</v>
      </c>
      <c r="BF53">
        <v>7.0957377725273796</v>
      </c>
      <c r="BG53">
        <v>-53.713542394382699</v>
      </c>
      <c r="BH53">
        <v>8.5070070872153805E-2</v>
      </c>
    </row>
    <row r="54" spans="1:60" x14ac:dyDescent="0.25">
      <c r="A54" t="s">
        <v>20</v>
      </c>
      <c r="B54" t="s">
        <v>21</v>
      </c>
      <c r="C54">
        <v>39.554232009722298</v>
      </c>
      <c r="D54">
        <v>-4.07291165779215</v>
      </c>
      <c r="E54">
        <v>3.5825081717725902</v>
      </c>
      <c r="F54">
        <v>-523.27114943016898</v>
      </c>
      <c r="G54">
        <v>-115.751270931405</v>
      </c>
      <c r="H54">
        <v>-328.66972091809902</v>
      </c>
      <c r="I54">
        <v>-42.232162213280098</v>
      </c>
      <c r="J54">
        <v>-42.232162213280098</v>
      </c>
      <c r="K54">
        <v>-42.232162213280098</v>
      </c>
      <c r="L54">
        <v>469.70110818753</v>
      </c>
      <c r="M54">
        <v>469.72402233491198</v>
      </c>
      <c r="N54">
        <v>213.73744811702599</v>
      </c>
      <c r="O54">
        <v>213.73744773644</v>
      </c>
      <c r="P54">
        <v>-42.2376691857324</v>
      </c>
      <c r="Q54">
        <v>-822.67956317199196</v>
      </c>
      <c r="R54">
        <v>-381.93516303750999</v>
      </c>
      <c r="T54">
        <v>-632.71449992624503</v>
      </c>
      <c r="U54">
        <v>-632.71449992624503</v>
      </c>
      <c r="V54">
        <v>-632.71450379165196</v>
      </c>
      <c r="W54">
        <v>-632.71449992624503</v>
      </c>
      <c r="Z54">
        <v>-13193.256984011599</v>
      </c>
      <c r="AA54">
        <v>-13193.256983986699</v>
      </c>
      <c r="AB54">
        <v>-13160.4389425145</v>
      </c>
      <c r="AE54">
        <v>-74.393064006128398</v>
      </c>
      <c r="AF54">
        <v>-0.73021478971093601</v>
      </c>
      <c r="AG54">
        <v>0.74153965780964204</v>
      </c>
      <c r="AH54">
        <v>0.74151749183042803</v>
      </c>
      <c r="AI54">
        <v>-0.75145738304411502</v>
      </c>
      <c r="AJ54">
        <v>-0.75145590243858795</v>
      </c>
      <c r="AK54">
        <v>719.44075995083699</v>
      </c>
      <c r="AL54">
        <v>-0.37446139628660302</v>
      </c>
      <c r="AM54">
        <v>2.8050847523818701</v>
      </c>
      <c r="AN54">
        <v>2.8050627874493901</v>
      </c>
      <c r="AO54">
        <v>-0.40740648703106802</v>
      </c>
      <c r="AP54">
        <v>-0.40740493896685298</v>
      </c>
      <c r="AQ54">
        <v>697.55492051988995</v>
      </c>
      <c r="AR54">
        <v>-0.40740648703106802</v>
      </c>
      <c r="AS54">
        <v>2.8035145204829002</v>
      </c>
      <c r="AT54">
        <v>2.8034925686229202</v>
      </c>
      <c r="AU54">
        <v>-0.43785153561672002</v>
      </c>
      <c r="AV54">
        <v>-0.43784992559425401</v>
      </c>
      <c r="AW54">
        <v>-6618.2146171965296</v>
      </c>
      <c r="AX54">
        <v>-4883.4398648009901</v>
      </c>
      <c r="AY54">
        <v>-14.069834577854101</v>
      </c>
      <c r="BA54">
        <v>-14.0698345778451</v>
      </c>
      <c r="BB54">
        <v>-14.0698345778445</v>
      </c>
      <c r="BE54">
        <v>2.05971124058189</v>
      </c>
      <c r="BF54">
        <v>28319.337921677299</v>
      </c>
      <c r="BG54">
        <v>368.87061365879401</v>
      </c>
      <c r="BH54">
        <v>-0.26181358294094298</v>
      </c>
    </row>
    <row r="55" spans="1:60" x14ac:dyDescent="0.25">
      <c r="A55" t="s">
        <v>22</v>
      </c>
      <c r="B55" t="s">
        <v>23</v>
      </c>
      <c r="C55">
        <v>-13.9185140159298</v>
      </c>
      <c r="D55">
        <v>-0.99967673391253398</v>
      </c>
      <c r="E55">
        <v>-2.7227557131489801</v>
      </c>
      <c r="F55">
        <v>-3.0002500583514302</v>
      </c>
      <c r="G55">
        <v>-2.7502385046591602</v>
      </c>
      <c r="H55">
        <v>-3.3008248087063201</v>
      </c>
      <c r="I55">
        <v>-3.1371630236235899</v>
      </c>
      <c r="J55">
        <v>-3.1371630236235899</v>
      </c>
      <c r="K55">
        <v>-3.1371630236235899</v>
      </c>
      <c r="L55">
        <v>-2.18036705589713</v>
      </c>
      <c r="M55">
        <v>-2.0795149489306102</v>
      </c>
      <c r="N55">
        <v>-2.4876734161586298</v>
      </c>
      <c r="O55">
        <v>-2.3891572852060801</v>
      </c>
      <c r="P55">
        <v>-2.7667215236083398</v>
      </c>
      <c r="Q55">
        <v>-4.4030557195004496</v>
      </c>
      <c r="R55">
        <v>-3.9068156896655899</v>
      </c>
      <c r="T55">
        <v>-3.09850201715021</v>
      </c>
      <c r="U55">
        <v>-3.09850201715021</v>
      </c>
      <c r="V55">
        <v>-3.0985020314471199</v>
      </c>
      <c r="W55">
        <v>-3.09850201715021</v>
      </c>
      <c r="Z55">
        <v>-2.8410365779567401</v>
      </c>
      <c r="AA55">
        <v>-2.8410365781826901</v>
      </c>
      <c r="AB55">
        <v>-2.7768986110842002</v>
      </c>
      <c r="AE55">
        <v>-2.2538535683871102</v>
      </c>
      <c r="AF55">
        <v>-0.87641009357301203</v>
      </c>
      <c r="AG55">
        <v>-7.7227521015824996</v>
      </c>
      <c r="AH55">
        <v>-0.28467943692339798</v>
      </c>
      <c r="AI55">
        <v>-0.83567547183390301</v>
      </c>
      <c r="AJ55">
        <v>0.53092359289958801</v>
      </c>
      <c r="AK55">
        <v>0.86090913505700395</v>
      </c>
      <c r="AL55">
        <v>-0.83441070291885799</v>
      </c>
      <c r="AM55">
        <v>-7.6610062309258797</v>
      </c>
      <c r="AN55">
        <v>-0.26761175747527399</v>
      </c>
      <c r="AO55">
        <v>-0.79656623508343605</v>
      </c>
      <c r="AP55">
        <v>0.52690096599445402</v>
      </c>
      <c r="AQ55">
        <v>0.84640005267534701</v>
      </c>
      <c r="AR55">
        <v>-0.79656623508343605</v>
      </c>
      <c r="AS55">
        <v>-7.6569999279286103</v>
      </c>
      <c r="AT55">
        <v>-0.266882565909286</v>
      </c>
      <c r="AU55">
        <v>-0.76289324842870798</v>
      </c>
      <c r="AV55">
        <v>0.521652930383949</v>
      </c>
      <c r="AW55">
        <v>1.6393002208269902E-2</v>
      </c>
      <c r="AX55">
        <v>0.30529783821609402</v>
      </c>
      <c r="AY55">
        <v>-0.86189934387178602</v>
      </c>
      <c r="BA55">
        <v>-0.86189934387178802</v>
      </c>
      <c r="BB55">
        <v>-0.86189934387178502</v>
      </c>
      <c r="BE55">
        <v>-0.27352067976122402</v>
      </c>
      <c r="BF55">
        <v>3.4098174893159698</v>
      </c>
      <c r="BG55">
        <v>-25.811745323875599</v>
      </c>
      <c r="BH55">
        <v>2.6585394099826799E-3</v>
      </c>
    </row>
    <row r="56" spans="1:60" x14ac:dyDescent="0.25">
      <c r="A56" t="s">
        <v>25</v>
      </c>
      <c r="C56">
        <v>2.0158800000000001</v>
      </c>
      <c r="D56">
        <v>28.132825199999999</v>
      </c>
      <c r="E56">
        <v>8.5944556171284603</v>
      </c>
      <c r="F56">
        <v>11.0760804049625</v>
      </c>
      <c r="G56">
        <v>11.0760804049625</v>
      </c>
      <c r="H56">
        <v>11.0760804049625</v>
      </c>
      <c r="I56">
        <v>11.0760804049625</v>
      </c>
      <c r="J56">
        <v>11.0760804049625</v>
      </c>
      <c r="K56">
        <v>11.0760804049625</v>
      </c>
      <c r="L56">
        <v>11.0760804049625</v>
      </c>
      <c r="M56">
        <v>11.958576550927701</v>
      </c>
      <c r="N56">
        <v>11.5004089285808</v>
      </c>
      <c r="O56">
        <v>12.408505356259401</v>
      </c>
      <c r="P56">
        <v>12.408505356259401</v>
      </c>
      <c r="Q56">
        <v>12.408505356259401</v>
      </c>
      <c r="R56">
        <v>11.470784257483199</v>
      </c>
      <c r="T56">
        <v>11.7828320239042</v>
      </c>
      <c r="U56">
        <v>11.7828320239042</v>
      </c>
      <c r="V56">
        <v>11.7828320239042</v>
      </c>
      <c r="W56">
        <v>11.7828320239042</v>
      </c>
      <c r="Z56">
        <v>18.015280000000001</v>
      </c>
      <c r="AA56">
        <v>18.015280000000001</v>
      </c>
      <c r="AB56">
        <v>18.015280000000001</v>
      </c>
      <c r="AE56">
        <v>10.912731383835</v>
      </c>
      <c r="AF56">
        <v>10.912731383835</v>
      </c>
      <c r="AG56">
        <v>2.0727105758101998</v>
      </c>
      <c r="AH56">
        <v>2.0727105758101998</v>
      </c>
      <c r="AI56">
        <v>11.2777100920766</v>
      </c>
      <c r="AJ56">
        <v>11.2777100920766</v>
      </c>
      <c r="AK56">
        <v>11.2777100920766</v>
      </c>
      <c r="AL56">
        <v>11.2777100920766</v>
      </c>
      <c r="AM56">
        <v>2.08523396426604</v>
      </c>
      <c r="AN56">
        <v>2.08523396426604</v>
      </c>
      <c r="AO56">
        <v>11.645036287690001</v>
      </c>
      <c r="AP56">
        <v>11.645036287690001</v>
      </c>
      <c r="AQ56">
        <v>11.645036287690001</v>
      </c>
      <c r="AR56">
        <v>11.645036287690001</v>
      </c>
      <c r="AS56">
        <v>2.0861585885316498</v>
      </c>
      <c r="AT56">
        <v>2.0861585885316498</v>
      </c>
      <c r="AU56">
        <v>11.9976517302149</v>
      </c>
      <c r="AV56">
        <v>11.9976517302149</v>
      </c>
      <c r="AW56">
        <v>22.485895879272501</v>
      </c>
      <c r="AX56">
        <v>22.485895879272501</v>
      </c>
      <c r="AY56">
        <v>30.983599535403599</v>
      </c>
      <c r="BA56">
        <v>30.983599535403599</v>
      </c>
      <c r="BB56">
        <v>30.983599535403599</v>
      </c>
      <c r="BE56">
        <v>2.0809728951067199</v>
      </c>
      <c r="BF56">
        <v>2.0809728951067199</v>
      </c>
      <c r="BG56">
        <v>2.0809728951067199</v>
      </c>
      <c r="BH56">
        <v>31.998799999999999</v>
      </c>
    </row>
    <row r="57" spans="1:60" x14ac:dyDescent="0.25">
      <c r="A57" t="s">
        <v>26</v>
      </c>
    </row>
    <row r="58" spans="1:60" x14ac:dyDescent="0.25">
      <c r="A58" t="s">
        <v>9</v>
      </c>
      <c r="C58">
        <v>1</v>
      </c>
      <c r="D58">
        <v>0</v>
      </c>
      <c r="E58">
        <v>0.74811083123425703</v>
      </c>
      <c r="F58">
        <v>0.62853794300827004</v>
      </c>
      <c r="G58">
        <v>0.62853794300827004</v>
      </c>
      <c r="H58">
        <v>0.62853794300827004</v>
      </c>
      <c r="I58">
        <v>0.62853794300827004</v>
      </c>
      <c r="J58">
        <v>0.62853794300827004</v>
      </c>
      <c r="K58">
        <v>0.62853794300827004</v>
      </c>
      <c r="L58">
        <v>0.62853794300827004</v>
      </c>
      <c r="M58">
        <v>0.55907849367701901</v>
      </c>
      <c r="N58">
        <v>0.59513992113494896</v>
      </c>
      <c r="O58">
        <v>0.52369027005898094</v>
      </c>
      <c r="P58">
        <v>0.52369027005898094</v>
      </c>
      <c r="Q58">
        <v>0.52369027005898094</v>
      </c>
      <c r="R58">
        <v>0.62944874464499601</v>
      </c>
      <c r="T58">
        <v>0.59448431300362503</v>
      </c>
      <c r="U58">
        <v>0.59448431300362503</v>
      </c>
      <c r="V58">
        <v>0.59448431300362503</v>
      </c>
      <c r="W58">
        <v>0.59448431300362503</v>
      </c>
      <c r="Z58">
        <v>0</v>
      </c>
      <c r="AA58">
        <v>0</v>
      </c>
      <c r="AB58">
        <v>0</v>
      </c>
      <c r="AE58">
        <v>0.693052909472753</v>
      </c>
      <c r="AF58">
        <v>0.693052909472753</v>
      </c>
      <c r="AG58">
        <v>0.99850178224127195</v>
      </c>
      <c r="AH58">
        <v>0.99850178224127195</v>
      </c>
      <c r="AI58">
        <v>0.68044181528667302</v>
      </c>
      <c r="AJ58">
        <v>0.68044181528667302</v>
      </c>
      <c r="AK58">
        <v>0.68044181528667302</v>
      </c>
      <c r="AL58">
        <v>0.68044181528667302</v>
      </c>
      <c r="AM58">
        <v>0.998171629630349</v>
      </c>
      <c r="AN58">
        <v>0.998171629630349</v>
      </c>
      <c r="AO58">
        <v>0.66774550992638904</v>
      </c>
      <c r="AP58">
        <v>0.66774550992638904</v>
      </c>
      <c r="AQ58">
        <v>0.66774550992638904</v>
      </c>
      <c r="AR58">
        <v>0.66774550992638904</v>
      </c>
      <c r="AS58">
        <v>0.99814725387002801</v>
      </c>
      <c r="AT58">
        <v>0.99814725387002801</v>
      </c>
      <c r="AU58">
        <v>0.65555738901738903</v>
      </c>
      <c r="AV58">
        <v>0.65555738901738903</v>
      </c>
      <c r="AW58" s="1">
        <v>1.7547E-5</v>
      </c>
      <c r="AX58" s="1">
        <v>1.7547E-5</v>
      </c>
      <c r="AY58" s="1">
        <v>5.0901600000000001E-5</v>
      </c>
      <c r="BA58" s="1">
        <v>5.0901600000000001E-5</v>
      </c>
      <c r="BB58" s="1">
        <v>5.0901600000000001E-5</v>
      </c>
      <c r="BE58">
        <v>0.99828396369338901</v>
      </c>
      <c r="BF58">
        <v>0.99828396369338901</v>
      </c>
      <c r="BG58">
        <v>0.99828396369338901</v>
      </c>
      <c r="BH58">
        <v>0</v>
      </c>
    </row>
    <row r="59" spans="1:60" x14ac:dyDescent="0.25">
      <c r="A59" t="s">
        <v>10</v>
      </c>
      <c r="C59">
        <v>0</v>
      </c>
      <c r="D59">
        <v>0.99</v>
      </c>
      <c r="E59">
        <v>0.24937027707808601</v>
      </c>
      <c r="F59">
        <v>0.20890947791331499</v>
      </c>
      <c r="G59">
        <v>0.20890947791331499</v>
      </c>
      <c r="H59">
        <v>0.20890947791331499</v>
      </c>
      <c r="I59">
        <v>0.20890947791331499</v>
      </c>
      <c r="J59">
        <v>0.20890947791331499</v>
      </c>
      <c r="K59">
        <v>0.20890947791331499</v>
      </c>
      <c r="L59">
        <v>0.20890947791331499</v>
      </c>
      <c r="M59">
        <v>0.18570788840864599</v>
      </c>
      <c r="N59">
        <v>0.197753512796498</v>
      </c>
      <c r="O59">
        <v>0.17388749576808901</v>
      </c>
      <c r="P59">
        <v>0.17388749576808901</v>
      </c>
      <c r="Q59">
        <v>0.17388749576808901</v>
      </c>
      <c r="R59">
        <v>0.208951773514189</v>
      </c>
      <c r="T59">
        <v>0.197386488840363</v>
      </c>
      <c r="U59">
        <v>0.197386488840363</v>
      </c>
      <c r="V59">
        <v>0.197386488840363</v>
      </c>
      <c r="W59">
        <v>0.197386488840363</v>
      </c>
      <c r="Z59">
        <v>0</v>
      </c>
      <c r="AA59">
        <v>0</v>
      </c>
      <c r="AB59">
        <v>0</v>
      </c>
      <c r="AE59">
        <v>0.230114197110177</v>
      </c>
      <c r="AF59">
        <v>0.230114197110177</v>
      </c>
      <c r="AG59">
        <v>0</v>
      </c>
      <c r="AH59">
        <v>0</v>
      </c>
      <c r="AI59">
        <v>0.239614941987733</v>
      </c>
      <c r="AJ59">
        <v>0.239614941987733</v>
      </c>
      <c r="AK59">
        <v>0.239614941987733</v>
      </c>
      <c r="AL59">
        <v>0.239614941987733</v>
      </c>
      <c r="AM59">
        <v>0</v>
      </c>
      <c r="AN59">
        <v>0</v>
      </c>
      <c r="AO59">
        <v>0.24918982081566801</v>
      </c>
      <c r="AP59">
        <v>0.24918982081566801</v>
      </c>
      <c r="AQ59">
        <v>0.24918982081566801</v>
      </c>
      <c r="AR59">
        <v>0.24918982081566801</v>
      </c>
      <c r="AS59">
        <v>0</v>
      </c>
      <c r="AT59">
        <v>0</v>
      </c>
      <c r="AU59">
        <v>0.25838213205816402</v>
      </c>
      <c r="AV59">
        <v>0.25838213205816402</v>
      </c>
      <c r="AW59">
        <v>0.25838213205816402</v>
      </c>
      <c r="AX59">
        <v>0.25838213205816402</v>
      </c>
      <c r="AY59">
        <v>0.74953727320631203</v>
      </c>
      <c r="BA59">
        <v>0.74953727320631203</v>
      </c>
      <c r="BB59">
        <v>0.74953727320631203</v>
      </c>
      <c r="BE59">
        <v>0</v>
      </c>
      <c r="BF59">
        <v>0</v>
      </c>
      <c r="BG59">
        <v>0</v>
      </c>
      <c r="BH59">
        <v>0</v>
      </c>
    </row>
    <row r="60" spans="1:60" x14ac:dyDescent="0.25">
      <c r="A60" t="s">
        <v>11</v>
      </c>
      <c r="C60">
        <v>0</v>
      </c>
      <c r="D60">
        <v>0</v>
      </c>
      <c r="E60">
        <v>0</v>
      </c>
      <c r="F60">
        <v>0.110697729499832</v>
      </c>
      <c r="G60">
        <v>0.110697729499832</v>
      </c>
      <c r="H60">
        <v>0.110697729499832</v>
      </c>
      <c r="I60">
        <v>0.110697729499832</v>
      </c>
      <c r="J60">
        <v>0.110697729499832</v>
      </c>
      <c r="K60">
        <v>0.110697729499832</v>
      </c>
      <c r="L60">
        <v>0.110697729499832</v>
      </c>
      <c r="M60">
        <v>0.19923937530219801</v>
      </c>
      <c r="N60">
        <v>0.153270998532024</v>
      </c>
      <c r="O60">
        <v>0.24433569722607401</v>
      </c>
      <c r="P60">
        <v>0.24433569722607401</v>
      </c>
      <c r="Q60">
        <v>0.24433569722607401</v>
      </c>
      <c r="R60">
        <v>9.1945317921761194E-2</v>
      </c>
      <c r="T60">
        <v>0.142223768375945</v>
      </c>
      <c r="U60">
        <v>0.142223768375945</v>
      </c>
      <c r="V60">
        <v>0.142223768375945</v>
      </c>
      <c r="W60">
        <v>0.142223768375945</v>
      </c>
      <c r="Z60">
        <v>0</v>
      </c>
      <c r="AA60">
        <v>0</v>
      </c>
      <c r="AB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BA60">
        <v>0</v>
      </c>
      <c r="BB60">
        <v>0</v>
      </c>
      <c r="BE60">
        <v>0</v>
      </c>
      <c r="BF60">
        <v>0</v>
      </c>
      <c r="BG60">
        <v>0</v>
      </c>
      <c r="BH60">
        <v>0</v>
      </c>
    </row>
    <row r="61" spans="1:60" x14ac:dyDescent="0.25">
      <c r="A61" t="s">
        <v>12</v>
      </c>
      <c r="C61">
        <v>0</v>
      </c>
      <c r="D61">
        <v>0.01</v>
      </c>
      <c r="E61">
        <v>2.5188916876574298E-3</v>
      </c>
      <c r="F61">
        <v>5.1854849578582503E-2</v>
      </c>
      <c r="G61">
        <v>5.1854849578582503E-2</v>
      </c>
      <c r="H61">
        <v>5.1854849578582503E-2</v>
      </c>
      <c r="I61">
        <v>5.1854849578582503E-2</v>
      </c>
      <c r="J61">
        <v>5.1854849578582503E-2</v>
      </c>
      <c r="K61">
        <v>5.1854849578582503E-2</v>
      </c>
      <c r="L61">
        <v>5.1854849578582503E-2</v>
      </c>
      <c r="M61">
        <v>5.5974242612136599E-2</v>
      </c>
      <c r="N61">
        <v>5.3835567536528503E-2</v>
      </c>
      <c r="O61">
        <v>5.8086536946855699E-2</v>
      </c>
      <c r="P61">
        <v>5.8086536946855699E-2</v>
      </c>
      <c r="Q61">
        <v>5.8086536946855699E-2</v>
      </c>
      <c r="R61">
        <v>6.9654163919053394E-2</v>
      </c>
      <c r="T61">
        <v>6.5905429780066693E-2</v>
      </c>
      <c r="U61">
        <v>6.5905429780066693E-2</v>
      </c>
      <c r="V61">
        <v>6.5905429780066693E-2</v>
      </c>
      <c r="W61">
        <v>6.5905429780066693E-2</v>
      </c>
      <c r="Z61">
        <v>0</v>
      </c>
      <c r="AA61">
        <v>0</v>
      </c>
      <c r="AB61">
        <v>0</v>
      </c>
      <c r="AE61">
        <v>7.6832893417069698E-2</v>
      </c>
      <c r="AF61">
        <v>7.6832893417069698E-2</v>
      </c>
      <c r="AG61">
        <v>1.49821775872807E-3</v>
      </c>
      <c r="AH61">
        <v>1.49821775872807E-3</v>
      </c>
      <c r="AI61">
        <v>7.9943242725594096E-2</v>
      </c>
      <c r="AJ61">
        <v>7.9943242725594096E-2</v>
      </c>
      <c r="AK61">
        <v>7.9943242725594096E-2</v>
      </c>
      <c r="AL61">
        <v>7.9943242725594096E-2</v>
      </c>
      <c r="AM61">
        <v>1.8283703696508999E-3</v>
      </c>
      <c r="AN61">
        <v>1.8283703696508999E-3</v>
      </c>
      <c r="AO61">
        <v>8.3064669257943105E-2</v>
      </c>
      <c r="AP61">
        <v>8.3064669257943105E-2</v>
      </c>
      <c r="AQ61">
        <v>8.3064669257943105E-2</v>
      </c>
      <c r="AR61">
        <v>8.3064669257943105E-2</v>
      </c>
      <c r="AS61">
        <v>1.85274612997232E-3</v>
      </c>
      <c r="AT61">
        <v>1.85274612997232E-3</v>
      </c>
      <c r="AU61">
        <v>8.6060478924446904E-2</v>
      </c>
      <c r="AV61">
        <v>8.6060478924446904E-2</v>
      </c>
      <c r="AW61">
        <v>8.6060478924446904E-2</v>
      </c>
      <c r="AX61">
        <v>8.6060478924446904E-2</v>
      </c>
      <c r="AY61">
        <v>0.24963207325280601</v>
      </c>
      <c r="BA61">
        <v>0.24963207325280801</v>
      </c>
      <c r="BB61">
        <v>0.24963207325280801</v>
      </c>
      <c r="BE61">
        <v>1.71603630661092E-3</v>
      </c>
      <c r="BF61">
        <v>1.71603630661092E-3</v>
      </c>
      <c r="BG61">
        <v>1.71603630661092E-3</v>
      </c>
      <c r="BH61">
        <v>0</v>
      </c>
    </row>
    <row r="62" spans="1:60" x14ac:dyDescent="0.25">
      <c r="A62" t="s">
        <v>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  <c r="Z62">
        <v>1</v>
      </c>
      <c r="AA62">
        <v>1</v>
      </c>
      <c r="AB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1">
        <v>0</v>
      </c>
      <c r="AW62" s="1">
        <v>0.65553984206017901</v>
      </c>
      <c r="AX62">
        <v>0.65553984206017901</v>
      </c>
      <c r="AY62" s="1">
        <v>7.7975199999999998E-4</v>
      </c>
      <c r="BA62" s="1">
        <v>7.7975199999999998E-4</v>
      </c>
      <c r="BB62" s="1">
        <v>7.7975199999999998E-4</v>
      </c>
      <c r="BE62">
        <v>0</v>
      </c>
      <c r="BF62">
        <v>0</v>
      </c>
      <c r="BG62">
        <v>0</v>
      </c>
      <c r="BH62">
        <v>0</v>
      </c>
    </row>
    <row r="63" spans="1:60" x14ac:dyDescent="0.25">
      <c r="A63" t="s">
        <v>267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  <c r="Z63">
        <v>0</v>
      </c>
      <c r="AA63">
        <v>0</v>
      </c>
      <c r="AB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">
        <v>0</v>
      </c>
      <c r="AU63" s="1">
        <v>0</v>
      </c>
      <c r="AV63" s="1">
        <v>0</v>
      </c>
      <c r="AW63" s="1">
        <v>0</v>
      </c>
      <c r="AX63">
        <v>0</v>
      </c>
      <c r="AY63" s="1">
        <v>0</v>
      </c>
      <c r="BA63">
        <v>0</v>
      </c>
      <c r="BB63">
        <v>0</v>
      </c>
      <c r="BE63">
        <v>0</v>
      </c>
      <c r="BF63">
        <v>0</v>
      </c>
      <c r="BG63">
        <v>0</v>
      </c>
      <c r="BH63">
        <v>1</v>
      </c>
    </row>
    <row r="64" spans="1:60" x14ac:dyDescent="0.25">
      <c r="A64" t="s">
        <v>27</v>
      </c>
      <c r="B64" t="s">
        <v>28</v>
      </c>
      <c r="C64">
        <v>2.3799382833446301</v>
      </c>
      <c r="D64">
        <v>33.647916009328</v>
      </c>
      <c r="E64">
        <v>10.1822933721513</v>
      </c>
      <c r="F64">
        <v>14.3502962853598</v>
      </c>
      <c r="G64">
        <v>29.917837848812798</v>
      </c>
      <c r="H64">
        <v>36.432225193323703</v>
      </c>
      <c r="I64">
        <v>54.176999673995802</v>
      </c>
      <c r="J64">
        <v>54.176999673995802</v>
      </c>
      <c r="K64">
        <v>54.176999673995802</v>
      </c>
      <c r="L64">
        <v>39.340516234762497</v>
      </c>
      <c r="M64">
        <v>34.053053057417003</v>
      </c>
      <c r="N64">
        <v>40.6933155868374</v>
      </c>
      <c r="O64">
        <v>35.0311198628957</v>
      </c>
      <c r="P64">
        <v>39.975355607655302</v>
      </c>
      <c r="Q64">
        <v>73.630509890506602</v>
      </c>
      <c r="R64">
        <v>76.070070368663906</v>
      </c>
      <c r="T64">
        <v>15.688200781963101</v>
      </c>
      <c r="U64">
        <v>15.688200781963101</v>
      </c>
      <c r="V64">
        <v>15.6882008738246</v>
      </c>
      <c r="W64">
        <v>15.688200781963101</v>
      </c>
      <c r="Z64">
        <v>5.1452238446187204</v>
      </c>
      <c r="AA64">
        <v>5.1452238478322103</v>
      </c>
      <c r="AB64">
        <v>5.0340731367207798</v>
      </c>
      <c r="AE64">
        <v>14.3403635396058</v>
      </c>
      <c r="AF64">
        <v>3.0717118459337001</v>
      </c>
      <c r="AG64">
        <v>0.58305074146782798</v>
      </c>
      <c r="AH64">
        <v>9.1905471590122495E-2</v>
      </c>
      <c r="AI64">
        <v>3.1745715751423398</v>
      </c>
      <c r="AJ64">
        <v>0.50061645534695298</v>
      </c>
      <c r="AK64">
        <v>1.62777207579592</v>
      </c>
      <c r="AL64">
        <v>3.1729718314284598</v>
      </c>
      <c r="AM64">
        <v>0.58627966677482901</v>
      </c>
      <c r="AN64">
        <v>9.2414324122813502E-2</v>
      </c>
      <c r="AO64">
        <v>3.2764522241875702</v>
      </c>
      <c r="AP64">
        <v>0.51669133564096803</v>
      </c>
      <c r="AQ64">
        <v>1.6791480620345101</v>
      </c>
      <c r="AR64">
        <v>3.2764522241875702</v>
      </c>
      <c r="AS64">
        <v>0.58653967032118803</v>
      </c>
      <c r="AT64">
        <v>9.2455308819913595E-2</v>
      </c>
      <c r="AU64">
        <v>3.3757996672194901</v>
      </c>
      <c r="AV64">
        <v>0.532367685085118</v>
      </c>
      <c r="AW64">
        <v>0.45108403072971798</v>
      </c>
      <c r="AX64">
        <v>6.6384539581861501</v>
      </c>
      <c r="AY64">
        <v>49.868686138752103</v>
      </c>
      <c r="BA64">
        <v>49.868686138752302</v>
      </c>
      <c r="BB64">
        <v>49.868686138752103</v>
      </c>
      <c r="BE64">
        <v>9.2242274823156306E-2</v>
      </c>
      <c r="BF64">
        <v>6.5865896472423398</v>
      </c>
      <c r="BG64">
        <v>35.586631357574703</v>
      </c>
      <c r="BH64">
        <v>1.2914154814187599</v>
      </c>
    </row>
    <row r="65" spans="1:60" x14ac:dyDescent="0.25">
      <c r="A65" t="s">
        <v>33</v>
      </c>
      <c r="B65" t="s">
        <v>34</v>
      </c>
      <c r="C65">
        <v>1.1805952156599699</v>
      </c>
      <c r="D65">
        <v>1.1960375742614</v>
      </c>
      <c r="E65">
        <v>1.1847514055292001</v>
      </c>
      <c r="F65">
        <v>1.29561142215348</v>
      </c>
      <c r="G65">
        <v>2.7011214035073698</v>
      </c>
      <c r="H65">
        <v>3.28927055973706</v>
      </c>
      <c r="I65">
        <v>4.8913512445903198</v>
      </c>
      <c r="J65">
        <v>4.8913512445903198</v>
      </c>
      <c r="K65">
        <v>4.8913512445903198</v>
      </c>
      <c r="L65">
        <v>3.5518445872906899</v>
      </c>
      <c r="M65">
        <v>2.8475841512069699</v>
      </c>
      <c r="N65">
        <v>3.5384233586430498</v>
      </c>
      <c r="O65">
        <v>2.82315386560433</v>
      </c>
      <c r="P65">
        <v>3.2216092478446599</v>
      </c>
      <c r="Q65">
        <v>5.9338742077718596</v>
      </c>
      <c r="R65">
        <v>6.6316363956577797</v>
      </c>
      <c r="T65">
        <v>1.3314456787753499</v>
      </c>
      <c r="U65">
        <v>1.3314456787753499</v>
      </c>
      <c r="V65">
        <v>1.33144568657157</v>
      </c>
      <c r="W65">
        <v>1.3314456787753499</v>
      </c>
      <c r="Z65">
        <v>0.28560332365740199</v>
      </c>
      <c r="AA65">
        <v>0.28560332383577802</v>
      </c>
      <c r="AB65">
        <v>0.27943352180597703</v>
      </c>
      <c r="AE65">
        <v>1.314094797646</v>
      </c>
      <c r="AF65">
        <v>0.28147965325013102</v>
      </c>
      <c r="AG65">
        <v>0.28129867636725903</v>
      </c>
      <c r="AH65">
        <v>4.4340716288475399E-2</v>
      </c>
      <c r="AI65">
        <v>0.28149079460490001</v>
      </c>
      <c r="AJ65">
        <v>4.4389902849043102E-2</v>
      </c>
      <c r="AK65">
        <v>0.14433533603063101</v>
      </c>
      <c r="AL65">
        <v>0.28134894455725601</v>
      </c>
      <c r="AM65">
        <v>0.281157739045934</v>
      </c>
      <c r="AN65">
        <v>4.4318443736524098E-2</v>
      </c>
      <c r="AO65">
        <v>0.28136041341933099</v>
      </c>
      <c r="AP65">
        <v>4.4370092361770003E-2</v>
      </c>
      <c r="AQ65">
        <v>0.14419431769478799</v>
      </c>
      <c r="AR65">
        <v>0.28136041341933099</v>
      </c>
      <c r="AS65">
        <v>0.28115775739467003</v>
      </c>
      <c r="AT65">
        <v>4.4318446990642503E-2</v>
      </c>
      <c r="AU65">
        <v>0.28137170032347902</v>
      </c>
      <c r="AV65">
        <v>4.43726570045705E-2</v>
      </c>
      <c r="AW65">
        <v>2.00607542235187E-2</v>
      </c>
      <c r="AX65">
        <v>0.29522746141973699</v>
      </c>
      <c r="AY65">
        <v>1.60951880628877</v>
      </c>
      <c r="BA65">
        <v>1.60951880628878</v>
      </c>
      <c r="BB65">
        <v>1.60951880628877</v>
      </c>
      <c r="BE65">
        <v>4.4326514314558502E-2</v>
      </c>
      <c r="BF65">
        <v>3.16514917744979</v>
      </c>
      <c r="BG65">
        <v>17.100958614720302</v>
      </c>
      <c r="BH65">
        <v>4.03582472286073E-2</v>
      </c>
    </row>
    <row r="66" spans="1:60" x14ac:dyDescent="0.25">
      <c r="A66" t="s">
        <v>62</v>
      </c>
    </row>
    <row r="67" spans="1:60" x14ac:dyDescent="0.25">
      <c r="A67" t="s">
        <v>9</v>
      </c>
      <c r="B67" t="s">
        <v>30</v>
      </c>
      <c r="C67">
        <v>252.365438027941</v>
      </c>
      <c r="E67">
        <v>307.95059547710503</v>
      </c>
      <c r="F67">
        <v>1210.17738231672</v>
      </c>
      <c r="G67">
        <v>2527.4655508935598</v>
      </c>
      <c r="H67">
        <v>2164.3506581751399</v>
      </c>
      <c r="I67">
        <v>3126.3543551568901</v>
      </c>
      <c r="J67">
        <v>1563.17717757844</v>
      </c>
      <c r="K67">
        <v>1563.17717757844</v>
      </c>
      <c r="L67">
        <v>1931.0961549753099</v>
      </c>
      <c r="M67">
        <v>1862.58589848262</v>
      </c>
      <c r="N67">
        <v>3537.1789975173201</v>
      </c>
      <c r="O67">
        <v>3412.52498396385</v>
      </c>
      <c r="P67">
        <v>3213.3597536049501</v>
      </c>
      <c r="Q67">
        <v>2166.2240454491498</v>
      </c>
      <c r="R67">
        <v>1606.8144070928099</v>
      </c>
      <c r="T67">
        <v>911.92905686020094</v>
      </c>
      <c r="U67">
        <v>9.1192905686020094</v>
      </c>
      <c r="V67">
        <v>9.1192905121395906</v>
      </c>
      <c r="W67">
        <v>902.80976629159898</v>
      </c>
      <c r="AE67">
        <v>8.2152240636475007</v>
      </c>
      <c r="AF67">
        <v>4.7005857728775302</v>
      </c>
      <c r="AG67">
        <v>0.22966850994771401</v>
      </c>
      <c r="AH67">
        <v>9.6558632570481005E-3</v>
      </c>
      <c r="AI67">
        <v>4.4615055761854103</v>
      </c>
      <c r="AJ67">
        <v>-0.86792693594613901</v>
      </c>
      <c r="AK67">
        <v>5.1462801956256996</v>
      </c>
      <c r="AL67">
        <v>4.4637474280524501</v>
      </c>
      <c r="AM67">
        <v>0.21381313074562999</v>
      </c>
      <c r="AN67">
        <v>8.9541563827169202E-3</v>
      </c>
      <c r="AO67">
        <v>4.2402305839123597</v>
      </c>
      <c r="AP67">
        <v>-0.88699360366876701</v>
      </c>
      <c r="AQ67">
        <v>4.8426753565801901</v>
      </c>
      <c r="AR67">
        <v>4.2402305839123597</v>
      </c>
      <c r="AS67">
        <v>0.190358268379133</v>
      </c>
      <c r="AT67">
        <v>7.9696003868215404E-3</v>
      </c>
      <c r="AU67">
        <v>4.0403301903204296</v>
      </c>
      <c r="AV67">
        <v>-0.90447700431920397</v>
      </c>
      <c r="AW67">
        <v>-62.511344565297797</v>
      </c>
      <c r="AX67">
        <v>-150.35162167836901</v>
      </c>
      <c r="AY67">
        <v>-5.6680659720330704</v>
      </c>
      <c r="BA67">
        <v>-5.6680659720330597</v>
      </c>
      <c r="BB67">
        <v>-5.6680659720330802</v>
      </c>
      <c r="BE67">
        <v>2.6579670519086301E-2</v>
      </c>
      <c r="BF67">
        <v>5.7935265340307298</v>
      </c>
      <c r="BG67">
        <v>2.22122944052775</v>
      </c>
    </row>
    <row r="68" spans="1:60" x14ac:dyDescent="0.25">
      <c r="A68" t="s">
        <v>10</v>
      </c>
      <c r="B68" t="s">
        <v>30</v>
      </c>
      <c r="D68">
        <v>84.375370324127999</v>
      </c>
      <c r="E68">
        <v>198.61436841641199</v>
      </c>
      <c r="F68">
        <v>747.05726806164205</v>
      </c>
      <c r="G68">
        <v>1829.7144306897801</v>
      </c>
      <c r="H68">
        <v>1581.1290399945899</v>
      </c>
      <c r="I68">
        <v>2396.8509313749801</v>
      </c>
      <c r="J68">
        <v>1198.42546568749</v>
      </c>
      <c r="K68">
        <v>1198.42546568749</v>
      </c>
      <c r="L68">
        <v>1424.6712815731701</v>
      </c>
      <c r="M68">
        <v>1294.13849681222</v>
      </c>
      <c r="N68">
        <v>2602.6051792654998</v>
      </c>
      <c r="O68">
        <v>2363.04185622767</v>
      </c>
      <c r="P68">
        <v>2300.0550343755799</v>
      </c>
      <c r="Q68">
        <v>1629.41846964499</v>
      </c>
      <c r="R68">
        <v>1219.3541785853099</v>
      </c>
      <c r="T68">
        <v>553.69634251975299</v>
      </c>
      <c r="U68">
        <v>5.5369634251975297</v>
      </c>
      <c r="V68">
        <v>5.5369633864831398</v>
      </c>
      <c r="W68">
        <v>548.15937909455499</v>
      </c>
      <c r="AE68">
        <v>5.1737969760171501</v>
      </c>
      <c r="AF68">
        <v>1.39368767439407</v>
      </c>
      <c r="AI68">
        <v>1.45455001451957</v>
      </c>
      <c r="AJ68">
        <v>-3.8673634060841602</v>
      </c>
      <c r="AK68">
        <v>-0.72274727856722198</v>
      </c>
      <c r="AL68">
        <v>1.4553007301223599</v>
      </c>
      <c r="AO68">
        <v>1.5075734141183099</v>
      </c>
      <c r="AP68">
        <v>-3.6121840283509501</v>
      </c>
      <c r="AQ68">
        <v>-0.493168071139306</v>
      </c>
      <c r="AR68">
        <v>1.5075734141183099</v>
      </c>
      <c r="AU68">
        <v>1.5504046690089299</v>
      </c>
      <c r="AV68">
        <v>-3.38697494584755</v>
      </c>
      <c r="AW68">
        <v>-11.033336444699399</v>
      </c>
      <c r="AX68">
        <v>-12.6884234728739</v>
      </c>
      <c r="AY68">
        <v>3.1195746604569901</v>
      </c>
      <c r="BA68">
        <v>3.1195746604569798</v>
      </c>
      <c r="BB68">
        <v>3.1195746604569901</v>
      </c>
    </row>
    <row r="69" spans="1:60" x14ac:dyDescent="0.25">
      <c r="A69" t="s">
        <v>11</v>
      </c>
      <c r="B69" t="s">
        <v>30</v>
      </c>
      <c r="F69">
        <v>-2875.6233731418602</v>
      </c>
      <c r="G69">
        <v>662.51258697455705</v>
      </c>
      <c r="H69">
        <v>-856.76616423740995</v>
      </c>
      <c r="I69">
        <v>1580.66238173293</v>
      </c>
      <c r="J69">
        <v>790.33119086646502</v>
      </c>
      <c r="K69">
        <v>790.33119086646502</v>
      </c>
      <c r="L69">
        <v>2456.9294924975702</v>
      </c>
      <c r="M69">
        <v>3504.7833137541702</v>
      </c>
      <c r="N69">
        <v>4497.53992755933</v>
      </c>
      <c r="O69">
        <v>6422.9469216234602</v>
      </c>
      <c r="P69">
        <v>4979.0229266489196</v>
      </c>
      <c r="Q69">
        <v>-232.315844118283</v>
      </c>
      <c r="R69">
        <v>-1325.36002792043</v>
      </c>
      <c r="T69">
        <v>-2283.5086619530798</v>
      </c>
      <c r="U69">
        <v>-22.835086619530799</v>
      </c>
      <c r="V69">
        <v>-22.835086866975001</v>
      </c>
      <c r="W69">
        <v>-2260.6735753335502</v>
      </c>
    </row>
    <row r="70" spans="1:60" x14ac:dyDescent="0.25">
      <c r="A70" t="s">
        <v>12</v>
      </c>
      <c r="B70" t="s">
        <v>30</v>
      </c>
      <c r="D70">
        <v>-30.624947093991501</v>
      </c>
      <c r="E70">
        <v>-256.36834368618503</v>
      </c>
      <c r="F70">
        <v>170.32819250700999</v>
      </c>
      <c r="G70">
        <v>968.94268397753797</v>
      </c>
      <c r="H70">
        <v>847.16372075795596</v>
      </c>
      <c r="I70">
        <v>1487.8373389772501</v>
      </c>
      <c r="J70">
        <v>743.91866948862605</v>
      </c>
      <c r="K70">
        <v>743.91866948862605</v>
      </c>
      <c r="L70">
        <v>866.88907867076205</v>
      </c>
      <c r="M70">
        <v>836.01521622840403</v>
      </c>
      <c r="N70">
        <v>1633.2828904826499</v>
      </c>
      <c r="O70">
        <v>1588.7960629628401</v>
      </c>
      <c r="P70">
        <v>1552.4980745236001</v>
      </c>
      <c r="Q70">
        <v>1102.34012961535</v>
      </c>
      <c r="R70">
        <v>836.05507846377304</v>
      </c>
      <c r="T70">
        <v>204.76577391800001</v>
      </c>
      <c r="U70">
        <v>2.0476577391799999</v>
      </c>
      <c r="V70">
        <v>2.0476577216269001</v>
      </c>
      <c r="W70">
        <v>202.71811617882</v>
      </c>
      <c r="AE70">
        <v>2.1745691295388401</v>
      </c>
      <c r="AF70">
        <v>-1.8967267845865201</v>
      </c>
      <c r="AG70">
        <v>-0.542146286576905</v>
      </c>
      <c r="AH70">
        <v>-0.76233188892510895</v>
      </c>
      <c r="AI70">
        <v>-1.70768173290007</v>
      </c>
      <c r="AJ70">
        <v>-7.02193867926223</v>
      </c>
      <c r="AK70">
        <v>-5.8513522137087701</v>
      </c>
      <c r="AL70">
        <v>-1.7085176019743</v>
      </c>
      <c r="AM70">
        <v>-0.48280251890391801</v>
      </c>
      <c r="AN70">
        <v>-0.68780972232149196</v>
      </c>
      <c r="AO70">
        <v>-1.53716666238198</v>
      </c>
      <c r="AP70">
        <v>-6.6493605551849102</v>
      </c>
      <c r="AQ70">
        <v>-5.4315984355003</v>
      </c>
      <c r="AR70">
        <v>-1.53716666238198</v>
      </c>
      <c r="AS70">
        <v>-0.42854279815142599</v>
      </c>
      <c r="AT70">
        <v>-0.611062627374519</v>
      </c>
      <c r="AU70">
        <v>-1.38818458484098</v>
      </c>
      <c r="AV70">
        <v>-6.3180733866729097</v>
      </c>
      <c r="AW70">
        <v>-15.8595667932944</v>
      </c>
      <c r="AX70">
        <v>-13.924545390119199</v>
      </c>
      <c r="AY70">
        <v>2.0892065589594702</v>
      </c>
      <c r="BA70">
        <v>2.0892065589594799</v>
      </c>
      <c r="BB70">
        <v>2.0892065589594799</v>
      </c>
      <c r="BE70">
        <v>-2.05964219848858</v>
      </c>
      <c r="BF70">
        <v>-6.3584673024481004</v>
      </c>
      <c r="BG70">
        <v>0.101935616562376</v>
      </c>
    </row>
    <row r="71" spans="1:60" x14ac:dyDescent="0.25">
      <c r="A71" t="s">
        <v>13</v>
      </c>
      <c r="B71" t="s">
        <v>30</v>
      </c>
      <c r="Z71">
        <v>-1533.65452950137</v>
      </c>
      <c r="AA71">
        <v>-1533.65452699868</v>
      </c>
      <c r="AB71">
        <v>-3946.3992259500901</v>
      </c>
      <c r="AW71">
        <v>-238.12240204271799</v>
      </c>
      <c r="AX71">
        <v>-191.59793408143699</v>
      </c>
      <c r="AY71">
        <v>-88.180830748724503</v>
      </c>
      <c r="BA71">
        <v>-88.180830748725995</v>
      </c>
      <c r="BB71">
        <v>-88.180830748725995</v>
      </c>
    </row>
    <row r="72" spans="1:60" x14ac:dyDescent="0.25">
      <c r="A72" t="s">
        <v>267</v>
      </c>
      <c r="B72" t="s">
        <v>30</v>
      </c>
      <c r="BH72">
        <v>-1.1896282534177301E-2</v>
      </c>
    </row>
    <row r="73" spans="1:60" x14ac:dyDescent="0.25">
      <c r="A73" t="s">
        <v>63</v>
      </c>
    </row>
    <row r="74" spans="1:60" x14ac:dyDescent="0.25">
      <c r="A74" t="s">
        <v>9</v>
      </c>
      <c r="B74" t="s">
        <v>21</v>
      </c>
      <c r="C74">
        <v>4215.1084367886797</v>
      </c>
      <c r="E74">
        <v>902.55186565918405</v>
      </c>
      <c r="F74">
        <v>610.05592656560702</v>
      </c>
      <c r="G74">
        <v>1274.1068880012299</v>
      </c>
      <c r="H74">
        <v>1091.0590178592199</v>
      </c>
      <c r="I74">
        <v>1576.00946008137</v>
      </c>
      <c r="J74">
        <v>1576.00946008137</v>
      </c>
      <c r="K74">
        <v>1576.00946008137</v>
      </c>
      <c r="L74">
        <v>1946.9487222699199</v>
      </c>
      <c r="M74">
        <v>1878.0005098494601</v>
      </c>
      <c r="N74">
        <v>1783.16711586067</v>
      </c>
      <c r="O74">
        <v>1720.3263780898101</v>
      </c>
      <c r="P74">
        <v>1619.9229521823599</v>
      </c>
      <c r="Q74">
        <v>1092.0395846919</v>
      </c>
      <c r="R74">
        <v>1055.70730530436</v>
      </c>
      <c r="T74">
        <v>549.65065371746505</v>
      </c>
      <c r="U74">
        <v>549.65065371746505</v>
      </c>
      <c r="V74">
        <v>549.65065031428196</v>
      </c>
      <c r="W74">
        <v>549.65065371746505</v>
      </c>
      <c r="AE74">
        <v>623.28592680155998</v>
      </c>
      <c r="AF74">
        <v>356.63165572350698</v>
      </c>
      <c r="AG74">
        <v>2313.7711570966899</v>
      </c>
      <c r="AH74">
        <v>97.276975002423598</v>
      </c>
      <c r="AI74">
        <v>341.06124247892899</v>
      </c>
      <c r="AJ74">
        <v>-66.348956445284401</v>
      </c>
      <c r="AK74">
        <v>393.409060617043</v>
      </c>
      <c r="AL74">
        <v>341.232621572862</v>
      </c>
      <c r="AM74">
        <v>2300.63885297046</v>
      </c>
      <c r="AN74">
        <v>96.347123293189199</v>
      </c>
      <c r="AO74">
        <v>326.46519361727297</v>
      </c>
      <c r="AP74">
        <v>-68.291696130313895</v>
      </c>
      <c r="AQ74">
        <v>372.84881485214498</v>
      </c>
      <c r="AR74">
        <v>326.46519361727297</v>
      </c>
      <c r="AS74">
        <v>2299.5901491883201</v>
      </c>
      <c r="AT74">
        <v>96.275379570069802</v>
      </c>
      <c r="AU74">
        <v>313.06970553894502</v>
      </c>
      <c r="AV74">
        <v>-70.084457475121198</v>
      </c>
      <c r="AW74">
        <v>-2584.4556388828801</v>
      </c>
      <c r="AX74">
        <v>-6216.1052392010097</v>
      </c>
      <c r="AY74">
        <v>-493.35038261525398</v>
      </c>
      <c r="BA74">
        <v>-493.35038261525199</v>
      </c>
      <c r="BB74">
        <v>-493.35038261525398</v>
      </c>
      <c r="BE74">
        <v>96.661368003636397</v>
      </c>
      <c r="BF74">
        <v>21069.117464892799</v>
      </c>
      <c r="BG74">
        <v>8077.8682420907899</v>
      </c>
    </row>
    <row r="75" spans="1:60" x14ac:dyDescent="0.25">
      <c r="A75" t="s">
        <v>10</v>
      </c>
      <c r="B75" t="s">
        <v>21</v>
      </c>
      <c r="D75">
        <v>299.91787075877397</v>
      </c>
      <c r="E75">
        <v>582.10560847667102</v>
      </c>
      <c r="F75">
        <v>376.59496907176703</v>
      </c>
      <c r="G75">
        <v>922.36737248224699</v>
      </c>
      <c r="H75">
        <v>797.05434559282298</v>
      </c>
      <c r="I75">
        <v>1208.2634638075899</v>
      </c>
      <c r="J75">
        <v>1208.2634638075899</v>
      </c>
      <c r="K75">
        <v>1208.2634638075899</v>
      </c>
      <c r="L75">
        <v>1436.3665549057</v>
      </c>
      <c r="M75">
        <v>1304.84868311797</v>
      </c>
      <c r="N75">
        <v>1312.0285895885499</v>
      </c>
      <c r="O75">
        <v>1191.2596264941601</v>
      </c>
      <c r="P75">
        <v>1159.5066308052201</v>
      </c>
      <c r="Q75">
        <v>821.42448405491302</v>
      </c>
      <c r="R75">
        <v>801.13864327055103</v>
      </c>
      <c r="T75">
        <v>333.73161468810002</v>
      </c>
      <c r="U75">
        <v>333.73161468810002</v>
      </c>
      <c r="V75">
        <v>333.73161235465301</v>
      </c>
      <c r="W75">
        <v>333.73161468810002</v>
      </c>
      <c r="AE75">
        <v>392.53400982080899</v>
      </c>
      <c r="AF75">
        <v>105.73855406457901</v>
      </c>
      <c r="AI75">
        <v>111.193548170783</v>
      </c>
      <c r="AJ75">
        <v>-295.64185136004198</v>
      </c>
      <c r="AK75">
        <v>-55.250650395277397</v>
      </c>
      <c r="AL75">
        <v>111.250936868805</v>
      </c>
      <c r="AO75">
        <v>116.071576012801</v>
      </c>
      <c r="AP75">
        <v>-278.11043169938699</v>
      </c>
      <c r="AQ75">
        <v>-37.970154368774303</v>
      </c>
      <c r="AR75">
        <v>116.071576012801</v>
      </c>
      <c r="AU75">
        <v>120.134917278713</v>
      </c>
      <c r="AV75">
        <v>-262.44371103743498</v>
      </c>
      <c r="AW75">
        <v>-456.15989847105402</v>
      </c>
      <c r="AX75">
        <v>-524.58746202056795</v>
      </c>
      <c r="AY75">
        <v>271.52883539590601</v>
      </c>
      <c r="BA75">
        <v>271.52883539590601</v>
      </c>
      <c r="BB75">
        <v>271.52883539590601</v>
      </c>
    </row>
    <row r="76" spans="1:60" x14ac:dyDescent="0.25">
      <c r="A76" t="s">
        <v>11</v>
      </c>
      <c r="B76" t="s">
        <v>21</v>
      </c>
      <c r="F76">
        <v>-1449.6148308419299</v>
      </c>
      <c r="G76">
        <v>333.97561052943598</v>
      </c>
      <c r="H76">
        <v>-431.89972297558899</v>
      </c>
      <c r="I76">
        <v>796.819101039119</v>
      </c>
      <c r="J76">
        <v>796.819101039119</v>
      </c>
      <c r="K76">
        <v>796.819101039119</v>
      </c>
      <c r="L76">
        <v>2477.0986798358499</v>
      </c>
      <c r="M76">
        <v>3533.7886190936401</v>
      </c>
      <c r="N76">
        <v>2267.3054732947198</v>
      </c>
      <c r="O76">
        <v>3237.9440637837902</v>
      </c>
      <c r="P76">
        <v>2510.0312871200399</v>
      </c>
      <c r="Q76">
        <v>-117.11535492427601</v>
      </c>
      <c r="R76">
        <v>-870.78648128723501</v>
      </c>
      <c r="T76">
        <v>-1376.3483237758201</v>
      </c>
      <c r="U76">
        <v>-1376.3483237758201</v>
      </c>
      <c r="V76">
        <v>-1376.34833869013</v>
      </c>
      <c r="W76">
        <v>-1376.3483237758201</v>
      </c>
    </row>
    <row r="77" spans="1:60" x14ac:dyDescent="0.25">
      <c r="A77" t="s">
        <v>12</v>
      </c>
      <c r="B77" t="s">
        <v>21</v>
      </c>
      <c r="D77">
        <v>-108.85841317491099</v>
      </c>
      <c r="E77">
        <v>-751.37288346995399</v>
      </c>
      <c r="F77">
        <v>85.863217094000106</v>
      </c>
      <c r="G77">
        <v>488.44841714963002</v>
      </c>
      <c r="H77">
        <v>427.05908751193698</v>
      </c>
      <c r="I77">
        <v>750.02557449146605</v>
      </c>
      <c r="J77">
        <v>750.02557449146605</v>
      </c>
      <c r="K77">
        <v>750.02557449146605</v>
      </c>
      <c r="L77">
        <v>874.00546043206498</v>
      </c>
      <c r="M77">
        <v>842.93401104233305</v>
      </c>
      <c r="N77">
        <v>823.37262073835905</v>
      </c>
      <c r="O77">
        <v>800.94586541177</v>
      </c>
      <c r="P77">
        <v>782.64727792096596</v>
      </c>
      <c r="Q77">
        <v>555.71308972556096</v>
      </c>
      <c r="R77">
        <v>549.30392089771203</v>
      </c>
      <c r="T77">
        <v>123.419295225117</v>
      </c>
      <c r="U77">
        <v>123.419295225117</v>
      </c>
      <c r="V77">
        <v>123.419294167131</v>
      </c>
      <c r="W77">
        <v>123.419295225117</v>
      </c>
      <c r="AE77">
        <v>164.98373322478801</v>
      </c>
      <c r="AF77">
        <v>-143.903940131301</v>
      </c>
      <c r="AG77">
        <v>-5461.7955291053904</v>
      </c>
      <c r="AH77">
        <v>-7680.0321347124</v>
      </c>
      <c r="AI77">
        <v>-130.544284577459</v>
      </c>
      <c r="AJ77">
        <v>-536.79438244873199</v>
      </c>
      <c r="AK77">
        <v>-447.308519985229</v>
      </c>
      <c r="AL77">
        <v>-130.608182860255</v>
      </c>
      <c r="AM77">
        <v>-5194.9767043250804</v>
      </c>
      <c r="AN77">
        <v>-7400.8633852623698</v>
      </c>
      <c r="AO77">
        <v>-118.350028878269</v>
      </c>
      <c r="AP77">
        <v>-511.94970134774297</v>
      </c>
      <c r="AQ77">
        <v>-418.19136950348701</v>
      </c>
      <c r="AR77">
        <v>-118.350028878269</v>
      </c>
      <c r="AS77">
        <v>-5176.9371802220403</v>
      </c>
      <c r="AT77">
        <v>-7381.8364204116397</v>
      </c>
      <c r="AU77">
        <v>-107.565104518203</v>
      </c>
      <c r="AV77">
        <v>-489.56329843484002</v>
      </c>
      <c r="AW77">
        <v>-655.69453215574299</v>
      </c>
      <c r="AX77">
        <v>-575.69342177215003</v>
      </c>
      <c r="AY77">
        <v>181.84524674035299</v>
      </c>
      <c r="BA77">
        <v>181.84524674035299</v>
      </c>
      <c r="BB77">
        <v>181.84524674035401</v>
      </c>
      <c r="BE77">
        <v>-7490.2295105939202</v>
      </c>
      <c r="BF77">
        <v>-23123.6180079689</v>
      </c>
      <c r="BG77">
        <v>370.70572933317499</v>
      </c>
    </row>
    <row r="78" spans="1:60" x14ac:dyDescent="0.25">
      <c r="A78" t="s">
        <v>13</v>
      </c>
      <c r="B78" t="s">
        <v>21</v>
      </c>
      <c r="Z78">
        <v>-11905.8362927906</v>
      </c>
      <c r="AA78">
        <v>-11905.836292719399</v>
      </c>
      <c r="AB78">
        <v>-11902.236006986899</v>
      </c>
      <c r="AW78">
        <v>-9844.8815808271502</v>
      </c>
      <c r="AX78">
        <v>-7921.3839436429298</v>
      </c>
      <c r="AY78">
        <v>-7675.2893851039298</v>
      </c>
      <c r="BA78">
        <v>-7675.2893851040499</v>
      </c>
      <c r="BB78">
        <v>-7675.2893851040499</v>
      </c>
    </row>
    <row r="79" spans="1:60" x14ac:dyDescent="0.25">
      <c r="A79" t="s">
        <v>267</v>
      </c>
      <c r="B79" t="s">
        <v>21</v>
      </c>
      <c r="BH79">
        <v>-1.0544571079768399</v>
      </c>
    </row>
    <row r="80" spans="1:60" x14ac:dyDescent="0.25">
      <c r="A80" t="s">
        <v>64</v>
      </c>
    </row>
    <row r="81" spans="1:60" x14ac:dyDescent="0.25">
      <c r="A81" t="s">
        <v>9</v>
      </c>
      <c r="B81" t="s">
        <v>6</v>
      </c>
      <c r="C81">
        <v>30.565094944057599</v>
      </c>
      <c r="E81">
        <v>22.883915334523302</v>
      </c>
      <c r="F81">
        <v>19.360280649243901</v>
      </c>
      <c r="G81">
        <v>66.3728651911984</v>
      </c>
      <c r="H81">
        <v>67.241426994661893</v>
      </c>
      <c r="I81">
        <v>139.22620244373601</v>
      </c>
      <c r="J81">
        <v>139.22620244373601</v>
      </c>
      <c r="K81">
        <v>139.22620244373601</v>
      </c>
      <c r="L81">
        <v>135.00333276740901</v>
      </c>
      <c r="M81">
        <v>112.568464660252</v>
      </c>
      <c r="N81">
        <v>121.66275135916599</v>
      </c>
      <c r="O81">
        <v>100.043447975156</v>
      </c>
      <c r="P81">
        <v>101.180879144001</v>
      </c>
      <c r="Q81">
        <v>111.27893577971599</v>
      </c>
      <c r="R81">
        <v>130.088720419081</v>
      </c>
      <c r="T81">
        <v>18.381057832269299</v>
      </c>
      <c r="U81">
        <v>18.381057832269299</v>
      </c>
      <c r="V81">
        <v>18.381057836248601</v>
      </c>
      <c r="W81">
        <v>18.381057832269299</v>
      </c>
      <c r="AE81">
        <v>21.2432045853642</v>
      </c>
      <c r="AF81">
        <v>4.8740412783792104</v>
      </c>
      <c r="AG81">
        <v>7.01999929040318</v>
      </c>
      <c r="AH81">
        <v>1.09910233990333</v>
      </c>
      <c r="AI81">
        <v>4.7854754045369399</v>
      </c>
      <c r="AJ81">
        <v>0.74903748457274599</v>
      </c>
      <c r="AK81">
        <v>4.77551935100061</v>
      </c>
      <c r="AL81">
        <v>4.7854668621929699</v>
      </c>
      <c r="AM81">
        <v>7.0176697744638696</v>
      </c>
      <c r="AN81">
        <v>1.09873871993317</v>
      </c>
      <c r="AO81">
        <v>4.6963027880989898</v>
      </c>
      <c r="AP81">
        <v>0.73506423537120102</v>
      </c>
      <c r="AQ81">
        <v>4.68640883198045</v>
      </c>
      <c r="AR81">
        <v>4.6963027880989898</v>
      </c>
      <c r="AS81">
        <v>7.0174984030023699</v>
      </c>
      <c r="AT81">
        <v>1.09871188838086</v>
      </c>
      <c r="AU81">
        <v>4.6107076434413603</v>
      </c>
      <c r="AV81">
        <v>0.72165048474735505</v>
      </c>
      <c r="AW81" s="1">
        <v>1.7571572947105499E-5</v>
      </c>
      <c r="AX81">
        <v>7.06192779248256E-4</v>
      </c>
      <c r="AY81">
        <v>2.1267808179813701E-3</v>
      </c>
      <c r="BA81">
        <v>2.1267808179813701E-3</v>
      </c>
      <c r="BB81">
        <v>2.1267808179813701E-3</v>
      </c>
      <c r="BE81">
        <v>1.09886244575062</v>
      </c>
      <c r="BF81">
        <v>636.74746678159102</v>
      </c>
      <c r="BG81">
        <v>892.72457227854397</v>
      </c>
    </row>
    <row r="82" spans="1:60" x14ac:dyDescent="0.25">
      <c r="A82" t="s">
        <v>10</v>
      </c>
      <c r="B82" t="s">
        <v>6</v>
      </c>
      <c r="D82">
        <v>29.843249226304</v>
      </c>
      <c r="E82">
        <v>7.56606309741918</v>
      </c>
      <c r="F82">
        <v>6.2857737495316304</v>
      </c>
      <c r="G82">
        <v>22.121939703552801</v>
      </c>
      <c r="H82">
        <v>21.969104788671501</v>
      </c>
      <c r="I82">
        <v>46.966087107538797</v>
      </c>
      <c r="J82">
        <v>46.966087107538797</v>
      </c>
      <c r="K82">
        <v>46.966087107538797</v>
      </c>
      <c r="L82">
        <v>46.087487743058801</v>
      </c>
      <c r="M82">
        <v>38.275957896536397</v>
      </c>
      <c r="N82">
        <v>41.417007509042499</v>
      </c>
      <c r="O82">
        <v>33.9616060194803</v>
      </c>
      <c r="P82">
        <v>34.333950374794</v>
      </c>
      <c r="Q82">
        <v>35.110659563069298</v>
      </c>
      <c r="R82">
        <v>40.346591196781397</v>
      </c>
      <c r="T82">
        <v>5.9286045493826203</v>
      </c>
      <c r="U82">
        <v>5.9286045493826203</v>
      </c>
      <c r="V82">
        <v>5.9286045466465698</v>
      </c>
      <c r="W82">
        <v>5.9286045493826203</v>
      </c>
      <c r="AC82" s="1"/>
      <c r="AE82">
        <v>6.9314797778957002</v>
      </c>
      <c r="AF82">
        <v>1.6142682172242999</v>
      </c>
      <c r="AI82">
        <v>1.6808296346807301</v>
      </c>
      <c r="AJ82">
        <v>0.263661665449056</v>
      </c>
      <c r="AK82">
        <v>1.68334518969053</v>
      </c>
      <c r="AL82">
        <v>1.6808397383173601</v>
      </c>
      <c r="AO82">
        <v>1.7479160731636301</v>
      </c>
      <c r="AP82">
        <v>0.27419545938206002</v>
      </c>
      <c r="AQ82">
        <v>1.75060291686789</v>
      </c>
      <c r="AR82">
        <v>1.7479160731636301</v>
      </c>
      <c r="AU82">
        <v>1.81230771731916</v>
      </c>
      <c r="AV82">
        <v>0.284308009913468</v>
      </c>
      <c r="AW82">
        <v>0.25872138028155101</v>
      </c>
      <c r="AX82">
        <v>10.425253790110901</v>
      </c>
      <c r="AY82">
        <v>30.1733523766238</v>
      </c>
      <c r="BA82">
        <v>30.1733523766238</v>
      </c>
      <c r="BB82">
        <v>30.1733523766238</v>
      </c>
    </row>
    <row r="83" spans="1:60" x14ac:dyDescent="0.25">
      <c r="A83" t="s">
        <v>11</v>
      </c>
      <c r="B83" t="s">
        <v>6</v>
      </c>
      <c r="F83">
        <v>3.0345710588414301</v>
      </c>
      <c r="G83">
        <v>10.675764273778899</v>
      </c>
      <c r="H83">
        <v>9.9245897023996097</v>
      </c>
      <c r="I83">
        <v>21.429285160914102</v>
      </c>
      <c r="J83">
        <v>21.429285160914102</v>
      </c>
      <c r="K83">
        <v>21.429285160914102</v>
      </c>
      <c r="L83">
        <v>23.1811596358252</v>
      </c>
      <c r="M83">
        <v>39.555751665871099</v>
      </c>
      <c r="N83">
        <v>29.905739611995202</v>
      </c>
      <c r="O83">
        <v>45.446178079873</v>
      </c>
      <c r="P83">
        <v>44.555947772548301</v>
      </c>
      <c r="Q83">
        <v>31.172031374836099</v>
      </c>
      <c r="R83">
        <v>12.3084271262758</v>
      </c>
      <c r="T83">
        <v>3.8123738612864</v>
      </c>
      <c r="U83">
        <v>3.8123738612864</v>
      </c>
      <c r="V83">
        <v>3.8123738533888401</v>
      </c>
      <c r="W83">
        <v>3.8123738612864</v>
      </c>
    </row>
    <row r="84" spans="1:60" x14ac:dyDescent="0.25">
      <c r="A84" t="s">
        <v>12</v>
      </c>
      <c r="B84" t="s">
        <v>6</v>
      </c>
      <c r="D84">
        <v>0.29683257021808002</v>
      </c>
      <c r="E84">
        <v>7.5628590225518405E-2</v>
      </c>
      <c r="F84">
        <v>1.54385060838621</v>
      </c>
      <c r="G84">
        <v>5.3787412748208601</v>
      </c>
      <c r="H84">
        <v>5.3074764350040597</v>
      </c>
      <c r="I84">
        <v>11.228377501208801</v>
      </c>
      <c r="J84">
        <v>11.228377501208801</v>
      </c>
      <c r="K84">
        <v>11.228377501208801</v>
      </c>
      <c r="L84">
        <v>11.186861310404099</v>
      </c>
      <c r="M84">
        <v>11.3456673313541</v>
      </c>
      <c r="N84">
        <v>11.015689876696699</v>
      </c>
      <c r="O84">
        <v>11.1505017990987</v>
      </c>
      <c r="P84">
        <v>11.2261022516113</v>
      </c>
      <c r="Q84">
        <v>11.1701591931711</v>
      </c>
      <c r="R84">
        <v>12.6714322863986</v>
      </c>
      <c r="T84">
        <v>1.9590224124253</v>
      </c>
      <c r="U84">
        <v>1.9590224124253</v>
      </c>
      <c r="V84">
        <v>1.95902241144157</v>
      </c>
      <c r="W84">
        <v>1.9590224124253</v>
      </c>
      <c r="AE84">
        <v>2.2851969859677901</v>
      </c>
      <c r="AF84">
        <v>0.53759388458113799</v>
      </c>
      <c r="AG84">
        <v>1.0504665247636101E-2</v>
      </c>
      <c r="AH84">
        <v>1.64845650205833E-3</v>
      </c>
      <c r="AI84">
        <v>0.55931621793834096</v>
      </c>
      <c r="AJ84">
        <v>8.7929835403142906E-2</v>
      </c>
      <c r="AK84">
        <v>0.56112899930110904</v>
      </c>
      <c r="AL84">
        <v>0.55932065146983301</v>
      </c>
      <c r="AM84">
        <v>1.2819529163902501E-2</v>
      </c>
      <c r="AN84">
        <v>2.0117167220142398E-3</v>
      </c>
      <c r="AO84">
        <v>0.58111789944007497</v>
      </c>
      <c r="AP84">
        <v>9.1362169177206895E-2</v>
      </c>
      <c r="AQ84">
        <v>0.58303495200153499</v>
      </c>
      <c r="AR84">
        <v>0.58111789944007497</v>
      </c>
      <c r="AS84">
        <v>1.29904356896279E-2</v>
      </c>
      <c r="AT84">
        <v>2.0385367760147499E-3</v>
      </c>
      <c r="AU84">
        <v>0.60203559064961198</v>
      </c>
      <c r="AV84">
        <v>9.4656207381169394E-2</v>
      </c>
      <c r="AW84">
        <v>8.6144908304652407E-2</v>
      </c>
      <c r="AX84">
        <v>3.4674413707063598</v>
      </c>
      <c r="AY84">
        <v>9.8356948909694193</v>
      </c>
      <c r="BA84">
        <v>9.8356948909694797</v>
      </c>
      <c r="BB84">
        <v>9.8356948909694903</v>
      </c>
      <c r="BE84">
        <v>1.8881177828050399E-3</v>
      </c>
      <c r="BF84">
        <v>1.10928284173477</v>
      </c>
      <c r="BG84">
        <v>1.38314339519865</v>
      </c>
    </row>
    <row r="85" spans="1:60" x14ac:dyDescent="0.25">
      <c r="A85" t="s">
        <v>13</v>
      </c>
      <c r="B85" t="s">
        <v>6</v>
      </c>
      <c r="Z85">
        <v>9.3674822158811892</v>
      </c>
      <c r="AA85">
        <v>9.3674822156289999</v>
      </c>
      <c r="AB85">
        <v>9.5224710327363606</v>
      </c>
      <c r="AW85">
        <v>0.65436753582998497</v>
      </c>
      <c r="AX85">
        <v>26.347083135471699</v>
      </c>
      <c r="AY85">
        <v>2.44116638657371E-2</v>
      </c>
      <c r="BA85">
        <v>2.4411663865698902E-2</v>
      </c>
      <c r="BB85">
        <v>2.4411663865698999E-2</v>
      </c>
    </row>
    <row r="86" spans="1:60" x14ac:dyDescent="0.25">
      <c r="A86" t="s">
        <v>267</v>
      </c>
      <c r="B86" t="s">
        <v>6</v>
      </c>
      <c r="AT86" s="1"/>
      <c r="AU86" s="1"/>
      <c r="AV86" s="1"/>
      <c r="AW86" s="1"/>
      <c r="AY86" s="1"/>
      <c r="BH86">
        <v>0.99955175777752303</v>
      </c>
    </row>
    <row r="87" spans="1:60" x14ac:dyDescent="0.25">
      <c r="A87" t="s">
        <v>65</v>
      </c>
    </row>
    <row r="88" spans="1:60" x14ac:dyDescent="0.25">
      <c r="A88" t="s">
        <v>9</v>
      </c>
      <c r="C88">
        <v>1.01883649813525</v>
      </c>
      <c r="E88">
        <v>1.0196312444226401</v>
      </c>
      <c r="F88">
        <v>1.02673624637429</v>
      </c>
      <c r="G88">
        <v>1.05599876132879</v>
      </c>
      <c r="H88">
        <v>1.0698176643692501</v>
      </c>
      <c r="I88">
        <v>1.10755123273323</v>
      </c>
      <c r="J88">
        <v>1.10755123273323</v>
      </c>
      <c r="K88">
        <v>1.10755123273323</v>
      </c>
      <c r="L88">
        <v>1.07395809844101</v>
      </c>
      <c r="M88">
        <v>1.0597292629234401</v>
      </c>
      <c r="N88">
        <v>1.0759436360441901</v>
      </c>
      <c r="O88">
        <v>1.06132028903804</v>
      </c>
      <c r="P88">
        <v>1.0733868341373201</v>
      </c>
      <c r="Q88">
        <v>1.1805130138547599</v>
      </c>
      <c r="R88">
        <v>1.14818426415974</v>
      </c>
      <c r="T88">
        <v>1.03064439942349</v>
      </c>
      <c r="U88">
        <v>1.03064439942349</v>
      </c>
      <c r="V88">
        <v>1.0306443996466199</v>
      </c>
      <c r="W88">
        <v>1.03064439942349</v>
      </c>
      <c r="AE88">
        <v>1.02172115553319</v>
      </c>
      <c r="AF88">
        <v>1.00467309447808</v>
      </c>
      <c r="AG88">
        <v>1.0043617941623699</v>
      </c>
      <c r="AH88">
        <v>1.0006831866878201</v>
      </c>
      <c r="AI88">
        <v>1.0046991941805601</v>
      </c>
      <c r="AJ88">
        <v>1.0007368043754401</v>
      </c>
      <c r="AK88">
        <v>1.00260894438935</v>
      </c>
      <c r="AL88">
        <v>1.0046974007357301</v>
      </c>
      <c r="AM88">
        <v>1.0043605966502001</v>
      </c>
      <c r="AN88">
        <v>1.0006830009056999</v>
      </c>
      <c r="AO88">
        <v>1.00472468676549</v>
      </c>
      <c r="AP88">
        <v>1.0007408571680001</v>
      </c>
      <c r="AQ88">
        <v>1.0026079787058499</v>
      </c>
      <c r="AR88">
        <v>1.00472468676549</v>
      </c>
      <c r="AS88">
        <v>1.0043605970667899</v>
      </c>
      <c r="AT88">
        <v>1.00068300099457</v>
      </c>
      <c r="AU88">
        <v>1.00475188217908</v>
      </c>
      <c r="AV88">
        <v>1.0007451768764499</v>
      </c>
      <c r="AW88">
        <v>1.0014028493054901</v>
      </c>
      <c r="AX88">
        <v>1.00614706410597</v>
      </c>
      <c r="AY88">
        <v>1.04455475984863</v>
      </c>
      <c r="BA88">
        <v>1.04455475984863</v>
      </c>
      <c r="BB88">
        <v>1.04455475984862</v>
      </c>
      <c r="BE88">
        <v>1.00068306824982</v>
      </c>
      <c r="BF88">
        <v>1.0630700447626</v>
      </c>
      <c r="BG88">
        <v>1.4904319224223199</v>
      </c>
    </row>
    <row r="89" spans="1:60" x14ac:dyDescent="0.25">
      <c r="A89" t="s">
        <v>10</v>
      </c>
      <c r="D89">
        <v>1.0048232062728599</v>
      </c>
      <c r="E89">
        <v>1.01135590898162</v>
      </c>
      <c r="F89">
        <v>1.0029501473264699</v>
      </c>
      <c r="G89">
        <v>1.0589352453573899</v>
      </c>
      <c r="H89">
        <v>1.0516193282064601</v>
      </c>
      <c r="I89">
        <v>1.12408870201176</v>
      </c>
      <c r="J89">
        <v>1.12408870201176</v>
      </c>
      <c r="K89">
        <v>1.12408870201176</v>
      </c>
      <c r="L89">
        <v>1.1030602604269799</v>
      </c>
      <c r="M89">
        <v>1.0847925324124099</v>
      </c>
      <c r="N89">
        <v>1.1023143991739</v>
      </c>
      <c r="O89">
        <v>1.0850560851567901</v>
      </c>
      <c r="P89">
        <v>1.09695229843584</v>
      </c>
      <c r="Q89">
        <v>1.12176776301227</v>
      </c>
      <c r="R89">
        <v>1.0727366207962801</v>
      </c>
      <c r="T89">
        <v>1.0011837831813999</v>
      </c>
      <c r="U89">
        <v>1.0011837831813999</v>
      </c>
      <c r="V89">
        <v>1.0011837827193499</v>
      </c>
      <c r="W89">
        <v>1.0011837831813999</v>
      </c>
      <c r="AE89">
        <v>1.0040637597828499</v>
      </c>
      <c r="AF89">
        <v>1.00215348819761</v>
      </c>
      <c r="AI89">
        <v>1.0021016103928799</v>
      </c>
      <c r="AJ89">
        <v>1.00032335691226</v>
      </c>
      <c r="AK89">
        <v>1.0036013707935501</v>
      </c>
      <c r="AL89">
        <v>1.00210763412684</v>
      </c>
      <c r="AO89">
        <v>1.0020565661506</v>
      </c>
      <c r="AP89">
        <v>1.0003161390072499</v>
      </c>
      <c r="AQ89">
        <v>1.0035968971867599</v>
      </c>
      <c r="AR89">
        <v>1.0020565661506</v>
      </c>
      <c r="AU89">
        <v>1.00200853832991</v>
      </c>
      <c r="AV89">
        <v>1.0003084390366399</v>
      </c>
      <c r="AW89">
        <v>1.00131297091128</v>
      </c>
      <c r="AX89">
        <v>1.00870498542872</v>
      </c>
      <c r="AY89">
        <v>1.00639932980086</v>
      </c>
      <c r="BA89">
        <v>1.00639932980086</v>
      </c>
      <c r="BB89">
        <v>1.00639932980086</v>
      </c>
    </row>
    <row r="90" spans="1:60" x14ac:dyDescent="0.25">
      <c r="A90" t="s">
        <v>11</v>
      </c>
      <c r="F90">
        <v>0.91377094259373404</v>
      </c>
      <c r="G90">
        <v>0.96441644112541602</v>
      </c>
      <c r="H90">
        <v>0.89655758922355799</v>
      </c>
      <c r="I90">
        <v>0.96792859043875501</v>
      </c>
      <c r="J90">
        <v>0.96792859043875501</v>
      </c>
      <c r="K90">
        <v>0.96792859043875501</v>
      </c>
      <c r="L90">
        <v>1.0470581264168899</v>
      </c>
      <c r="M90">
        <v>1.0449257724491401</v>
      </c>
      <c r="N90">
        <v>1.0269410905485099</v>
      </c>
      <c r="O90">
        <v>1.03333886668062</v>
      </c>
      <c r="P90">
        <v>1.0130971298454801</v>
      </c>
      <c r="Q90">
        <v>0.70877844813250601</v>
      </c>
      <c r="R90">
        <v>0.74371280707967702</v>
      </c>
      <c r="T90">
        <v>0.89351540998149903</v>
      </c>
      <c r="U90">
        <v>0.89351540998149903</v>
      </c>
      <c r="V90">
        <v>0.89351540813053099</v>
      </c>
      <c r="W90">
        <v>0.89351540998149903</v>
      </c>
    </row>
    <row r="91" spans="1:60" x14ac:dyDescent="0.25">
      <c r="A91" t="s">
        <v>12</v>
      </c>
      <c r="D91">
        <v>0.98944190072693206</v>
      </c>
      <c r="E91">
        <v>1.0008183439843601</v>
      </c>
      <c r="F91">
        <v>0.99241801614370195</v>
      </c>
      <c r="G91">
        <v>1.0372790792923401</v>
      </c>
      <c r="H91">
        <v>1.0235358030025601</v>
      </c>
      <c r="I91">
        <v>1.08268463580158</v>
      </c>
      <c r="J91">
        <v>1.08268463580158</v>
      </c>
      <c r="K91">
        <v>1.08268463580158</v>
      </c>
      <c r="L91">
        <v>1.0786814802328999</v>
      </c>
      <c r="M91">
        <v>1.06682403146211</v>
      </c>
      <c r="N91">
        <v>1.0769446313558699</v>
      </c>
      <c r="O91">
        <v>1.06647639510891</v>
      </c>
      <c r="P91">
        <v>1.0737071098800399</v>
      </c>
      <c r="Q91">
        <v>1.0683565030309801</v>
      </c>
      <c r="R91">
        <v>1.01067365209103</v>
      </c>
      <c r="T91">
        <v>0.99082499421912096</v>
      </c>
      <c r="U91">
        <v>0.99082499421912096</v>
      </c>
      <c r="V91">
        <v>0.99082499372157296</v>
      </c>
      <c r="W91">
        <v>0.99082499421912096</v>
      </c>
      <c r="AE91">
        <v>0.99141434713520704</v>
      </c>
      <c r="AF91">
        <v>0.99956051312355998</v>
      </c>
      <c r="AG91">
        <v>1.0016344120910901</v>
      </c>
      <c r="AH91">
        <v>1.0002530081643699</v>
      </c>
      <c r="AI91">
        <v>0.99948806333263096</v>
      </c>
      <c r="AJ91">
        <v>0.99991207858854303</v>
      </c>
      <c r="AK91">
        <v>1.0027274711584899</v>
      </c>
      <c r="AL91">
        <v>0.99949598597399703</v>
      </c>
      <c r="AM91">
        <v>1.0016358498954401</v>
      </c>
      <c r="AN91">
        <v>1.000253238625</v>
      </c>
      <c r="AO91">
        <v>0.99942422595290303</v>
      </c>
      <c r="AP91">
        <v>0.99990186171579998</v>
      </c>
      <c r="AQ91">
        <v>1.00272123121499</v>
      </c>
      <c r="AR91">
        <v>0.99942422595290303</v>
      </c>
      <c r="AS91">
        <v>1.00163562458362</v>
      </c>
      <c r="AT91">
        <v>1.0002532030387701</v>
      </c>
      <c r="AU91">
        <v>0.99935633002949498</v>
      </c>
      <c r="AV91">
        <v>0.99989099171513696</v>
      </c>
      <c r="AW91">
        <v>1.0009810470643501</v>
      </c>
      <c r="AX91">
        <v>1.0072687876134301</v>
      </c>
      <c r="AY91">
        <v>0.98501914866210505</v>
      </c>
      <c r="BA91">
        <v>0.98501914866210505</v>
      </c>
      <c r="BB91">
        <v>0.98501914866210605</v>
      </c>
      <c r="BE91">
        <v>1.0002531444284399</v>
      </c>
      <c r="BF91">
        <v>1.0773692427731401</v>
      </c>
      <c r="BG91">
        <v>1.34335094375157</v>
      </c>
    </row>
    <row r="92" spans="1:60" x14ac:dyDescent="0.25">
      <c r="A92" t="s">
        <v>13</v>
      </c>
      <c r="Z92">
        <v>0.93674822158811899</v>
      </c>
      <c r="AA92">
        <v>0.93674822156290005</v>
      </c>
      <c r="AB92">
        <v>0.95224710327363604</v>
      </c>
      <c r="AW92">
        <v>0.99821169339378502</v>
      </c>
      <c r="AX92">
        <v>1.0047857294482001</v>
      </c>
      <c r="AY92">
        <v>0.78267404484980596</v>
      </c>
      <c r="BA92">
        <v>0.78267404484980596</v>
      </c>
      <c r="BB92">
        <v>0.78267404484980796</v>
      </c>
    </row>
    <row r="93" spans="1:60" x14ac:dyDescent="0.25">
      <c r="A93" t="s">
        <v>267</v>
      </c>
      <c r="BH93">
        <v>0.99955175777752303</v>
      </c>
    </row>
    <row r="94" spans="1:60" x14ac:dyDescent="0.25">
      <c r="A94" t="s">
        <v>66</v>
      </c>
    </row>
    <row r="95" spans="1:60" x14ac:dyDescent="0.25">
      <c r="A95" t="s">
        <v>9</v>
      </c>
      <c r="C95">
        <v>1.01883649813525</v>
      </c>
      <c r="E95">
        <v>1.01886210346926</v>
      </c>
      <c r="F95">
        <v>1.0196744509932401</v>
      </c>
      <c r="G95">
        <v>1.04991532949343</v>
      </c>
      <c r="H95">
        <v>1.0583901880763</v>
      </c>
      <c r="I95">
        <v>1.0977668602661299</v>
      </c>
      <c r="J95">
        <v>1.0977668602661299</v>
      </c>
      <c r="K95">
        <v>1.0977668602661299</v>
      </c>
      <c r="L95">
        <v>1.07111265486986</v>
      </c>
      <c r="M95">
        <v>1.05622365908472</v>
      </c>
      <c r="N95">
        <v>1.07044034293387</v>
      </c>
      <c r="O95">
        <v>1.05551862804658</v>
      </c>
      <c r="P95">
        <v>1.06348994193568</v>
      </c>
      <c r="Q95">
        <v>1.1082754555472201</v>
      </c>
      <c r="R95">
        <v>1.1213608229379399</v>
      </c>
      <c r="T95">
        <v>1.01988245156496</v>
      </c>
      <c r="U95">
        <v>1.01988245156496</v>
      </c>
      <c r="V95">
        <v>1.0198824516160501</v>
      </c>
      <c r="W95">
        <v>1.01988245156496</v>
      </c>
      <c r="AE95">
        <v>1.0198824516160501</v>
      </c>
      <c r="AF95">
        <v>1.00436178372541</v>
      </c>
      <c r="AG95">
        <v>1.00436178372541</v>
      </c>
      <c r="AH95">
        <v>1.0006831850472599</v>
      </c>
      <c r="AI95">
        <v>1.00436178372541</v>
      </c>
      <c r="AJ95">
        <v>1.0006835551430899</v>
      </c>
      <c r="AK95">
        <v>1.00259080917557</v>
      </c>
      <c r="AL95">
        <v>1.00436058112983</v>
      </c>
      <c r="AM95">
        <v>1.00436058112983</v>
      </c>
      <c r="AN95">
        <v>1.0006829984660901</v>
      </c>
      <c r="AO95">
        <v>1.00436058112983</v>
      </c>
      <c r="AP95">
        <v>1.0006833873288501</v>
      </c>
      <c r="AQ95">
        <v>1.0025884844128901</v>
      </c>
      <c r="AR95">
        <v>1.00436058112983</v>
      </c>
      <c r="AS95">
        <v>1.00436058112983</v>
      </c>
      <c r="AT95">
        <v>1.0006829984894801</v>
      </c>
      <c r="AU95">
        <v>1.00436058112983</v>
      </c>
      <c r="AV95">
        <v>1.0006834063475301</v>
      </c>
      <c r="AW95">
        <v>1.0003591787369399</v>
      </c>
      <c r="AX95">
        <v>1.0054226312497101</v>
      </c>
      <c r="AY95">
        <v>1.02532892831417</v>
      </c>
      <c r="BA95">
        <v>1.02532892831417</v>
      </c>
      <c r="BB95">
        <v>1.02532892831417</v>
      </c>
      <c r="BE95">
        <v>1.00068306609961</v>
      </c>
      <c r="BF95">
        <v>1.06307004476094</v>
      </c>
      <c r="BG95">
        <v>1.4904308897929099</v>
      </c>
    </row>
    <row r="96" spans="1:60" x14ac:dyDescent="0.25">
      <c r="A96" t="s">
        <v>10</v>
      </c>
      <c r="D96">
        <v>1.0048231077709699</v>
      </c>
      <c r="E96">
        <v>1.0046623045626499</v>
      </c>
      <c r="F96">
        <v>0.99832070935058703</v>
      </c>
      <c r="G96">
        <v>1.05642994948007</v>
      </c>
      <c r="H96">
        <v>1.04589538429288</v>
      </c>
      <c r="I96">
        <v>1.1202802903766</v>
      </c>
      <c r="J96">
        <v>1.1202802903766</v>
      </c>
      <c r="K96">
        <v>1.1202802903766</v>
      </c>
      <c r="L96">
        <v>1.1020128109641001</v>
      </c>
      <c r="M96">
        <v>1.0825598734247499</v>
      </c>
      <c r="N96">
        <v>1.09991614508681</v>
      </c>
      <c r="O96">
        <v>1.0811580010035899</v>
      </c>
      <c r="P96">
        <v>1.09097652330464</v>
      </c>
      <c r="Q96">
        <v>1.0915769494293199</v>
      </c>
      <c r="R96">
        <v>1.05672184082349</v>
      </c>
      <c r="T96">
        <v>0.99618817297695905</v>
      </c>
      <c r="U96">
        <v>0.99618817297695905</v>
      </c>
      <c r="V96">
        <v>0.99618817241922997</v>
      </c>
      <c r="W96">
        <v>0.99618817297695905</v>
      </c>
      <c r="AE96">
        <v>0.99618817241922997</v>
      </c>
      <c r="AF96">
        <v>1.0008415126232999</v>
      </c>
      <c r="AI96">
        <v>1.0008415126232999</v>
      </c>
      <c r="AJ96">
        <v>1.0001239546851799</v>
      </c>
      <c r="AK96">
        <v>1.003556633449</v>
      </c>
      <c r="AL96">
        <v>1.00084994287028</v>
      </c>
      <c r="AO96">
        <v>1.00084994287028</v>
      </c>
      <c r="AP96">
        <v>1.00012515945225</v>
      </c>
      <c r="AQ96">
        <v>1.00355466623316</v>
      </c>
      <c r="AR96">
        <v>1.00084994287028</v>
      </c>
      <c r="AU96">
        <v>1.00084994287028</v>
      </c>
      <c r="AV96">
        <v>1.00012502306121</v>
      </c>
      <c r="AW96">
        <v>1.00049783444218</v>
      </c>
      <c r="AX96">
        <v>1.00797266840567</v>
      </c>
      <c r="AY96">
        <v>1.0063037280623801</v>
      </c>
      <c r="BA96">
        <v>1.0063037280623801</v>
      </c>
      <c r="BB96">
        <v>1.0063037280623801</v>
      </c>
    </row>
    <row r="97" spans="1:60" x14ac:dyDescent="0.25">
      <c r="A97" t="s">
        <v>11</v>
      </c>
      <c r="F97">
        <v>0.72738068623243901</v>
      </c>
      <c r="G97">
        <v>0.75584880434818402</v>
      </c>
      <c r="H97">
        <v>0.74163787029676398</v>
      </c>
      <c r="I97">
        <v>0.62597305567653205</v>
      </c>
      <c r="J97">
        <v>0.62597305567653205</v>
      </c>
      <c r="K97">
        <v>0.62597305567653205</v>
      </c>
      <c r="L97">
        <v>0.92900394402181496</v>
      </c>
      <c r="M97">
        <v>0.99832483206161005</v>
      </c>
      <c r="N97">
        <v>0.90833253735531305</v>
      </c>
      <c r="O97">
        <v>0.98679453875380196</v>
      </c>
      <c r="P97">
        <v>0.93683861649928302</v>
      </c>
      <c r="Q97">
        <v>0.769955809805276</v>
      </c>
      <c r="R97">
        <v>0.81223222891682401</v>
      </c>
      <c r="T97">
        <v>0.73420085164086901</v>
      </c>
      <c r="U97">
        <v>0.73420085164086901</v>
      </c>
      <c r="V97">
        <v>0.73420085333658203</v>
      </c>
      <c r="W97">
        <v>0.73420085164086901</v>
      </c>
      <c r="AC97" s="1"/>
    </row>
    <row r="98" spans="1:60" x14ac:dyDescent="0.25">
      <c r="A98" t="s">
        <v>12</v>
      </c>
      <c r="D98">
        <v>0.98847334872871895</v>
      </c>
      <c r="E98">
        <v>0.98825188357029303</v>
      </c>
      <c r="F98">
        <v>0.97980808135998099</v>
      </c>
      <c r="G98">
        <v>1.02661597118533</v>
      </c>
      <c r="H98">
        <v>1.00324222156735</v>
      </c>
      <c r="I98">
        <v>1.0656193351387899</v>
      </c>
      <c r="J98">
        <v>1.0656193351387899</v>
      </c>
      <c r="K98">
        <v>1.0656193351387899</v>
      </c>
      <c r="L98">
        <v>1.0741844048979601</v>
      </c>
      <c r="M98">
        <v>1.0640638703393299</v>
      </c>
      <c r="N98">
        <v>1.07106610981921</v>
      </c>
      <c r="O98">
        <v>1.0622285831448499</v>
      </c>
      <c r="P98">
        <v>1.06629308234588</v>
      </c>
      <c r="Q98">
        <v>1.01410710561776</v>
      </c>
      <c r="R98">
        <v>0.95775167830643904</v>
      </c>
      <c r="T98">
        <v>0.97706535844995401</v>
      </c>
      <c r="U98">
        <v>0.97706535844995401</v>
      </c>
      <c r="V98" s="1">
        <v>0.97706535773760195</v>
      </c>
      <c r="W98" s="1">
        <v>0.97706535844995401</v>
      </c>
      <c r="Y98" s="1"/>
      <c r="AE98">
        <v>0.97706535773760195</v>
      </c>
      <c r="AF98">
        <v>0.99700149268590399</v>
      </c>
      <c r="AG98">
        <v>0.99700149268590399</v>
      </c>
      <c r="AH98">
        <v>0.99952438971008895</v>
      </c>
      <c r="AI98">
        <v>0.99700149268590399</v>
      </c>
      <c r="AJ98">
        <v>0.99952080327120096</v>
      </c>
      <c r="AK98">
        <v>1.0024653360559499</v>
      </c>
      <c r="AL98">
        <v>0.99701292271094</v>
      </c>
      <c r="AM98">
        <v>0.99701292271094</v>
      </c>
      <c r="AN98">
        <v>0.99952619162600997</v>
      </c>
      <c r="AO98">
        <v>0.99701292271094</v>
      </c>
      <c r="AP98">
        <v>0.99952243150558995</v>
      </c>
      <c r="AQ98">
        <v>1.0024655534225799</v>
      </c>
      <c r="AR98">
        <v>0.99701292271094</v>
      </c>
      <c r="AS98">
        <v>0.99701292271094</v>
      </c>
      <c r="AT98">
        <v>0.99952619140038601</v>
      </c>
      <c r="AU98">
        <v>0.99701292271094</v>
      </c>
      <c r="AV98">
        <v>0.999522247143522</v>
      </c>
      <c r="AW98">
        <v>1.0003518146808099</v>
      </c>
      <c r="AX98">
        <v>1.00660875383131</v>
      </c>
      <c r="AY98">
        <v>0.98426067080956903</v>
      </c>
      <c r="BA98">
        <v>0.98426067080956903</v>
      </c>
      <c r="BB98">
        <v>0.98426067080956903</v>
      </c>
      <c r="BE98">
        <v>0.99952553892795903</v>
      </c>
      <c r="BF98">
        <v>1.0773686909140601</v>
      </c>
      <c r="BG98">
        <v>1.0586383335020599</v>
      </c>
    </row>
    <row r="99" spans="1:60" x14ac:dyDescent="0.25">
      <c r="A99" t="s">
        <v>13</v>
      </c>
      <c r="V99" s="1"/>
      <c r="W99" s="1"/>
      <c r="Y99" s="1"/>
      <c r="Z99">
        <v>0.93674822158811899</v>
      </c>
      <c r="AA99">
        <v>0.93674822156290005</v>
      </c>
      <c r="AB99">
        <v>0.95224710327363604</v>
      </c>
      <c r="AW99">
        <v>0.99800005970127603</v>
      </c>
      <c r="AX99">
        <v>1.0045884924194799</v>
      </c>
      <c r="AY99">
        <v>0.800840296208711</v>
      </c>
      <c r="BA99">
        <v>0.800840296208709</v>
      </c>
      <c r="BB99">
        <v>0.800840296208711</v>
      </c>
    </row>
    <row r="100" spans="1:60" x14ac:dyDescent="0.25">
      <c r="A100" t="s">
        <v>267</v>
      </c>
      <c r="AC100" s="1"/>
      <c r="BH100">
        <v>0.99955175777752303</v>
      </c>
    </row>
    <row r="101" spans="1:60" x14ac:dyDescent="0.25">
      <c r="A101" t="s">
        <v>67</v>
      </c>
      <c r="V101" s="1"/>
      <c r="W101" s="1"/>
      <c r="Y101" s="1"/>
    </row>
    <row r="102" spans="1:60" x14ac:dyDescent="0.25">
      <c r="A102" t="s">
        <v>9</v>
      </c>
      <c r="B102" t="s">
        <v>6</v>
      </c>
      <c r="C102">
        <v>30.565094944057599</v>
      </c>
      <c r="E102">
        <v>30.5658631040777</v>
      </c>
      <c r="F102">
        <v>30.5902335297971</v>
      </c>
      <c r="G102">
        <v>104.99048303401401</v>
      </c>
      <c r="H102">
        <v>105.83796041744201</v>
      </c>
      <c r="I102">
        <v>219.55117651950499</v>
      </c>
      <c r="J102">
        <v>219.55117651950499</v>
      </c>
      <c r="K102">
        <v>219.55117651950499</v>
      </c>
      <c r="L102">
        <v>214.220388748663</v>
      </c>
      <c r="M102">
        <v>200.68038277877801</v>
      </c>
      <c r="N102">
        <v>203.38152427674899</v>
      </c>
      <c r="O102">
        <v>189.99124201112801</v>
      </c>
      <c r="P102">
        <v>191.42606256853799</v>
      </c>
      <c r="Q102">
        <v>199.48736544758799</v>
      </c>
      <c r="R102">
        <v>201.84270540718299</v>
      </c>
      <c r="T102">
        <v>30.5964735469489</v>
      </c>
      <c r="U102">
        <v>30.5964735469489</v>
      </c>
      <c r="V102">
        <v>30.596473548481502</v>
      </c>
      <c r="W102">
        <v>30.5964735469489</v>
      </c>
      <c r="AE102">
        <v>30.596473548481502</v>
      </c>
      <c r="AF102">
        <v>7.0305324860778597</v>
      </c>
      <c r="AG102">
        <v>7.0305324860778597</v>
      </c>
      <c r="AH102">
        <v>1.1007515035519899</v>
      </c>
      <c r="AI102">
        <v>7.0305324860778597</v>
      </c>
      <c r="AJ102">
        <v>1.1007519106574</v>
      </c>
      <c r="AK102">
        <v>7.0181356642289998</v>
      </c>
      <c r="AL102">
        <v>7.0305240679088099</v>
      </c>
      <c r="AM102">
        <v>7.0305240679088099</v>
      </c>
      <c r="AN102">
        <v>1.1007512983126999</v>
      </c>
      <c r="AO102">
        <v>7.0305240679088099</v>
      </c>
      <c r="AP102">
        <v>1.1007517260617301</v>
      </c>
      <c r="AQ102">
        <v>7.0181193908902397</v>
      </c>
      <c r="AR102">
        <v>7.0305240679088099</v>
      </c>
      <c r="AS102">
        <v>7.0305240679088099</v>
      </c>
      <c r="AT102">
        <v>1.10075129833843</v>
      </c>
      <c r="AU102">
        <v>7.0305240679088099</v>
      </c>
      <c r="AV102">
        <v>1.1007517469822801</v>
      </c>
      <c r="AW102">
        <v>1.0003591787369399</v>
      </c>
      <c r="AX102">
        <v>40.216905249988201</v>
      </c>
      <c r="AY102">
        <v>41.013157132566903</v>
      </c>
      <c r="BA102">
        <v>41.013157132566903</v>
      </c>
      <c r="BB102">
        <v>41.013157132566903</v>
      </c>
      <c r="BE102">
        <v>1.1007513727095799</v>
      </c>
      <c r="BF102">
        <v>637.84202685656498</v>
      </c>
      <c r="BG102">
        <v>894.25853387574796</v>
      </c>
    </row>
    <row r="103" spans="1:60" x14ac:dyDescent="0.25">
      <c r="A103" t="s">
        <v>10</v>
      </c>
      <c r="B103" t="s">
        <v>6</v>
      </c>
      <c r="D103">
        <v>30.144693233129001</v>
      </c>
      <c r="E103">
        <v>30.139869136879501</v>
      </c>
      <c r="F103">
        <v>29.949621280517601</v>
      </c>
      <c r="G103">
        <v>105.641938518057</v>
      </c>
      <c r="H103">
        <v>104.588492533904</v>
      </c>
      <c r="I103">
        <v>224.05381751473999</v>
      </c>
      <c r="J103">
        <v>224.05381751473999</v>
      </c>
      <c r="K103">
        <v>224.05381751473999</v>
      </c>
      <c r="L103">
        <v>220.400358167197</v>
      </c>
      <c r="M103">
        <v>205.684210830956</v>
      </c>
      <c r="N103">
        <v>208.98186773420301</v>
      </c>
      <c r="O103">
        <v>194.606277864644</v>
      </c>
      <c r="P103">
        <v>196.373592241789</v>
      </c>
      <c r="Q103">
        <v>196.48166774337901</v>
      </c>
      <c r="R103">
        <v>190.207817904547</v>
      </c>
      <c r="T103">
        <v>29.8856451893088</v>
      </c>
      <c r="U103">
        <v>29.8856451893088</v>
      </c>
      <c r="V103">
        <v>29.885645172576901</v>
      </c>
      <c r="W103">
        <v>29.8856451893088</v>
      </c>
      <c r="AE103">
        <v>29.885645172576901</v>
      </c>
      <c r="AF103">
        <v>7.0058905883630898</v>
      </c>
      <c r="AI103">
        <v>7.0058905883630898</v>
      </c>
      <c r="AJ103">
        <v>1.1001363501537</v>
      </c>
      <c r="AK103">
        <v>7.0248964341429803</v>
      </c>
      <c r="AL103">
        <v>7.0059496000919603</v>
      </c>
      <c r="AO103">
        <v>7.0059496000919603</v>
      </c>
      <c r="AP103">
        <v>1.1001376753974701</v>
      </c>
      <c r="AQ103">
        <v>7.0248826636320896</v>
      </c>
      <c r="AR103">
        <v>7.0059496000919603</v>
      </c>
      <c r="AU103">
        <v>7.0059496000919603</v>
      </c>
      <c r="AV103">
        <v>1.10013752536733</v>
      </c>
      <c r="AW103">
        <v>1.00049783444218</v>
      </c>
      <c r="AX103">
        <v>40.318906736226701</v>
      </c>
      <c r="AY103">
        <v>40.252149122495403</v>
      </c>
      <c r="BA103">
        <v>40.252149122495403</v>
      </c>
      <c r="BB103">
        <v>40.252149122495403</v>
      </c>
    </row>
    <row r="104" spans="1:60" x14ac:dyDescent="0.25">
      <c r="A104" t="s">
        <v>11</v>
      </c>
      <c r="B104" t="s">
        <v>6</v>
      </c>
      <c r="F104">
        <v>21.821420586973201</v>
      </c>
      <c r="G104">
        <v>75.584124586014099</v>
      </c>
      <c r="H104">
        <v>74.163045391806094</v>
      </c>
      <c r="I104">
        <v>125.19335918919499</v>
      </c>
      <c r="J104">
        <v>125.19335918919499</v>
      </c>
      <c r="K104">
        <v>125.19335918919499</v>
      </c>
      <c r="L104">
        <v>185.79893079647499</v>
      </c>
      <c r="M104">
        <v>189.67972144204199</v>
      </c>
      <c r="N104">
        <v>172.58136543243501</v>
      </c>
      <c r="O104">
        <v>177.621043386607</v>
      </c>
      <c r="P104">
        <v>168.62907729263799</v>
      </c>
      <c r="Q104">
        <v>138.59050585333</v>
      </c>
      <c r="R104">
        <v>146.20017674057101</v>
      </c>
      <c r="T104">
        <v>22.026025549226102</v>
      </c>
      <c r="U104">
        <v>22.026025549226102</v>
      </c>
      <c r="V104">
        <v>22.026025600097501</v>
      </c>
      <c r="W104">
        <v>22.026025549226102</v>
      </c>
      <c r="Y104" s="1"/>
    </row>
    <row r="105" spans="1:60" x14ac:dyDescent="0.25">
      <c r="A105" t="s">
        <v>12</v>
      </c>
      <c r="B105" t="s">
        <v>6</v>
      </c>
      <c r="D105">
        <v>29.654200461861599</v>
      </c>
      <c r="E105">
        <v>29.647556507108799</v>
      </c>
      <c r="F105">
        <v>29.394242440799399</v>
      </c>
      <c r="G105">
        <v>102.660570502562</v>
      </c>
      <c r="H105">
        <v>100.32321891451301</v>
      </c>
      <c r="I105">
        <v>213.12173578908801</v>
      </c>
      <c r="J105">
        <v>213.12173578908801</v>
      </c>
      <c r="K105">
        <v>213.12173578908801</v>
      </c>
      <c r="L105">
        <v>214.83473261078299</v>
      </c>
      <c r="M105">
        <v>202.17000723673101</v>
      </c>
      <c r="N105">
        <v>203.50041873343</v>
      </c>
      <c r="O105">
        <v>191.19902050890701</v>
      </c>
      <c r="P105">
        <v>191.930622236094</v>
      </c>
      <c r="Q105">
        <v>182.537250796986</v>
      </c>
      <c r="R105">
        <v>172.393386591802</v>
      </c>
      <c r="T105">
        <v>29.3119607534986</v>
      </c>
      <c r="U105">
        <v>29.3119607534986</v>
      </c>
      <c r="V105">
        <v>29.311960732128</v>
      </c>
      <c r="W105">
        <v>29.3119607534986</v>
      </c>
      <c r="Y105" s="1"/>
      <c r="AE105">
        <v>29.311960732128</v>
      </c>
      <c r="AF105">
        <v>6.97901044880133</v>
      </c>
      <c r="AG105">
        <v>6.97901044880133</v>
      </c>
      <c r="AH105">
        <v>1.0994768286811001</v>
      </c>
      <c r="AI105">
        <v>6.97901044880133</v>
      </c>
      <c r="AJ105">
        <v>1.0994728835983201</v>
      </c>
      <c r="AK105">
        <v>7.0172573523916597</v>
      </c>
      <c r="AL105">
        <v>6.9790904589765796</v>
      </c>
      <c r="AM105">
        <v>6.9790904589765796</v>
      </c>
      <c r="AN105">
        <v>1.09947881078861</v>
      </c>
      <c r="AO105">
        <v>6.9790904589765796</v>
      </c>
      <c r="AP105">
        <v>1.0994746746561499</v>
      </c>
      <c r="AQ105">
        <v>7.0172588739580801</v>
      </c>
      <c r="AR105">
        <v>6.9790904589765796</v>
      </c>
      <c r="AS105">
        <v>6.9790904589765796</v>
      </c>
      <c r="AT105">
        <v>1.0994788105404301</v>
      </c>
      <c r="AU105">
        <v>6.9790904589765796</v>
      </c>
      <c r="AV105">
        <v>1.09947447185787</v>
      </c>
      <c r="AW105">
        <v>1.0003518146808099</v>
      </c>
      <c r="AX105">
        <v>40.264350153252501</v>
      </c>
      <c r="AY105">
        <v>39.370426832382797</v>
      </c>
      <c r="BA105">
        <v>39.370426832382797</v>
      </c>
      <c r="BB105">
        <v>39.370426832382797</v>
      </c>
      <c r="BE105">
        <v>1.0994780928207599</v>
      </c>
      <c r="BF105">
        <v>646.42121454843698</v>
      </c>
      <c r="BG105">
        <v>635.18300010123698</v>
      </c>
    </row>
    <row r="106" spans="1:60" x14ac:dyDescent="0.25">
      <c r="A106" t="s">
        <v>13</v>
      </c>
      <c r="B106" t="s">
        <v>6</v>
      </c>
      <c r="Z106">
        <v>9.3674822158811892</v>
      </c>
      <c r="AA106">
        <v>9.3674822156289999</v>
      </c>
      <c r="AB106">
        <v>9.5224710327363606</v>
      </c>
      <c r="AW106">
        <v>0.99800005970127603</v>
      </c>
      <c r="AX106">
        <v>40.183539696779299</v>
      </c>
      <c r="AY106">
        <v>32.0336118483484</v>
      </c>
      <c r="BA106">
        <v>32.0336118483484</v>
      </c>
      <c r="BB106">
        <v>32.0336118483484</v>
      </c>
    </row>
    <row r="107" spans="1:60" x14ac:dyDescent="0.25">
      <c r="A107" t="s">
        <v>267</v>
      </c>
      <c r="B107" t="s">
        <v>6</v>
      </c>
      <c r="Y107" s="1"/>
      <c r="BH107">
        <v>0.99955175777752303</v>
      </c>
    </row>
    <row r="108" spans="1:60" x14ac:dyDescent="0.25">
      <c r="A108" t="s">
        <v>68</v>
      </c>
    </row>
    <row r="109" spans="1:60" x14ac:dyDescent="0.25">
      <c r="A109" t="s">
        <v>7</v>
      </c>
      <c r="B109" t="s">
        <v>8</v>
      </c>
      <c r="R109">
        <v>2.7171243439846102E-2</v>
      </c>
      <c r="S109">
        <v>1.9051337482680501E-2</v>
      </c>
      <c r="X109">
        <v>0.14630000000000001</v>
      </c>
      <c r="Y109">
        <v>0.14630000000000001</v>
      </c>
      <c r="Z109">
        <v>0.139149661227948</v>
      </c>
      <c r="AA109">
        <v>0.13914966123957301</v>
      </c>
      <c r="AC109">
        <v>0.12789518555732199</v>
      </c>
      <c r="AD109">
        <v>2.0026119354451201E-4</v>
      </c>
      <c r="AY109">
        <v>7.0486456816138603E-4</v>
      </c>
      <c r="AZ109">
        <v>7.0486456816138603E-4</v>
      </c>
      <c r="BA109" s="1"/>
      <c r="BC109">
        <v>2.78302838009461E-4</v>
      </c>
      <c r="BD109" s="1">
        <v>9.25038480660219E-5</v>
      </c>
    </row>
    <row r="110" spans="1:60" x14ac:dyDescent="0.25">
      <c r="A110" t="s">
        <v>9</v>
      </c>
      <c r="B110" t="s">
        <v>8</v>
      </c>
      <c r="R110">
        <v>1.9945181934782899E-4</v>
      </c>
      <c r="S110" s="1">
        <v>1.16281627226841E-5</v>
      </c>
      <c r="X110">
        <v>0</v>
      </c>
      <c r="Y110">
        <v>0</v>
      </c>
      <c r="Z110">
        <v>0</v>
      </c>
      <c r="AA110">
        <v>0</v>
      </c>
      <c r="AC110">
        <v>0</v>
      </c>
      <c r="AD110">
        <v>0</v>
      </c>
      <c r="AY110" s="1">
        <v>9.96392994376311E-14</v>
      </c>
      <c r="AZ110" s="1">
        <v>9.9639299427810198E-14</v>
      </c>
      <c r="BC110" s="1">
        <v>1.8873487503739701E-8</v>
      </c>
      <c r="BD110" s="1">
        <v>1.1701112225543099E-12</v>
      </c>
    </row>
    <row r="111" spans="1:60" x14ac:dyDescent="0.25">
      <c r="A111" t="s">
        <v>10</v>
      </c>
      <c r="B111" t="s">
        <v>8</v>
      </c>
      <c r="R111" s="1">
        <v>7.3215159061745799E-5</v>
      </c>
      <c r="S111" s="1">
        <v>5.02084632418187E-6</v>
      </c>
      <c r="X111">
        <v>0</v>
      </c>
      <c r="Y111">
        <v>0</v>
      </c>
      <c r="Z111">
        <v>0</v>
      </c>
      <c r="AA111">
        <v>0</v>
      </c>
      <c r="AC111">
        <v>0</v>
      </c>
      <c r="AD111">
        <v>0</v>
      </c>
      <c r="AV111" s="1"/>
      <c r="AX111" s="1"/>
      <c r="AY111" s="1">
        <v>7.9969571555641098E-10</v>
      </c>
      <c r="AZ111" s="1">
        <v>7.9969571547877005E-10</v>
      </c>
      <c r="BA111" s="1"/>
      <c r="BC111">
        <v>2.7688220870012098E-4</v>
      </c>
      <c r="BD111" s="1">
        <v>1.0512205307930599E-6</v>
      </c>
    </row>
    <row r="112" spans="1:60" x14ac:dyDescent="0.25">
      <c r="A112" t="s">
        <v>11</v>
      </c>
      <c r="B112" t="s">
        <v>8</v>
      </c>
      <c r="R112">
        <v>2.6857674875443101E-2</v>
      </c>
      <c r="S112">
        <v>1.9031523686905302E-2</v>
      </c>
      <c r="X112">
        <v>0</v>
      </c>
      <c r="Y112">
        <v>0</v>
      </c>
      <c r="Z112">
        <v>0</v>
      </c>
      <c r="AA112">
        <v>0</v>
      </c>
      <c r="AC112">
        <v>0</v>
      </c>
      <c r="AD112">
        <v>2.0026119354451201E-4</v>
      </c>
      <c r="AY112">
        <v>0</v>
      </c>
      <c r="AZ112">
        <v>0</v>
      </c>
      <c r="BC112">
        <v>0</v>
      </c>
      <c r="BD112">
        <v>0</v>
      </c>
    </row>
    <row r="113" spans="1:56" x14ac:dyDescent="0.25">
      <c r="A113" t="s">
        <v>12</v>
      </c>
      <c r="B113" t="s">
        <v>8</v>
      </c>
      <c r="R113" s="1">
        <v>4.0901585993348403E-5</v>
      </c>
      <c r="S113" s="1">
        <v>3.1647867282676898E-6</v>
      </c>
      <c r="X113">
        <v>0</v>
      </c>
      <c r="Y113">
        <v>0</v>
      </c>
      <c r="Z113">
        <v>0</v>
      </c>
      <c r="AA113">
        <v>0</v>
      </c>
      <c r="AC113">
        <v>0</v>
      </c>
      <c r="AD113">
        <v>0</v>
      </c>
      <c r="AV113" s="1"/>
      <c r="AX113" s="1"/>
      <c r="AY113" s="1">
        <v>7.5414838604573305E-9</v>
      </c>
      <c r="AZ113" s="1">
        <v>7.54148385983987E-9</v>
      </c>
      <c r="BA113" s="1"/>
      <c r="BC113" s="1">
        <v>1.4017558218360899E-6</v>
      </c>
      <c r="BD113" s="1">
        <v>9.1163489140585899E-5</v>
      </c>
    </row>
    <row r="114" spans="1:56" x14ac:dyDescent="0.25">
      <c r="A114" t="s">
        <v>13</v>
      </c>
      <c r="B114" t="s">
        <v>8</v>
      </c>
      <c r="R114">
        <v>0</v>
      </c>
      <c r="S114">
        <v>0</v>
      </c>
      <c r="X114">
        <v>0.14630000000000001</v>
      </c>
      <c r="Y114">
        <v>0.14630000000000001</v>
      </c>
      <c r="Z114">
        <v>0.139149661227948</v>
      </c>
      <c r="AA114">
        <v>0.13914966123957301</v>
      </c>
      <c r="AC114">
        <v>0.12789518555732199</v>
      </c>
      <c r="AD114">
        <v>0</v>
      </c>
      <c r="AY114">
        <v>7.0485622688217105E-4</v>
      </c>
      <c r="AZ114" s="1">
        <v>7.0485622688217105E-4</v>
      </c>
      <c r="BA114" s="1"/>
      <c r="BC114" s="1">
        <v>1.9552603577587201E-101</v>
      </c>
      <c r="BD114" s="1">
        <v>2.89137224531692E-7</v>
      </c>
    </row>
    <row r="115" spans="1:56" x14ac:dyDescent="0.25">
      <c r="A115" t="s">
        <v>267</v>
      </c>
      <c r="B115" t="s">
        <v>8</v>
      </c>
      <c r="R115">
        <v>0</v>
      </c>
      <c r="S115">
        <v>0</v>
      </c>
      <c r="X115">
        <v>0</v>
      </c>
      <c r="Y115" s="1">
        <v>0</v>
      </c>
      <c r="Z115">
        <v>0</v>
      </c>
      <c r="AA115">
        <v>0</v>
      </c>
      <c r="AC115">
        <v>0</v>
      </c>
      <c r="AD115">
        <v>0</v>
      </c>
      <c r="AV115" s="1"/>
      <c r="AX115" s="1"/>
      <c r="AY115">
        <v>0</v>
      </c>
      <c r="AZ115" s="1">
        <v>0</v>
      </c>
      <c r="BA115" s="1"/>
      <c r="BC115">
        <v>0</v>
      </c>
      <c r="BD115">
        <v>0</v>
      </c>
    </row>
    <row r="116" spans="1:56" x14ac:dyDescent="0.25">
      <c r="A116" t="s">
        <v>14</v>
      </c>
      <c r="B116" t="s">
        <v>15</v>
      </c>
      <c r="R116">
        <v>0.46148826231164802</v>
      </c>
      <c r="S116">
        <v>0.32440802530023799</v>
      </c>
      <c r="X116">
        <v>2.6356354639999999</v>
      </c>
      <c r="Y116" s="1">
        <v>2.6356354639999999</v>
      </c>
      <c r="Z116">
        <v>2.50682010892662</v>
      </c>
      <c r="AA116">
        <v>2.50682010913606</v>
      </c>
      <c r="AC116">
        <v>2.3040675784671101</v>
      </c>
      <c r="AD116">
        <v>3.41056027233142E-3</v>
      </c>
      <c r="AY116">
        <v>1.2698505956683899E-2</v>
      </c>
      <c r="AZ116">
        <v>1.2698505956683899E-2</v>
      </c>
      <c r="BC116">
        <v>7.81246960403337E-3</v>
      </c>
      <c r="BD116">
        <v>3.6764562999202499E-3</v>
      </c>
    </row>
    <row r="117" spans="1:56" x14ac:dyDescent="0.25">
      <c r="A117" t="s">
        <v>9</v>
      </c>
      <c r="B117" t="s">
        <v>15</v>
      </c>
      <c r="R117">
        <v>4.0207093358690101E-4</v>
      </c>
      <c r="S117" s="1">
        <v>2.34409806694045E-5</v>
      </c>
      <c r="X117">
        <v>0</v>
      </c>
      <c r="Y117">
        <v>0</v>
      </c>
      <c r="Z117">
        <v>0</v>
      </c>
      <c r="AA117">
        <v>0</v>
      </c>
      <c r="AC117">
        <v>0</v>
      </c>
      <c r="AD117">
        <v>0</v>
      </c>
      <c r="AY117" s="1">
        <v>2.0086087095033101E-13</v>
      </c>
      <c r="AZ117" s="1">
        <v>2.0086087093053401E-13</v>
      </c>
      <c r="BC117" s="1">
        <v>3.80466859890388E-8</v>
      </c>
      <c r="BD117" s="1">
        <v>2.35880381132278E-12</v>
      </c>
    </row>
    <row r="118" spans="1:56" x14ac:dyDescent="0.25">
      <c r="A118" t="s">
        <v>10</v>
      </c>
      <c r="B118" t="s">
        <v>15</v>
      </c>
      <c r="R118">
        <v>2.05101139407303E-3</v>
      </c>
      <c r="S118">
        <v>1.4065137808554201E-4</v>
      </c>
      <c r="X118">
        <v>0</v>
      </c>
      <c r="Y118" s="1">
        <v>0</v>
      </c>
      <c r="Z118">
        <v>0</v>
      </c>
      <c r="AA118">
        <v>0</v>
      </c>
      <c r="AC118">
        <v>0</v>
      </c>
      <c r="AD118">
        <v>0</v>
      </c>
      <c r="AV118" s="1"/>
      <c r="AX118" s="1"/>
      <c r="AY118" s="1">
        <v>2.2402259933825301E-8</v>
      </c>
      <c r="AZ118" s="1">
        <v>2.24022599316502E-8</v>
      </c>
      <c r="BA118" s="1"/>
      <c r="BC118">
        <v>7.7564342157766799E-3</v>
      </c>
      <c r="BD118" s="1">
        <v>2.9448345314960599E-5</v>
      </c>
    </row>
    <row r="119" spans="1:56" x14ac:dyDescent="0.25">
      <c r="A119" t="s">
        <v>11</v>
      </c>
      <c r="B119" t="s">
        <v>15</v>
      </c>
      <c r="R119">
        <v>0.457401243426726</v>
      </c>
      <c r="S119">
        <v>0.32411750604126199</v>
      </c>
      <c r="X119">
        <v>0</v>
      </c>
      <c r="Y119">
        <v>0</v>
      </c>
      <c r="Z119">
        <v>0</v>
      </c>
      <c r="AA119">
        <v>0</v>
      </c>
      <c r="AC119">
        <v>0</v>
      </c>
      <c r="AD119">
        <v>3.41056027233142E-3</v>
      </c>
      <c r="AY119">
        <v>0</v>
      </c>
      <c r="AZ119">
        <v>0</v>
      </c>
      <c r="BC119">
        <v>0</v>
      </c>
      <c r="BD119">
        <v>0</v>
      </c>
    </row>
    <row r="120" spans="1:56" x14ac:dyDescent="0.25">
      <c r="A120" t="s">
        <v>12</v>
      </c>
      <c r="B120" t="s">
        <v>15</v>
      </c>
      <c r="R120">
        <v>1.6339365572622701E-3</v>
      </c>
      <c r="S120">
        <v>1.2642690022083699E-4</v>
      </c>
      <c r="X120">
        <v>0</v>
      </c>
      <c r="Y120">
        <v>0</v>
      </c>
      <c r="Z120">
        <v>0</v>
      </c>
      <c r="AA120">
        <v>0</v>
      </c>
      <c r="AC120">
        <v>0</v>
      </c>
      <c r="AD120">
        <v>0</v>
      </c>
      <c r="AV120" s="1"/>
      <c r="AX120" s="1"/>
      <c r="AY120" s="1">
        <v>3.01267197257551E-7</v>
      </c>
      <c r="AZ120" s="1">
        <v>3.0126719723288201E-7</v>
      </c>
      <c r="BC120" s="1">
        <v>5.5997341570708003E-5</v>
      </c>
      <c r="BD120">
        <v>3.6417990641881199E-3</v>
      </c>
    </row>
    <row r="121" spans="1:56" x14ac:dyDescent="0.25">
      <c r="A121" t="s">
        <v>13</v>
      </c>
      <c r="B121" t="s">
        <v>15</v>
      </c>
      <c r="R121">
        <v>0</v>
      </c>
      <c r="S121">
        <v>0</v>
      </c>
      <c r="X121">
        <v>2.6356354639999999</v>
      </c>
      <c r="Y121">
        <v>2.6356354639999999</v>
      </c>
      <c r="Z121">
        <v>2.50682010892662</v>
      </c>
      <c r="AA121">
        <v>2.50682010913606</v>
      </c>
      <c r="AC121">
        <v>2.3040675784671101</v>
      </c>
      <c r="AD121">
        <v>0</v>
      </c>
      <c r="AY121">
        <v>1.26981822870258E-2</v>
      </c>
      <c r="AZ121" s="1">
        <v>1.26981822870259E-2</v>
      </c>
      <c r="BA121" s="1"/>
      <c r="BC121" s="1">
        <v>3.5224562817923502E-100</v>
      </c>
      <c r="BD121" s="1">
        <v>5.2088880583613001E-6</v>
      </c>
    </row>
    <row r="122" spans="1:56" x14ac:dyDescent="0.25">
      <c r="A122" t="s">
        <v>267</v>
      </c>
      <c r="B122" t="s">
        <v>15</v>
      </c>
      <c r="R122">
        <v>0</v>
      </c>
      <c r="S122">
        <v>0</v>
      </c>
      <c r="X122">
        <v>0</v>
      </c>
      <c r="Y122">
        <v>0</v>
      </c>
      <c r="Z122">
        <v>0</v>
      </c>
      <c r="AA122">
        <v>0</v>
      </c>
      <c r="AC122">
        <v>0</v>
      </c>
      <c r="AD122">
        <v>0</v>
      </c>
      <c r="AV122" s="1"/>
      <c r="AX122" s="1"/>
      <c r="AY122">
        <v>0</v>
      </c>
      <c r="AZ122" s="1">
        <v>0</v>
      </c>
      <c r="BA122" s="1"/>
      <c r="BC122">
        <v>0</v>
      </c>
      <c r="BD122">
        <v>0</v>
      </c>
    </row>
    <row r="123" spans="1:56" x14ac:dyDescent="0.25">
      <c r="A123" t="s">
        <v>16</v>
      </c>
      <c r="B123" t="s">
        <v>17</v>
      </c>
      <c r="R123">
        <v>-65992.0297730319</v>
      </c>
      <c r="S123">
        <v>-69531.081466724907</v>
      </c>
      <c r="X123">
        <v>-285665.970289541</v>
      </c>
      <c r="Y123">
        <v>-282778.95987125998</v>
      </c>
      <c r="Z123">
        <v>-273970.802692456</v>
      </c>
      <c r="AA123">
        <v>-273970.802690198</v>
      </c>
      <c r="AC123">
        <v>-275123.92803973699</v>
      </c>
      <c r="AD123">
        <v>-69618.601972216595</v>
      </c>
      <c r="AY123">
        <v>-288784.29890247498</v>
      </c>
      <c r="AZ123">
        <v>-288784.29890247498</v>
      </c>
      <c r="BC123">
        <v>-8998.9493238711893</v>
      </c>
      <c r="BD123">
        <v>-8284.9653862679406</v>
      </c>
    </row>
    <row r="124" spans="1:56" x14ac:dyDescent="0.25">
      <c r="A124" t="s">
        <v>18</v>
      </c>
      <c r="B124" t="s">
        <v>19</v>
      </c>
      <c r="R124">
        <v>-187.47280718740501</v>
      </c>
      <c r="S124">
        <v>-197.27241437365601</v>
      </c>
      <c r="X124">
        <v>-162.734765913503</v>
      </c>
      <c r="Y124">
        <v>-153.678812109261</v>
      </c>
      <c r="Z124">
        <v>-131.28803538059199</v>
      </c>
      <c r="AA124">
        <v>-131.28803537560901</v>
      </c>
      <c r="AC124">
        <v>-133.971062645464</v>
      </c>
      <c r="AD124">
        <v>-197.523006945567</v>
      </c>
      <c r="AY124">
        <v>-170.984706663076</v>
      </c>
      <c r="AZ124">
        <v>-170.98470666307699</v>
      </c>
      <c r="BC124">
        <v>-81.925327558348599</v>
      </c>
      <c r="BD124">
        <v>-71.651415787518104</v>
      </c>
    </row>
    <row r="125" spans="1:56" x14ac:dyDescent="0.25">
      <c r="A125" t="s">
        <v>20</v>
      </c>
      <c r="B125" t="s">
        <v>21</v>
      </c>
      <c r="R125">
        <v>-3885.4411964257702</v>
      </c>
      <c r="S125">
        <v>-4083.31482346147</v>
      </c>
      <c r="X125">
        <v>-15856.870961180801</v>
      </c>
      <c r="Y125">
        <v>-15696.617530854901</v>
      </c>
      <c r="Z125">
        <v>-15207.6905100812</v>
      </c>
      <c r="AA125">
        <v>-15207.690509955901</v>
      </c>
      <c r="AC125">
        <v>-15271.6986935389</v>
      </c>
      <c r="AD125">
        <v>-4087.86334519925</v>
      </c>
      <c r="AY125">
        <v>-16029.7456119663</v>
      </c>
      <c r="AZ125">
        <v>-16029.7456119663</v>
      </c>
      <c r="BC125">
        <v>-320.56868863127499</v>
      </c>
      <c r="BD125">
        <v>-208.459210936413</v>
      </c>
    </row>
    <row r="126" spans="1:56" x14ac:dyDescent="0.25">
      <c r="A126" t="s">
        <v>22</v>
      </c>
      <c r="B126" t="s">
        <v>23</v>
      </c>
      <c r="R126">
        <v>-11.0379173176031</v>
      </c>
      <c r="S126">
        <v>-11.585112109287101</v>
      </c>
      <c r="X126">
        <v>-9.0331521860056103</v>
      </c>
      <c r="Y126">
        <v>-8.5304703623402194</v>
      </c>
      <c r="Z126">
        <v>-7.28759338631383</v>
      </c>
      <c r="AA126">
        <v>-7.2875933860372397</v>
      </c>
      <c r="AC126">
        <v>-7.4365240310149803</v>
      </c>
      <c r="AD126">
        <v>-11.598151026482199</v>
      </c>
      <c r="AY126">
        <v>-9.4909638846791999</v>
      </c>
      <c r="AZ126">
        <v>-9.4909638846792408</v>
      </c>
      <c r="BC126">
        <v>-2.91841790367697</v>
      </c>
      <c r="BD126">
        <v>-1.80283162344884</v>
      </c>
    </row>
    <row r="127" spans="1:56" x14ac:dyDescent="0.25">
      <c r="A127" t="s">
        <v>25</v>
      </c>
      <c r="R127">
        <v>16.984436628133299</v>
      </c>
      <c r="S127">
        <v>17.028097139907199</v>
      </c>
      <c r="X127">
        <v>18.015280000000001</v>
      </c>
      <c r="Y127">
        <v>18.015280000000001</v>
      </c>
      <c r="Z127">
        <v>18.015280000000001</v>
      </c>
      <c r="AA127">
        <v>18.015280000000001</v>
      </c>
      <c r="AC127">
        <v>18.015280000000001</v>
      </c>
      <c r="AD127">
        <v>17.030560000000001</v>
      </c>
      <c r="AY127">
        <v>18.015526003537801</v>
      </c>
      <c r="AZ127">
        <v>18.015526003537801</v>
      </c>
      <c r="BC127">
        <v>28.071828731289401</v>
      </c>
      <c r="BD127">
        <v>39.743820141366299</v>
      </c>
    </row>
    <row r="128" spans="1:56" x14ac:dyDescent="0.25">
      <c r="A128" t="s">
        <v>26</v>
      </c>
    </row>
    <row r="129" spans="1:56" x14ac:dyDescent="0.25">
      <c r="A129" t="s">
        <v>9</v>
      </c>
      <c r="R129">
        <v>7.3405480978223202E-3</v>
      </c>
      <c r="S129" s="1">
        <v>6.1035899999999999E-4</v>
      </c>
      <c r="X129">
        <v>0</v>
      </c>
      <c r="Y129">
        <v>0</v>
      </c>
      <c r="Z129">
        <v>0</v>
      </c>
      <c r="AA129">
        <v>0</v>
      </c>
      <c r="AC129">
        <v>0</v>
      </c>
      <c r="AD129">
        <v>0</v>
      </c>
      <c r="AY129" s="1">
        <v>9.9999999999999998E-13</v>
      </c>
      <c r="AZ129" s="1">
        <v>9.9999999999999998E-13</v>
      </c>
      <c r="BC129" s="1">
        <v>6.7816400000000003E-5</v>
      </c>
      <c r="BD129" s="1">
        <v>1.2649299999999999E-8</v>
      </c>
    </row>
    <row r="130" spans="1:56" x14ac:dyDescent="0.25">
      <c r="A130" t="s">
        <v>10</v>
      </c>
      <c r="R130">
        <v>2.6945825730734598E-3</v>
      </c>
      <c r="S130" s="1">
        <v>2.6354299999999998E-4</v>
      </c>
      <c r="X130">
        <v>0</v>
      </c>
      <c r="Y130">
        <v>0</v>
      </c>
      <c r="Z130">
        <v>0</v>
      </c>
      <c r="AA130">
        <v>0</v>
      </c>
      <c r="AC130">
        <v>0</v>
      </c>
      <c r="AD130">
        <v>0</v>
      </c>
      <c r="AV130" s="1"/>
      <c r="AX130" s="1"/>
      <c r="AY130" s="1">
        <v>1.1345399999999999E-6</v>
      </c>
      <c r="AZ130" s="1">
        <v>1.1345399999999999E-6</v>
      </c>
      <c r="BC130">
        <v>0.99489538331875904</v>
      </c>
      <c r="BD130">
        <v>1.1364073525274101E-2</v>
      </c>
    </row>
    <row r="131" spans="1:56" x14ac:dyDescent="0.25">
      <c r="A131" t="s">
        <v>11</v>
      </c>
      <c r="R131">
        <v>0.98845954307917006</v>
      </c>
      <c r="S131">
        <v>0.99895997875250797</v>
      </c>
      <c r="X131">
        <v>0</v>
      </c>
      <c r="Y131">
        <v>0</v>
      </c>
      <c r="Z131">
        <v>0</v>
      </c>
      <c r="AA131">
        <v>0</v>
      </c>
      <c r="AC131">
        <v>0</v>
      </c>
      <c r="AD131">
        <v>1</v>
      </c>
      <c r="AY131">
        <v>0</v>
      </c>
      <c r="AZ131">
        <v>0</v>
      </c>
      <c r="BC131">
        <v>0</v>
      </c>
      <c r="BD131">
        <v>0</v>
      </c>
    </row>
    <row r="132" spans="1:56" x14ac:dyDescent="0.25">
      <c r="A132" t="s">
        <v>12</v>
      </c>
      <c r="R132">
        <v>1.50532624993404E-3</v>
      </c>
      <c r="S132" s="1">
        <v>1.66119E-4</v>
      </c>
      <c r="X132">
        <v>0</v>
      </c>
      <c r="Y132">
        <v>0</v>
      </c>
      <c r="Z132">
        <v>0</v>
      </c>
      <c r="AA132">
        <v>0</v>
      </c>
      <c r="AC132">
        <v>0</v>
      </c>
      <c r="AD132">
        <v>0</v>
      </c>
      <c r="AV132" s="1"/>
      <c r="AX132" s="1"/>
      <c r="AY132" s="1">
        <v>1.0699200000000001E-5</v>
      </c>
      <c r="AZ132" s="1">
        <v>1.0699200000000001E-5</v>
      </c>
      <c r="BC132">
        <v>5.0368003138668398E-3</v>
      </c>
      <c r="BD132">
        <v>0.98551023602305299</v>
      </c>
    </row>
    <row r="133" spans="1:56" x14ac:dyDescent="0.25">
      <c r="A133" t="s">
        <v>13</v>
      </c>
      <c r="R133">
        <v>0</v>
      </c>
      <c r="S133">
        <v>0</v>
      </c>
      <c r="X133">
        <v>1</v>
      </c>
      <c r="Y133">
        <v>1</v>
      </c>
      <c r="Z133">
        <v>1</v>
      </c>
      <c r="AA133">
        <v>1</v>
      </c>
      <c r="AC133">
        <v>1</v>
      </c>
      <c r="AD133">
        <v>0</v>
      </c>
      <c r="AY133">
        <v>0.99998816612496599</v>
      </c>
      <c r="AZ133" s="1">
        <v>0.99998816612496699</v>
      </c>
      <c r="BC133" s="1">
        <v>9.9999999999999998E-13</v>
      </c>
      <c r="BD133">
        <v>3.1256778023475199E-3</v>
      </c>
    </row>
    <row r="134" spans="1:56" x14ac:dyDescent="0.25">
      <c r="A134" t="s">
        <v>267</v>
      </c>
      <c r="R134">
        <v>0</v>
      </c>
      <c r="S134">
        <v>0</v>
      </c>
      <c r="X134">
        <v>0</v>
      </c>
      <c r="Y134">
        <v>0</v>
      </c>
      <c r="Z134">
        <v>0</v>
      </c>
      <c r="AA134">
        <v>0</v>
      </c>
      <c r="AC134">
        <v>0</v>
      </c>
      <c r="AD134">
        <v>0</v>
      </c>
      <c r="AV134" s="1"/>
      <c r="AX134" s="1"/>
      <c r="AY134">
        <v>0</v>
      </c>
      <c r="AZ134" s="1">
        <v>0</v>
      </c>
      <c r="BA134" s="1"/>
      <c r="BC134">
        <v>0</v>
      </c>
      <c r="BD134">
        <v>0</v>
      </c>
    </row>
    <row r="135" spans="1:56" x14ac:dyDescent="0.25">
      <c r="A135" t="s">
        <v>27</v>
      </c>
      <c r="B135" t="s">
        <v>28</v>
      </c>
      <c r="R135">
        <v>481.44549034319499</v>
      </c>
      <c r="S135">
        <v>506.96798140301502</v>
      </c>
      <c r="X135">
        <v>996.96474753847599</v>
      </c>
      <c r="Y135">
        <v>980.85148560260302</v>
      </c>
      <c r="Z135">
        <v>887.13316339959897</v>
      </c>
      <c r="AA135">
        <v>887.13316336878995</v>
      </c>
      <c r="AC135">
        <v>645.63536300964995</v>
      </c>
      <c r="AD135">
        <v>507.22073969353102</v>
      </c>
      <c r="AY135">
        <v>756.17172298119704</v>
      </c>
      <c r="AZ135">
        <v>756.17172298119704</v>
      </c>
      <c r="BC135">
        <v>464.65848767411501</v>
      </c>
      <c r="BD135">
        <v>764.25652022996303</v>
      </c>
    </row>
    <row r="136" spans="1:56" x14ac:dyDescent="0.25">
      <c r="A136" t="s">
        <v>33</v>
      </c>
      <c r="B136" t="s">
        <v>34</v>
      </c>
      <c r="R136">
        <v>28.346273761339901</v>
      </c>
      <c r="S136">
        <v>29.772438883665998</v>
      </c>
      <c r="X136">
        <v>55.339952947635297</v>
      </c>
      <c r="Y136">
        <v>54.445530993834304</v>
      </c>
      <c r="Z136">
        <v>49.243373591728698</v>
      </c>
      <c r="AA136">
        <v>49.243373590018599</v>
      </c>
      <c r="AC136">
        <v>35.838208621217703</v>
      </c>
      <c r="AD136">
        <v>29.7829748225267</v>
      </c>
      <c r="AY136">
        <v>41.9733358233728</v>
      </c>
      <c r="AZ136">
        <v>41.9733358233728</v>
      </c>
      <c r="BC136">
        <v>16.552483706065001</v>
      </c>
      <c r="BD136">
        <v>19.2295687105958</v>
      </c>
    </row>
    <row r="137" spans="1:56" x14ac:dyDescent="0.25">
      <c r="A137" t="s">
        <v>62</v>
      </c>
    </row>
    <row r="138" spans="1:56" x14ac:dyDescent="0.25">
      <c r="A138" t="s">
        <v>9</v>
      </c>
      <c r="B138" t="s">
        <v>30</v>
      </c>
      <c r="R138">
        <v>329.03804998163298</v>
      </c>
      <c r="S138">
        <v>123.38485524475099</v>
      </c>
      <c r="AY138">
        <v>-10.7743981533118</v>
      </c>
      <c r="AZ138">
        <v>-10.774398153483901</v>
      </c>
      <c r="BC138">
        <v>-1.7938115590670201</v>
      </c>
      <c r="BD138">
        <v>-1.5304293900641699</v>
      </c>
    </row>
    <row r="139" spans="1:56" x14ac:dyDescent="0.25">
      <c r="A139" t="s">
        <v>10</v>
      </c>
      <c r="B139" t="s">
        <v>30</v>
      </c>
      <c r="R139">
        <v>249.69525506052301</v>
      </c>
      <c r="S139">
        <v>74.915629684826698</v>
      </c>
      <c r="AY139">
        <v>5.9299838122191098</v>
      </c>
      <c r="AZ139">
        <v>5.9299838120495698</v>
      </c>
      <c r="BC139">
        <v>0.23333052909004401</v>
      </c>
      <c r="BD139">
        <v>-0.217255838890279</v>
      </c>
    </row>
    <row r="140" spans="1:56" x14ac:dyDescent="0.25">
      <c r="A140" t="s">
        <v>11</v>
      </c>
      <c r="B140" t="s">
        <v>30</v>
      </c>
      <c r="R140">
        <v>-271.40269525043698</v>
      </c>
      <c r="S140">
        <v>-308.96089301778801</v>
      </c>
      <c r="AD140">
        <v>-3.2472257832363098</v>
      </c>
    </row>
    <row r="141" spans="1:56" x14ac:dyDescent="0.25">
      <c r="A141" t="s">
        <v>12</v>
      </c>
      <c r="B141" t="s">
        <v>30</v>
      </c>
      <c r="R141">
        <v>171.204549454616</v>
      </c>
      <c r="S141">
        <v>27.704992018405701</v>
      </c>
      <c r="AY141">
        <v>3.97136226039123</v>
      </c>
      <c r="AZ141">
        <v>3.9713622602482301</v>
      </c>
      <c r="BC141">
        <v>-1.16078808381503</v>
      </c>
      <c r="BD141">
        <v>0.27615414475807698</v>
      </c>
    </row>
    <row r="142" spans="1:56" x14ac:dyDescent="0.25">
      <c r="A142" t="s">
        <v>13</v>
      </c>
      <c r="B142" t="s">
        <v>30</v>
      </c>
      <c r="X142">
        <v>-34650.410519032601</v>
      </c>
      <c r="Y142">
        <v>-33762.9742234519</v>
      </c>
      <c r="Z142">
        <v>-29845.789832355898</v>
      </c>
      <c r="AA142">
        <v>-29845.7898343296</v>
      </c>
      <c r="AC142">
        <v>-27423.556002399</v>
      </c>
      <c r="AY142">
        <v>-167.62249851438699</v>
      </c>
      <c r="AZ142">
        <v>-167.62249851438699</v>
      </c>
      <c r="BD142">
        <v>-23.0579950931266</v>
      </c>
    </row>
    <row r="143" spans="1:56" x14ac:dyDescent="0.25">
      <c r="A143" t="s">
        <v>267</v>
      </c>
    </row>
    <row r="144" spans="1:56" x14ac:dyDescent="0.25">
      <c r="A144" t="s">
        <v>63</v>
      </c>
    </row>
    <row r="145" spans="1:56" x14ac:dyDescent="0.25">
      <c r="A145" t="s">
        <v>9</v>
      </c>
      <c r="B145" t="s">
        <v>21</v>
      </c>
      <c r="R145">
        <v>712.99332367294403</v>
      </c>
      <c r="S145">
        <v>380.33848000695798</v>
      </c>
      <c r="AY145">
        <v>-848.47762327824398</v>
      </c>
      <c r="AZ145">
        <v>-848.47762329179602</v>
      </c>
      <c r="BC145">
        <v>-229.60877289569601</v>
      </c>
      <c r="BD145">
        <v>-416.27841193090501</v>
      </c>
    </row>
    <row r="146" spans="1:56" x14ac:dyDescent="0.25">
      <c r="A146" t="s">
        <v>10</v>
      </c>
      <c r="B146" t="s">
        <v>21</v>
      </c>
      <c r="R146">
        <v>541.06523492010604</v>
      </c>
      <c r="S146">
        <v>230.93026017310399</v>
      </c>
      <c r="AY146">
        <v>466.982795649107</v>
      </c>
      <c r="AZ146">
        <v>466.98279563575801</v>
      </c>
      <c r="BC146">
        <v>29.866423924335301</v>
      </c>
      <c r="BD146">
        <v>-59.093817841651301</v>
      </c>
    </row>
    <row r="147" spans="1:56" x14ac:dyDescent="0.25">
      <c r="A147" t="s">
        <v>11</v>
      </c>
      <c r="B147" t="s">
        <v>21</v>
      </c>
      <c r="R147">
        <v>-588.10313807538705</v>
      </c>
      <c r="S147">
        <v>-952.38363086685797</v>
      </c>
      <c r="AD147">
        <v>-952.10919143691001</v>
      </c>
    </row>
    <row r="148" spans="1:56" x14ac:dyDescent="0.25">
      <c r="A148" t="s">
        <v>12</v>
      </c>
      <c r="B148" t="s">
        <v>21</v>
      </c>
      <c r="R148">
        <v>370.983540506606</v>
      </c>
      <c r="S148">
        <v>85.401685093224302</v>
      </c>
      <c r="AY148">
        <v>312.742481197237</v>
      </c>
      <c r="AZ148">
        <v>312.74248118597598</v>
      </c>
      <c r="BC148">
        <v>-148.58145281176499</v>
      </c>
      <c r="BD148">
        <v>75.114219299728106</v>
      </c>
    </row>
    <row r="149" spans="1:56" x14ac:dyDescent="0.25">
      <c r="A149" t="s">
        <v>13</v>
      </c>
      <c r="B149" t="s">
        <v>21</v>
      </c>
      <c r="X149">
        <v>-13146.8903770345</v>
      </c>
      <c r="Y149">
        <v>-12810.1836102217</v>
      </c>
      <c r="Z149">
        <v>-11905.8362927906</v>
      </c>
      <c r="AA149">
        <v>-11905.836292583301</v>
      </c>
      <c r="AC149">
        <v>-11902.235966812999</v>
      </c>
      <c r="AY149">
        <v>-13200.174814751101</v>
      </c>
      <c r="AZ149">
        <v>-13200.174814751201</v>
      </c>
      <c r="BD149">
        <v>-6271.7990401862698</v>
      </c>
    </row>
    <row r="150" spans="1:56" x14ac:dyDescent="0.25">
      <c r="A150" t="s">
        <v>267</v>
      </c>
    </row>
    <row r="151" spans="1:56" x14ac:dyDescent="0.25">
      <c r="A151" t="s">
        <v>64</v>
      </c>
    </row>
    <row r="152" spans="1:56" x14ac:dyDescent="0.25">
      <c r="A152" t="s">
        <v>9</v>
      </c>
      <c r="B152" t="s">
        <v>6</v>
      </c>
      <c r="R152">
        <v>130.088677861603</v>
      </c>
      <c r="S152">
        <v>18.381051773341699</v>
      </c>
      <c r="AY152">
        <v>2.1267808179813801E-3</v>
      </c>
      <c r="AZ152">
        <v>2.1267808177718901E-3</v>
      </c>
      <c r="BC152">
        <v>1.11522392387508E-2</v>
      </c>
      <c r="BD152" s="1">
        <v>3.5964381376395799E-6</v>
      </c>
    </row>
    <row r="153" spans="1:56" x14ac:dyDescent="0.25">
      <c r="A153" t="s">
        <v>10</v>
      </c>
      <c r="B153" t="s">
        <v>6</v>
      </c>
      <c r="R153">
        <v>40.346585646916502</v>
      </c>
      <c r="S153">
        <v>5.9286028241052504</v>
      </c>
      <c r="AY153">
        <v>30.1733523766238</v>
      </c>
      <c r="AZ153">
        <v>30.1733523736964</v>
      </c>
      <c r="BC153">
        <v>17.758265540026201</v>
      </c>
      <c r="BD153">
        <v>0.46482190167200499</v>
      </c>
    </row>
    <row r="154" spans="1:56" x14ac:dyDescent="0.25">
      <c r="A154" t="s">
        <v>11</v>
      </c>
      <c r="B154" t="s">
        <v>6</v>
      </c>
      <c r="R154">
        <v>12.308443813857499</v>
      </c>
      <c r="S154">
        <v>3.8123740725590101</v>
      </c>
      <c r="AD154">
        <v>3.8163250551339098</v>
      </c>
    </row>
    <row r="155" spans="1:56" x14ac:dyDescent="0.25">
      <c r="A155" t="s">
        <v>12</v>
      </c>
      <c r="B155" t="s">
        <v>6</v>
      </c>
      <c r="R155">
        <v>12.671430586617101</v>
      </c>
      <c r="S155">
        <v>1.9590218594981901</v>
      </c>
      <c r="AY155">
        <v>9.8356948909694299</v>
      </c>
      <c r="AZ155">
        <v>9.8356948901645005</v>
      </c>
      <c r="BC155">
        <v>6.50864944852768E-2</v>
      </c>
      <c r="BD155">
        <v>27.445594949594099</v>
      </c>
    </row>
    <row r="156" spans="1:56" x14ac:dyDescent="0.25">
      <c r="A156" t="s">
        <v>13</v>
      </c>
      <c r="B156" t="s">
        <v>6</v>
      </c>
      <c r="X156">
        <v>3.5563365784057097E-2</v>
      </c>
      <c r="Y156">
        <v>0.25277342952979298</v>
      </c>
      <c r="Z156">
        <v>9.3674822158812105</v>
      </c>
      <c r="AA156">
        <v>9.3674822217281193</v>
      </c>
      <c r="AC156">
        <v>9.5224728621691206</v>
      </c>
      <c r="AY156">
        <v>2.4411663865737E-2</v>
      </c>
      <c r="AZ156">
        <v>2.44116638657359E-2</v>
      </c>
      <c r="BA156" s="1"/>
      <c r="BD156" s="1">
        <v>3.89582619349461E-5</v>
      </c>
    </row>
    <row r="157" spans="1:56" x14ac:dyDescent="0.25">
      <c r="A157" t="s">
        <v>267</v>
      </c>
      <c r="AV157" s="1"/>
      <c r="AX157" s="1"/>
      <c r="AZ157" s="1"/>
    </row>
    <row r="158" spans="1:56" x14ac:dyDescent="0.25">
      <c r="A158" t="s">
        <v>65</v>
      </c>
    </row>
    <row r="159" spans="1:56" x14ac:dyDescent="0.25">
      <c r="A159" t="s">
        <v>9</v>
      </c>
      <c r="R159">
        <v>98.456259346333795</v>
      </c>
      <c r="S159">
        <v>1003.83763388926</v>
      </c>
      <c r="AY159">
        <v>376129.81306103902</v>
      </c>
      <c r="AZ159">
        <v>376129.813061063</v>
      </c>
      <c r="BC159">
        <v>6.5779042261051499</v>
      </c>
      <c r="BD159">
        <v>7.1079646244401502</v>
      </c>
    </row>
    <row r="160" spans="1:56" x14ac:dyDescent="0.25">
      <c r="A160" t="s">
        <v>10</v>
      </c>
      <c r="R160">
        <v>83.185496275368806</v>
      </c>
      <c r="S160">
        <v>749.85906033950096</v>
      </c>
      <c r="AY160">
        <v>664881.86003761296</v>
      </c>
      <c r="AZ160">
        <v>664881.86003766104</v>
      </c>
      <c r="BC160">
        <v>0.71397519127240905</v>
      </c>
      <c r="BD160">
        <v>1.02256884522576</v>
      </c>
    </row>
    <row r="161" spans="1:56" x14ac:dyDescent="0.25">
      <c r="A161" t="s">
        <v>11</v>
      </c>
      <c r="R161">
        <v>6.9179364677110403E-2</v>
      </c>
      <c r="S161">
        <v>0.127211438350776</v>
      </c>
      <c r="AD161">
        <v>0.12721083517112999</v>
      </c>
    </row>
    <row r="162" spans="1:56" x14ac:dyDescent="0.25">
      <c r="A162" t="s">
        <v>12</v>
      </c>
      <c r="R162">
        <v>46.765688694504803</v>
      </c>
      <c r="S162">
        <v>393.09638411429802</v>
      </c>
      <c r="AY162">
        <v>22982.323373526</v>
      </c>
      <c r="AZ162">
        <v>22982.323373527001</v>
      </c>
      <c r="BC162">
        <v>0.51688763047513997</v>
      </c>
      <c r="BD162">
        <v>0.69622805391521203</v>
      </c>
    </row>
    <row r="163" spans="1:56" x14ac:dyDescent="0.25">
      <c r="A163" t="s">
        <v>13</v>
      </c>
      <c r="X163">
        <v>3.5563365784057098E-3</v>
      </c>
      <c r="Y163">
        <v>2.5277342952979301E-2</v>
      </c>
      <c r="Z163">
        <v>0.93674822158812099</v>
      </c>
      <c r="AA163">
        <v>0.93674822217281195</v>
      </c>
      <c r="AC163">
        <v>0.95224728621691201</v>
      </c>
      <c r="AY163">
        <v>6.1029881884337896E-4</v>
      </c>
      <c r="AZ163">
        <v>6.1029881884335304E-4</v>
      </c>
      <c r="BD163">
        <v>3.1159851077490101E-4</v>
      </c>
    </row>
    <row r="164" spans="1:56" x14ac:dyDescent="0.25">
      <c r="A164" t="s">
        <v>267</v>
      </c>
    </row>
    <row r="165" spans="1:56" x14ac:dyDescent="0.25">
      <c r="A165" t="s">
        <v>66</v>
      </c>
    </row>
    <row r="166" spans="1:56" x14ac:dyDescent="0.25">
      <c r="A166" t="s">
        <v>9</v>
      </c>
      <c r="R166">
        <v>2.50398327416675</v>
      </c>
      <c r="S166">
        <v>12.7663418183853</v>
      </c>
      <c r="AY166">
        <v>10.731540272318</v>
      </c>
      <c r="AZ166">
        <v>10.731540272318</v>
      </c>
      <c r="BC166">
        <v>5.2569540228923204</v>
      </c>
      <c r="BD166">
        <v>4.3857032762358799</v>
      </c>
    </row>
    <row r="167" spans="1:56" x14ac:dyDescent="0.25">
      <c r="A167" t="s">
        <v>10</v>
      </c>
      <c r="R167">
        <v>1.38425254198175</v>
      </c>
      <c r="S167">
        <v>6.2001825937044597</v>
      </c>
      <c r="AY167">
        <v>5.6228936694428704</v>
      </c>
      <c r="AZ167">
        <v>5.62289366944285</v>
      </c>
      <c r="BC167">
        <v>0.71397158956784301</v>
      </c>
      <c r="BD167">
        <v>0.93237840758825596</v>
      </c>
    </row>
    <row r="168" spans="1:56" x14ac:dyDescent="0.25">
      <c r="A168" t="s">
        <v>11</v>
      </c>
      <c r="R168">
        <v>6.9144213434398694E-2</v>
      </c>
      <c r="S168">
        <v>0.12721084235294899</v>
      </c>
      <c r="AD168">
        <v>0.12721083517112999</v>
      </c>
    </row>
    <row r="169" spans="1:56" x14ac:dyDescent="0.25">
      <c r="A169" t="s">
        <v>12</v>
      </c>
      <c r="R169">
        <v>1.3129414442149001</v>
      </c>
      <c r="S169">
        <v>5.8617927643975696</v>
      </c>
      <c r="AY169">
        <v>5.4704065673438498</v>
      </c>
      <c r="AZ169">
        <v>5.4704065673438196</v>
      </c>
      <c r="BC169">
        <v>0.42391054259032601</v>
      </c>
      <c r="BD169">
        <v>0.69597151529694201</v>
      </c>
    </row>
    <row r="170" spans="1:56" x14ac:dyDescent="0.25">
      <c r="A170" t="s">
        <v>13</v>
      </c>
      <c r="X170">
        <v>3.5563365784057098E-3</v>
      </c>
      <c r="Y170">
        <v>2.5277342952979301E-2</v>
      </c>
      <c r="Z170">
        <v>0.93674822158812099</v>
      </c>
      <c r="AA170">
        <v>0.93674822217281195</v>
      </c>
      <c r="AC170">
        <v>0.95224728621691201</v>
      </c>
      <c r="AY170">
        <v>6.1029881810068898E-4</v>
      </c>
      <c r="AZ170">
        <v>6.1029881810065396E-4</v>
      </c>
      <c r="BA170" s="1"/>
      <c r="BD170" s="1">
        <v>1.5078401539966501E-13</v>
      </c>
    </row>
    <row r="171" spans="1:56" x14ac:dyDescent="0.25">
      <c r="A171" t="s">
        <v>267</v>
      </c>
    </row>
    <row r="172" spans="1:56" x14ac:dyDescent="0.25">
      <c r="A172" t="s">
        <v>67</v>
      </c>
    </row>
    <row r="173" spans="1:56" x14ac:dyDescent="0.25">
      <c r="A173" t="s">
        <v>9</v>
      </c>
      <c r="B173" t="s">
        <v>6</v>
      </c>
      <c r="R173">
        <v>450.71198138346699</v>
      </c>
      <c r="S173">
        <v>382.99025455155999</v>
      </c>
      <c r="AY173">
        <v>429.26161089272</v>
      </c>
      <c r="AZ173">
        <v>429.26161089271801</v>
      </c>
      <c r="BC173">
        <v>131.423850572308</v>
      </c>
      <c r="BD173">
        <v>175.428131049435</v>
      </c>
    </row>
    <row r="174" spans="1:56" x14ac:dyDescent="0.25">
      <c r="A174" t="s">
        <v>10</v>
      </c>
      <c r="B174" t="s">
        <v>6</v>
      </c>
      <c r="R174">
        <v>249.16268905163099</v>
      </c>
      <c r="S174">
        <v>186.005477811134</v>
      </c>
      <c r="AY174">
        <v>224.91574677771499</v>
      </c>
      <c r="AZ174">
        <v>224.91574677771399</v>
      </c>
      <c r="BC174">
        <v>17.849289739196099</v>
      </c>
      <c r="BD174">
        <v>37.295136303530299</v>
      </c>
    </row>
    <row r="175" spans="1:56" x14ac:dyDescent="0.25">
      <c r="A175" t="s">
        <v>11</v>
      </c>
      <c r="B175" t="s">
        <v>6</v>
      </c>
      <c r="R175">
        <v>12.4458201297649</v>
      </c>
      <c r="S175">
        <v>3.8163252705884698</v>
      </c>
      <c r="AD175">
        <v>3.8163250551339098</v>
      </c>
    </row>
    <row r="176" spans="1:56" x14ac:dyDescent="0.25">
      <c r="A176" t="s">
        <v>12</v>
      </c>
      <c r="B176" t="s">
        <v>6</v>
      </c>
      <c r="R176">
        <v>236.32683407579299</v>
      </c>
      <c r="S176">
        <v>175.85378293192699</v>
      </c>
      <c r="AY176">
        <v>218.816262693754</v>
      </c>
      <c r="AZ176">
        <v>218.816262693753</v>
      </c>
      <c r="BC176">
        <v>10.5977635647582</v>
      </c>
      <c r="BD176">
        <v>27.838860611877699</v>
      </c>
    </row>
    <row r="177" spans="1:56" x14ac:dyDescent="0.25">
      <c r="A177" t="s">
        <v>13</v>
      </c>
      <c r="B177" t="s">
        <v>6</v>
      </c>
      <c r="X177">
        <v>3.5563365784057097E-2</v>
      </c>
      <c r="Y177">
        <v>0.25277342952979298</v>
      </c>
      <c r="Z177">
        <v>9.3674822158812105</v>
      </c>
      <c r="AA177">
        <v>9.3674822217281193</v>
      </c>
      <c r="AC177">
        <v>9.5224728621691206</v>
      </c>
      <c r="AY177">
        <v>2.4411952724027599E-2</v>
      </c>
      <c r="AZ177">
        <v>2.4411952724026201E-2</v>
      </c>
      <c r="BA177" s="1"/>
      <c r="BD177" s="1">
        <v>6.0313606159866202E-12</v>
      </c>
    </row>
    <row r="178" spans="1:56" x14ac:dyDescent="0.25">
      <c r="A178" t="s">
        <v>267</v>
      </c>
    </row>
    <row r="179" spans="1:56" x14ac:dyDescent="0.25">
      <c r="A179" t="s">
        <v>197</v>
      </c>
    </row>
    <row r="180" spans="1:56" x14ac:dyDescent="0.25">
      <c r="A180" t="s">
        <v>9</v>
      </c>
      <c r="R180">
        <v>39.3198550334155</v>
      </c>
      <c r="S180">
        <v>78.631580461333897</v>
      </c>
      <c r="AY180">
        <v>35049.005409900601</v>
      </c>
      <c r="AZ180">
        <v>35049.0054099029</v>
      </c>
      <c r="BC180">
        <v>1.2512767274472101</v>
      </c>
      <c r="BD180">
        <v>1.6207126147714901</v>
      </c>
    </row>
    <row r="181" spans="1:56" x14ac:dyDescent="0.25">
      <c r="A181" t="s">
        <v>10</v>
      </c>
      <c r="R181">
        <v>60.094161832838203</v>
      </c>
      <c r="S181">
        <v>120.941447934274</v>
      </c>
      <c r="AY181">
        <v>118245.497625334</v>
      </c>
      <c r="AZ181">
        <v>118245.49762534301</v>
      </c>
      <c r="BC181">
        <v>1.00000504460488</v>
      </c>
      <c r="BD181">
        <v>1.0967315811943701</v>
      </c>
    </row>
    <row r="182" spans="1:56" x14ac:dyDescent="0.25">
      <c r="A182" t="s">
        <v>11</v>
      </c>
      <c r="R182">
        <v>1.0005083757695099</v>
      </c>
      <c r="S182">
        <v>1.0000046851181601</v>
      </c>
      <c r="AD182">
        <v>1</v>
      </c>
    </row>
    <row r="183" spans="1:56" x14ac:dyDescent="0.25">
      <c r="A183" t="s">
        <v>12</v>
      </c>
      <c r="R183">
        <v>35.6190208638507</v>
      </c>
      <c r="S183">
        <v>67.060778146546596</v>
      </c>
      <c r="AY183">
        <v>4201.2093782428001</v>
      </c>
      <c r="AZ183">
        <v>4201.2093782430102</v>
      </c>
      <c r="BC183">
        <v>1.2193318602473799</v>
      </c>
      <c r="BD183">
        <v>1.00036860505442</v>
      </c>
    </row>
    <row r="184" spans="1:56" x14ac:dyDescent="0.25">
      <c r="A184" t="s">
        <v>13</v>
      </c>
      <c r="X184">
        <v>1</v>
      </c>
      <c r="Y184">
        <v>1</v>
      </c>
      <c r="Z184">
        <v>1</v>
      </c>
      <c r="AA184">
        <v>1</v>
      </c>
      <c r="AC184">
        <v>1</v>
      </c>
      <c r="AY184">
        <v>1.0000000012169299</v>
      </c>
      <c r="AZ184">
        <v>1.0000000012169401</v>
      </c>
      <c r="BD184">
        <v>2066522170.4633901</v>
      </c>
    </row>
    <row r="185" spans="1:56" x14ac:dyDescent="0.25">
      <c r="A185" t="s">
        <v>267</v>
      </c>
    </row>
    <row r="186" spans="1:56" x14ac:dyDescent="0.25">
      <c r="A186" t="s">
        <v>198</v>
      </c>
    </row>
    <row r="187" spans="1:56" x14ac:dyDescent="0.25">
      <c r="A187" t="s">
        <v>9</v>
      </c>
      <c r="R187">
        <v>39.3198550334155</v>
      </c>
      <c r="S187">
        <v>78.631580461333897</v>
      </c>
      <c r="AY187">
        <v>35049.005409900601</v>
      </c>
      <c r="AZ187">
        <v>35049.0054099029</v>
      </c>
      <c r="BC187">
        <v>1.2512767274472101</v>
      </c>
      <c r="BD187">
        <v>1.6207126147714901</v>
      </c>
    </row>
    <row r="188" spans="1:56" x14ac:dyDescent="0.25">
      <c r="A188" t="s">
        <v>10</v>
      </c>
      <c r="R188">
        <v>60.094161832838203</v>
      </c>
      <c r="S188">
        <v>120.941447934274</v>
      </c>
      <c r="AY188">
        <v>118245.497625334</v>
      </c>
      <c r="AZ188">
        <v>118245.49762534301</v>
      </c>
      <c r="BC188">
        <v>1.00000504460488</v>
      </c>
      <c r="BD188">
        <v>1.0967315811943701</v>
      </c>
    </row>
    <row r="189" spans="1:56" x14ac:dyDescent="0.25">
      <c r="A189" t="s">
        <v>11</v>
      </c>
      <c r="R189">
        <v>1.0005083757695099</v>
      </c>
      <c r="S189">
        <v>1.0000046851181601</v>
      </c>
      <c r="AD189">
        <v>1</v>
      </c>
    </row>
    <row r="190" spans="1:56" x14ac:dyDescent="0.25">
      <c r="A190" t="s">
        <v>12</v>
      </c>
      <c r="R190">
        <v>35.6190208638507</v>
      </c>
      <c r="S190">
        <v>67.060778146546596</v>
      </c>
      <c r="AY190">
        <v>4201.2093782428001</v>
      </c>
      <c r="AZ190">
        <v>4201.2093782430102</v>
      </c>
      <c r="BC190">
        <v>1.2193318602473799</v>
      </c>
      <c r="BD190">
        <v>1.00036860505442</v>
      </c>
    </row>
    <row r="191" spans="1:56" x14ac:dyDescent="0.25">
      <c r="A191" t="s">
        <v>13</v>
      </c>
      <c r="X191">
        <v>1</v>
      </c>
      <c r="Y191">
        <v>1</v>
      </c>
      <c r="Z191">
        <v>1</v>
      </c>
      <c r="AA191">
        <v>1</v>
      </c>
      <c r="AC191">
        <v>1</v>
      </c>
      <c r="AY191">
        <v>1.0000000012169299</v>
      </c>
      <c r="AZ191">
        <v>1.0000000012169401</v>
      </c>
      <c r="BD191">
        <v>2066522170.4633901</v>
      </c>
    </row>
    <row r="192" spans="1:56" x14ac:dyDescent="0.25">
      <c r="A192" t="s">
        <v>267</v>
      </c>
    </row>
    <row r="193" spans="1:56" x14ac:dyDescent="0.25">
      <c r="A193" t="s">
        <v>199</v>
      </c>
    </row>
    <row r="194" spans="1:56" x14ac:dyDescent="0.25">
      <c r="A194" t="s">
        <v>9</v>
      </c>
      <c r="R194">
        <v>39.3198550334155</v>
      </c>
      <c r="S194">
        <v>78.631580461333897</v>
      </c>
      <c r="AY194">
        <v>35049.005409900601</v>
      </c>
      <c r="AZ194">
        <v>35049.0054099029</v>
      </c>
      <c r="BC194">
        <v>1.2512767274472101</v>
      </c>
      <c r="BD194">
        <v>1.6207126147714901</v>
      </c>
    </row>
    <row r="195" spans="1:56" x14ac:dyDescent="0.25">
      <c r="A195" t="s">
        <v>10</v>
      </c>
      <c r="R195">
        <v>60.094161832838203</v>
      </c>
      <c r="S195">
        <v>120.941447934274</v>
      </c>
      <c r="AY195">
        <v>118245.497625334</v>
      </c>
      <c r="AZ195">
        <v>118245.49762534301</v>
      </c>
      <c r="BC195">
        <v>1.00000504460488</v>
      </c>
      <c r="BD195">
        <v>1.0967315811943701</v>
      </c>
    </row>
    <row r="196" spans="1:56" x14ac:dyDescent="0.25">
      <c r="A196" t="s">
        <v>11</v>
      </c>
      <c r="R196">
        <v>1.0005083757695099</v>
      </c>
      <c r="S196">
        <v>1.0000046851181601</v>
      </c>
      <c r="AD196">
        <v>1</v>
      </c>
    </row>
    <row r="197" spans="1:56" x14ac:dyDescent="0.25">
      <c r="A197" t="s">
        <v>12</v>
      </c>
      <c r="R197">
        <v>35.6190208638507</v>
      </c>
      <c r="S197">
        <v>67.060778146546596</v>
      </c>
      <c r="AY197">
        <v>4201.2093782428001</v>
      </c>
      <c r="AZ197">
        <v>4201.2093782430202</v>
      </c>
      <c r="BC197">
        <v>1.2193318602473799</v>
      </c>
      <c r="BD197">
        <v>1.00036860505442</v>
      </c>
    </row>
    <row r="198" spans="1:56" x14ac:dyDescent="0.25">
      <c r="A198" t="s">
        <v>13</v>
      </c>
      <c r="X198">
        <v>1</v>
      </c>
      <c r="Y198">
        <v>1</v>
      </c>
      <c r="Z198">
        <v>1</v>
      </c>
      <c r="AA198">
        <v>1</v>
      </c>
      <c r="AC198">
        <v>1</v>
      </c>
      <c r="AY198">
        <v>1.0000000012169299</v>
      </c>
      <c r="AZ198">
        <v>1.0000000012169401</v>
      </c>
      <c r="BD198">
        <v>2066522170.4633901</v>
      </c>
    </row>
    <row r="199" spans="1:56" x14ac:dyDescent="0.25">
      <c r="A199" t="s">
        <v>267</v>
      </c>
    </row>
    <row r="200" spans="1:56" x14ac:dyDescent="0.25">
      <c r="A200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3"/>
  <sheetViews>
    <sheetView topLeftCell="A7" zoomScaleNormal="100" workbookViewId="0">
      <selection activeCell="C16" sqref="C16"/>
    </sheetView>
  </sheetViews>
  <sheetFormatPr baseColWidth="10" defaultColWidth="10.85546875" defaultRowHeight="15" x14ac:dyDescent="0.25"/>
  <cols>
    <col min="1" max="1" width="14.42578125" style="2" bestFit="1" customWidth="1"/>
    <col min="2" max="16384" width="10.85546875" style="2"/>
  </cols>
  <sheetData>
    <row r="1" spans="1:16" x14ac:dyDescent="0.25">
      <c r="A1" s="12" t="s">
        <v>36</v>
      </c>
      <c r="B1" s="12" t="s">
        <v>53</v>
      </c>
      <c r="C1" s="12" t="s">
        <v>54</v>
      </c>
      <c r="D1" s="12" t="s">
        <v>269</v>
      </c>
      <c r="E1" s="12" t="s">
        <v>271</v>
      </c>
      <c r="F1" s="12" t="s">
        <v>272</v>
      </c>
      <c r="G1" s="12" t="s">
        <v>270</v>
      </c>
      <c r="H1" s="12" t="s">
        <v>273</v>
      </c>
      <c r="I1" s="12" t="s">
        <v>275</v>
      </c>
      <c r="J1" s="77" t="s">
        <v>274</v>
      </c>
      <c r="K1" s="77" t="s">
        <v>277</v>
      </c>
      <c r="L1" s="77" t="s">
        <v>278</v>
      </c>
      <c r="M1" s="77" t="s">
        <v>279</v>
      </c>
      <c r="N1" s="77" t="s">
        <v>280</v>
      </c>
      <c r="O1" s="77" t="s">
        <v>281</v>
      </c>
      <c r="P1" s="77" t="s">
        <v>282</v>
      </c>
    </row>
    <row r="2" spans="1:16" x14ac:dyDescent="0.25">
      <c r="A2" s="3"/>
      <c r="B2" s="2">
        <v>590</v>
      </c>
      <c r="C2" s="2">
        <v>600</v>
      </c>
      <c r="D2" s="82">
        <v>610</v>
      </c>
      <c r="E2" s="82">
        <v>620</v>
      </c>
      <c r="F2" s="82">
        <v>630</v>
      </c>
      <c r="G2" s="2">
        <v>640</v>
      </c>
      <c r="H2" s="82">
        <v>650</v>
      </c>
      <c r="I2" s="82">
        <v>660</v>
      </c>
      <c r="J2" s="2">
        <v>670</v>
      </c>
      <c r="K2" s="2">
        <v>6800</v>
      </c>
      <c r="L2" s="2">
        <v>6900</v>
      </c>
      <c r="M2" s="2">
        <v>7000</v>
      </c>
      <c r="N2" s="2">
        <v>7100</v>
      </c>
      <c r="O2" s="2">
        <v>7200</v>
      </c>
      <c r="P2" s="2">
        <v>7300</v>
      </c>
    </row>
    <row r="3" spans="1:16" x14ac:dyDescent="0.25">
      <c r="A3" s="4" t="s">
        <v>290</v>
      </c>
      <c r="B3" s="80">
        <v>742.60717799999998</v>
      </c>
      <c r="C3" s="80">
        <v>-0.97091364599999996</v>
      </c>
      <c r="D3" s="80">
        <v>9.4160790599999995</v>
      </c>
      <c r="E3" s="80">
        <v>9.0653498900000002</v>
      </c>
      <c r="F3" s="80">
        <v>85.597598599999998</v>
      </c>
      <c r="G3" s="80">
        <v>-7.4464075000000007E-15</v>
      </c>
      <c r="H3" s="80">
        <v>7.6857407200000001</v>
      </c>
      <c r="I3" s="80">
        <v>160.06900999999999</v>
      </c>
      <c r="J3" s="80">
        <v>200</v>
      </c>
      <c r="K3" s="80">
        <f>C11/1000</f>
        <v>808.40349000000003</v>
      </c>
      <c r="L3" s="80">
        <f t="shared" ref="L3:P3" si="0">D11/1000</f>
        <v>568.21061499999996</v>
      </c>
      <c r="M3" s="80">
        <f t="shared" si="0"/>
        <v>9.4210106400000004</v>
      </c>
      <c r="N3" s="80">
        <f t="shared" si="0"/>
        <v>9.0653498900000002</v>
      </c>
      <c r="O3" s="80">
        <f t="shared" si="0"/>
        <v>41.959746099999997</v>
      </c>
      <c r="P3" s="80">
        <f t="shared" si="0"/>
        <v>7.7866053499999994</v>
      </c>
    </row>
    <row r="4" spans="1:16" x14ac:dyDescent="0.25">
      <c r="A4" s="5" t="s">
        <v>38</v>
      </c>
      <c r="B4" s="80">
        <v>350.00002599999999</v>
      </c>
      <c r="C4" s="80">
        <v>270.36672900000002</v>
      </c>
      <c r="D4" s="80">
        <v>581.64902600000005</v>
      </c>
      <c r="E4" s="80">
        <v>582.21345899999994</v>
      </c>
      <c r="F4" s="80">
        <v>1619.86232</v>
      </c>
      <c r="G4" s="80">
        <v>298.14999999999998</v>
      </c>
      <c r="H4" s="80">
        <v>2148.5187500000002</v>
      </c>
      <c r="I4" s="80">
        <v>600</v>
      </c>
      <c r="J4" s="80">
        <v>119.78742099999999</v>
      </c>
    </row>
    <row r="5" spans="1:16" x14ac:dyDescent="0.25">
      <c r="A5" s="5" t="s">
        <v>39</v>
      </c>
      <c r="B5" s="80">
        <v>300</v>
      </c>
      <c r="C5" s="80">
        <v>298</v>
      </c>
      <c r="D5" s="80">
        <v>298.14999999999998</v>
      </c>
      <c r="E5" s="80">
        <v>298.14999999999998</v>
      </c>
      <c r="F5" s="80">
        <v>298.14999999999998</v>
      </c>
      <c r="G5" s="80">
        <v>298.14999999999998</v>
      </c>
      <c r="H5" s="80">
        <v>298.14999999999998</v>
      </c>
      <c r="I5" s="80">
        <v>298.015649</v>
      </c>
      <c r="J5" s="80">
        <v>119.763077</v>
      </c>
    </row>
    <row r="6" spans="1:16" x14ac:dyDescent="0.25">
      <c r="A6" s="4" t="s">
        <v>289</v>
      </c>
      <c r="B6" s="80">
        <v>742.60717799999998</v>
      </c>
      <c r="C6" s="80">
        <v>-0.97091364599999996</v>
      </c>
      <c r="D6" s="80">
        <v>9.4160790599999995</v>
      </c>
      <c r="E6" s="80">
        <v>9.0653498900000002</v>
      </c>
      <c r="F6" s="80">
        <v>85.597598599999998</v>
      </c>
      <c r="G6" s="80">
        <v>-7.4464075000000007E-15</v>
      </c>
      <c r="H6" s="80">
        <v>7.6857407200000001</v>
      </c>
      <c r="I6" s="80">
        <v>160.06900999999999</v>
      </c>
      <c r="J6" s="80">
        <v>200</v>
      </c>
    </row>
    <row r="7" spans="1:16" x14ac:dyDescent="0.25">
      <c r="C7" s="2">
        <v>6800</v>
      </c>
      <c r="D7" s="2">
        <v>6900</v>
      </c>
      <c r="E7" s="2">
        <v>7000</v>
      </c>
      <c r="F7" s="2">
        <v>7100</v>
      </c>
      <c r="G7" s="2">
        <v>7200</v>
      </c>
      <c r="H7" s="2">
        <v>7300</v>
      </c>
    </row>
    <row r="8" spans="1:16" x14ac:dyDescent="0.25">
      <c r="B8" s="80">
        <f>B4-B5</f>
        <v>50.000025999999991</v>
      </c>
      <c r="C8" s="80">
        <f t="shared" ref="C8:J8" si="1">C4-C5</f>
        <v>-27.633270999999979</v>
      </c>
      <c r="D8" s="80">
        <f t="shared" si="1"/>
        <v>283.49902600000007</v>
      </c>
      <c r="E8" s="80">
        <f t="shared" si="1"/>
        <v>284.06345899999997</v>
      </c>
      <c r="F8" s="80">
        <f t="shared" si="1"/>
        <v>1321.7123200000001</v>
      </c>
      <c r="G8" s="80">
        <f t="shared" si="1"/>
        <v>0</v>
      </c>
      <c r="H8" s="80">
        <f t="shared" si="1"/>
        <v>1850.3687500000001</v>
      </c>
      <c r="I8" s="80">
        <f t="shared" si="1"/>
        <v>301.984351</v>
      </c>
      <c r="J8" s="80">
        <f t="shared" si="1"/>
        <v>2.4343999999999255E-2</v>
      </c>
    </row>
    <row r="9" spans="1:16" x14ac:dyDescent="0.25">
      <c r="B9" s="80">
        <f>LN(B4/B5)</f>
        <v>0.15415075411296977</v>
      </c>
      <c r="C9" s="80">
        <f t="shared" ref="C9:J9" si="2">LN(C4/C5)</f>
        <v>-9.7314193546138211E-2</v>
      </c>
      <c r="D9" s="80">
        <f t="shared" si="2"/>
        <v>0.66827050214571004</v>
      </c>
      <c r="E9" s="80">
        <f t="shared" si="2"/>
        <v>0.66924043296060309</v>
      </c>
      <c r="F9" s="80">
        <f t="shared" si="2"/>
        <v>1.6924997213913386</v>
      </c>
      <c r="G9" s="80">
        <f t="shared" si="2"/>
        <v>0</v>
      </c>
      <c r="H9" s="80">
        <f t="shared" si="2"/>
        <v>1.9749372146267052</v>
      </c>
      <c r="I9" s="80">
        <f t="shared" si="2"/>
        <v>0.69978365666670461</v>
      </c>
      <c r="J9" s="80">
        <f t="shared" si="2"/>
        <v>2.0324733437885296E-4</v>
      </c>
    </row>
    <row r="10" spans="1:16" x14ac:dyDescent="0.25">
      <c r="A10" s="2" t="s">
        <v>334</v>
      </c>
      <c r="B10" s="80">
        <f>(B4-B5)/LN(B4/B5)</f>
        <v>324.35797208852671</v>
      </c>
      <c r="C10" s="80">
        <f t="shared" ref="C10:J10" si="3">(C4-C5)/LN(C4/C5)</f>
        <v>283.95930740461415</v>
      </c>
      <c r="D10" s="80">
        <f t="shared" si="3"/>
        <v>424.22795124089703</v>
      </c>
      <c r="E10" s="80">
        <f t="shared" si="3"/>
        <v>424.45651070924197</v>
      </c>
      <c r="F10" s="80">
        <f t="shared" si="3"/>
        <v>780.92321274562539</v>
      </c>
      <c r="G10" s="80" t="e">
        <f t="shared" si="3"/>
        <v>#DIV/0!</v>
      </c>
      <c r="H10" s="80">
        <f t="shared" si="3"/>
        <v>936.92535453576397</v>
      </c>
      <c r="I10" s="80">
        <f t="shared" si="3"/>
        <v>431.53958816135963</v>
      </c>
      <c r="J10" s="80">
        <f t="shared" si="3"/>
        <v>119.775248587625</v>
      </c>
    </row>
    <row r="11" spans="1:16" x14ac:dyDescent="0.25">
      <c r="B11" s="2" t="s">
        <v>268</v>
      </c>
      <c r="C11" s="2">
        <v>808403.49</v>
      </c>
      <c r="D11" s="2">
        <v>568210.61499999999</v>
      </c>
      <c r="E11" s="2">
        <v>9421.0106400000004</v>
      </c>
      <c r="F11" s="2">
        <v>9065.3498899999995</v>
      </c>
      <c r="G11" s="2">
        <v>41959.746099999997</v>
      </c>
      <c r="H11" s="2">
        <v>7786.6053499999998</v>
      </c>
      <c r="K11" s="2">
        <f>(F4-F5)</f>
        <v>1321.7123200000001</v>
      </c>
    </row>
    <row r="12" spans="1:16" x14ac:dyDescent="0.25">
      <c r="B12" s="2" t="s">
        <v>276</v>
      </c>
      <c r="K12" s="2">
        <f>LOG(F4/F5)</f>
        <v>0.73504328962304943</v>
      </c>
    </row>
    <row r="13" spans="1:16" x14ac:dyDescent="0.25">
      <c r="E13" s="2" t="s">
        <v>139</v>
      </c>
      <c r="F13" s="2" t="s">
        <v>140</v>
      </c>
    </row>
    <row r="14" spans="1:16" x14ac:dyDescent="0.25">
      <c r="C14" s="2" t="s">
        <v>284</v>
      </c>
      <c r="D14" s="2">
        <v>2</v>
      </c>
      <c r="E14" s="2" t="s">
        <v>287</v>
      </c>
      <c r="F14" s="81" t="s">
        <v>288</v>
      </c>
    </row>
    <row r="15" spans="1:16" x14ac:dyDescent="0.25">
      <c r="C15" s="2" t="s">
        <v>285</v>
      </c>
      <c r="D15" s="2">
        <v>0</v>
      </c>
    </row>
    <row r="16" spans="1:16" x14ac:dyDescent="0.25">
      <c r="C16" s="2" t="s">
        <v>283</v>
      </c>
      <c r="D16" s="2">
        <v>0</v>
      </c>
    </row>
    <row r="17" spans="3:9" x14ac:dyDescent="0.25">
      <c r="C17" s="2" t="s">
        <v>286</v>
      </c>
      <c r="D17" s="2">
        <v>2</v>
      </c>
      <c r="E17" s="2" t="s">
        <v>291</v>
      </c>
      <c r="F17" s="2" t="s">
        <v>291</v>
      </c>
    </row>
    <row r="18" spans="3:9" x14ac:dyDescent="0.25">
      <c r="E18" s="2" t="s">
        <v>53</v>
      </c>
      <c r="F18" s="2" t="s">
        <v>272</v>
      </c>
    </row>
    <row r="19" spans="3:9" x14ac:dyDescent="0.25">
      <c r="C19" s="2" t="s">
        <v>292</v>
      </c>
      <c r="D19" s="2">
        <v>0</v>
      </c>
    </row>
    <row r="20" spans="3:9" x14ac:dyDescent="0.25">
      <c r="C20" s="2" t="s">
        <v>293</v>
      </c>
      <c r="D20" s="2">
        <v>2</v>
      </c>
      <c r="G20" s="2" t="s">
        <v>56</v>
      </c>
      <c r="H20" s="2" t="s">
        <v>57</v>
      </c>
    </row>
    <row r="21" spans="3:9" x14ac:dyDescent="0.25">
      <c r="C21" s="2" t="s">
        <v>294</v>
      </c>
      <c r="D21" s="2">
        <v>2</v>
      </c>
      <c r="E21" s="2" t="s">
        <v>291</v>
      </c>
      <c r="F21" s="2" t="s">
        <v>291</v>
      </c>
      <c r="G21" s="81"/>
      <c r="H21" s="81"/>
      <c r="I21" s="81"/>
    </row>
    <row r="22" spans="3:9" x14ac:dyDescent="0.25">
      <c r="E22" s="13" t="s">
        <v>59</v>
      </c>
      <c r="F22" s="13" t="s">
        <v>295</v>
      </c>
    </row>
    <row r="23" spans="3:9" x14ac:dyDescent="0.25">
      <c r="G23" s="13" t="s">
        <v>274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43"/>
  <sheetViews>
    <sheetView showGridLines="0" workbookViewId="0">
      <selection sqref="A1:H1"/>
    </sheetView>
  </sheetViews>
  <sheetFormatPr baseColWidth="10" defaultRowHeight="15" x14ac:dyDescent="0.25"/>
  <sheetData>
    <row r="1" spans="1:22" ht="15" customHeight="1" x14ac:dyDescent="0.25">
      <c r="A1" s="98" t="s">
        <v>223</v>
      </c>
      <c r="B1" s="98"/>
      <c r="C1" s="98"/>
      <c r="D1" s="98"/>
      <c r="E1" s="98"/>
      <c r="F1" s="98"/>
      <c r="G1" s="98"/>
      <c r="H1" s="98"/>
      <c r="J1" s="98" t="s">
        <v>229</v>
      </c>
      <c r="K1" s="98"/>
      <c r="L1" s="98"/>
      <c r="M1" s="98"/>
      <c r="N1" s="98"/>
      <c r="O1" s="98"/>
      <c r="Q1" s="98" t="s">
        <v>230</v>
      </c>
      <c r="R1" s="98"/>
      <c r="S1" s="98"/>
      <c r="T1" s="98"/>
      <c r="U1" s="98"/>
      <c r="V1" s="98"/>
    </row>
    <row r="3" spans="1:22" x14ac:dyDescent="0.25">
      <c r="A3" s="62" t="s">
        <v>209</v>
      </c>
      <c r="B3" s="63" t="s">
        <v>210</v>
      </c>
      <c r="C3" s="63" t="s">
        <v>211</v>
      </c>
      <c r="D3" s="63" t="s">
        <v>212</v>
      </c>
      <c r="E3" s="63" t="s">
        <v>213</v>
      </c>
      <c r="F3" s="63" t="s">
        <v>214</v>
      </c>
      <c r="G3" s="63" t="s">
        <v>215</v>
      </c>
      <c r="H3" s="64" t="s">
        <v>216</v>
      </c>
      <c r="J3" s="62" t="s">
        <v>209</v>
      </c>
      <c r="K3" s="63" t="s">
        <v>224</v>
      </c>
      <c r="L3" s="63" t="s">
        <v>225</v>
      </c>
      <c r="M3" s="63" t="s">
        <v>226</v>
      </c>
      <c r="N3" s="63" t="s">
        <v>227</v>
      </c>
      <c r="O3" s="64" t="s">
        <v>228</v>
      </c>
      <c r="Q3" s="62" t="s">
        <v>209</v>
      </c>
      <c r="R3" s="63" t="s">
        <v>217</v>
      </c>
      <c r="S3" s="63" t="s">
        <v>218</v>
      </c>
      <c r="T3" s="63" t="s">
        <v>219</v>
      </c>
      <c r="U3" s="63" t="s">
        <v>220</v>
      </c>
      <c r="V3" s="64" t="s">
        <v>221</v>
      </c>
    </row>
    <row r="4" spans="1:22" x14ac:dyDescent="0.25">
      <c r="A4" s="65" t="s">
        <v>104</v>
      </c>
      <c r="B4" s="60">
        <v>7236.72</v>
      </c>
      <c r="C4" s="60">
        <v>7236.72</v>
      </c>
      <c r="D4" s="60">
        <v>7236.72</v>
      </c>
      <c r="E4" s="60">
        <v>0</v>
      </c>
      <c r="F4" s="60">
        <v>1</v>
      </c>
      <c r="G4" s="60">
        <v>1</v>
      </c>
      <c r="H4" s="66">
        <v>0</v>
      </c>
      <c r="J4" s="65" t="s">
        <v>40</v>
      </c>
      <c r="K4" s="60">
        <v>8153.38</v>
      </c>
      <c r="L4" s="60">
        <v>7327.45</v>
      </c>
      <c r="M4" s="60">
        <v>825.93</v>
      </c>
      <c r="N4" s="60">
        <v>7327.45</v>
      </c>
      <c r="O4" s="66">
        <v>825.93</v>
      </c>
      <c r="Q4" s="65" t="s">
        <v>40</v>
      </c>
      <c r="R4" s="60">
        <v>7327.45</v>
      </c>
      <c r="S4" s="60">
        <v>7272.13</v>
      </c>
      <c r="T4" s="60">
        <v>55.32</v>
      </c>
      <c r="U4" s="60">
        <v>1.0076000000000001</v>
      </c>
      <c r="V4" s="66">
        <v>99.24</v>
      </c>
    </row>
    <row r="5" spans="1:22" x14ac:dyDescent="0.25">
      <c r="A5" s="65" t="s">
        <v>105</v>
      </c>
      <c r="B5" s="61">
        <v>90.73</v>
      </c>
      <c r="C5" s="61">
        <v>90.73</v>
      </c>
      <c r="D5" s="61">
        <v>90.73</v>
      </c>
      <c r="E5" s="61">
        <v>0</v>
      </c>
      <c r="F5" s="61">
        <v>1</v>
      </c>
      <c r="G5" s="61">
        <v>1</v>
      </c>
      <c r="H5" s="67">
        <v>0</v>
      </c>
      <c r="J5" s="65" t="s">
        <v>41</v>
      </c>
      <c r="K5" s="61">
        <v>38336.22</v>
      </c>
      <c r="L5" s="61">
        <v>34453.360000000001</v>
      </c>
      <c r="M5" s="61">
        <v>3882.86</v>
      </c>
      <c r="N5" s="61">
        <v>38336.22</v>
      </c>
      <c r="O5" s="67">
        <v>0</v>
      </c>
      <c r="Q5" s="65" t="s">
        <v>41</v>
      </c>
      <c r="R5" s="61">
        <v>32706.33</v>
      </c>
      <c r="S5" s="61">
        <v>32685.11</v>
      </c>
      <c r="T5" s="61">
        <v>21.22</v>
      </c>
      <c r="U5" s="61">
        <v>1.0005999999999999</v>
      </c>
      <c r="V5" s="67">
        <v>99.94</v>
      </c>
    </row>
    <row r="6" spans="1:22" x14ac:dyDescent="0.25">
      <c r="A6" s="65" t="s">
        <v>106</v>
      </c>
      <c r="B6" s="60">
        <v>7272.13</v>
      </c>
      <c r="C6" s="60">
        <v>8153.38</v>
      </c>
      <c r="D6" s="60">
        <v>7327.45</v>
      </c>
      <c r="E6" s="60">
        <v>825.93</v>
      </c>
      <c r="F6" s="60">
        <v>1.1212</v>
      </c>
      <c r="G6" s="60">
        <v>1.0076000000000001</v>
      </c>
      <c r="H6" s="66">
        <v>0.11360000000000001</v>
      </c>
      <c r="J6" s="65" t="s">
        <v>42</v>
      </c>
      <c r="K6" s="60">
        <v>39454.83</v>
      </c>
      <c r="L6" s="60">
        <v>35458.83</v>
      </c>
      <c r="M6" s="60">
        <v>3996</v>
      </c>
      <c r="N6" s="60">
        <v>39454.83</v>
      </c>
      <c r="O6" s="66">
        <v>0</v>
      </c>
      <c r="Q6" s="65" t="s">
        <v>42</v>
      </c>
      <c r="R6" s="60">
        <v>33385.33</v>
      </c>
      <c r="S6" s="60">
        <v>33311.58</v>
      </c>
      <c r="T6" s="60">
        <v>73.760000000000005</v>
      </c>
      <c r="U6" s="60">
        <v>1.0022</v>
      </c>
      <c r="V6" s="66">
        <v>99.78</v>
      </c>
    </row>
    <row r="7" spans="1:22" x14ac:dyDescent="0.25">
      <c r="A7" s="65" t="s">
        <v>107</v>
      </c>
      <c r="B7" s="61">
        <v>32685.11</v>
      </c>
      <c r="C7" s="61">
        <v>38336.22</v>
      </c>
      <c r="D7" s="61">
        <v>34453.360000000001</v>
      </c>
      <c r="E7" s="61">
        <v>3882.86</v>
      </c>
      <c r="F7" s="61">
        <v>1.1729000000000001</v>
      </c>
      <c r="G7" s="61">
        <v>1.0541</v>
      </c>
      <c r="H7" s="67">
        <v>0.1188</v>
      </c>
      <c r="J7" s="65" t="s">
        <v>0</v>
      </c>
      <c r="K7" s="61">
        <v>39566.699999999997</v>
      </c>
      <c r="L7" s="61">
        <v>35559.370000000003</v>
      </c>
      <c r="M7" s="61">
        <v>4007.33</v>
      </c>
      <c r="N7" s="61">
        <v>39566.699999999997</v>
      </c>
      <c r="O7" s="67">
        <v>0</v>
      </c>
      <c r="Q7" s="65" t="s">
        <v>0</v>
      </c>
      <c r="R7" s="61">
        <v>33581.06</v>
      </c>
      <c r="S7" s="61">
        <v>33581.06</v>
      </c>
      <c r="T7" s="61">
        <v>0</v>
      </c>
      <c r="U7" s="61">
        <v>1</v>
      </c>
      <c r="V7" s="67">
        <v>100</v>
      </c>
    </row>
    <row r="8" spans="1:22" x14ac:dyDescent="0.25">
      <c r="A8" s="65" t="s">
        <v>108</v>
      </c>
      <c r="B8" s="60">
        <v>33214.43</v>
      </c>
      <c r="C8" s="60">
        <v>39068.04</v>
      </c>
      <c r="D8" s="60">
        <v>35111.050000000003</v>
      </c>
      <c r="E8" s="60">
        <v>3956.99</v>
      </c>
      <c r="F8" s="60">
        <v>1.1761999999999999</v>
      </c>
      <c r="G8" s="60">
        <v>1.0570999999999999</v>
      </c>
      <c r="H8" s="66">
        <v>0.1191</v>
      </c>
      <c r="J8" s="65" t="s">
        <v>46</v>
      </c>
      <c r="K8" s="60">
        <v>39171.03</v>
      </c>
      <c r="L8" s="60">
        <v>35203.769999999997</v>
      </c>
      <c r="M8" s="60">
        <v>3967.26</v>
      </c>
      <c r="N8" s="60">
        <v>39171.03</v>
      </c>
      <c r="O8" s="66">
        <v>0</v>
      </c>
      <c r="Q8" s="65" t="s">
        <v>46</v>
      </c>
      <c r="R8" s="60">
        <v>33245.25</v>
      </c>
      <c r="S8" s="60">
        <v>33245.25</v>
      </c>
      <c r="T8" s="60">
        <v>0</v>
      </c>
      <c r="U8" s="60">
        <v>1</v>
      </c>
      <c r="V8" s="66">
        <v>100</v>
      </c>
    </row>
    <row r="9" spans="1:22" x14ac:dyDescent="0.25">
      <c r="A9" s="65" t="s">
        <v>109</v>
      </c>
      <c r="B9" s="61">
        <v>33167.4</v>
      </c>
      <c r="C9" s="61">
        <v>39012.730000000003</v>
      </c>
      <c r="D9" s="61">
        <v>35061.339999999997</v>
      </c>
      <c r="E9" s="61">
        <v>3951.39</v>
      </c>
      <c r="F9" s="61">
        <v>1.1761999999999999</v>
      </c>
      <c r="G9" s="61">
        <v>1.0570999999999999</v>
      </c>
      <c r="H9" s="67">
        <v>0.1191</v>
      </c>
      <c r="J9" s="65" t="s">
        <v>48</v>
      </c>
      <c r="K9" s="61">
        <v>731.82</v>
      </c>
      <c r="L9" s="61">
        <v>657.69</v>
      </c>
      <c r="M9" s="61">
        <v>74.13</v>
      </c>
      <c r="N9" s="61">
        <v>657.69</v>
      </c>
      <c r="O9" s="67">
        <v>74.13</v>
      </c>
      <c r="Q9" s="65" t="s">
        <v>48</v>
      </c>
      <c r="R9" s="61">
        <v>657.69</v>
      </c>
      <c r="S9" s="61">
        <v>529.30999999999995</v>
      </c>
      <c r="T9" s="61">
        <v>128.37</v>
      </c>
      <c r="U9" s="61">
        <v>1.2424999999999999</v>
      </c>
      <c r="V9" s="67">
        <v>80.48</v>
      </c>
    </row>
    <row r="10" spans="1:22" x14ac:dyDescent="0.25">
      <c r="A10" s="65" t="s">
        <v>110</v>
      </c>
      <c r="B10" s="60">
        <v>33581.06</v>
      </c>
      <c r="C10" s="60">
        <v>39566.699999999997</v>
      </c>
      <c r="D10" s="60">
        <v>35559.370000000003</v>
      </c>
      <c r="E10" s="60">
        <v>4007.33</v>
      </c>
      <c r="F10" s="60">
        <v>1.1781999999999999</v>
      </c>
      <c r="G10" s="60">
        <v>1.0589</v>
      </c>
      <c r="H10" s="66">
        <v>0.1193</v>
      </c>
      <c r="J10" s="65" t="s">
        <v>49</v>
      </c>
      <c r="K10" s="60">
        <v>553.97</v>
      </c>
      <c r="L10" s="60">
        <v>498.03</v>
      </c>
      <c r="M10" s="60">
        <v>55.94</v>
      </c>
      <c r="N10" s="60">
        <v>498.03</v>
      </c>
      <c r="O10" s="66">
        <v>55.94</v>
      </c>
      <c r="Q10" s="65" t="s">
        <v>49</v>
      </c>
      <c r="R10" s="60">
        <v>498.03</v>
      </c>
      <c r="S10" s="60">
        <v>413.66</v>
      </c>
      <c r="T10" s="60">
        <v>84.37</v>
      </c>
      <c r="U10" s="60">
        <v>1.204</v>
      </c>
      <c r="V10" s="66">
        <v>83.06</v>
      </c>
    </row>
    <row r="11" spans="1:22" x14ac:dyDescent="0.25">
      <c r="A11" s="65" t="s">
        <v>111</v>
      </c>
      <c r="B11" s="61">
        <v>335.81</v>
      </c>
      <c r="C11" s="61">
        <v>395.67</v>
      </c>
      <c r="D11" s="61">
        <v>355.59</v>
      </c>
      <c r="E11" s="61">
        <v>40.07</v>
      </c>
      <c r="F11" s="61">
        <v>1.1781999999999999</v>
      </c>
      <c r="G11" s="61">
        <v>1.0589</v>
      </c>
      <c r="H11" s="67">
        <v>0.1193</v>
      </c>
      <c r="J11" s="65" t="s">
        <v>50</v>
      </c>
      <c r="K11" s="61">
        <v>55.31</v>
      </c>
      <c r="L11" s="61">
        <v>49.71</v>
      </c>
      <c r="M11" s="61">
        <v>5.6</v>
      </c>
      <c r="N11" s="61">
        <v>55.31</v>
      </c>
      <c r="O11" s="67">
        <v>0</v>
      </c>
      <c r="Q11" s="65" t="s">
        <v>50</v>
      </c>
      <c r="R11" s="61">
        <v>47.02</v>
      </c>
      <c r="S11" s="61">
        <v>22.13</v>
      </c>
      <c r="T11" s="61">
        <v>24.89</v>
      </c>
      <c r="U11" s="61">
        <v>2.1248</v>
      </c>
      <c r="V11" s="67">
        <v>47.06</v>
      </c>
    </row>
    <row r="12" spans="1:22" x14ac:dyDescent="0.25">
      <c r="A12" s="65" t="s">
        <v>112</v>
      </c>
      <c r="B12" s="60">
        <v>334.74</v>
      </c>
      <c r="C12" s="60">
        <v>394.4</v>
      </c>
      <c r="D12" s="60">
        <v>354.46</v>
      </c>
      <c r="E12" s="60">
        <v>39.950000000000003</v>
      </c>
      <c r="F12" s="60">
        <v>1.1781999999999999</v>
      </c>
      <c r="G12" s="60">
        <v>1.0589</v>
      </c>
      <c r="H12" s="66">
        <v>0.1193</v>
      </c>
      <c r="J12" s="65" t="s">
        <v>51</v>
      </c>
      <c r="K12" s="60">
        <v>1.27</v>
      </c>
      <c r="L12" s="60">
        <v>1.1399999999999999</v>
      </c>
      <c r="M12" s="60">
        <v>0.13</v>
      </c>
      <c r="N12" s="60">
        <v>1.27</v>
      </c>
      <c r="O12" s="66">
        <v>0</v>
      </c>
      <c r="Q12" s="65" t="s">
        <v>51</v>
      </c>
      <c r="R12" s="60">
        <v>1.07</v>
      </c>
      <c r="S12" s="60">
        <v>0.69</v>
      </c>
      <c r="T12" s="60">
        <v>0.38</v>
      </c>
      <c r="U12" s="60">
        <v>1.5521</v>
      </c>
      <c r="V12" s="66">
        <v>64.430000000000007</v>
      </c>
    </row>
    <row r="13" spans="1:22" x14ac:dyDescent="0.25">
      <c r="A13" s="65" t="s">
        <v>113</v>
      </c>
      <c r="B13" s="61">
        <v>327.08</v>
      </c>
      <c r="C13" s="61">
        <v>394.4</v>
      </c>
      <c r="D13" s="61">
        <v>354.46</v>
      </c>
      <c r="E13" s="61">
        <v>39.950000000000003</v>
      </c>
      <c r="F13" s="61">
        <v>1.2058</v>
      </c>
      <c r="G13" s="61">
        <v>1.0837000000000001</v>
      </c>
      <c r="H13" s="67">
        <v>0.1221</v>
      </c>
      <c r="J13" s="65" t="s">
        <v>52</v>
      </c>
      <c r="K13" s="61">
        <v>283.8</v>
      </c>
      <c r="L13" s="61">
        <v>255.06</v>
      </c>
      <c r="M13" s="61">
        <v>28.74</v>
      </c>
      <c r="N13" s="61">
        <v>283.8</v>
      </c>
      <c r="O13" s="67">
        <v>0</v>
      </c>
      <c r="Q13" s="65" t="s">
        <v>52</v>
      </c>
      <c r="R13" s="61">
        <v>239.2</v>
      </c>
      <c r="S13" s="61">
        <v>181.15</v>
      </c>
      <c r="T13" s="61">
        <v>58.06</v>
      </c>
      <c r="U13" s="61">
        <v>1.3205</v>
      </c>
      <c r="V13" s="67">
        <v>75.73</v>
      </c>
    </row>
    <row r="14" spans="1:22" x14ac:dyDescent="0.25">
      <c r="A14" s="65" t="s">
        <v>114</v>
      </c>
      <c r="B14" s="60">
        <v>33245.25</v>
      </c>
      <c r="C14" s="60">
        <v>39171.03</v>
      </c>
      <c r="D14" s="60">
        <v>35203.769999999997</v>
      </c>
      <c r="E14" s="60">
        <v>3967.26</v>
      </c>
      <c r="F14" s="60">
        <v>1.1781999999999999</v>
      </c>
      <c r="G14" s="60">
        <v>1.0589</v>
      </c>
      <c r="H14" s="66">
        <v>0.1193</v>
      </c>
      <c r="J14" s="65" t="s">
        <v>53</v>
      </c>
      <c r="K14" s="60">
        <v>656.96</v>
      </c>
      <c r="L14" s="60">
        <v>590.41999999999996</v>
      </c>
      <c r="M14" s="60">
        <v>66.540000000000006</v>
      </c>
      <c r="N14" s="60">
        <v>656.96</v>
      </c>
      <c r="O14" s="66">
        <v>0</v>
      </c>
      <c r="Q14" s="65" t="s">
        <v>53</v>
      </c>
      <c r="R14" s="60">
        <v>553.72</v>
      </c>
      <c r="S14" s="60">
        <v>317.91000000000003</v>
      </c>
      <c r="T14" s="60">
        <v>235.8</v>
      </c>
      <c r="U14" s="60">
        <v>1.7417</v>
      </c>
      <c r="V14" s="66">
        <v>57.41</v>
      </c>
    </row>
    <row r="15" spans="1:22" x14ac:dyDescent="0.25">
      <c r="A15" s="65" t="s">
        <v>115</v>
      </c>
      <c r="B15" s="61">
        <v>16622.63</v>
      </c>
      <c r="C15" s="61">
        <v>19585.52</v>
      </c>
      <c r="D15" s="61">
        <v>17601.89</v>
      </c>
      <c r="E15" s="61">
        <v>1983.63</v>
      </c>
      <c r="F15" s="61">
        <v>1.1781999999999999</v>
      </c>
      <c r="G15" s="61">
        <v>1.0589</v>
      </c>
      <c r="H15" s="67">
        <v>0.1193</v>
      </c>
      <c r="J15" s="65" t="s">
        <v>56</v>
      </c>
      <c r="K15" s="61">
        <v>19869.32</v>
      </c>
      <c r="L15" s="61">
        <v>17856.95</v>
      </c>
      <c r="M15" s="61">
        <v>2012.37</v>
      </c>
      <c r="N15" s="61">
        <v>19869.32</v>
      </c>
      <c r="O15" s="67">
        <v>0</v>
      </c>
      <c r="Q15" s="65" t="s">
        <v>56</v>
      </c>
      <c r="R15" s="61">
        <v>16803.77</v>
      </c>
      <c r="S15" s="61">
        <v>16762.71</v>
      </c>
      <c r="T15" s="61">
        <v>41.06</v>
      </c>
      <c r="U15" s="61">
        <v>1.0024</v>
      </c>
      <c r="V15" s="67">
        <v>99.76</v>
      </c>
    </row>
    <row r="16" spans="1:22" x14ac:dyDescent="0.25">
      <c r="A16" s="65" t="s">
        <v>116</v>
      </c>
      <c r="B16" s="60">
        <v>16622.63</v>
      </c>
      <c r="C16" s="60">
        <v>19585.52</v>
      </c>
      <c r="D16" s="60">
        <v>17601.89</v>
      </c>
      <c r="E16" s="60">
        <v>1983.63</v>
      </c>
      <c r="F16" s="60">
        <v>1.1781999999999999</v>
      </c>
      <c r="G16" s="60">
        <v>1.0589</v>
      </c>
      <c r="H16" s="66">
        <v>0.1193</v>
      </c>
      <c r="J16" s="65" t="s">
        <v>57</v>
      </c>
      <c r="K16" s="60">
        <v>39454.83</v>
      </c>
      <c r="L16" s="60">
        <v>35458.83</v>
      </c>
      <c r="M16" s="60">
        <v>3996</v>
      </c>
      <c r="N16" s="60">
        <v>39454.83</v>
      </c>
      <c r="O16" s="66">
        <v>0</v>
      </c>
      <c r="Q16" s="65" t="s">
        <v>57</v>
      </c>
      <c r="R16" s="60">
        <v>33311.58</v>
      </c>
      <c r="S16" s="60">
        <v>33254.43</v>
      </c>
      <c r="T16" s="60">
        <v>57.15</v>
      </c>
      <c r="U16" s="60">
        <v>1.0017</v>
      </c>
      <c r="V16" s="66">
        <v>99.83</v>
      </c>
    </row>
    <row r="17" spans="1:22" x14ac:dyDescent="0.25">
      <c r="A17" s="65" t="s">
        <v>117</v>
      </c>
      <c r="B17" s="61">
        <v>16803.77</v>
      </c>
      <c r="C17" s="61">
        <v>19869.32</v>
      </c>
      <c r="D17" s="61">
        <v>17856.95</v>
      </c>
      <c r="E17" s="61">
        <v>2012.37</v>
      </c>
      <c r="F17" s="61">
        <v>1.1823999999999999</v>
      </c>
      <c r="G17" s="61">
        <v>1.0627</v>
      </c>
      <c r="H17" s="67">
        <v>0.1198</v>
      </c>
      <c r="J17" s="65" t="s">
        <v>190</v>
      </c>
      <c r="K17" s="61">
        <v>394.4</v>
      </c>
      <c r="L17" s="61">
        <v>354.46</v>
      </c>
      <c r="M17" s="61">
        <v>39.950000000000003</v>
      </c>
      <c r="N17" s="61">
        <v>394.4</v>
      </c>
      <c r="O17" s="67">
        <v>0</v>
      </c>
      <c r="Q17" s="65" t="s">
        <v>190</v>
      </c>
      <c r="R17" s="61">
        <v>334.74</v>
      </c>
      <c r="S17" s="61">
        <v>327.08</v>
      </c>
      <c r="T17" s="61">
        <v>7.66</v>
      </c>
      <c r="U17" s="61">
        <v>1.0234000000000001</v>
      </c>
      <c r="V17" s="67">
        <v>97.71</v>
      </c>
    </row>
    <row r="18" spans="1:22" x14ac:dyDescent="0.25">
      <c r="A18" s="65" t="s">
        <v>118</v>
      </c>
      <c r="B18" s="60">
        <v>16762.71</v>
      </c>
      <c r="C18" s="60">
        <v>19869.32</v>
      </c>
      <c r="D18" s="60">
        <v>17856.95</v>
      </c>
      <c r="E18" s="60">
        <v>2012.37</v>
      </c>
      <c r="F18" s="60">
        <v>1.1853</v>
      </c>
      <c r="G18" s="60">
        <v>1.0652999999999999</v>
      </c>
      <c r="H18" s="66">
        <v>0.1201</v>
      </c>
      <c r="J18" s="73" t="s">
        <v>58</v>
      </c>
      <c r="K18" s="60">
        <v>4869.55</v>
      </c>
      <c r="L18" s="60">
        <v>4376.3599999999997</v>
      </c>
      <c r="M18" s="60">
        <v>493.19</v>
      </c>
      <c r="N18" s="60">
        <v>4869.55</v>
      </c>
      <c r="O18" s="66">
        <v>0</v>
      </c>
      <c r="Q18" s="73" t="s">
        <v>58</v>
      </c>
      <c r="R18" s="60">
        <v>4104.29</v>
      </c>
      <c r="S18" s="60">
        <v>4085.07</v>
      </c>
      <c r="T18" s="60">
        <v>19.22</v>
      </c>
      <c r="U18" s="60">
        <v>1.0046999999999999</v>
      </c>
      <c r="V18" s="66">
        <v>99.53</v>
      </c>
    </row>
    <row r="19" spans="1:22" x14ac:dyDescent="0.25">
      <c r="A19" s="65" t="s">
        <v>119</v>
      </c>
      <c r="B19" s="61">
        <v>33311.58</v>
      </c>
      <c r="C19" s="61">
        <v>39454.83</v>
      </c>
      <c r="D19" s="61">
        <v>35458.83</v>
      </c>
      <c r="E19" s="61">
        <v>3996</v>
      </c>
      <c r="F19" s="61">
        <v>1.1843999999999999</v>
      </c>
      <c r="G19" s="61">
        <v>1.0645</v>
      </c>
      <c r="H19" s="67">
        <v>0.12</v>
      </c>
      <c r="J19" s="73" t="s">
        <v>59</v>
      </c>
      <c r="K19" s="61">
        <v>3450.77</v>
      </c>
      <c r="L19" s="61">
        <v>3101.27</v>
      </c>
      <c r="M19" s="61">
        <v>349.5</v>
      </c>
      <c r="N19" s="61">
        <v>3450.77</v>
      </c>
      <c r="O19" s="67">
        <v>0</v>
      </c>
      <c r="Q19" s="73" t="s">
        <v>59</v>
      </c>
      <c r="R19" s="61">
        <v>2908.47</v>
      </c>
      <c r="S19" s="61">
        <v>2379.59</v>
      </c>
      <c r="T19" s="61">
        <v>528.88</v>
      </c>
      <c r="U19" s="61">
        <v>1.2222999999999999</v>
      </c>
      <c r="V19" s="67">
        <v>81.819999999999993</v>
      </c>
    </row>
    <row r="20" spans="1:22" x14ac:dyDescent="0.25">
      <c r="A20" s="65" t="s">
        <v>120</v>
      </c>
      <c r="B20" s="60">
        <v>33254.43</v>
      </c>
      <c r="C20" s="60">
        <v>39454.83</v>
      </c>
      <c r="D20" s="60">
        <v>35458.83</v>
      </c>
      <c r="E20" s="60">
        <v>3996</v>
      </c>
      <c r="F20" s="60">
        <v>1.1865000000000001</v>
      </c>
      <c r="G20" s="60">
        <v>1.0663</v>
      </c>
      <c r="H20" s="66">
        <v>0.1202</v>
      </c>
      <c r="J20" s="65" t="s">
        <v>47</v>
      </c>
      <c r="K20" s="60">
        <v>30089.33</v>
      </c>
      <c r="L20" s="60">
        <v>27041.87</v>
      </c>
      <c r="M20" s="60">
        <v>3047.46</v>
      </c>
      <c r="N20" s="60">
        <v>30089.33</v>
      </c>
      <c r="O20" s="66">
        <v>0</v>
      </c>
      <c r="Q20" s="65" t="s">
        <v>47</v>
      </c>
      <c r="R20" s="60">
        <v>25360.73</v>
      </c>
      <c r="S20" s="60">
        <v>25360.73</v>
      </c>
      <c r="T20" s="60">
        <v>0</v>
      </c>
      <c r="U20" s="60">
        <v>1</v>
      </c>
      <c r="V20" s="66">
        <v>100</v>
      </c>
    </row>
    <row r="21" spans="1:22" x14ac:dyDescent="0.25">
      <c r="A21" s="65" t="s">
        <v>121</v>
      </c>
      <c r="B21" s="61">
        <v>33015.22</v>
      </c>
      <c r="C21" s="61">
        <v>39171.03</v>
      </c>
      <c r="D21" s="61">
        <v>35203.769999999997</v>
      </c>
      <c r="E21" s="61">
        <v>3967.26</v>
      </c>
      <c r="F21" s="61">
        <v>1.1865000000000001</v>
      </c>
      <c r="G21" s="61">
        <v>1.0663</v>
      </c>
      <c r="H21" s="67">
        <v>0.1202</v>
      </c>
      <c r="J21" s="65" t="s">
        <v>60</v>
      </c>
      <c r="K21" s="61">
        <v>893.6</v>
      </c>
      <c r="L21" s="61">
        <v>837.12</v>
      </c>
      <c r="M21" s="61">
        <v>56.48</v>
      </c>
      <c r="N21" s="61">
        <v>893.6</v>
      </c>
      <c r="O21" s="67">
        <v>0</v>
      </c>
      <c r="Q21" s="65" t="s">
        <v>60</v>
      </c>
      <c r="R21" s="61">
        <v>602.24</v>
      </c>
      <c r="S21" s="61">
        <v>549.76</v>
      </c>
      <c r="T21" s="61">
        <v>52.48</v>
      </c>
      <c r="U21" s="61">
        <v>1.0954999999999999</v>
      </c>
      <c r="V21" s="67">
        <v>91.29</v>
      </c>
    </row>
    <row r="22" spans="1:22" x14ac:dyDescent="0.25">
      <c r="A22" s="65" t="s">
        <v>122</v>
      </c>
      <c r="B22" s="60">
        <v>32461.51</v>
      </c>
      <c r="C22" s="60">
        <v>38514.07</v>
      </c>
      <c r="D22" s="60">
        <v>34613.35</v>
      </c>
      <c r="E22" s="60">
        <v>3900.72</v>
      </c>
      <c r="F22" s="60">
        <v>1.1865000000000001</v>
      </c>
      <c r="G22" s="60">
        <v>1.0663</v>
      </c>
      <c r="H22" s="66">
        <v>0.1202</v>
      </c>
      <c r="J22" s="65" t="s">
        <v>54</v>
      </c>
      <c r="K22" s="60">
        <v>57.03</v>
      </c>
      <c r="L22" s="60">
        <v>51.25</v>
      </c>
      <c r="M22" s="60">
        <v>5.78</v>
      </c>
      <c r="N22" s="60">
        <v>57.03</v>
      </c>
      <c r="O22" s="66">
        <v>0</v>
      </c>
      <c r="Q22" s="65" t="s">
        <v>54</v>
      </c>
      <c r="R22" s="60">
        <v>48.07</v>
      </c>
      <c r="S22" s="60">
        <v>48.07</v>
      </c>
      <c r="T22" s="60">
        <v>0</v>
      </c>
      <c r="U22" s="60">
        <v>1</v>
      </c>
      <c r="V22" s="66">
        <v>100</v>
      </c>
    </row>
    <row r="23" spans="1:22" x14ac:dyDescent="0.25">
      <c r="A23" s="65" t="s">
        <v>123</v>
      </c>
      <c r="B23" s="61">
        <v>32413.439999999999</v>
      </c>
      <c r="C23" s="61">
        <v>38457.050000000003</v>
      </c>
      <c r="D23" s="61">
        <v>34562.1</v>
      </c>
      <c r="E23" s="61">
        <v>3894.94</v>
      </c>
      <c r="F23" s="61">
        <v>1.1865000000000001</v>
      </c>
      <c r="G23" s="61">
        <v>1.0663</v>
      </c>
      <c r="H23" s="67">
        <v>0.1202</v>
      </c>
      <c r="J23" s="73" t="s">
        <v>45</v>
      </c>
      <c r="K23" s="61">
        <v>300.89</v>
      </c>
      <c r="L23" s="61">
        <v>270.42</v>
      </c>
      <c r="M23" s="61">
        <v>30.47</v>
      </c>
      <c r="N23" s="61">
        <v>300.89</v>
      </c>
      <c r="O23" s="67">
        <v>0</v>
      </c>
      <c r="Q23" s="73" t="s">
        <v>45</v>
      </c>
      <c r="R23" s="61">
        <v>253.61</v>
      </c>
      <c r="S23" s="61">
        <v>253.61</v>
      </c>
      <c r="T23" s="61">
        <v>0</v>
      </c>
      <c r="U23" s="61">
        <v>1</v>
      </c>
      <c r="V23" s="67">
        <v>100</v>
      </c>
    </row>
    <row r="24" spans="1:22" x14ac:dyDescent="0.25">
      <c r="A24" s="65" t="s">
        <v>124</v>
      </c>
      <c r="B24" s="60">
        <v>4085.07</v>
      </c>
      <c r="C24" s="60">
        <v>4869.55</v>
      </c>
      <c r="D24" s="60">
        <v>4376.3599999999997</v>
      </c>
      <c r="E24" s="60">
        <v>493.19</v>
      </c>
      <c r="F24" s="60">
        <v>1.1919999999999999</v>
      </c>
      <c r="G24" s="60">
        <v>1.0712999999999999</v>
      </c>
      <c r="H24" s="66">
        <v>0.1207</v>
      </c>
      <c r="J24" s="65" t="s">
        <v>139</v>
      </c>
      <c r="K24" s="60">
        <v>249.79</v>
      </c>
      <c r="L24" s="60">
        <v>234.01</v>
      </c>
      <c r="M24" s="60">
        <v>15.79</v>
      </c>
      <c r="N24" s="60">
        <v>249.79</v>
      </c>
      <c r="O24" s="66">
        <v>0</v>
      </c>
      <c r="Q24" s="65" t="s">
        <v>139</v>
      </c>
      <c r="R24" s="60">
        <v>168.35</v>
      </c>
      <c r="S24" s="60">
        <v>168.35</v>
      </c>
      <c r="T24" s="60">
        <v>0</v>
      </c>
      <c r="U24" s="60">
        <v>1</v>
      </c>
      <c r="V24" s="66">
        <v>100</v>
      </c>
    </row>
    <row r="25" spans="1:22" x14ac:dyDescent="0.25">
      <c r="A25" s="65" t="s">
        <v>125</v>
      </c>
      <c r="B25" s="61">
        <v>28309.15</v>
      </c>
      <c r="C25" s="61">
        <v>33587.5</v>
      </c>
      <c r="D25" s="61">
        <v>30185.74</v>
      </c>
      <c r="E25" s="61">
        <v>3401.76</v>
      </c>
      <c r="F25" s="61">
        <v>1.1865000000000001</v>
      </c>
      <c r="G25" s="61">
        <v>1.0663</v>
      </c>
      <c r="H25" s="67">
        <v>0.1202</v>
      </c>
      <c r="J25" s="68" t="s">
        <v>140</v>
      </c>
      <c r="K25" s="69">
        <v>47.39</v>
      </c>
      <c r="L25" s="69">
        <v>42.59</v>
      </c>
      <c r="M25" s="69">
        <v>4.8</v>
      </c>
      <c r="N25" s="69">
        <v>47.39</v>
      </c>
      <c r="O25" s="70">
        <v>0</v>
      </c>
      <c r="Q25" s="68" t="s">
        <v>140</v>
      </c>
      <c r="R25" s="61">
        <v>39.950000000000003</v>
      </c>
      <c r="S25" s="61">
        <v>39.950000000000003</v>
      </c>
      <c r="T25" s="61">
        <v>0</v>
      </c>
      <c r="U25" s="61">
        <v>1</v>
      </c>
      <c r="V25" s="67">
        <v>100</v>
      </c>
    </row>
    <row r="26" spans="1:22" x14ac:dyDescent="0.25">
      <c r="A26" s="65" t="s">
        <v>126</v>
      </c>
      <c r="B26" s="60">
        <v>2379.59</v>
      </c>
      <c r="C26" s="60">
        <v>3450.77</v>
      </c>
      <c r="D26" s="60">
        <v>3101.27</v>
      </c>
      <c r="E26" s="60">
        <v>349.5</v>
      </c>
      <c r="F26" s="60">
        <v>1.4501999999999999</v>
      </c>
      <c r="G26" s="60">
        <v>1.3032999999999999</v>
      </c>
      <c r="H26" s="66">
        <v>0.1469</v>
      </c>
      <c r="Q26" s="68" t="s">
        <v>222</v>
      </c>
      <c r="R26" s="71">
        <v>8913.02</v>
      </c>
      <c r="S26" s="71">
        <v>7014.42</v>
      </c>
      <c r="T26" s="71">
        <v>1898.6</v>
      </c>
      <c r="U26" s="71">
        <v>1.2706999999999999</v>
      </c>
      <c r="V26" s="72">
        <v>78.7</v>
      </c>
    </row>
    <row r="27" spans="1:22" x14ac:dyDescent="0.25">
      <c r="A27" s="65" t="s">
        <v>127</v>
      </c>
      <c r="B27" s="61">
        <v>25360.73</v>
      </c>
      <c r="C27" s="61">
        <v>30089.33</v>
      </c>
      <c r="D27" s="61">
        <v>27041.87</v>
      </c>
      <c r="E27" s="61">
        <v>3047.46</v>
      </c>
      <c r="F27" s="61">
        <v>1.1865000000000001</v>
      </c>
      <c r="G27" s="61">
        <v>1.0663</v>
      </c>
      <c r="H27" s="67">
        <v>0.1202</v>
      </c>
    </row>
    <row r="28" spans="1:22" x14ac:dyDescent="0.25">
      <c r="A28" s="65" t="s">
        <v>128</v>
      </c>
      <c r="B28" s="60">
        <v>25107.13</v>
      </c>
      <c r="C28" s="60">
        <v>29788.44</v>
      </c>
      <c r="D28" s="60">
        <v>26771.45</v>
      </c>
      <c r="E28" s="60">
        <v>3016.98</v>
      </c>
      <c r="F28" s="60">
        <v>1.1865000000000001</v>
      </c>
      <c r="G28" s="60">
        <v>1.0663</v>
      </c>
      <c r="H28" s="66">
        <v>0.1202</v>
      </c>
    </row>
    <row r="29" spans="1:22" x14ac:dyDescent="0.25">
      <c r="A29" s="65" t="s">
        <v>78</v>
      </c>
      <c r="B29" s="61">
        <v>253.61</v>
      </c>
      <c r="C29" s="61">
        <v>300.89</v>
      </c>
      <c r="D29" s="61">
        <v>270.42</v>
      </c>
      <c r="E29" s="61">
        <v>30.47</v>
      </c>
      <c r="F29" s="61">
        <v>1.1865000000000001</v>
      </c>
      <c r="G29" s="61">
        <v>1.0663</v>
      </c>
      <c r="H29" s="67">
        <v>0.1202</v>
      </c>
    </row>
    <row r="30" spans="1:22" x14ac:dyDescent="0.25">
      <c r="A30" s="65" t="s">
        <v>129</v>
      </c>
      <c r="B30" s="60">
        <v>13.12</v>
      </c>
      <c r="C30" s="60">
        <v>15.56</v>
      </c>
      <c r="D30" s="60">
        <v>13.99</v>
      </c>
      <c r="E30" s="60">
        <v>1.58</v>
      </c>
      <c r="F30" s="60">
        <v>1.1865000000000001</v>
      </c>
      <c r="G30" s="60">
        <v>1.0663</v>
      </c>
      <c r="H30" s="66">
        <v>0.1202</v>
      </c>
    </row>
    <row r="31" spans="1:22" x14ac:dyDescent="0.25">
      <c r="A31" s="65" t="s">
        <v>130</v>
      </c>
      <c r="B31" s="61">
        <v>240.49</v>
      </c>
      <c r="C31" s="61">
        <v>285.33</v>
      </c>
      <c r="D31" s="61">
        <v>256.43</v>
      </c>
      <c r="E31" s="61">
        <v>28.9</v>
      </c>
      <c r="F31" s="61">
        <v>1.1865000000000001</v>
      </c>
      <c r="G31" s="61">
        <v>1.0663</v>
      </c>
      <c r="H31" s="67">
        <v>0.1202</v>
      </c>
    </row>
    <row r="32" spans="1:22" x14ac:dyDescent="0.25">
      <c r="A32" s="65" t="s">
        <v>71</v>
      </c>
      <c r="B32" s="60">
        <v>429.86</v>
      </c>
      <c r="C32" s="60">
        <v>429.86</v>
      </c>
      <c r="D32" s="60">
        <v>429.86</v>
      </c>
      <c r="E32" s="60">
        <v>0</v>
      </c>
      <c r="F32" s="60">
        <v>1</v>
      </c>
      <c r="G32" s="60">
        <v>1</v>
      </c>
      <c r="H32" s="66">
        <v>0</v>
      </c>
    </row>
    <row r="33" spans="1:8" x14ac:dyDescent="0.25">
      <c r="A33" s="65" t="s">
        <v>72</v>
      </c>
      <c r="B33" s="61">
        <v>451.99</v>
      </c>
      <c r="C33" s="61">
        <v>485.17</v>
      </c>
      <c r="D33" s="61">
        <v>479.56</v>
      </c>
      <c r="E33" s="61">
        <v>5.6</v>
      </c>
      <c r="F33" s="61">
        <v>1.0733999999999999</v>
      </c>
      <c r="G33" s="61">
        <v>1.0609999999999999</v>
      </c>
      <c r="H33" s="67">
        <v>1.24E-2</v>
      </c>
    </row>
    <row r="34" spans="1:8" x14ac:dyDescent="0.25">
      <c r="A34" s="65" t="s">
        <v>73</v>
      </c>
      <c r="B34" s="60">
        <v>452.68</v>
      </c>
      <c r="C34" s="60">
        <v>486.43</v>
      </c>
      <c r="D34" s="60">
        <v>480.7</v>
      </c>
      <c r="E34" s="60">
        <v>5.73</v>
      </c>
      <c r="F34" s="60">
        <v>1.0746</v>
      </c>
      <c r="G34" s="60">
        <v>1.0619000000000001</v>
      </c>
      <c r="H34" s="66">
        <v>1.2699999999999999E-2</v>
      </c>
    </row>
    <row r="35" spans="1:8" x14ac:dyDescent="0.25">
      <c r="A35" s="65" t="s">
        <v>74</v>
      </c>
      <c r="B35" s="61">
        <v>770.59</v>
      </c>
      <c r="C35" s="61">
        <v>1143.3900000000001</v>
      </c>
      <c r="D35" s="61">
        <v>1071.1199999999999</v>
      </c>
      <c r="E35" s="61">
        <v>72.27</v>
      </c>
      <c r="F35" s="61">
        <v>1.4838</v>
      </c>
      <c r="G35" s="61">
        <v>1.39</v>
      </c>
      <c r="H35" s="67">
        <v>9.3799999999999994E-2</v>
      </c>
    </row>
    <row r="36" spans="1:8" x14ac:dyDescent="0.25">
      <c r="A36" s="65" t="s">
        <v>75</v>
      </c>
      <c r="B36" s="60">
        <v>168.35</v>
      </c>
      <c r="C36" s="60">
        <v>249.79</v>
      </c>
      <c r="D36" s="60">
        <v>234.01</v>
      </c>
      <c r="E36" s="60">
        <v>15.79</v>
      </c>
      <c r="F36" s="60">
        <v>1.4838</v>
      </c>
      <c r="G36" s="60">
        <v>1.39</v>
      </c>
      <c r="H36" s="66">
        <v>9.3799999999999994E-2</v>
      </c>
    </row>
    <row r="37" spans="1:8" x14ac:dyDescent="0.25">
      <c r="A37" s="65" t="s">
        <v>76</v>
      </c>
      <c r="B37" s="61">
        <v>168.35</v>
      </c>
      <c r="C37" s="61">
        <v>249.79</v>
      </c>
      <c r="D37" s="61">
        <v>234.01</v>
      </c>
      <c r="E37" s="61">
        <v>15.79</v>
      </c>
      <c r="F37" s="61">
        <v>1.4838</v>
      </c>
      <c r="G37" s="61">
        <v>1.39</v>
      </c>
      <c r="H37" s="67">
        <v>9.3799999999999994E-2</v>
      </c>
    </row>
    <row r="38" spans="1:8" x14ac:dyDescent="0.25">
      <c r="A38" s="65" t="s">
        <v>77</v>
      </c>
      <c r="B38" s="60">
        <v>549.76</v>
      </c>
      <c r="C38" s="60">
        <v>893.6</v>
      </c>
      <c r="D38" s="60">
        <v>837.12</v>
      </c>
      <c r="E38" s="60">
        <v>56.48</v>
      </c>
      <c r="F38" s="60">
        <v>1.6254</v>
      </c>
      <c r="G38" s="60">
        <v>1.5226999999999999</v>
      </c>
      <c r="H38" s="66">
        <v>0.1027</v>
      </c>
    </row>
    <row r="39" spans="1:8" x14ac:dyDescent="0.25">
      <c r="A39" s="65" t="s">
        <v>83</v>
      </c>
      <c r="B39" s="61">
        <v>657.69</v>
      </c>
      <c r="C39" s="61">
        <v>657.69</v>
      </c>
      <c r="D39" s="61">
        <v>657.69</v>
      </c>
      <c r="E39" s="61">
        <v>0</v>
      </c>
      <c r="F39" s="61">
        <v>1</v>
      </c>
      <c r="G39" s="61">
        <v>1</v>
      </c>
      <c r="H39" s="67">
        <v>0</v>
      </c>
    </row>
    <row r="40" spans="1:8" x14ac:dyDescent="0.25">
      <c r="A40" s="65" t="s">
        <v>79</v>
      </c>
      <c r="B40" s="60">
        <v>498.03</v>
      </c>
      <c r="C40" s="60">
        <v>498.03</v>
      </c>
      <c r="D40" s="60">
        <v>498.03</v>
      </c>
      <c r="E40" s="60">
        <v>0</v>
      </c>
      <c r="F40" s="60">
        <v>1</v>
      </c>
      <c r="G40" s="60">
        <v>1</v>
      </c>
      <c r="H40" s="66">
        <v>0</v>
      </c>
    </row>
    <row r="41" spans="1:8" x14ac:dyDescent="0.25">
      <c r="A41" s="65" t="s">
        <v>80</v>
      </c>
      <c r="B41" s="61">
        <v>48.07</v>
      </c>
      <c r="C41" s="61">
        <v>57.03</v>
      </c>
      <c r="D41" s="61">
        <v>51.25</v>
      </c>
      <c r="E41" s="61">
        <v>5.78</v>
      </c>
      <c r="F41" s="61">
        <v>1.1865000000000001</v>
      </c>
      <c r="G41" s="61">
        <v>1.0663</v>
      </c>
      <c r="H41" s="67">
        <v>0.1202</v>
      </c>
    </row>
    <row r="42" spans="1:8" x14ac:dyDescent="0.25">
      <c r="A42" s="65" t="s">
        <v>81</v>
      </c>
      <c r="B42" s="60">
        <v>39.950000000000003</v>
      </c>
      <c r="C42" s="60">
        <v>47.39</v>
      </c>
      <c r="D42" s="60">
        <v>42.59</v>
      </c>
      <c r="E42" s="60">
        <v>4.8</v>
      </c>
      <c r="F42" s="60">
        <v>1.1865000000000001</v>
      </c>
      <c r="G42" s="60">
        <v>1.0663</v>
      </c>
      <c r="H42" s="66">
        <v>0.1202</v>
      </c>
    </row>
    <row r="43" spans="1:8" x14ac:dyDescent="0.25">
      <c r="A43" s="68" t="s">
        <v>82</v>
      </c>
      <c r="B43" s="69">
        <v>39.950000000000003</v>
      </c>
      <c r="C43" s="69">
        <v>47.39</v>
      </c>
      <c r="D43" s="69">
        <v>42.59</v>
      </c>
      <c r="E43" s="69">
        <v>4.8</v>
      </c>
      <c r="F43" s="69">
        <v>1.1865000000000001</v>
      </c>
      <c r="G43" s="69">
        <v>1.0663</v>
      </c>
      <c r="H43" s="70">
        <v>0.1202</v>
      </c>
    </row>
  </sheetData>
  <mergeCells count="3">
    <mergeCell ref="A1:H1"/>
    <mergeCell ref="J1:O1"/>
    <mergeCell ref="Q1:V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H200"/>
  <sheetViews>
    <sheetView topLeftCell="AS1" workbookViewId="0">
      <selection activeCell="AY1" sqref="AY1:BA1048576"/>
    </sheetView>
  </sheetViews>
  <sheetFormatPr baseColWidth="10" defaultRowHeight="15" x14ac:dyDescent="0.25"/>
  <cols>
    <col min="1" max="1" width="25" customWidth="1"/>
  </cols>
  <sheetData>
    <row r="1" spans="1:60" x14ac:dyDescent="0.25"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63</v>
      </c>
      <c r="BF1">
        <v>68</v>
      </c>
      <c r="BG1">
        <v>70</v>
      </c>
      <c r="BH1">
        <v>71</v>
      </c>
    </row>
    <row r="2" spans="1:60" x14ac:dyDescent="0.25">
      <c r="A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 s="76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 s="76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 s="76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 s="76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</row>
    <row r="3" spans="1:60" x14ac:dyDescent="0.25">
      <c r="A3" t="s">
        <v>3</v>
      </c>
      <c r="B3" t="s">
        <v>4</v>
      </c>
      <c r="C3">
        <v>300</v>
      </c>
      <c r="D3">
        <v>300</v>
      </c>
      <c r="E3">
        <v>299.28998936726401</v>
      </c>
      <c r="F3">
        <v>276.43236095918098</v>
      </c>
      <c r="G3">
        <v>425.99221296750198</v>
      </c>
      <c r="H3">
        <v>350</v>
      </c>
      <c r="I3">
        <v>450.19824651606802</v>
      </c>
      <c r="J3">
        <v>450.19824651606802</v>
      </c>
      <c r="K3">
        <v>450.19824651606802</v>
      </c>
      <c r="L3">
        <v>630</v>
      </c>
      <c r="M3">
        <v>756.78211450534798</v>
      </c>
      <c r="N3">
        <v>602.47722301191504</v>
      </c>
      <c r="O3">
        <v>724.91141552674299</v>
      </c>
      <c r="P3">
        <v>632.83544382344598</v>
      </c>
      <c r="Q3">
        <v>350</v>
      </c>
      <c r="R3">
        <v>300</v>
      </c>
      <c r="S3">
        <v>270.36551585724902</v>
      </c>
      <c r="T3">
        <v>270.36551585724902</v>
      </c>
      <c r="U3">
        <v>270.36551585724902</v>
      </c>
      <c r="V3">
        <v>270.36551466189599</v>
      </c>
      <c r="W3">
        <v>270.36551585724902</v>
      </c>
      <c r="X3">
        <v>300</v>
      </c>
      <c r="Y3">
        <v>338.364026371732</v>
      </c>
      <c r="Z3">
        <v>453.03399603065799</v>
      </c>
      <c r="AA3">
        <v>453.03399602853699</v>
      </c>
      <c r="AB3">
        <v>270.36551466189599</v>
      </c>
      <c r="AC3">
        <v>298</v>
      </c>
      <c r="AD3">
        <v>298</v>
      </c>
      <c r="AE3">
        <v>298.17170709528602</v>
      </c>
      <c r="AF3">
        <v>298</v>
      </c>
      <c r="AG3">
        <v>297.87387938596299</v>
      </c>
      <c r="AH3">
        <v>581.67753075319399</v>
      </c>
      <c r="AI3">
        <v>298.14999999999998</v>
      </c>
      <c r="AJ3">
        <v>298.14999999999998</v>
      </c>
      <c r="AK3">
        <v>298.32165196256699</v>
      </c>
      <c r="AL3">
        <v>298.14999999999998</v>
      </c>
      <c r="AM3">
        <v>298.00878544822899</v>
      </c>
      <c r="AN3">
        <v>582.24305421224301</v>
      </c>
      <c r="AO3">
        <v>298.14999999999998</v>
      </c>
      <c r="AP3">
        <v>298.14999999999998</v>
      </c>
      <c r="AQ3">
        <v>298.32163309849102</v>
      </c>
      <c r="AR3">
        <v>298.14999999999998</v>
      </c>
      <c r="AS3">
        <v>297.99348250729201</v>
      </c>
      <c r="AT3">
        <v>600</v>
      </c>
      <c r="AU3">
        <v>1620.0419113088501</v>
      </c>
      <c r="AV3">
        <v>298.14999999999998</v>
      </c>
      <c r="AW3">
        <v>298.14999997845598</v>
      </c>
      <c r="AX3">
        <v>298.14999997845598</v>
      </c>
      <c r="AY3">
        <v>298.14999999999998</v>
      </c>
      <c r="AZ3">
        <v>119.826656758171</v>
      </c>
      <c r="BA3">
        <v>145.54619759003299</v>
      </c>
      <c r="BB3">
        <v>298.267302183151</v>
      </c>
      <c r="BC3">
        <v>2148.5252101425099</v>
      </c>
      <c r="BD3">
        <v>298.14999999999998</v>
      </c>
      <c r="BE3">
        <v>298.14999999999998</v>
      </c>
      <c r="BF3">
        <v>270.36551466189599</v>
      </c>
      <c r="BG3">
        <v>453.09645337455902</v>
      </c>
      <c r="BH3">
        <v>453.09645337455902</v>
      </c>
    </row>
    <row r="4" spans="1:60" x14ac:dyDescent="0.25">
      <c r="A4" t="s">
        <v>5</v>
      </c>
      <c r="B4" t="s">
        <v>6</v>
      </c>
      <c r="C4">
        <v>30</v>
      </c>
      <c r="D4">
        <v>30</v>
      </c>
      <c r="E4">
        <v>30</v>
      </c>
      <c r="F4">
        <v>30</v>
      </c>
      <c r="G4">
        <v>99.998999999999995</v>
      </c>
      <c r="H4">
        <v>99.998999999999995</v>
      </c>
      <c r="I4">
        <v>199.99799999999999</v>
      </c>
      <c r="J4">
        <v>199.99799999999999</v>
      </c>
      <c r="K4">
        <v>199.99799999999999</v>
      </c>
      <c r="L4">
        <v>199.99799999999999</v>
      </c>
      <c r="M4">
        <v>189.99799999999999</v>
      </c>
      <c r="N4">
        <v>189.99799999999999</v>
      </c>
      <c r="O4">
        <v>179.99799999999999</v>
      </c>
      <c r="P4">
        <v>179.99799999999999</v>
      </c>
      <c r="Q4">
        <v>179.99799999999999</v>
      </c>
      <c r="R4">
        <v>179.99799999999999</v>
      </c>
      <c r="S4">
        <v>30</v>
      </c>
      <c r="T4">
        <v>30</v>
      </c>
      <c r="U4">
        <v>30</v>
      </c>
      <c r="V4">
        <v>30</v>
      </c>
      <c r="W4">
        <v>30</v>
      </c>
      <c r="X4">
        <v>10</v>
      </c>
      <c r="Y4">
        <v>10</v>
      </c>
      <c r="Z4">
        <v>10</v>
      </c>
      <c r="AA4">
        <v>10</v>
      </c>
      <c r="AB4">
        <v>30</v>
      </c>
      <c r="AC4">
        <v>7</v>
      </c>
      <c r="AD4">
        <v>7</v>
      </c>
      <c r="AE4">
        <v>1.1000000000000001</v>
      </c>
      <c r="AF4">
        <v>7</v>
      </c>
      <c r="AG4">
        <v>1.1000000000000001</v>
      </c>
      <c r="AH4">
        <v>7</v>
      </c>
      <c r="AI4">
        <v>7</v>
      </c>
      <c r="AJ4">
        <v>7</v>
      </c>
      <c r="AK4">
        <v>1.1000000000000001</v>
      </c>
      <c r="AL4">
        <v>7</v>
      </c>
      <c r="AM4">
        <v>1.1000000000000001</v>
      </c>
      <c r="AN4">
        <v>7</v>
      </c>
      <c r="AO4">
        <v>7</v>
      </c>
      <c r="AP4">
        <v>7</v>
      </c>
      <c r="AQ4">
        <v>1.1000000000000001</v>
      </c>
      <c r="AR4">
        <v>7</v>
      </c>
      <c r="AS4">
        <v>1.1000000000000001</v>
      </c>
      <c r="AT4">
        <v>1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25</v>
      </c>
      <c r="BA4">
        <v>40</v>
      </c>
      <c r="BB4">
        <v>1.1000000000000001</v>
      </c>
      <c r="BC4">
        <v>600</v>
      </c>
      <c r="BD4">
        <v>600</v>
      </c>
      <c r="BE4">
        <v>1</v>
      </c>
      <c r="BF4">
        <v>30</v>
      </c>
      <c r="BG4">
        <v>10</v>
      </c>
      <c r="BH4">
        <v>10</v>
      </c>
    </row>
    <row r="5" spans="1:60" x14ac:dyDescent="0.25">
      <c r="A5" t="s">
        <v>7</v>
      </c>
      <c r="B5" t="s">
        <v>8</v>
      </c>
      <c r="C5">
        <v>2.9700000000000001E-2</v>
      </c>
      <c r="D5">
        <v>0.01</v>
      </c>
      <c r="E5">
        <v>3.9699999999999999E-2</v>
      </c>
      <c r="F5">
        <v>0.17913355383499299</v>
      </c>
      <c r="G5">
        <v>0.17913355383499299</v>
      </c>
      <c r="H5">
        <v>0.17913355383499299</v>
      </c>
      <c r="I5">
        <v>0.17913355383499299</v>
      </c>
      <c r="J5">
        <v>8.9566776917496205E-2</v>
      </c>
      <c r="K5">
        <v>8.9566776917496205E-2</v>
      </c>
      <c r="L5">
        <v>8.9566776917496205E-2</v>
      </c>
      <c r="M5">
        <v>8.2954459182925003E-2</v>
      </c>
      <c r="N5">
        <v>0.172521236100421</v>
      </c>
      <c r="O5">
        <v>0.15989799057350201</v>
      </c>
      <c r="P5">
        <v>0.15989799057350201</v>
      </c>
      <c r="Q5">
        <v>0.15989799057350201</v>
      </c>
      <c r="R5">
        <v>0.15989528872592099</v>
      </c>
      <c r="S5">
        <v>1.9053315155221202E-2</v>
      </c>
      <c r="T5">
        <v>0.1408419735707</v>
      </c>
      <c r="U5">
        <v>1.408419735707E-3</v>
      </c>
      <c r="V5">
        <v>1.408419735707E-3</v>
      </c>
      <c r="W5">
        <v>0.13943355383499301</v>
      </c>
      <c r="X5">
        <v>0.14630000000000001</v>
      </c>
      <c r="Y5">
        <v>0.14630000000000001</v>
      </c>
      <c r="Z5">
        <v>0.14630000000000001</v>
      </c>
      <c r="AA5">
        <v>0.14630000000000001</v>
      </c>
      <c r="AB5">
        <v>1.2081165008435001E-3</v>
      </c>
      <c r="AC5" s="1">
        <v>1.2081165008435001E-3</v>
      </c>
      <c r="AD5" s="1">
        <v>4.7888653017372597E-5</v>
      </c>
      <c r="AE5" s="1">
        <v>4.7888653017372597E-5</v>
      </c>
      <c r="AF5">
        <v>1.1602278478261301E-3</v>
      </c>
      <c r="AG5">
        <v>1.1602278478261301E-3</v>
      </c>
      <c r="AH5">
        <v>1.1602278478261301E-3</v>
      </c>
      <c r="AI5">
        <v>1.1602278478261301E-3</v>
      </c>
      <c r="AJ5" s="1">
        <v>4.4567871740987097E-5</v>
      </c>
      <c r="AK5" s="1">
        <v>4.4567871740987097E-5</v>
      </c>
      <c r="AL5">
        <v>1.11565997608514E-3</v>
      </c>
      <c r="AM5">
        <v>1.11565997608514E-3</v>
      </c>
      <c r="AN5">
        <v>1.11565997608514E-3</v>
      </c>
      <c r="AO5">
        <v>1.11565997608514E-3</v>
      </c>
      <c r="AP5" s="1">
        <v>3.9679371780916902E-5</v>
      </c>
      <c r="AQ5" s="1">
        <v>3.9679371780916902E-5</v>
      </c>
      <c r="AR5">
        <v>1.07598060430423E-3</v>
      </c>
      <c r="AS5">
        <v>1.07598060430423E-3</v>
      </c>
      <c r="AT5">
        <v>1.07598103841092E-3</v>
      </c>
      <c r="AU5">
        <v>1.07598103841092E-3</v>
      </c>
      <c r="AV5">
        <v>1.07598103841092E-3</v>
      </c>
      <c r="AW5">
        <v>3.7111757203252803E-4</v>
      </c>
      <c r="AX5">
        <v>7.0486346637839501E-4</v>
      </c>
      <c r="AY5">
        <v>3.7111757203252803E-4</v>
      </c>
      <c r="AZ5">
        <v>2.8007685549674298E-4</v>
      </c>
      <c r="BA5" s="1">
        <v>9.1040716535784898E-5</v>
      </c>
      <c r="BB5">
        <v>1.32135896539277E-4</v>
      </c>
      <c r="BC5">
        <v>1.32135896539277E-4</v>
      </c>
      <c r="BD5">
        <v>1.32135896539277E-4</v>
      </c>
      <c r="BE5">
        <v>3.52572682055557E-4</v>
      </c>
      <c r="BF5">
        <v>2.0030323486349401E-4</v>
      </c>
      <c r="BG5">
        <v>1.8410995347956701E-2</v>
      </c>
      <c r="BH5">
        <v>0.127889004652043</v>
      </c>
    </row>
    <row r="6" spans="1:60" x14ac:dyDescent="0.25">
      <c r="A6" t="s">
        <v>9</v>
      </c>
      <c r="B6" t="s">
        <v>8</v>
      </c>
      <c r="C6">
        <v>2.9700000000000001E-2</v>
      </c>
      <c r="D6">
        <v>0</v>
      </c>
      <c r="E6">
        <v>2.9700000000000001E-2</v>
      </c>
      <c r="F6">
        <v>0.112568228129217</v>
      </c>
      <c r="G6">
        <v>0.112568228129217</v>
      </c>
      <c r="H6">
        <v>0.112568228129217</v>
      </c>
      <c r="I6">
        <v>0.112568228129217</v>
      </c>
      <c r="J6">
        <v>5.6284114064608398E-2</v>
      </c>
      <c r="K6">
        <v>5.6284114064608398E-2</v>
      </c>
      <c r="L6">
        <v>5.6284114064608398E-2</v>
      </c>
      <c r="M6">
        <v>4.6367654134029899E-2</v>
      </c>
      <c r="N6">
        <v>0.102651768198638</v>
      </c>
      <c r="O6">
        <v>8.3716899908043693E-2</v>
      </c>
      <c r="P6">
        <v>8.3716899908043693E-2</v>
      </c>
      <c r="Q6">
        <v>8.3716899908043693E-2</v>
      </c>
      <c r="R6">
        <v>8.3716906792742102E-2</v>
      </c>
      <c r="S6" s="1">
        <v>1.16258541390505E-5</v>
      </c>
      <c r="T6">
        <v>8.3705280938603202E-2</v>
      </c>
      <c r="U6">
        <v>8.3705280938603196E-4</v>
      </c>
      <c r="V6">
        <v>8.3705280938603196E-4</v>
      </c>
      <c r="W6" s="1">
        <v>8.2868228129217097E-2</v>
      </c>
      <c r="X6">
        <v>0</v>
      </c>
      <c r="Y6" s="1">
        <v>0</v>
      </c>
      <c r="Z6">
        <v>0</v>
      </c>
      <c r="AA6">
        <v>0</v>
      </c>
      <c r="AB6">
        <v>8.3705280938602795E-4</v>
      </c>
      <c r="AC6">
        <v>8.3705280938602795E-4</v>
      </c>
      <c r="AD6" s="1">
        <v>4.7816641736176898E-5</v>
      </c>
      <c r="AE6" s="1">
        <v>4.7816641736176898E-5</v>
      </c>
      <c r="AF6">
        <v>7.8923616764985203E-4</v>
      </c>
      <c r="AG6">
        <v>7.8923616764985203E-4</v>
      </c>
      <c r="AH6">
        <v>7.8923616764985203E-4</v>
      </c>
      <c r="AI6">
        <v>7.8923616764985203E-4</v>
      </c>
      <c r="AJ6" s="1">
        <v>4.4486085825751597E-5</v>
      </c>
      <c r="AK6" s="1">
        <v>4.4486085825751597E-5</v>
      </c>
      <c r="AL6">
        <v>7.4475008182409803E-4</v>
      </c>
      <c r="AM6">
        <v>7.4475008182409803E-4</v>
      </c>
      <c r="AN6">
        <v>7.4475008182409803E-4</v>
      </c>
      <c r="AO6">
        <v>7.4475008182409803E-4</v>
      </c>
      <c r="AP6" s="1">
        <v>3.9605585926381101E-5</v>
      </c>
      <c r="AQ6" s="1">
        <v>3.9605585926381101E-5</v>
      </c>
      <c r="AR6">
        <v>7.0514449589772197E-4</v>
      </c>
      <c r="AS6">
        <v>7.0514449589772197E-4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1.3190831348830999E-4</v>
      </c>
      <c r="BC6">
        <v>1.3190831348830999E-4</v>
      </c>
      <c r="BD6">
        <v>1.3190831348830999E-4</v>
      </c>
      <c r="BE6">
        <v>0</v>
      </c>
      <c r="BF6">
        <v>0</v>
      </c>
      <c r="BG6">
        <v>0</v>
      </c>
      <c r="BH6">
        <v>0</v>
      </c>
    </row>
    <row r="7" spans="1:60" x14ac:dyDescent="0.25">
      <c r="A7" t="s">
        <v>10</v>
      </c>
      <c r="B7" t="s">
        <v>8</v>
      </c>
      <c r="C7">
        <v>0</v>
      </c>
      <c r="D7">
        <v>9.9000000000000008E-3</v>
      </c>
      <c r="E7">
        <v>9.9000000000000095E-3</v>
      </c>
      <c r="F7">
        <v>3.7414598485895602E-2</v>
      </c>
      <c r="G7">
        <v>3.7414598485895602E-2</v>
      </c>
      <c r="H7">
        <v>3.7414598485895602E-2</v>
      </c>
      <c r="I7">
        <v>3.7414598485895602E-2</v>
      </c>
      <c r="J7">
        <v>1.87072992429477E-2</v>
      </c>
      <c r="K7">
        <v>1.87072992429477E-2</v>
      </c>
      <c r="L7">
        <v>1.87072992429477E-2</v>
      </c>
      <c r="M7">
        <v>1.5401828689247599E-2</v>
      </c>
      <c r="N7">
        <v>3.4109127932195303E-2</v>
      </c>
      <c r="O7">
        <v>2.77975051685199E-2</v>
      </c>
      <c r="P7">
        <v>2.77975051685199E-2</v>
      </c>
      <c r="Q7">
        <v>2.77975051685199E-2</v>
      </c>
      <c r="R7">
        <v>2.7797543531314001E-2</v>
      </c>
      <c r="S7" s="1">
        <v>5.0198081872142197E-6</v>
      </c>
      <c r="T7">
        <v>2.7792523723126801E-2</v>
      </c>
      <c r="U7">
        <v>2.7792523723126799E-4</v>
      </c>
      <c r="V7">
        <v>2.7792523723126799E-4</v>
      </c>
      <c r="W7" s="1">
        <v>2.7514598485895599E-2</v>
      </c>
      <c r="X7">
        <v>0</v>
      </c>
      <c r="Y7" s="1">
        <v>0</v>
      </c>
      <c r="Z7">
        <v>0</v>
      </c>
      <c r="AA7">
        <v>0</v>
      </c>
      <c r="AB7">
        <v>2.7792523723126701E-4</v>
      </c>
      <c r="AC7">
        <v>2.7792523723126701E-4</v>
      </c>
      <c r="AD7">
        <v>0</v>
      </c>
      <c r="AE7">
        <v>0</v>
      </c>
      <c r="AF7">
        <v>2.7792523723126799E-4</v>
      </c>
      <c r="AG7">
        <v>2.7792523723126799E-4</v>
      </c>
      <c r="AH7">
        <v>2.7792523723126799E-4</v>
      </c>
      <c r="AI7">
        <v>2.7792523723126799E-4</v>
      </c>
      <c r="AJ7">
        <v>0</v>
      </c>
      <c r="AK7">
        <v>0</v>
      </c>
      <c r="AL7">
        <v>2.7792523723126701E-4</v>
      </c>
      <c r="AM7">
        <v>2.7792523723126701E-4</v>
      </c>
      <c r="AN7">
        <v>2.7792523723126701E-4</v>
      </c>
      <c r="AO7">
        <v>2.7792523723126701E-4</v>
      </c>
      <c r="AP7">
        <v>0</v>
      </c>
      <c r="AQ7">
        <v>0</v>
      </c>
      <c r="AR7">
        <v>2.7792523723126902E-4</v>
      </c>
      <c r="AS7">
        <v>2.7792523723126902E-4</v>
      </c>
      <c r="AT7">
        <v>2.7792523723126799E-4</v>
      </c>
      <c r="AU7">
        <v>2.7792523723126799E-4</v>
      </c>
      <c r="AV7">
        <v>2.7792523723126799E-4</v>
      </c>
      <c r="AW7">
        <v>2.7792443823337302E-4</v>
      </c>
      <c r="AX7" s="1">
        <v>7.9899789526044905E-10</v>
      </c>
      <c r="AY7">
        <v>2.7792443823337302E-4</v>
      </c>
      <c r="AZ7">
        <v>2.77307419228727E-4</v>
      </c>
      <c r="BA7" s="1">
        <v>6.1701412398027596E-7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25">
      <c r="A8" t="s">
        <v>11</v>
      </c>
      <c r="B8" t="s">
        <v>8</v>
      </c>
      <c r="C8">
        <v>0</v>
      </c>
      <c r="D8">
        <v>0</v>
      </c>
      <c r="E8">
        <v>0</v>
      </c>
      <c r="F8">
        <v>1.9830020251485898E-2</v>
      </c>
      <c r="G8">
        <v>1.9830020251485898E-2</v>
      </c>
      <c r="H8">
        <v>1.9830020251485898E-2</v>
      </c>
      <c r="I8">
        <v>1.9830020251485898E-2</v>
      </c>
      <c r="J8" s="1">
        <v>9.9150101257429197E-3</v>
      </c>
      <c r="K8" s="1">
        <v>9.9150101257429197E-3</v>
      </c>
      <c r="L8" s="1">
        <v>9.9150101257429197E-3</v>
      </c>
      <c r="M8">
        <v>1.6525864677409501E-2</v>
      </c>
      <c r="N8">
        <v>2.6440874803152398E-2</v>
      </c>
      <c r="O8">
        <v>3.9064120330503202E-2</v>
      </c>
      <c r="P8">
        <v>3.9064120330503202E-2</v>
      </c>
      <c r="Q8">
        <v>3.9064120330503202E-2</v>
      </c>
      <c r="R8">
        <v>3.90638171806761E-2</v>
      </c>
      <c r="S8">
        <v>1.9033493694326602E-2</v>
      </c>
      <c r="T8">
        <v>2.0030323486349401E-2</v>
      </c>
      <c r="U8">
        <v>2.0030323486349401E-4</v>
      </c>
      <c r="V8">
        <v>2.0030323486349401E-4</v>
      </c>
      <c r="W8">
        <v>1.9830020251485999E-2</v>
      </c>
      <c r="X8">
        <v>0</v>
      </c>
      <c r="Y8">
        <v>0</v>
      </c>
      <c r="Z8">
        <v>0</v>
      </c>
      <c r="AA8">
        <v>0</v>
      </c>
      <c r="AB8" s="1">
        <v>0</v>
      </c>
      <c r="AC8" s="1">
        <v>0</v>
      </c>
      <c r="AD8" s="1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2.0030323486349401E-4</v>
      </c>
      <c r="BG8">
        <v>0</v>
      </c>
      <c r="BH8">
        <v>0</v>
      </c>
    </row>
    <row r="9" spans="1:60" x14ac:dyDescent="0.25">
      <c r="A9" t="s">
        <v>12</v>
      </c>
      <c r="B9" t="s">
        <v>8</v>
      </c>
      <c r="C9">
        <v>0</v>
      </c>
      <c r="D9">
        <v>1E-4</v>
      </c>
      <c r="E9">
        <v>1E-4</v>
      </c>
      <c r="F9">
        <v>9.3207069683943697E-3</v>
      </c>
      <c r="G9">
        <v>9.3207069683943697E-3</v>
      </c>
      <c r="H9">
        <v>9.3207069683943697E-3</v>
      </c>
      <c r="I9">
        <v>9.3207069683943697E-3</v>
      </c>
      <c r="J9" s="1">
        <v>4.6603534841971796E-3</v>
      </c>
      <c r="K9" s="1">
        <v>4.6603534841971796E-3</v>
      </c>
      <c r="L9" s="1">
        <v>4.6603534841971796E-3</v>
      </c>
      <c r="M9">
        <v>4.6591116822380201E-3</v>
      </c>
      <c r="N9">
        <v>9.3194651664351702E-3</v>
      </c>
      <c r="O9">
        <v>9.3194651664351702E-3</v>
      </c>
      <c r="P9">
        <v>9.3194651664351702E-3</v>
      </c>
      <c r="Q9">
        <v>9.3194651664351702E-3</v>
      </c>
      <c r="R9">
        <v>9.3170212211888398E-3</v>
      </c>
      <c r="S9" s="1">
        <v>3.1757985682913099E-6</v>
      </c>
      <c r="T9">
        <v>9.3138454226205803E-3</v>
      </c>
      <c r="U9" s="1">
        <v>9.3138454226205804E-5</v>
      </c>
      <c r="V9" s="1">
        <v>9.3138454226205804E-5</v>
      </c>
      <c r="W9" s="1">
        <v>9.2207069683943807E-3</v>
      </c>
      <c r="X9">
        <v>0</v>
      </c>
      <c r="Y9" s="1">
        <v>0</v>
      </c>
      <c r="Z9">
        <v>0</v>
      </c>
      <c r="AA9">
        <v>0</v>
      </c>
      <c r="AB9" s="1">
        <v>9.3138454226205397E-5</v>
      </c>
      <c r="AC9" s="1">
        <v>9.3138454226205397E-5</v>
      </c>
      <c r="AD9" s="1">
        <v>7.2011281195659193E-8</v>
      </c>
      <c r="AE9" s="1">
        <v>7.2011281195659193E-8</v>
      </c>
      <c r="AF9" s="1">
        <v>9.3066442945009901E-5</v>
      </c>
      <c r="AG9" s="1">
        <v>9.3066442945009901E-5</v>
      </c>
      <c r="AH9" s="1">
        <v>9.3066442945009901E-5</v>
      </c>
      <c r="AI9" s="1">
        <v>9.3066442945009901E-5</v>
      </c>
      <c r="AJ9" s="1">
        <v>8.1785915235511196E-8</v>
      </c>
      <c r="AK9" s="1">
        <v>8.1785915235511196E-8</v>
      </c>
      <c r="AL9" s="1">
        <v>9.2984657029774096E-5</v>
      </c>
      <c r="AM9" s="1">
        <v>9.2984657029774096E-5</v>
      </c>
      <c r="AN9" s="1">
        <v>9.2984657029774096E-5</v>
      </c>
      <c r="AO9" s="1">
        <v>9.2984657029774096E-5</v>
      </c>
      <c r="AP9" s="1">
        <v>7.3785854535797304E-8</v>
      </c>
      <c r="AQ9" s="1">
        <v>7.3785854535797304E-8</v>
      </c>
      <c r="AR9" s="1">
        <v>9.2910871175239007E-5</v>
      </c>
      <c r="AS9" s="1">
        <v>9.2910871175239007E-5</v>
      </c>
      <c r="AT9" s="1">
        <v>9.2910871175238302E-5</v>
      </c>
      <c r="AU9" s="1">
        <v>9.2910871175238302E-5</v>
      </c>
      <c r="AV9" s="1">
        <v>9.2910871175238302E-5</v>
      </c>
      <c r="AW9" s="1">
        <v>9.2903308525296295E-5</v>
      </c>
      <c r="AX9" s="1">
        <v>7.5626499423794395E-9</v>
      </c>
      <c r="AY9" s="1">
        <v>9.2903308525296295E-5</v>
      </c>
      <c r="AZ9" s="1">
        <v>2.7694327457011402E-6</v>
      </c>
      <c r="BA9" s="1">
        <v>9.01338806486543E-5</v>
      </c>
      <c r="BB9" s="1">
        <v>2.27583050966968E-7</v>
      </c>
      <c r="BC9" s="1">
        <v>2.27583050966968E-7</v>
      </c>
      <c r="BD9" s="1">
        <v>2.27583050966968E-7</v>
      </c>
      <c r="BE9">
        <v>0</v>
      </c>
      <c r="BF9">
        <v>0</v>
      </c>
      <c r="BG9">
        <v>0</v>
      </c>
      <c r="BH9">
        <v>0</v>
      </c>
    </row>
    <row r="10" spans="1:60" x14ac:dyDescent="0.25">
      <c r="A10" t="s">
        <v>13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0.14630000000000001</v>
      </c>
      <c r="Y10">
        <v>0.14630000000000001</v>
      </c>
      <c r="Z10">
        <v>0.14630000000000001</v>
      </c>
      <c r="AA10">
        <v>0.14630000000000001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7.0514449589771796E-4</v>
      </c>
      <c r="AU10">
        <v>7.0514449589771796E-4</v>
      </c>
      <c r="AV10">
        <v>7.0514449589771796E-4</v>
      </c>
      <c r="AW10" s="1">
        <v>2.8939120556818298E-7</v>
      </c>
      <c r="AX10">
        <v>7.04855104692151E-4</v>
      </c>
      <c r="AY10" s="1">
        <v>2.8939120556818298E-7</v>
      </c>
      <c r="AZ10" s="1">
        <v>5.7984561226377196E-109</v>
      </c>
      <c r="BA10" s="1">
        <v>2.8939121715032801E-7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1.8410995347956701E-2</v>
      </c>
      <c r="BH10">
        <v>0.127889004652043</v>
      </c>
    </row>
    <row r="11" spans="1:60" x14ac:dyDescent="0.25">
      <c r="A11" t="s">
        <v>267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">
        <v>4.3410669704106901E-10</v>
      </c>
      <c r="AU11" s="1">
        <v>4.3410669704106901E-10</v>
      </c>
      <c r="AV11" s="1">
        <v>4.3410669704106901E-10</v>
      </c>
      <c r="AW11" s="1">
        <v>4.3406829100224198E-10</v>
      </c>
      <c r="AX11" s="1">
        <v>3.8406038828467899E-14</v>
      </c>
      <c r="AY11" s="1">
        <v>4.3406829100224198E-10</v>
      </c>
      <c r="AZ11" s="1">
        <v>3.5223144241298499E-12</v>
      </c>
      <c r="BA11" s="1">
        <v>4.3054600000873202E-10</v>
      </c>
      <c r="BB11">
        <v>0</v>
      </c>
      <c r="BC11">
        <v>0</v>
      </c>
      <c r="BD11">
        <v>0</v>
      </c>
      <c r="BE11">
        <v>3.52572682055557E-4</v>
      </c>
      <c r="BF11">
        <v>0</v>
      </c>
      <c r="BG11">
        <v>0</v>
      </c>
      <c r="BH11">
        <v>0</v>
      </c>
    </row>
    <row r="12" spans="1:60" x14ac:dyDescent="0.25">
      <c r="A12" t="s">
        <v>14</v>
      </c>
      <c r="B12" t="s">
        <v>15</v>
      </c>
      <c r="C12">
        <v>5.9871635999999999E-2</v>
      </c>
      <c r="D12">
        <v>0.281328252</v>
      </c>
      <c r="E12">
        <v>0.34119988800000001</v>
      </c>
      <c r="F12">
        <v>1.98509709778135</v>
      </c>
      <c r="G12">
        <v>1.98509709778135</v>
      </c>
      <c r="H12">
        <v>1.98509709778135</v>
      </c>
      <c r="I12">
        <v>1.98509709778135</v>
      </c>
      <c r="J12">
        <v>0.99254854889067601</v>
      </c>
      <c r="K12">
        <v>0.99254854889067601</v>
      </c>
      <c r="L12">
        <v>0.99254854889067601</v>
      </c>
      <c r="M12">
        <v>0.99249736998792004</v>
      </c>
      <c r="N12">
        <v>1.9850459188786</v>
      </c>
      <c r="O12">
        <v>1.98504591887947</v>
      </c>
      <c r="P12">
        <v>1.98504591887947</v>
      </c>
      <c r="Q12">
        <v>1.98504591887947</v>
      </c>
      <c r="R12">
        <v>1.98494421389753</v>
      </c>
      <c r="S12">
        <v>0.32444198179515599</v>
      </c>
      <c r="T12">
        <v>1.6605022321023799</v>
      </c>
      <c r="U12">
        <v>1.6605022321023798E-2</v>
      </c>
      <c r="V12">
        <v>1.6605022321023798E-2</v>
      </c>
      <c r="W12">
        <v>1.64389720978135</v>
      </c>
      <c r="X12">
        <v>2.6356354639999999</v>
      </c>
      <c r="Y12" s="1">
        <v>2.6356354639999999</v>
      </c>
      <c r="Z12">
        <v>2.6356354639999999</v>
      </c>
      <c r="AA12">
        <v>2.6356354639999999</v>
      </c>
      <c r="AB12">
        <v>1.31937460614869E-2</v>
      </c>
      <c r="AC12">
        <v>1.31937460614869E-2</v>
      </c>
      <c r="AD12" s="1">
        <v>9.9269318404328498E-5</v>
      </c>
      <c r="AE12" s="79">
        <v>9.9269318404328498E-5</v>
      </c>
      <c r="AF12">
        <v>1.30944767430826E-2</v>
      </c>
      <c r="AG12">
        <v>1.30944767430826E-2</v>
      </c>
      <c r="AH12">
        <v>1.30944767430826E-2</v>
      </c>
      <c r="AI12">
        <v>1.30944767430826E-2</v>
      </c>
      <c r="AJ12" s="1">
        <v>9.29457944362443E-5</v>
      </c>
      <c r="AK12" s="79">
        <v>9.29457944362443E-5</v>
      </c>
      <c r="AL12">
        <v>1.30015309486464E-2</v>
      </c>
      <c r="AM12">
        <v>1.30015309486464E-2</v>
      </c>
      <c r="AN12">
        <v>1.30015309486464E-2</v>
      </c>
      <c r="AO12">
        <v>1.30015309486464E-2</v>
      </c>
      <c r="AP12" s="1">
        <v>8.2787705874269197E-5</v>
      </c>
      <c r="AQ12" s="79">
        <v>8.2787705874269197E-5</v>
      </c>
      <c r="AR12">
        <v>1.2918743242772099E-2</v>
      </c>
      <c r="AS12">
        <v>1.2918743242772099E-2</v>
      </c>
      <c r="AT12">
        <v>2.4200645981331498E-2</v>
      </c>
      <c r="AU12">
        <v>2.4200645981331498E-2</v>
      </c>
      <c r="AV12">
        <v>2.4200645981331498E-2</v>
      </c>
      <c r="AW12">
        <v>1.15021594141926E-2</v>
      </c>
      <c r="AX12">
        <v>1.26984865671388E-2</v>
      </c>
      <c r="AY12">
        <v>1.15021594141926E-2</v>
      </c>
      <c r="AZ12">
        <v>7.8789792544506805E-3</v>
      </c>
      <c r="BA12">
        <v>3.6231802177361301E-3</v>
      </c>
      <c r="BB12" s="76">
        <v>2.7500281871484201E-4</v>
      </c>
      <c r="BC12">
        <v>2.7500281871484201E-4</v>
      </c>
      <c r="BD12">
        <v>2.7500281871484201E-4</v>
      </c>
      <c r="BE12">
        <v>1.12819027385593E-2</v>
      </c>
      <c r="BF12">
        <v>3.41127625953682E-3</v>
      </c>
      <c r="BG12">
        <v>0.33167923627213702</v>
      </c>
      <c r="BH12">
        <v>2.30395622772786</v>
      </c>
    </row>
    <row r="13" spans="1:60" x14ac:dyDescent="0.25">
      <c r="A13" t="s">
        <v>9</v>
      </c>
      <c r="B13" t="s">
        <v>15</v>
      </c>
      <c r="C13">
        <v>5.9871635999999999E-2</v>
      </c>
      <c r="D13">
        <v>0</v>
      </c>
      <c r="E13">
        <v>5.9871635999999902E-2</v>
      </c>
      <c r="F13">
        <v>0.22692403972112599</v>
      </c>
      <c r="G13">
        <v>0.22692403972112599</v>
      </c>
      <c r="H13">
        <v>0.22692403972112599</v>
      </c>
      <c r="I13">
        <v>0.22692403972112599</v>
      </c>
      <c r="J13">
        <v>0.11346201986056299</v>
      </c>
      <c r="K13">
        <v>0.11346201986056299</v>
      </c>
      <c r="L13">
        <v>0.11346201986056299</v>
      </c>
      <c r="M13">
        <v>9.3471626615708098E-2</v>
      </c>
      <c r="N13">
        <v>0.20693364647627099</v>
      </c>
      <c r="O13">
        <v>0.16876322418662801</v>
      </c>
      <c r="P13">
        <v>0.16876322418662801</v>
      </c>
      <c r="Q13">
        <v>0.16876322418662801</v>
      </c>
      <c r="R13">
        <v>0.16876323806535201</v>
      </c>
      <c r="S13" s="1">
        <v>2.3436326841829101E-5</v>
      </c>
      <c r="T13">
        <v>0.168739801738512</v>
      </c>
      <c r="U13">
        <v>1.6873980173851199E-3</v>
      </c>
      <c r="V13">
        <v>1.6873980173851199E-3</v>
      </c>
      <c r="W13">
        <v>0.16705240372112601</v>
      </c>
      <c r="X13">
        <v>0</v>
      </c>
      <c r="Y13" s="1">
        <v>0</v>
      </c>
      <c r="Z13">
        <v>0</v>
      </c>
      <c r="AA13">
        <v>0</v>
      </c>
      <c r="AB13">
        <v>1.6873980173851E-3</v>
      </c>
      <c r="AC13">
        <v>1.6873980173851E-3</v>
      </c>
      <c r="AD13" s="1">
        <v>9.6392611743124305E-5</v>
      </c>
      <c r="AE13" s="1">
        <v>9.6392611743124305E-5</v>
      </c>
      <c r="AF13">
        <v>1.59100540564198E-3</v>
      </c>
      <c r="AG13">
        <v>1.59100540564198E-3</v>
      </c>
      <c r="AH13">
        <v>1.59100540564198E-3</v>
      </c>
      <c r="AI13">
        <v>1.59100540564198E-3</v>
      </c>
      <c r="AJ13" s="1">
        <v>8.9678610694416102E-5</v>
      </c>
      <c r="AK13" s="1">
        <v>8.9678610694416102E-5</v>
      </c>
      <c r="AL13">
        <v>1.5013267949475701E-3</v>
      </c>
      <c r="AM13">
        <v>1.5013267949475701E-3</v>
      </c>
      <c r="AN13">
        <v>1.5013267949475701E-3</v>
      </c>
      <c r="AO13">
        <v>1.5013267949475701E-3</v>
      </c>
      <c r="AP13" s="1">
        <v>7.9840108557273096E-5</v>
      </c>
      <c r="AQ13" s="1">
        <v>7.9840108557273096E-5</v>
      </c>
      <c r="AR13">
        <v>1.4214866863902899E-3</v>
      </c>
      <c r="AS13">
        <v>1.4214866863902899E-3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2.6591133099481399E-4</v>
      </c>
      <c r="BC13">
        <v>2.6591133099481399E-4</v>
      </c>
      <c r="BD13">
        <v>2.6591133099481399E-4</v>
      </c>
      <c r="BE13">
        <v>0</v>
      </c>
      <c r="BF13">
        <v>0</v>
      </c>
      <c r="BG13">
        <v>0</v>
      </c>
      <c r="BH13">
        <v>0</v>
      </c>
    </row>
    <row r="14" spans="1:60" x14ac:dyDescent="0.25">
      <c r="A14" t="s">
        <v>10</v>
      </c>
      <c r="B14" t="s">
        <v>15</v>
      </c>
      <c r="C14">
        <v>0</v>
      </c>
      <c r="D14">
        <v>0.27733345199999998</v>
      </c>
      <c r="E14">
        <v>0.27733345199999998</v>
      </c>
      <c r="F14">
        <v>1.0481131063926601</v>
      </c>
      <c r="G14">
        <v>1.0481131063926601</v>
      </c>
      <c r="H14">
        <v>1.0481131063926601</v>
      </c>
      <c r="I14">
        <v>1.0481131063926601</v>
      </c>
      <c r="J14">
        <v>0.52405655319633204</v>
      </c>
      <c r="K14">
        <v>0.52405655319633204</v>
      </c>
      <c r="L14">
        <v>0.52405655319633204</v>
      </c>
      <c r="M14">
        <v>0.43145881994966501</v>
      </c>
      <c r="N14">
        <v>0.95551537314599799</v>
      </c>
      <c r="O14">
        <v>0.77870485508822895</v>
      </c>
      <c r="P14">
        <v>0.77870485508822895</v>
      </c>
      <c r="Q14">
        <v>0.77870485508822895</v>
      </c>
      <c r="R14">
        <v>0.77870592976359299</v>
      </c>
      <c r="S14">
        <v>1.40622296256362E-4</v>
      </c>
      <c r="T14">
        <v>0.77856530746733998</v>
      </c>
      <c r="U14">
        <v>7.7856530746734003E-3</v>
      </c>
      <c r="V14">
        <v>7.7856530746734003E-3</v>
      </c>
      <c r="W14">
        <v>0.77077965439266405</v>
      </c>
      <c r="X14">
        <v>0</v>
      </c>
      <c r="Y14">
        <v>0</v>
      </c>
      <c r="Z14">
        <v>0</v>
      </c>
      <c r="AA14">
        <v>0</v>
      </c>
      <c r="AB14">
        <v>7.7856530746733604E-3</v>
      </c>
      <c r="AC14">
        <v>7.7856530746733604E-3</v>
      </c>
      <c r="AD14">
        <v>0</v>
      </c>
      <c r="AE14">
        <v>0</v>
      </c>
      <c r="AF14">
        <v>7.7856530746733699E-3</v>
      </c>
      <c r="AG14">
        <v>7.7856530746733699E-3</v>
      </c>
      <c r="AH14">
        <v>7.7856530746733699E-3</v>
      </c>
      <c r="AI14">
        <v>7.7856530746733699E-3</v>
      </c>
      <c r="AJ14">
        <v>0</v>
      </c>
      <c r="AK14">
        <v>0</v>
      </c>
      <c r="AL14">
        <v>7.7856530746734003E-3</v>
      </c>
      <c r="AM14">
        <v>7.7856530746734003E-3</v>
      </c>
      <c r="AN14">
        <v>7.7856530746734003E-3</v>
      </c>
      <c r="AO14">
        <v>7.7856530746734003E-3</v>
      </c>
      <c r="AP14">
        <v>0</v>
      </c>
      <c r="AQ14">
        <v>0</v>
      </c>
      <c r="AR14">
        <v>7.7856530746733803E-3</v>
      </c>
      <c r="AS14">
        <v>7.7856530746733803E-3</v>
      </c>
      <c r="AT14">
        <v>7.7856530746734003E-3</v>
      </c>
      <c r="AU14">
        <v>7.7856530746734003E-3</v>
      </c>
      <c r="AV14">
        <v>7.7856530746734003E-3</v>
      </c>
      <c r="AW14">
        <v>7.7856306919618003E-3</v>
      </c>
      <c r="AX14" s="1">
        <v>2.2382711558920599E-8</v>
      </c>
      <c r="AY14">
        <v>7.7856306919618003E-3</v>
      </c>
      <c r="AZ14">
        <v>7.7683458424155803E-3</v>
      </c>
      <c r="BA14" s="1">
        <v>1.7284712821838999E-5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25">
      <c r="A15" t="s">
        <v>11</v>
      </c>
      <c r="B15" t="s">
        <v>15</v>
      </c>
      <c r="C15">
        <v>0</v>
      </c>
      <c r="D15">
        <v>0</v>
      </c>
      <c r="E15">
        <v>0</v>
      </c>
      <c r="F15">
        <v>0.33771634969414399</v>
      </c>
      <c r="G15">
        <v>0.33771634969414399</v>
      </c>
      <c r="H15">
        <v>0.33771634969414399</v>
      </c>
      <c r="I15">
        <v>0.33771634969414399</v>
      </c>
      <c r="J15">
        <v>0.168858174847072</v>
      </c>
      <c r="K15">
        <v>0.168858174847072</v>
      </c>
      <c r="L15">
        <v>0.168858174847072</v>
      </c>
      <c r="M15">
        <v>0.28144472994050301</v>
      </c>
      <c r="N15">
        <v>0.45030290478757601</v>
      </c>
      <c r="O15">
        <v>0.66528384513586003</v>
      </c>
      <c r="P15">
        <v>0.66528384513586003</v>
      </c>
      <c r="Q15">
        <v>0.66528384513586003</v>
      </c>
      <c r="R15">
        <v>0.66527868232453302</v>
      </c>
      <c r="S15">
        <v>0.32415105637085201</v>
      </c>
      <c r="T15">
        <v>0.34112762595368201</v>
      </c>
      <c r="U15">
        <v>3.41127625953682E-3</v>
      </c>
      <c r="V15">
        <v>3.41127625953682E-3</v>
      </c>
      <c r="W15">
        <v>0.33771634969414399</v>
      </c>
      <c r="X15">
        <v>0</v>
      </c>
      <c r="Y15" s="1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3.41127625953682E-3</v>
      </c>
      <c r="BG15">
        <v>0</v>
      </c>
      <c r="BH15">
        <v>0</v>
      </c>
    </row>
    <row r="16" spans="1:60" x14ac:dyDescent="0.25">
      <c r="A16" t="s">
        <v>12</v>
      </c>
      <c r="B16" t="s">
        <v>15</v>
      </c>
      <c r="C16">
        <v>0</v>
      </c>
      <c r="D16">
        <v>3.9947999999999997E-3</v>
      </c>
      <c r="E16">
        <v>3.9947999999999997E-3</v>
      </c>
      <c r="F16">
        <v>0.37234360197341698</v>
      </c>
      <c r="G16">
        <v>0.37234360197341698</v>
      </c>
      <c r="H16">
        <v>0.37234360197341698</v>
      </c>
      <c r="I16">
        <v>0.37234360197341698</v>
      </c>
      <c r="J16">
        <v>0.18617180098670899</v>
      </c>
      <c r="K16">
        <v>0.18617180098670899</v>
      </c>
      <c r="L16">
        <v>0.18617180098670899</v>
      </c>
      <c r="M16">
        <v>0.18612219348204501</v>
      </c>
      <c r="N16">
        <v>0.372293994468753</v>
      </c>
      <c r="O16">
        <v>0.372293994468753</v>
      </c>
      <c r="P16">
        <v>0.372293994468753</v>
      </c>
      <c r="Q16">
        <v>0.372293994468753</v>
      </c>
      <c r="R16">
        <v>0.37219636374405202</v>
      </c>
      <c r="S16">
        <v>1.26866801206101E-4</v>
      </c>
      <c r="T16">
        <v>0.37206949694284602</v>
      </c>
      <c r="U16">
        <v>3.7206949694284599E-3</v>
      </c>
      <c r="V16">
        <v>3.7206949694284599E-3</v>
      </c>
      <c r="W16">
        <v>0.36834880197341702</v>
      </c>
      <c r="X16">
        <v>0</v>
      </c>
      <c r="Y16">
        <v>0</v>
      </c>
      <c r="Z16">
        <v>0</v>
      </c>
      <c r="AA16">
        <v>0</v>
      </c>
      <c r="AB16">
        <v>3.72069496942844E-3</v>
      </c>
      <c r="AC16">
        <v>3.72069496942844E-3</v>
      </c>
      <c r="AD16" s="1">
        <v>2.8767066612041898E-6</v>
      </c>
      <c r="AE16" s="1">
        <v>2.8767066612041898E-6</v>
      </c>
      <c r="AF16">
        <v>3.7178182627672501E-3</v>
      </c>
      <c r="AG16">
        <v>3.7178182627672501E-3</v>
      </c>
      <c r="AH16">
        <v>3.7178182627672501E-3</v>
      </c>
      <c r="AI16">
        <v>3.7178182627672501E-3</v>
      </c>
      <c r="AJ16" s="1">
        <v>3.2671837418281899E-6</v>
      </c>
      <c r="AK16" s="1">
        <v>3.2671837418281899E-6</v>
      </c>
      <c r="AL16">
        <v>3.7145510790254298E-3</v>
      </c>
      <c r="AM16">
        <v>3.7145510790254298E-3</v>
      </c>
      <c r="AN16">
        <v>3.7145510790254298E-3</v>
      </c>
      <c r="AO16">
        <v>3.7145510790254298E-3</v>
      </c>
      <c r="AP16" s="1">
        <v>2.9475973169960298E-6</v>
      </c>
      <c r="AQ16" s="1">
        <v>2.9475973169960298E-6</v>
      </c>
      <c r="AR16">
        <v>3.7116034817084201E-3</v>
      </c>
      <c r="AS16">
        <v>3.7116034817084201E-3</v>
      </c>
      <c r="AT16">
        <v>3.7116034817084201E-3</v>
      </c>
      <c r="AU16">
        <v>3.7116034817084201E-3</v>
      </c>
      <c r="AV16">
        <v>3.7116034817084201E-3</v>
      </c>
      <c r="AW16">
        <v>3.71130136896853E-3</v>
      </c>
      <c r="AX16" s="1">
        <v>3.0211273989817402E-7</v>
      </c>
      <c r="AY16">
        <v>3.71130136896853E-3</v>
      </c>
      <c r="AZ16">
        <v>1.1063329932527E-4</v>
      </c>
      <c r="BA16">
        <v>3.6006682641524399E-3</v>
      </c>
      <c r="BB16" s="1">
        <v>9.0914877200284006E-6</v>
      </c>
      <c r="BC16" s="1">
        <v>9.0914877200284006E-6</v>
      </c>
      <c r="BD16" s="1">
        <v>9.0914877200284006E-6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 t="s">
        <v>13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2.6356354639999999</v>
      </c>
      <c r="Y17">
        <v>2.6356354639999999</v>
      </c>
      <c r="Z17">
        <v>2.6356354639999999</v>
      </c>
      <c r="AA17">
        <v>2.6356354639999999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1.27033755340563E-2</v>
      </c>
      <c r="AU17">
        <v>1.27033755340563E-2</v>
      </c>
      <c r="AV17">
        <v>1.27033755340563E-2</v>
      </c>
      <c r="AW17" s="1">
        <v>5.2134635978483502E-6</v>
      </c>
      <c r="AX17">
        <v>1.26981620704584E-2</v>
      </c>
      <c r="AY17" s="1">
        <v>5.2134635978483502E-6</v>
      </c>
      <c r="AZ17" s="1">
        <v>1.0446081061703301E-107</v>
      </c>
      <c r="BA17" s="1">
        <v>5.2134638065039604E-6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0.33167923627213702</v>
      </c>
      <c r="BH17">
        <v>2.30395622772786</v>
      </c>
    </row>
    <row r="18" spans="1:60" x14ac:dyDescent="0.25">
      <c r="A18" t="s">
        <v>267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">
        <v>1.3890893377277799E-8</v>
      </c>
      <c r="AU18" s="1">
        <v>1.3890893377277799E-8</v>
      </c>
      <c r="AV18" s="1">
        <v>1.3890893377277799E-8</v>
      </c>
      <c r="AW18" s="1">
        <v>1.38896644301225E-8</v>
      </c>
      <c r="AX18" s="1">
        <v>1.2289471552643801E-12</v>
      </c>
      <c r="AY18" s="1">
        <v>1.38896644301225E-8</v>
      </c>
      <c r="AZ18" s="1">
        <v>1.12709834794847E-10</v>
      </c>
      <c r="BA18" s="1">
        <v>1.37769553450794E-8</v>
      </c>
      <c r="BB18">
        <v>0</v>
      </c>
      <c r="BC18">
        <v>0</v>
      </c>
      <c r="BD18">
        <v>0</v>
      </c>
      <c r="BE18">
        <v>1.12819027385593E-2</v>
      </c>
      <c r="BF18">
        <v>0</v>
      </c>
      <c r="BG18">
        <v>0</v>
      </c>
      <c r="BH18">
        <v>0</v>
      </c>
    </row>
    <row r="19" spans="1:60" x14ac:dyDescent="0.25">
      <c r="A19" t="s">
        <v>16</v>
      </c>
      <c r="B19" t="s">
        <v>17</v>
      </c>
      <c r="C19">
        <v>79.736585223758993</v>
      </c>
      <c r="D19">
        <v>-114.582511723709</v>
      </c>
      <c r="E19">
        <v>30.7897094183514</v>
      </c>
      <c r="F19">
        <v>-5795.9459447628496</v>
      </c>
      <c r="G19">
        <v>-1282.2349860995701</v>
      </c>
      <c r="H19">
        <v>-3640.6113046911901</v>
      </c>
      <c r="I19">
        <v>-468.00818372150701</v>
      </c>
      <c r="J19">
        <v>-468.00818372150701</v>
      </c>
      <c r="K19">
        <v>-468.00818372150701</v>
      </c>
      <c r="L19">
        <v>5201.8316823977702</v>
      </c>
      <c r="M19">
        <v>5616.4351738111</v>
      </c>
      <c r="N19">
        <v>2457.61256629134</v>
      </c>
      <c r="O19">
        <v>2651.6303067461399</v>
      </c>
      <c r="P19">
        <v>-524.327568804463</v>
      </c>
      <c r="Q19">
        <v>-10207.0255742093</v>
      </c>
      <c r="R19">
        <v>-14852.0293386634</v>
      </c>
      <c r="S19">
        <v>-69531.159030930794</v>
      </c>
      <c r="T19">
        <v>-7454.9541182527601</v>
      </c>
      <c r="U19">
        <v>-7454.9541182527601</v>
      </c>
      <c r="V19">
        <v>-7454.9541182527601</v>
      </c>
      <c r="W19">
        <v>-7454.9541182527601</v>
      </c>
      <c r="X19">
        <v>-285665.970289541</v>
      </c>
      <c r="Y19">
        <v>-282778.31252310501</v>
      </c>
      <c r="Z19">
        <v>-272195.647079535</v>
      </c>
      <c r="AA19">
        <v>-272195.647079535</v>
      </c>
      <c r="AB19">
        <v>-811.85657444722995</v>
      </c>
      <c r="AC19">
        <v>-7.9781245668704601</v>
      </c>
      <c r="AD19">
        <v>1.5368496055990399</v>
      </c>
      <c r="AE19">
        <v>1.5368496055990399</v>
      </c>
      <c r="AF19">
        <v>-8.4846066568457896</v>
      </c>
      <c r="AG19">
        <v>-8.4846066568457896</v>
      </c>
      <c r="AH19">
        <v>8113.8135686679097</v>
      </c>
      <c r="AI19">
        <v>-4.23327447047983</v>
      </c>
      <c r="AJ19">
        <v>5.8490700561526401</v>
      </c>
      <c r="AK19">
        <v>5.8490700561526401</v>
      </c>
      <c r="AL19">
        <v>-4.7548810163055801</v>
      </c>
      <c r="AM19">
        <v>-4.7548810163055801</v>
      </c>
      <c r="AN19">
        <v>8123.2276902228996</v>
      </c>
      <c r="AO19">
        <v>-4.7548810163055801</v>
      </c>
      <c r="AP19">
        <v>5.84838544050855</v>
      </c>
      <c r="AQ19">
        <v>5.84838544050855</v>
      </c>
      <c r="AR19">
        <v>-5.2641971586363203</v>
      </c>
      <c r="AS19">
        <v>-5.2641971586363203</v>
      </c>
      <c r="AT19">
        <v>-148771.70429103001</v>
      </c>
      <c r="AU19">
        <v>-109761.463501983</v>
      </c>
      <c r="AV19">
        <v>-189329.83530277599</v>
      </c>
      <c r="AW19">
        <v>-436.02659184785102</v>
      </c>
      <c r="AX19">
        <v>-288784.28996949998</v>
      </c>
      <c r="AY19">
        <v>-436.02659121486801</v>
      </c>
      <c r="AZ19">
        <v>-8995.6241660920805</v>
      </c>
      <c r="BA19">
        <v>-8298.37692079915</v>
      </c>
      <c r="BB19">
        <v>4.28603079567237</v>
      </c>
      <c r="BC19">
        <v>58931.8742765102</v>
      </c>
      <c r="BD19">
        <v>767.60228296706396</v>
      </c>
      <c r="BE19">
        <v>-8.3777204778106498</v>
      </c>
      <c r="BF19">
        <v>-69618.702627162595</v>
      </c>
      <c r="BG19">
        <v>-237088.99278349301</v>
      </c>
      <c r="BH19">
        <v>-275123.92883222102</v>
      </c>
    </row>
    <row r="20" spans="1:60" x14ac:dyDescent="0.25">
      <c r="A20" t="s">
        <v>18</v>
      </c>
      <c r="B20" t="s">
        <v>19</v>
      </c>
      <c r="C20">
        <v>-28.058054034432601</v>
      </c>
      <c r="D20">
        <v>-28.123730811668199</v>
      </c>
      <c r="E20">
        <v>-23.4006031329419</v>
      </c>
      <c r="F20">
        <v>-33.228106519772901</v>
      </c>
      <c r="G20">
        <v>-30.4589963999661</v>
      </c>
      <c r="H20">
        <v>-36.557489175268799</v>
      </c>
      <c r="I20">
        <v>-34.7447776709121</v>
      </c>
      <c r="J20">
        <v>-34.7447776709121</v>
      </c>
      <c r="K20">
        <v>-34.7447776709121</v>
      </c>
      <c r="L20">
        <v>-24.147979410849398</v>
      </c>
      <c r="M20">
        <v>-24.865747857042599</v>
      </c>
      <c r="N20">
        <v>-28.606961957325399</v>
      </c>
      <c r="O20">
        <v>-29.643127732592099</v>
      </c>
      <c r="P20">
        <v>-34.327864835370399</v>
      </c>
      <c r="Q20">
        <v>-54.629825374387103</v>
      </c>
      <c r="R20">
        <v>-69.056189396574595</v>
      </c>
      <c r="S20">
        <v>-197.27271632914599</v>
      </c>
      <c r="T20">
        <v>-36.505139984502698</v>
      </c>
      <c r="U20">
        <v>-36.505139984502698</v>
      </c>
      <c r="V20">
        <v>-36.505140117969297</v>
      </c>
      <c r="W20">
        <v>-36.505139984502698</v>
      </c>
      <c r="X20">
        <v>-162.734765913503</v>
      </c>
      <c r="Y20">
        <v>-153.676898914437</v>
      </c>
      <c r="Z20">
        <v>-127.36964831327001</v>
      </c>
      <c r="AA20">
        <v>-127.369648313133</v>
      </c>
      <c r="AB20">
        <v>-24.591579442363201</v>
      </c>
      <c r="AC20">
        <v>-9.5598837457525292</v>
      </c>
      <c r="AD20">
        <v>-16.006732784932201</v>
      </c>
      <c r="AE20">
        <v>-0.589761013743197</v>
      </c>
      <c r="AF20">
        <v>-9.4203317534232394</v>
      </c>
      <c r="AG20">
        <v>5.9917677355128296</v>
      </c>
      <c r="AH20">
        <v>9.7131629069552403</v>
      </c>
      <c r="AI20">
        <v>-9.4060691273324597</v>
      </c>
      <c r="AJ20">
        <v>-15.974639023887599</v>
      </c>
      <c r="AK20">
        <v>-0.55768188398809204</v>
      </c>
      <c r="AL20">
        <v>-9.2718451674011799</v>
      </c>
      <c r="AM20">
        <v>6.1399694532882299</v>
      </c>
      <c r="AN20">
        <v>9.8604586191535795</v>
      </c>
      <c r="AO20">
        <v>-9.2718451674011799</v>
      </c>
      <c r="AP20">
        <v>-15.9733608678537</v>
      </c>
      <c r="AQ20">
        <v>-0.55640419188232704</v>
      </c>
      <c r="AR20">
        <v>-9.1487107612974299</v>
      </c>
      <c r="AS20">
        <v>6.2628175770081302</v>
      </c>
      <c r="AT20">
        <v>0.377216576824143</v>
      </c>
      <c r="AU20">
        <v>6.8731999483898303</v>
      </c>
      <c r="AV20">
        <v>-121.220311866212</v>
      </c>
      <c r="AW20">
        <v>-26.702827365276899</v>
      </c>
      <c r="AX20">
        <v>-170.98470035243801</v>
      </c>
      <c r="AY20">
        <v>-26.702827363153901</v>
      </c>
      <c r="AZ20">
        <v>-81.714525010798994</v>
      </c>
      <c r="BA20">
        <v>-71.828404435672297</v>
      </c>
      <c r="BB20">
        <v>-0.56885608007872401</v>
      </c>
      <c r="BC20">
        <v>7.0960539133324296</v>
      </c>
      <c r="BD20">
        <v>-53.713228391244897</v>
      </c>
      <c r="BE20">
        <v>8.5070070872153805E-2</v>
      </c>
      <c r="BF20">
        <v>-197.52337923683601</v>
      </c>
      <c r="BG20">
        <v>-50.026606697098501</v>
      </c>
      <c r="BH20">
        <v>-133.971064394503</v>
      </c>
    </row>
    <row r="21" spans="1:60" x14ac:dyDescent="0.25">
      <c r="A21" t="s">
        <v>20</v>
      </c>
      <c r="B21" t="s">
        <v>21</v>
      </c>
      <c r="C21">
        <v>39.554232009722298</v>
      </c>
      <c r="D21">
        <v>-4.07291165779215</v>
      </c>
      <c r="E21">
        <v>3.5825083972728402</v>
      </c>
      <c r="F21">
        <v>-523.02146634604696</v>
      </c>
      <c r="G21">
        <v>-115.707846315575</v>
      </c>
      <c r="H21">
        <v>-328.525814616356</v>
      </c>
      <c r="I21">
        <v>-42.232679332206601</v>
      </c>
      <c r="J21">
        <v>-42.232679332206601</v>
      </c>
      <c r="K21">
        <v>-42.232679332206601</v>
      </c>
      <c r="L21">
        <v>469.40907664457598</v>
      </c>
      <c r="M21">
        <v>469.43030426884297</v>
      </c>
      <c r="N21">
        <v>213.59221656294599</v>
      </c>
      <c r="O21">
        <v>213.592216562852</v>
      </c>
      <c r="P21">
        <v>-42.2352570571515</v>
      </c>
      <c r="Q21">
        <v>-822.18897987493995</v>
      </c>
      <c r="R21">
        <v>-1196.39106361003</v>
      </c>
      <c r="S21">
        <v>-4083.3158483188299</v>
      </c>
      <c r="T21">
        <v>-632.32101143541001</v>
      </c>
      <c r="U21">
        <v>-632.32101143541001</v>
      </c>
      <c r="V21">
        <v>-632.32101143541001</v>
      </c>
      <c r="W21">
        <v>-632.32101143541001</v>
      </c>
      <c r="X21">
        <v>-15856.870961180801</v>
      </c>
      <c r="Y21">
        <v>-15696.5815975719</v>
      </c>
      <c r="Z21">
        <v>-15109.1544000168</v>
      </c>
      <c r="AA21">
        <v>-15109.1544000168</v>
      </c>
      <c r="AB21">
        <v>-74.339563558148399</v>
      </c>
      <c r="AC21">
        <v>-0.73053580765483095</v>
      </c>
      <c r="AD21">
        <v>0.74139380309484304</v>
      </c>
      <c r="AE21">
        <v>0.74139380309484304</v>
      </c>
      <c r="AF21">
        <v>-0.75177321814892295</v>
      </c>
      <c r="AG21">
        <v>-0.75177321814892295</v>
      </c>
      <c r="AH21">
        <v>718.91933058043401</v>
      </c>
      <c r="AI21">
        <v>-0.375086612814577</v>
      </c>
      <c r="AJ21">
        <v>2.80465195491412</v>
      </c>
      <c r="AK21">
        <v>2.80465195491412</v>
      </c>
      <c r="AL21">
        <v>-0.40801582997358499</v>
      </c>
      <c r="AM21">
        <v>-0.40801582997358499</v>
      </c>
      <c r="AN21">
        <v>697.05329675439702</v>
      </c>
      <c r="AO21">
        <v>-0.40801582997358499</v>
      </c>
      <c r="AP21">
        <v>2.8030763476460301</v>
      </c>
      <c r="AQ21">
        <v>2.8030763476460301</v>
      </c>
      <c r="AR21">
        <v>-0.43844621210311102</v>
      </c>
      <c r="AS21">
        <v>-0.43844621210311102</v>
      </c>
      <c r="AT21">
        <v>-6614.5148766982802</v>
      </c>
      <c r="AU21">
        <v>-4880.0868194787199</v>
      </c>
      <c r="AV21">
        <v>-8417.7634327776705</v>
      </c>
      <c r="AW21">
        <v>-14.0684130936774</v>
      </c>
      <c r="AX21">
        <v>-16029.744535878899</v>
      </c>
      <c r="AY21">
        <v>-14.068413073254201</v>
      </c>
      <c r="AZ21">
        <v>-319.770626156476</v>
      </c>
      <c r="BA21">
        <v>-208.515761168962</v>
      </c>
      <c r="BB21">
        <v>2.0593916979751699</v>
      </c>
      <c r="BC21">
        <v>28316.131735148399</v>
      </c>
      <c r="BD21">
        <v>368.82464085075998</v>
      </c>
      <c r="BE21">
        <v>-0.26181358294094298</v>
      </c>
      <c r="BF21">
        <v>-4087.8692554538802</v>
      </c>
      <c r="BG21">
        <v>-13160.4389597882</v>
      </c>
      <c r="BH21">
        <v>-15271.698737528401</v>
      </c>
    </row>
    <row r="22" spans="1:60" x14ac:dyDescent="0.25">
      <c r="A22" t="s">
        <v>22</v>
      </c>
      <c r="B22" t="s">
        <v>23</v>
      </c>
      <c r="C22">
        <v>-13.9185140159298</v>
      </c>
      <c r="D22">
        <v>-0.99967673391253398</v>
      </c>
      <c r="E22">
        <v>-2.7227557131489801</v>
      </c>
      <c r="F22">
        <v>-2.9984774118843802</v>
      </c>
      <c r="G22">
        <v>-2.7485951581267001</v>
      </c>
      <c r="H22">
        <v>-3.2989182053458901</v>
      </c>
      <c r="I22">
        <v>-3.1353405877996599</v>
      </c>
      <c r="J22">
        <v>-3.1353405877996599</v>
      </c>
      <c r="K22">
        <v>-3.1353405877996599</v>
      </c>
      <c r="L22">
        <v>-2.1790940980339601</v>
      </c>
      <c r="M22">
        <v>-2.0783175130076601</v>
      </c>
      <c r="N22">
        <v>-2.4862439659549902</v>
      </c>
      <c r="O22">
        <v>-2.3877918962351998</v>
      </c>
      <c r="P22">
        <v>-2.7651534685671102</v>
      </c>
      <c r="Q22">
        <v>-4.4005023862000998</v>
      </c>
      <c r="R22">
        <v>-5.5627554994082997</v>
      </c>
      <c r="S22">
        <v>-11.5851198261972</v>
      </c>
      <c r="T22">
        <v>-3.0963258353361902</v>
      </c>
      <c r="U22">
        <v>-3.0963258353361902</v>
      </c>
      <c r="V22">
        <v>-3.0963258466566801</v>
      </c>
      <c r="W22">
        <v>-3.0963258353361902</v>
      </c>
      <c r="X22">
        <v>-9.0331521860056103</v>
      </c>
      <c r="Y22">
        <v>-8.5303641638895993</v>
      </c>
      <c r="Z22">
        <v>-7.0700898522404101</v>
      </c>
      <c r="AA22">
        <v>-7.0700898522328401</v>
      </c>
      <c r="AB22">
        <v>-2.2517860179866598</v>
      </c>
      <c r="AC22">
        <v>-0.87537332047813998</v>
      </c>
      <c r="AD22">
        <v>-7.7218307187046804</v>
      </c>
      <c r="AE22" s="76">
        <v>-0.28450744907190101</v>
      </c>
      <c r="AF22">
        <v>-0.83468254979002598</v>
      </c>
      <c r="AG22">
        <v>0.53089679876826801</v>
      </c>
      <c r="AH22">
        <v>0.86062866934141302</v>
      </c>
      <c r="AI22">
        <v>-0.83341881880647295</v>
      </c>
      <c r="AJ22">
        <v>-7.6599018540161197</v>
      </c>
      <c r="AK22" s="76">
        <v>-0.26741064325295799</v>
      </c>
      <c r="AL22">
        <v>-0.79561603926381796</v>
      </c>
      <c r="AM22">
        <v>0.52687012017859802</v>
      </c>
      <c r="AN22">
        <v>0.84612489642066302</v>
      </c>
      <c r="AO22">
        <v>-0.79561603926381796</v>
      </c>
      <c r="AP22">
        <v>-7.6558822082700999</v>
      </c>
      <c r="AQ22" s="76">
        <v>-0.26667931617394097</v>
      </c>
      <c r="AR22">
        <v>-0.76198087914262802</v>
      </c>
      <c r="AS22">
        <v>0.52161964322083298</v>
      </c>
      <c r="AT22">
        <v>1.6771365704459001E-2</v>
      </c>
      <c r="AU22">
        <v>0.30558824022215297</v>
      </c>
      <c r="AV22">
        <v>-5.3895568382314298</v>
      </c>
      <c r="AW22">
        <v>-0.86156765015597003</v>
      </c>
      <c r="AX22">
        <v>-9.4909631908399703</v>
      </c>
      <c r="AY22">
        <v>-0.86156765008747005</v>
      </c>
      <c r="AZ22">
        <v>-2.9047350518795301</v>
      </c>
      <c r="BA22">
        <v>-1.8048534752521099</v>
      </c>
      <c r="BB22" s="76">
        <v>-0.27332922802134102</v>
      </c>
      <c r="BC22">
        <v>3.40957758219013</v>
      </c>
      <c r="BD22">
        <v>-25.808628517570199</v>
      </c>
      <c r="BE22">
        <v>2.6585394099826799E-3</v>
      </c>
      <c r="BF22">
        <v>-11.5981728866717</v>
      </c>
      <c r="BG22">
        <v>-2.7768986492077001</v>
      </c>
      <c r="BH22">
        <v>-7.4365241281014498</v>
      </c>
    </row>
    <row r="23" spans="1:60" x14ac:dyDescent="0.25">
      <c r="A23" t="s">
        <v>24</v>
      </c>
      <c r="B23" t="s">
        <v>21</v>
      </c>
      <c r="C23">
        <v>4188.5855771829001</v>
      </c>
      <c r="D23">
        <v>298.90548072840897</v>
      </c>
      <c r="E23">
        <v>982.06541504919096</v>
      </c>
      <c r="F23">
        <v>762.11777203713302</v>
      </c>
      <c r="G23">
        <v>1094.92899810975</v>
      </c>
      <c r="H23">
        <v>1046.18984633737</v>
      </c>
      <c r="I23">
        <v>1283.7123149501101</v>
      </c>
      <c r="J23">
        <v>1283.7123149501101</v>
      </c>
      <c r="K23">
        <v>1283.7123149501101</v>
      </c>
      <c r="L23">
        <v>1510.2491800032501</v>
      </c>
      <c r="M23">
        <v>1594.4018822815599</v>
      </c>
      <c r="N23">
        <v>1404.7778071744301</v>
      </c>
      <c r="O23">
        <v>1478.5183788607001</v>
      </c>
      <c r="P23">
        <v>1335.2012580314499</v>
      </c>
      <c r="Q23">
        <v>1042.82681500594</v>
      </c>
      <c r="R23">
        <v>1015.16720598596</v>
      </c>
      <c r="S23">
        <v>335.389014994712</v>
      </c>
      <c r="T23">
        <v>717.08541099819297</v>
      </c>
      <c r="U23">
        <v>717.08541099819297</v>
      </c>
      <c r="V23">
        <v>717.08541437339704</v>
      </c>
      <c r="W23">
        <v>717.08541099819297</v>
      </c>
      <c r="X23">
        <v>0.92503464156812498</v>
      </c>
      <c r="Y23">
        <v>11.308149456579599</v>
      </c>
      <c r="Z23">
        <v>163.354560993452</v>
      </c>
      <c r="AA23">
        <v>163.354560991195</v>
      </c>
      <c r="AB23">
        <v>776.19597550102401</v>
      </c>
      <c r="AC23">
        <v>439.42755748935298</v>
      </c>
      <c r="AD23">
        <v>2315.7387165479099</v>
      </c>
      <c r="AE23">
        <v>98.300783706896098</v>
      </c>
      <c r="AF23">
        <v>425.200759687328</v>
      </c>
      <c r="AG23">
        <v>18.053276914673098</v>
      </c>
      <c r="AH23">
        <v>639.414823501873</v>
      </c>
      <c r="AI23">
        <v>425.200664899917</v>
      </c>
      <c r="AJ23">
        <v>2301.7802325160601</v>
      </c>
      <c r="AK23">
        <v>97.708978027019398</v>
      </c>
      <c r="AL23">
        <v>411.78280702384899</v>
      </c>
      <c r="AM23">
        <v>17.483558586092698</v>
      </c>
      <c r="AN23">
        <v>619.75905963389096</v>
      </c>
      <c r="AO23">
        <v>411.78280702384899</v>
      </c>
      <c r="AP23">
        <v>2300.7563593161099</v>
      </c>
      <c r="AQ23">
        <v>97.665517037646097</v>
      </c>
      <c r="AR23">
        <v>399.675205244106</v>
      </c>
      <c r="AS23">
        <v>16.969709501440001</v>
      </c>
      <c r="AT23">
        <v>334.58883631019</v>
      </c>
      <c r="AU23">
        <v>1982.9061423923099</v>
      </c>
      <c r="AV23">
        <v>143.23703423428799</v>
      </c>
      <c r="AW23">
        <v>294.05881643221699</v>
      </c>
      <c r="AX23">
        <v>5.1601817747577403</v>
      </c>
      <c r="AY23">
        <v>294.05881643221699</v>
      </c>
      <c r="AZ23">
        <v>551.15579433134201</v>
      </c>
      <c r="BA23">
        <v>351.75421356132102</v>
      </c>
      <c r="BB23">
        <v>97.9093796166717</v>
      </c>
      <c r="BC23">
        <v>27313.9230576025</v>
      </c>
      <c r="BD23">
        <v>8078.0241119484399</v>
      </c>
      <c r="BE23">
        <v>-1.0192651335913301</v>
      </c>
      <c r="BF23">
        <v>334.25697066471002</v>
      </c>
      <c r="BG23">
        <v>873.00417389055497</v>
      </c>
      <c r="BH23">
        <v>151.01173268244801</v>
      </c>
    </row>
    <row r="24" spans="1:60" x14ac:dyDescent="0.25">
      <c r="A24" t="s">
        <v>25</v>
      </c>
      <c r="C24">
        <v>2.0158800000000001</v>
      </c>
      <c r="D24">
        <v>28.132825199999999</v>
      </c>
      <c r="E24">
        <v>8.5944556171284603</v>
      </c>
      <c r="F24">
        <v>11.0816597744156</v>
      </c>
      <c r="G24">
        <v>11.0816597744156</v>
      </c>
      <c r="H24">
        <v>11.0816597744156</v>
      </c>
      <c r="I24">
        <v>11.0816597744156</v>
      </c>
      <c r="J24">
        <v>11.0816597744156</v>
      </c>
      <c r="K24">
        <v>11.0816597744156</v>
      </c>
      <c r="L24">
        <v>11.0816597744156</v>
      </c>
      <c r="M24">
        <v>11.964364300167899</v>
      </c>
      <c r="N24">
        <v>11.5060960827057</v>
      </c>
      <c r="O24">
        <v>12.414451937511799</v>
      </c>
      <c r="P24">
        <v>12.414451937511799</v>
      </c>
      <c r="Q24">
        <v>12.414451937511799</v>
      </c>
      <c r="R24">
        <v>12.4140256396169</v>
      </c>
      <c r="S24">
        <v>17.028111861480902</v>
      </c>
      <c r="T24">
        <v>11.7898250784511</v>
      </c>
      <c r="U24">
        <v>11.7898250784511</v>
      </c>
      <c r="V24">
        <v>11.7898250784511</v>
      </c>
      <c r="W24">
        <v>11.7898250784511</v>
      </c>
      <c r="X24">
        <v>18.015280000000001</v>
      </c>
      <c r="Y24" s="1">
        <v>18.015280000000001</v>
      </c>
      <c r="Z24">
        <v>18.015280000000001</v>
      </c>
      <c r="AA24">
        <v>18.015280000000001</v>
      </c>
      <c r="AB24">
        <v>10.9209219907808</v>
      </c>
      <c r="AC24">
        <v>10.9209219907808</v>
      </c>
      <c r="AD24">
        <v>2.0729194109576801</v>
      </c>
      <c r="AE24">
        <v>2.0729194109576801</v>
      </c>
      <c r="AF24">
        <v>11.286125193096501</v>
      </c>
      <c r="AG24">
        <v>11.286125193096501</v>
      </c>
      <c r="AH24">
        <v>11.286125193096501</v>
      </c>
      <c r="AI24">
        <v>11.286125193096501</v>
      </c>
      <c r="AJ24">
        <v>2.08548873449495</v>
      </c>
      <c r="AK24">
        <v>2.08548873449495</v>
      </c>
      <c r="AL24">
        <v>11.6536679878656</v>
      </c>
      <c r="AM24">
        <v>11.6536679878656</v>
      </c>
      <c r="AN24">
        <v>11.6536679878656</v>
      </c>
      <c r="AO24">
        <v>11.6536679878656</v>
      </c>
      <c r="AP24">
        <v>2.08641674901931</v>
      </c>
      <c r="AQ24">
        <v>2.08641674901931</v>
      </c>
      <c r="AR24">
        <v>12.0064833799917</v>
      </c>
      <c r="AS24">
        <v>12.0064833799917</v>
      </c>
      <c r="AT24">
        <v>22.491703029518501</v>
      </c>
      <c r="AU24">
        <v>22.491703029518501</v>
      </c>
      <c r="AV24">
        <v>22.491703029518501</v>
      </c>
      <c r="AW24">
        <v>30.9933031497212</v>
      </c>
      <c r="AX24">
        <v>18.015526655657101</v>
      </c>
      <c r="AY24">
        <v>30.9933031497212</v>
      </c>
      <c r="AZ24">
        <v>28.131489981478701</v>
      </c>
      <c r="BA24">
        <v>39.797360517389897</v>
      </c>
      <c r="BB24">
        <v>2.0812120394029301</v>
      </c>
      <c r="BC24">
        <v>2.0812120394029301</v>
      </c>
      <c r="BD24">
        <v>2.0812120394029301</v>
      </c>
      <c r="BE24">
        <v>31.998799999999999</v>
      </c>
      <c r="BF24">
        <v>17.030560000000001</v>
      </c>
      <c r="BG24">
        <v>18.015280000000001</v>
      </c>
      <c r="BH24">
        <v>18.015280000000001</v>
      </c>
    </row>
    <row r="25" spans="1:60" x14ac:dyDescent="0.25">
      <c r="A25" t="s">
        <v>26</v>
      </c>
      <c r="Y25" s="1"/>
    </row>
    <row r="26" spans="1:60" x14ac:dyDescent="0.25">
      <c r="A26" t="s">
        <v>9</v>
      </c>
      <c r="C26">
        <v>1</v>
      </c>
      <c r="D26">
        <v>0</v>
      </c>
      <c r="E26">
        <v>0.74811083123425703</v>
      </c>
      <c r="F26">
        <v>0.62840392388412103</v>
      </c>
      <c r="G26">
        <v>0.62840392388412103</v>
      </c>
      <c r="H26">
        <v>0.62840392388412103</v>
      </c>
      <c r="I26">
        <v>0.62840392388412103</v>
      </c>
      <c r="J26">
        <v>0.62840392388412103</v>
      </c>
      <c r="K26">
        <v>0.62840392388412103</v>
      </c>
      <c r="L26">
        <v>0.62840392388412103</v>
      </c>
      <c r="M26">
        <v>0.55895312428935695</v>
      </c>
      <c r="N26">
        <v>0.59500946387195297</v>
      </c>
      <c r="O26">
        <v>0.52356442759398303</v>
      </c>
      <c r="P26">
        <v>0.52356442759398303</v>
      </c>
      <c r="Q26">
        <v>0.52356442759398303</v>
      </c>
      <c r="R26">
        <v>0.52357331763690995</v>
      </c>
      <c r="S26" s="1">
        <v>6.1017500000000002E-4</v>
      </c>
      <c r="T26">
        <v>0.59432056237542497</v>
      </c>
      <c r="U26">
        <v>0.59432056237542497</v>
      </c>
      <c r="V26">
        <v>0.59432056237542497</v>
      </c>
      <c r="W26">
        <v>0.59432056237542497</v>
      </c>
      <c r="X26">
        <v>0</v>
      </c>
      <c r="Y26">
        <v>0</v>
      </c>
      <c r="Z26">
        <v>0</v>
      </c>
      <c r="AA26">
        <v>0</v>
      </c>
      <c r="AB26">
        <v>0.69285769112631301</v>
      </c>
      <c r="AC26">
        <v>0.69285769112631301</v>
      </c>
      <c r="AD26">
        <v>0.99849627674494101</v>
      </c>
      <c r="AE26">
        <v>0.99849627674494101</v>
      </c>
      <c r="AF26">
        <v>0.68024239301669098</v>
      </c>
      <c r="AG26">
        <v>0.68024239301669098</v>
      </c>
      <c r="AH26">
        <v>0.68024239301669098</v>
      </c>
      <c r="AI26">
        <v>0.68024239301669098</v>
      </c>
      <c r="AJ26">
        <v>0.99816491315289102</v>
      </c>
      <c r="AK26">
        <v>0.99816491315289102</v>
      </c>
      <c r="AL26">
        <v>0.667542170363978</v>
      </c>
      <c r="AM26">
        <v>0.667542170363978</v>
      </c>
      <c r="AN26">
        <v>0.667542170363978</v>
      </c>
      <c r="AO26">
        <v>0.667542170363978</v>
      </c>
      <c r="AP26">
        <v>0.998140448015579</v>
      </c>
      <c r="AQ26">
        <v>0.998140448015579</v>
      </c>
      <c r="AR26">
        <v>0.65535056401290404</v>
      </c>
      <c r="AS26">
        <v>0.65535056401290404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0.99827765916055</v>
      </c>
      <c r="BC26">
        <v>0.99827765916055</v>
      </c>
      <c r="BD26">
        <v>0.99827765916055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 t="s">
        <v>10</v>
      </c>
      <c r="C27">
        <v>0</v>
      </c>
      <c r="D27">
        <v>0.99</v>
      </c>
      <c r="E27">
        <v>0.24937027707808601</v>
      </c>
      <c r="F27">
        <v>0.20886426738543701</v>
      </c>
      <c r="G27">
        <v>0.20886426738543701</v>
      </c>
      <c r="H27">
        <v>0.20886426738543701</v>
      </c>
      <c r="I27">
        <v>0.20886426738543701</v>
      </c>
      <c r="J27">
        <v>0.20886426738543701</v>
      </c>
      <c r="K27">
        <v>0.20886426738543701</v>
      </c>
      <c r="L27">
        <v>0.20886426738543701</v>
      </c>
      <c r="M27">
        <v>0.185666073179799</v>
      </c>
      <c r="N27">
        <v>0.19770973535305</v>
      </c>
      <c r="O27">
        <v>0.17384524388842701</v>
      </c>
      <c r="P27">
        <v>0.17384524388842701</v>
      </c>
      <c r="Q27">
        <v>0.17384524388842701</v>
      </c>
      <c r="R27">
        <v>0.173848421381334</v>
      </c>
      <c r="S27" s="1">
        <v>2.6346099999999999E-4</v>
      </c>
      <c r="T27">
        <v>0.19733125728443099</v>
      </c>
      <c r="U27">
        <v>0.19733125728443099</v>
      </c>
      <c r="V27">
        <v>0.19733125728443099</v>
      </c>
      <c r="W27">
        <v>0.19733125728443099</v>
      </c>
      <c r="X27">
        <v>0</v>
      </c>
      <c r="Y27" s="1">
        <v>0</v>
      </c>
      <c r="Z27">
        <v>0</v>
      </c>
      <c r="AA27">
        <v>0</v>
      </c>
      <c r="AB27">
        <v>0.23004837450462901</v>
      </c>
      <c r="AC27">
        <v>0.23004837450462901</v>
      </c>
      <c r="AD27">
        <v>0</v>
      </c>
      <c r="AE27">
        <v>0</v>
      </c>
      <c r="AF27">
        <v>0.23954367045404501</v>
      </c>
      <c r="AG27">
        <v>0.23954367045404501</v>
      </c>
      <c r="AH27">
        <v>0.23954367045404501</v>
      </c>
      <c r="AI27">
        <v>0.23954367045404501</v>
      </c>
      <c r="AJ27">
        <v>0</v>
      </c>
      <c r="AK27">
        <v>0</v>
      </c>
      <c r="AL27">
        <v>0.24911285085847501</v>
      </c>
      <c r="AM27">
        <v>0.24911285085847501</v>
      </c>
      <c r="AN27">
        <v>0.24911285085847501</v>
      </c>
      <c r="AO27">
        <v>0.24911285085847501</v>
      </c>
      <c r="AP27">
        <v>0</v>
      </c>
      <c r="AQ27">
        <v>0</v>
      </c>
      <c r="AR27">
        <v>0.25829948617985199</v>
      </c>
      <c r="AS27">
        <v>0.25829948617985199</v>
      </c>
      <c r="AT27">
        <v>0.25829938196840901</v>
      </c>
      <c r="AU27">
        <v>0.25829938196840901</v>
      </c>
      <c r="AV27">
        <v>0.25829938196840901</v>
      </c>
      <c r="AW27">
        <v>0.74888514901421299</v>
      </c>
      <c r="AX27" s="1">
        <v>1.1335499999999999E-6</v>
      </c>
      <c r="AY27">
        <v>0.74888514901421299</v>
      </c>
      <c r="AZ27">
        <v>0.99011187031822501</v>
      </c>
      <c r="BA27">
        <v>6.7773425721858096E-3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 t="s">
        <v>11</v>
      </c>
      <c r="C28">
        <v>0</v>
      </c>
      <c r="D28">
        <v>0</v>
      </c>
      <c r="E28">
        <v>0</v>
      </c>
      <c r="F28">
        <v>0.110699641842377</v>
      </c>
      <c r="G28">
        <v>0.110699641842377</v>
      </c>
      <c r="H28">
        <v>0.110699641842377</v>
      </c>
      <c r="I28">
        <v>0.110699641842377</v>
      </c>
      <c r="J28">
        <v>0.110699641842377</v>
      </c>
      <c r="K28">
        <v>0.110699641842377</v>
      </c>
      <c r="L28">
        <v>0.110699641842377</v>
      </c>
      <c r="M28">
        <v>0.19921611014264901</v>
      </c>
      <c r="N28">
        <v>0.15326156594288301</v>
      </c>
      <c r="O28">
        <v>0.24430651186042401</v>
      </c>
      <c r="P28">
        <v>0.24430651186042401</v>
      </c>
      <c r="Q28">
        <v>0.24430651186042401</v>
      </c>
      <c r="R28">
        <v>0.24430874412838999</v>
      </c>
      <c r="S28">
        <v>0.99895968440488803</v>
      </c>
      <c r="T28">
        <v>0.142218423801727</v>
      </c>
      <c r="U28">
        <v>0.142218423801727</v>
      </c>
      <c r="V28">
        <v>0.142218423801727</v>
      </c>
      <c r="W28">
        <v>0.142218423801727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</row>
    <row r="29" spans="1:60" x14ac:dyDescent="0.25">
      <c r="A29" t="s">
        <v>12</v>
      </c>
      <c r="C29">
        <v>0</v>
      </c>
      <c r="D29">
        <v>0.01</v>
      </c>
      <c r="E29">
        <v>2.5188916876574298E-3</v>
      </c>
      <c r="F29">
        <v>5.2032166888064099E-2</v>
      </c>
      <c r="G29">
        <v>5.2032166888064099E-2</v>
      </c>
      <c r="H29">
        <v>5.2032166888064099E-2</v>
      </c>
      <c r="I29">
        <v>5.2032166888064099E-2</v>
      </c>
      <c r="J29">
        <v>5.2032166888064099E-2</v>
      </c>
      <c r="K29">
        <v>5.2032166888064099E-2</v>
      </c>
      <c r="L29">
        <v>5.2032166888064099E-2</v>
      </c>
      <c r="M29">
        <v>5.61646923881945E-2</v>
      </c>
      <c r="N29">
        <v>5.4019234832113697E-2</v>
      </c>
      <c r="O29">
        <v>5.8283816657165498E-2</v>
      </c>
      <c r="P29">
        <v>5.8283816657165498E-2</v>
      </c>
      <c r="Q29">
        <v>5.8283816657165498E-2</v>
      </c>
      <c r="R29">
        <v>5.8269516853365802E-2</v>
      </c>
      <c r="S29" s="1">
        <v>1.6668E-4</v>
      </c>
      <c r="T29">
        <v>6.6129756538417198E-2</v>
      </c>
      <c r="U29">
        <v>6.6129756538417198E-2</v>
      </c>
      <c r="V29">
        <v>6.6129756538417198E-2</v>
      </c>
      <c r="W29">
        <v>6.6129756538417198E-2</v>
      </c>
      <c r="X29">
        <v>0</v>
      </c>
      <c r="Y29">
        <v>0</v>
      </c>
      <c r="Z29">
        <v>0</v>
      </c>
      <c r="AA29">
        <v>0</v>
      </c>
      <c r="AB29">
        <v>7.7093934369058495E-2</v>
      </c>
      <c r="AC29">
        <v>7.7093934369058495E-2</v>
      </c>
      <c r="AD29">
        <v>1.5037232550586799E-3</v>
      </c>
      <c r="AE29">
        <v>1.5037232550586799E-3</v>
      </c>
      <c r="AF29">
        <v>8.0213936529264104E-2</v>
      </c>
      <c r="AG29">
        <v>8.0213936529264104E-2</v>
      </c>
      <c r="AH29">
        <v>8.0213936529264104E-2</v>
      </c>
      <c r="AI29">
        <v>8.0213936529264104E-2</v>
      </c>
      <c r="AJ29">
        <v>1.83508684710866E-3</v>
      </c>
      <c r="AK29">
        <v>1.83508684710866E-3</v>
      </c>
      <c r="AL29">
        <v>8.3344978777546597E-2</v>
      </c>
      <c r="AM29">
        <v>8.3344978777546597E-2</v>
      </c>
      <c r="AN29">
        <v>8.3344978777546597E-2</v>
      </c>
      <c r="AO29">
        <v>8.3344978777546597E-2</v>
      </c>
      <c r="AP29">
        <v>1.85955198442137E-3</v>
      </c>
      <c r="AQ29">
        <v>1.85955198442137E-3</v>
      </c>
      <c r="AR29">
        <v>8.63499498072446E-2</v>
      </c>
      <c r="AS29">
        <v>8.63499498072446E-2</v>
      </c>
      <c r="AT29">
        <v>8.6349914969184996E-2</v>
      </c>
      <c r="AU29">
        <v>8.6349914969184996E-2</v>
      </c>
      <c r="AV29">
        <v>8.6349914969184996E-2</v>
      </c>
      <c r="AW29">
        <v>0.25033389827510899</v>
      </c>
      <c r="AX29" s="1">
        <v>1.0729200000000001E-5</v>
      </c>
      <c r="AY29">
        <v>0.25033389827510899</v>
      </c>
      <c r="AZ29">
        <v>9.8881171055326608E-3</v>
      </c>
      <c r="BA29">
        <v>0.99003922726405402</v>
      </c>
      <c r="BB29">
        <v>1.7223408394502399E-3</v>
      </c>
      <c r="BC29">
        <v>1.7223408394502399E-3</v>
      </c>
      <c r="BD29">
        <v>1.7223408394502399E-3</v>
      </c>
      <c r="BE29">
        <v>0</v>
      </c>
      <c r="BF29">
        <v>0</v>
      </c>
      <c r="BG29">
        <v>0</v>
      </c>
      <c r="BH29">
        <v>0</v>
      </c>
    </row>
    <row r="30" spans="1:60" x14ac:dyDescent="0.25">
      <c r="A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0.65535029961041102</v>
      </c>
      <c r="AU30">
        <v>0.65535029961041102</v>
      </c>
      <c r="AV30">
        <v>0.65535029961041102</v>
      </c>
      <c r="AW30" s="1">
        <v>7.7978300000000004E-4</v>
      </c>
      <c r="AX30">
        <v>0.99998813715472201</v>
      </c>
      <c r="AY30" s="1">
        <v>7.7978300000000004E-4</v>
      </c>
      <c r="AZ30" s="1">
        <v>9.9999999999999998E-13</v>
      </c>
      <c r="BA30">
        <v>3.1787010050231602E-3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</row>
    <row r="31" spans="1:60" x14ac:dyDescent="0.25">
      <c r="A31" t="s">
        <v>267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v>4.0345199999999998E-7</v>
      </c>
      <c r="AU31" s="1">
        <v>4.0345199999999998E-7</v>
      </c>
      <c r="AV31" s="1">
        <v>4.0345199999999998E-7</v>
      </c>
      <c r="AW31" s="1">
        <v>1.1696199999999999E-6</v>
      </c>
      <c r="AX31" s="1">
        <v>9.9999999999999998E-13</v>
      </c>
      <c r="AY31" s="1">
        <v>1.1696199999999999E-6</v>
      </c>
      <c r="AZ31" s="1">
        <v>1.25762E-8</v>
      </c>
      <c r="BA31" s="1">
        <v>4.7291600000000001E-6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</row>
    <row r="32" spans="1:60" x14ac:dyDescent="0.25">
      <c r="A32" t="s">
        <v>27</v>
      </c>
      <c r="B32" t="s">
        <v>28</v>
      </c>
      <c r="C32">
        <v>2.3799382833446301</v>
      </c>
      <c r="D32">
        <v>33.647916009328</v>
      </c>
      <c r="E32">
        <v>10.1822933721513</v>
      </c>
      <c r="F32">
        <v>14.3577017461567</v>
      </c>
      <c r="G32">
        <v>29.932634884148001</v>
      </c>
      <c r="H32">
        <v>36.450810554546898</v>
      </c>
      <c r="I32">
        <v>54.203929273965997</v>
      </c>
      <c r="J32">
        <v>54.203929273965997</v>
      </c>
      <c r="K32">
        <v>54.203929273965997</v>
      </c>
      <c r="L32">
        <v>39.360343846481797</v>
      </c>
      <c r="M32">
        <v>34.070739917494599</v>
      </c>
      <c r="N32">
        <v>40.714154613075301</v>
      </c>
      <c r="O32">
        <v>35.0492137127913</v>
      </c>
      <c r="P32">
        <v>39.996073600754599</v>
      </c>
      <c r="Q32">
        <v>73.665938224378706</v>
      </c>
      <c r="R32">
        <v>94.649106253770896</v>
      </c>
      <c r="S32">
        <v>506.96966333847001</v>
      </c>
      <c r="T32">
        <v>15.6976848079302</v>
      </c>
      <c r="U32">
        <v>15.6976848079302</v>
      </c>
      <c r="V32">
        <v>15.6976848807598</v>
      </c>
      <c r="W32">
        <v>15.6976848079302</v>
      </c>
      <c r="X32">
        <v>996.96474753847599</v>
      </c>
      <c r="Y32">
        <v>980.84681153292104</v>
      </c>
      <c r="Z32">
        <v>94.527140892927207</v>
      </c>
      <c r="AA32">
        <v>94.527140878757905</v>
      </c>
      <c r="AB32">
        <v>14.351283638826899</v>
      </c>
      <c r="AC32">
        <v>3.07402088081585</v>
      </c>
      <c r="AD32">
        <v>0.58310949512135701</v>
      </c>
      <c r="AE32">
        <v>9.1914733015426006E-2</v>
      </c>
      <c r="AF32">
        <v>3.1769441915431398</v>
      </c>
      <c r="AG32">
        <v>0.500990626501714</v>
      </c>
      <c r="AH32">
        <v>1.6289070900556399</v>
      </c>
      <c r="AI32">
        <v>3.1753432456972401</v>
      </c>
      <c r="AJ32">
        <v>0.58635130793985202</v>
      </c>
      <c r="AK32">
        <v>9.24256170127431E-2</v>
      </c>
      <c r="AL32">
        <v>3.2788849875659301</v>
      </c>
      <c r="AM32">
        <v>0.51707499886004205</v>
      </c>
      <c r="AN32">
        <v>1.6803075602395801</v>
      </c>
      <c r="AO32">
        <v>3.2788849875659301</v>
      </c>
      <c r="AP32">
        <v>0.586612264834386</v>
      </c>
      <c r="AQ32">
        <v>9.2466751987548695E-2</v>
      </c>
      <c r="AR32">
        <v>3.3782890970608102</v>
      </c>
      <c r="AS32">
        <v>0.53276029199249697</v>
      </c>
      <c r="AT32">
        <v>0.45120030506132602</v>
      </c>
      <c r="AU32">
        <v>6.6394315944332298</v>
      </c>
      <c r="AV32">
        <v>97.833374968714296</v>
      </c>
      <c r="AW32">
        <v>49.885147079717299</v>
      </c>
      <c r="AX32">
        <v>756.17174504384502</v>
      </c>
      <c r="AY32">
        <v>49.8851470757754</v>
      </c>
      <c r="AZ32">
        <v>466.53805469457302</v>
      </c>
      <c r="BA32">
        <v>767.15646655223395</v>
      </c>
      <c r="BB32">
        <v>9.2252876998842395E-2</v>
      </c>
      <c r="BC32">
        <v>6.5873273741009104</v>
      </c>
      <c r="BD32">
        <v>35.590724589063498</v>
      </c>
      <c r="BE32">
        <v>1.2914154814187599</v>
      </c>
      <c r="BF32">
        <v>507.22203170753198</v>
      </c>
      <c r="BG32">
        <v>5.0340732458272104</v>
      </c>
      <c r="BH32">
        <v>645.63537112249298</v>
      </c>
    </row>
    <row r="33" spans="1:60" x14ac:dyDescent="0.25">
      <c r="A33" t="s">
        <v>29</v>
      </c>
      <c r="B33" t="s">
        <v>30</v>
      </c>
      <c r="C33">
        <v>250.777471031945</v>
      </c>
      <c r="D33">
        <v>84.090556406543001</v>
      </c>
      <c r="E33">
        <v>335.08060962345797</v>
      </c>
      <c r="F33">
        <v>1512.8777774385001</v>
      </c>
      <c r="G33">
        <v>2173.5403764243201</v>
      </c>
      <c r="H33">
        <v>2076.7884276926402</v>
      </c>
      <c r="I33">
        <v>2548.2935907936499</v>
      </c>
      <c r="J33">
        <v>1274.1467953968299</v>
      </c>
      <c r="K33">
        <v>1274.1467953968299</v>
      </c>
      <c r="L33">
        <v>1498.99563207556</v>
      </c>
      <c r="M33">
        <v>1582.43967486824</v>
      </c>
      <c r="N33">
        <v>2788.54845306283</v>
      </c>
      <c r="O33">
        <v>2934.9268739457102</v>
      </c>
      <c r="P33">
        <v>2650.4358081380601</v>
      </c>
      <c r="Q33">
        <v>2070.05911322561</v>
      </c>
      <c r="R33">
        <v>2015.0502716603601</v>
      </c>
      <c r="S33">
        <v>108.81427669721</v>
      </c>
      <c r="T33">
        <v>1190.72192557055</v>
      </c>
      <c r="U33">
        <v>11.907219255705501</v>
      </c>
      <c r="V33">
        <v>11.907219311750801</v>
      </c>
      <c r="W33">
        <v>1178.8147063148399</v>
      </c>
      <c r="X33">
        <v>2.4380541067454802</v>
      </c>
      <c r="Y33">
        <v>29.8041597399734</v>
      </c>
      <c r="Z33">
        <v>430.54307416049198</v>
      </c>
      <c r="AA33">
        <v>430.54307415454502</v>
      </c>
      <c r="AB33">
        <v>10.2409325947086</v>
      </c>
      <c r="AC33">
        <v>5.7976956059339697</v>
      </c>
      <c r="AD33">
        <v>0.229881803994226</v>
      </c>
      <c r="AE33">
        <v>9.7582517971948907E-3</v>
      </c>
      <c r="AF33">
        <v>5.5677814588667802</v>
      </c>
      <c r="AG33">
        <v>0.236398214695617</v>
      </c>
      <c r="AH33">
        <v>8.3728025355275495</v>
      </c>
      <c r="AI33">
        <v>5.56778021767522</v>
      </c>
      <c r="AJ33">
        <v>0.213940792328848</v>
      </c>
      <c r="AK33">
        <v>9.0816385862748598E-3</v>
      </c>
      <c r="AL33">
        <v>5.3538069096410501</v>
      </c>
      <c r="AM33">
        <v>0.227313028049557</v>
      </c>
      <c r="AN33">
        <v>8.0578165945340103</v>
      </c>
      <c r="AO33">
        <v>5.3538069096410501</v>
      </c>
      <c r="AP33">
        <v>0.19047434076341699</v>
      </c>
      <c r="AQ33">
        <v>8.0855040985710804E-3</v>
      </c>
      <c r="AR33">
        <v>5.1633013570508499</v>
      </c>
      <c r="AS33">
        <v>0.21922731995353401</v>
      </c>
      <c r="AT33">
        <v>8.0972659768485808</v>
      </c>
      <c r="AU33">
        <v>47.987609566243798</v>
      </c>
      <c r="AV33">
        <v>3.46642875691987</v>
      </c>
      <c r="AW33">
        <v>3.3823113837521701</v>
      </c>
      <c r="AX33">
        <v>6.5526498950755796E-2</v>
      </c>
      <c r="AY33">
        <v>3.3823113837521701</v>
      </c>
      <c r="AZ33">
        <v>4.3425450695069303</v>
      </c>
      <c r="BA33">
        <v>1.2744689080807099</v>
      </c>
      <c r="BB33">
        <v>2.69253553732062E-2</v>
      </c>
      <c r="BC33">
        <v>7.5114058310010003</v>
      </c>
      <c r="BD33">
        <v>2.2214794004322802</v>
      </c>
      <c r="BE33">
        <v>-1.1499250101982E-2</v>
      </c>
      <c r="BF33">
        <v>1.14024286861322</v>
      </c>
      <c r="BG33">
        <v>289.557357658407</v>
      </c>
      <c r="BH33">
        <v>347.92442197370201</v>
      </c>
    </row>
    <row r="34" spans="1:60" x14ac:dyDescent="0.25">
      <c r="A34" t="s">
        <v>31</v>
      </c>
      <c r="B34" t="s">
        <v>17</v>
      </c>
      <c r="C34">
        <v>8443.6858933314707</v>
      </c>
      <c r="D34">
        <v>8409.0556406543001</v>
      </c>
      <c r="E34">
        <v>8440.3176227571093</v>
      </c>
      <c r="F34">
        <v>8445.5298577511494</v>
      </c>
      <c r="G34">
        <v>12133.6306341941</v>
      </c>
      <c r="H34">
        <v>11593.5199365589</v>
      </c>
      <c r="I34">
        <v>14225.6631225046</v>
      </c>
      <c r="J34">
        <v>14225.6631225046</v>
      </c>
      <c r="K34">
        <v>14225.6631225046</v>
      </c>
      <c r="L34">
        <v>16736.067587386198</v>
      </c>
      <c r="M34">
        <v>19076.0049604899</v>
      </c>
      <c r="N34">
        <v>16163.5084242016</v>
      </c>
      <c r="O34">
        <v>18354.995353094</v>
      </c>
      <c r="P34">
        <v>16575.791844736799</v>
      </c>
      <c r="Q34">
        <v>12946.1233740398</v>
      </c>
      <c r="R34">
        <v>12602.311723608</v>
      </c>
      <c r="S34">
        <v>5711.0416644418401</v>
      </c>
      <c r="T34">
        <v>8454.3115619778891</v>
      </c>
      <c r="U34">
        <v>8454.3115619778891</v>
      </c>
      <c r="V34">
        <v>8454.3116017709508</v>
      </c>
      <c r="W34">
        <v>8454.3115619778891</v>
      </c>
      <c r="X34">
        <v>16.6647580776208</v>
      </c>
      <c r="Y34">
        <v>203.71947874214999</v>
      </c>
      <c r="Z34">
        <v>2942.8781555741298</v>
      </c>
      <c r="AA34">
        <v>2942.8781555334799</v>
      </c>
      <c r="AB34">
        <v>8476.7756980046797</v>
      </c>
      <c r="AC34">
        <v>4798.95407594056</v>
      </c>
      <c r="AD34">
        <v>4800.3397362383803</v>
      </c>
      <c r="AE34">
        <v>203.76960265837701</v>
      </c>
      <c r="AF34">
        <v>4798.86900603093</v>
      </c>
      <c r="AG34">
        <v>203.75154340463899</v>
      </c>
      <c r="AH34">
        <v>7216.5157483638404</v>
      </c>
      <c r="AI34">
        <v>4798.8679362483299</v>
      </c>
      <c r="AJ34">
        <v>4800.3367441953997</v>
      </c>
      <c r="AK34">
        <v>203.77097293436299</v>
      </c>
      <c r="AL34">
        <v>4798.7801161672896</v>
      </c>
      <c r="AM34">
        <v>203.74758700872201</v>
      </c>
      <c r="AN34">
        <v>7222.4663134451903</v>
      </c>
      <c r="AO34">
        <v>4798.7801161672896</v>
      </c>
      <c r="AP34">
        <v>4800.3366034898299</v>
      </c>
      <c r="AQ34">
        <v>203.77097054897601</v>
      </c>
      <c r="AR34">
        <v>4798.6937091581303</v>
      </c>
      <c r="AS34">
        <v>203.74653509232701</v>
      </c>
      <c r="AT34">
        <v>7525.4727432809796</v>
      </c>
      <c r="AU34">
        <v>44598.936090096002</v>
      </c>
      <c r="AV34">
        <v>3221.6448368265701</v>
      </c>
      <c r="AW34">
        <v>9113.8540415319203</v>
      </c>
      <c r="AX34">
        <v>92.963392311154806</v>
      </c>
      <c r="AY34">
        <v>9113.8540415319094</v>
      </c>
      <c r="AZ34">
        <v>15504.833706466099</v>
      </c>
      <c r="BA34">
        <v>13998.8892506108</v>
      </c>
      <c r="BB34">
        <v>203.77017962868899</v>
      </c>
      <c r="BC34">
        <v>56846.065510807603</v>
      </c>
      <c r="BD34">
        <v>16812.081036374198</v>
      </c>
      <c r="BE34">
        <v>-32.615261156762102</v>
      </c>
      <c r="BF34">
        <v>5692.5833943235803</v>
      </c>
      <c r="BG34">
        <v>15727.414633807</v>
      </c>
      <c r="BH34">
        <v>2720.5186475594701</v>
      </c>
    </row>
    <row r="35" spans="1:60" x14ac:dyDescent="0.25">
      <c r="A35" t="s">
        <v>32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0.830052956325249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4.8915046731131798E-2</v>
      </c>
      <c r="AA35">
        <v>4.8915046737060902E-2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0.34491088483765497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1</v>
      </c>
      <c r="BH35">
        <v>0</v>
      </c>
    </row>
    <row r="36" spans="1:60" x14ac:dyDescent="0.25">
      <c r="A36" t="s">
        <v>33</v>
      </c>
      <c r="B36" t="s">
        <v>34</v>
      </c>
      <c r="C36">
        <v>1.1805952156599699</v>
      </c>
      <c r="D36">
        <v>1.1960375742614</v>
      </c>
      <c r="E36">
        <v>1.1847514055292001</v>
      </c>
      <c r="F36">
        <v>1.29562737337457</v>
      </c>
      <c r="G36">
        <v>2.7010967213822901</v>
      </c>
      <c r="H36">
        <v>3.2892916130399001</v>
      </c>
      <c r="I36">
        <v>4.8913186632121199</v>
      </c>
      <c r="J36">
        <v>4.8913186632121199</v>
      </c>
      <c r="K36">
        <v>4.8913186632121199</v>
      </c>
      <c r="L36">
        <v>3.55184554008359</v>
      </c>
      <c r="M36">
        <v>2.8476849302404199</v>
      </c>
      <c r="N36">
        <v>3.5384855402234101</v>
      </c>
      <c r="O36">
        <v>2.82325904431478</v>
      </c>
      <c r="P36">
        <v>3.22173494263581</v>
      </c>
      <c r="Q36">
        <v>5.9338856515919103</v>
      </c>
      <c r="R36">
        <v>7.6243685168264097</v>
      </c>
      <c r="S36">
        <v>29.772511918087702</v>
      </c>
      <c r="T36">
        <v>1.3314603654825801</v>
      </c>
      <c r="U36">
        <v>1.3314603654825801</v>
      </c>
      <c r="V36">
        <v>1.33146037165991</v>
      </c>
      <c r="W36">
        <v>1.3314603654825801</v>
      </c>
      <c r="X36">
        <v>55.339952947635297</v>
      </c>
      <c r="Y36">
        <v>54.445271543540898</v>
      </c>
      <c r="Z36">
        <v>5.2470536618319104</v>
      </c>
      <c r="AA36">
        <v>5.2470536610453999</v>
      </c>
      <c r="AB36">
        <v>1.3141091613823399</v>
      </c>
      <c r="AC36">
        <v>0.28147997791861101</v>
      </c>
      <c r="AD36">
        <v>0.28129868051742701</v>
      </c>
      <c r="AE36">
        <v>4.4340717024286901E-2</v>
      </c>
      <c r="AF36">
        <v>0.28149113510511198</v>
      </c>
      <c r="AG36">
        <v>4.4389958283305199E-2</v>
      </c>
      <c r="AH36">
        <v>0.14432828470235401</v>
      </c>
      <c r="AI36">
        <v>0.28134928430880202</v>
      </c>
      <c r="AJ36">
        <v>0.28115774410157701</v>
      </c>
      <c r="AK36">
        <v>4.4318444633135903E-2</v>
      </c>
      <c r="AL36">
        <v>0.28136076907116903</v>
      </c>
      <c r="AM36">
        <v>4.4370150187773301E-2</v>
      </c>
      <c r="AN36">
        <v>0.14418701150480701</v>
      </c>
      <c r="AO36">
        <v>0.28136076907116903</v>
      </c>
      <c r="AP36">
        <v>0.281157762518018</v>
      </c>
      <c r="AQ36">
        <v>4.4318447899256597E-2</v>
      </c>
      <c r="AR36">
        <v>0.28137207125031999</v>
      </c>
      <c r="AS36">
        <v>4.4372717233783797E-2</v>
      </c>
      <c r="AT36">
        <v>2.00607443762334E-2</v>
      </c>
      <c r="AU36">
        <v>0.29519470294088102</v>
      </c>
      <c r="AV36">
        <v>4.3497539888516297</v>
      </c>
      <c r="AW36">
        <v>1.60954599897707</v>
      </c>
      <c r="AX36">
        <v>41.973335528683997</v>
      </c>
      <c r="AY36">
        <v>1.6095459988498899</v>
      </c>
      <c r="AZ36">
        <v>16.584192838762998</v>
      </c>
      <c r="BA36">
        <v>19.276566500359099</v>
      </c>
      <c r="BB36">
        <v>4.4326515151867203E-2</v>
      </c>
      <c r="BC36">
        <v>3.1651399518093899</v>
      </c>
      <c r="BD36">
        <v>17.100960361191198</v>
      </c>
      <c r="BE36">
        <v>4.03582472286073E-2</v>
      </c>
      <c r="BF36">
        <v>29.7830506869728</v>
      </c>
      <c r="BG36">
        <v>0.27943352786230402</v>
      </c>
      <c r="BH36">
        <v>35.838209071548903</v>
      </c>
    </row>
    <row r="37" spans="1:60" s="37" customFormat="1" x14ac:dyDescent="0.25">
      <c r="A37" s="37" t="s">
        <v>61</v>
      </c>
    </row>
    <row r="38" spans="1:60" x14ac:dyDescent="0.25">
      <c r="A38" t="s">
        <v>7</v>
      </c>
      <c r="B38" t="s">
        <v>8</v>
      </c>
      <c r="C38">
        <v>2.9700000000000001E-2</v>
      </c>
      <c r="D38">
        <v>0.01</v>
      </c>
      <c r="E38">
        <v>3.9699999999999999E-2</v>
      </c>
      <c r="F38">
        <v>0.17913355383499299</v>
      </c>
      <c r="G38">
        <v>0.17913355383499299</v>
      </c>
      <c r="H38">
        <v>0.17913355383499299</v>
      </c>
      <c r="I38">
        <v>0.17913355383499299</v>
      </c>
      <c r="J38" s="1">
        <v>8.9566776917496399E-2</v>
      </c>
      <c r="K38" s="1">
        <v>8.9566776917496399E-2</v>
      </c>
      <c r="L38" s="1">
        <v>8.9566776917496399E-2</v>
      </c>
      <c r="M38">
        <v>8.2954459182924697E-2</v>
      </c>
      <c r="N38">
        <v>0.172521236100421</v>
      </c>
      <c r="O38">
        <v>0.15989799057350301</v>
      </c>
      <c r="P38">
        <v>0.15989799057350301</v>
      </c>
      <c r="Q38">
        <v>0.15989799057350301</v>
      </c>
      <c r="R38">
        <v>0.13272155710943001</v>
      </c>
      <c r="T38">
        <v>0.140841973570699</v>
      </c>
      <c r="U38">
        <v>1.408419735707E-3</v>
      </c>
      <c r="V38">
        <v>1.408419735707E-3</v>
      </c>
      <c r="W38">
        <v>0.13943355383499201</v>
      </c>
      <c r="Z38">
        <v>7.1562713367645699E-3</v>
      </c>
      <c r="AA38">
        <v>7.1562713376320001E-3</v>
      </c>
      <c r="AB38" s="1">
        <v>1.2081165008435001E-3</v>
      </c>
      <c r="AC38">
        <v>1.2081165008435001E-3</v>
      </c>
      <c r="AD38" s="1">
        <v>4.7888653017372503E-5</v>
      </c>
      <c r="AE38" s="1">
        <v>4.7888653017372503E-5</v>
      </c>
      <c r="AF38">
        <v>1.1602278478261301E-3</v>
      </c>
      <c r="AG38">
        <v>1.1602278478261301E-3</v>
      </c>
      <c r="AH38">
        <v>1.1602278478261301E-3</v>
      </c>
      <c r="AI38">
        <v>1.1602278478261301E-3</v>
      </c>
      <c r="AJ38" s="1">
        <v>4.4567871740987002E-5</v>
      </c>
      <c r="AK38" s="1">
        <v>4.4567871740987002E-5</v>
      </c>
      <c r="AL38">
        <v>1.11565997608515E-3</v>
      </c>
      <c r="AM38">
        <v>1.11565997608515E-3</v>
      </c>
      <c r="AN38">
        <v>1.11565997608515E-3</v>
      </c>
      <c r="AO38">
        <v>1.11565997608515E-3</v>
      </c>
      <c r="AP38" s="1">
        <v>3.9679371780916902E-5</v>
      </c>
      <c r="AQ38" s="1">
        <v>3.9679371780916902E-5</v>
      </c>
      <c r="AR38">
        <v>1.07598060430423E-3</v>
      </c>
      <c r="AS38">
        <v>1.07598060430423E-3</v>
      </c>
      <c r="AT38">
        <v>1.07598103841093E-3</v>
      </c>
      <c r="AU38">
        <v>1.07598103841093E-3</v>
      </c>
      <c r="AV38">
        <v>3.7111757202684898E-4</v>
      </c>
      <c r="AW38">
        <v>3.71117572032527E-4</v>
      </c>
      <c r="AY38">
        <v>3.71117572032527E-4</v>
      </c>
      <c r="BB38">
        <v>1.32135896539276E-4</v>
      </c>
      <c r="BC38">
        <v>1.32135896539276E-4</v>
      </c>
      <c r="BD38">
        <v>1.32135896539276E-4</v>
      </c>
      <c r="BE38">
        <v>3.5257268205555499E-4</v>
      </c>
      <c r="BG38">
        <v>1.8410995347956701E-2</v>
      </c>
    </row>
    <row r="39" spans="1:60" x14ac:dyDescent="0.25">
      <c r="A39" t="s">
        <v>9</v>
      </c>
      <c r="B39" t="s">
        <v>8</v>
      </c>
      <c r="C39">
        <v>2.9700000000000001E-2</v>
      </c>
      <c r="D39">
        <v>0</v>
      </c>
      <c r="E39">
        <v>2.9700000000000001E-2</v>
      </c>
      <c r="F39">
        <v>0.112568228129217</v>
      </c>
      <c r="G39">
        <v>0.112568228129217</v>
      </c>
      <c r="H39">
        <v>0.112568228129217</v>
      </c>
      <c r="I39">
        <v>0.112568228129217</v>
      </c>
      <c r="J39" s="1">
        <v>5.6284114064608502E-2</v>
      </c>
      <c r="K39" s="1">
        <v>5.6284114064608502E-2</v>
      </c>
      <c r="L39" s="1">
        <v>5.6284114064608502E-2</v>
      </c>
      <c r="M39">
        <v>4.6367654134029698E-2</v>
      </c>
      <c r="N39">
        <v>0.102651768198638</v>
      </c>
      <c r="O39">
        <v>8.3716899908044304E-2</v>
      </c>
      <c r="P39">
        <v>8.3716899908044304E-2</v>
      </c>
      <c r="Q39">
        <v>8.3716899908044304E-2</v>
      </c>
      <c r="R39">
        <v>8.3517487500699497E-2</v>
      </c>
      <c r="T39">
        <v>8.3705280938602897E-2</v>
      </c>
      <c r="U39">
        <v>8.3705280938602903E-4</v>
      </c>
      <c r="V39">
        <v>8.3705280938602903E-4</v>
      </c>
      <c r="W39">
        <v>8.2868228129216501E-2</v>
      </c>
      <c r="Z39">
        <v>0</v>
      </c>
      <c r="AA39">
        <v>0</v>
      </c>
      <c r="AB39" s="1">
        <v>8.37052809386026E-4</v>
      </c>
      <c r="AC39">
        <v>8.37052809386026E-4</v>
      </c>
      <c r="AD39" s="1">
        <v>4.7816641736176803E-5</v>
      </c>
      <c r="AE39" s="1">
        <v>4.7816641736176803E-5</v>
      </c>
      <c r="AF39">
        <v>7.8923616764985105E-4</v>
      </c>
      <c r="AG39">
        <v>7.8923616764985105E-4</v>
      </c>
      <c r="AH39">
        <v>7.8923616764985105E-4</v>
      </c>
      <c r="AI39">
        <v>7.8923616764985105E-4</v>
      </c>
      <c r="AJ39" s="1">
        <v>4.4486085825751502E-5</v>
      </c>
      <c r="AK39" s="1">
        <v>4.4486085825751502E-5</v>
      </c>
      <c r="AL39">
        <v>7.4475008182410399E-4</v>
      </c>
      <c r="AM39">
        <v>7.4475008182410399E-4</v>
      </c>
      <c r="AN39">
        <v>7.4475008182410399E-4</v>
      </c>
      <c r="AO39">
        <v>7.4475008182410399E-4</v>
      </c>
      <c r="AP39" s="1">
        <v>3.9605585926381101E-5</v>
      </c>
      <c r="AQ39" s="1">
        <v>3.9605585926381101E-5</v>
      </c>
      <c r="AR39">
        <v>7.0514449589771904E-4</v>
      </c>
      <c r="AS39">
        <v>7.0514449589771904E-4</v>
      </c>
      <c r="AT39">
        <v>0</v>
      </c>
      <c r="AU39">
        <v>0</v>
      </c>
      <c r="AV39">
        <v>0</v>
      </c>
      <c r="AW39">
        <v>0</v>
      </c>
      <c r="AY39">
        <v>0</v>
      </c>
      <c r="BB39">
        <v>1.3190831348830901E-4</v>
      </c>
      <c r="BC39">
        <v>1.3190831348830901E-4</v>
      </c>
      <c r="BD39">
        <v>1.3190831348830901E-4</v>
      </c>
      <c r="BE39">
        <v>0</v>
      </c>
      <c r="BG39">
        <v>0</v>
      </c>
    </row>
    <row r="40" spans="1:60" x14ac:dyDescent="0.25">
      <c r="A40" t="s">
        <v>10</v>
      </c>
      <c r="B40" t="s">
        <v>8</v>
      </c>
      <c r="C40">
        <v>0</v>
      </c>
      <c r="D40">
        <v>9.9000000000000008E-3</v>
      </c>
      <c r="E40">
        <v>9.9000000000000199E-3</v>
      </c>
      <c r="F40">
        <v>3.7414598485895498E-2</v>
      </c>
      <c r="G40">
        <v>3.7414598485895498E-2</v>
      </c>
      <c r="H40">
        <v>3.7414598485895498E-2</v>
      </c>
      <c r="I40">
        <v>3.7414598485895498E-2</v>
      </c>
      <c r="J40">
        <v>1.8707299242947801E-2</v>
      </c>
      <c r="K40">
        <v>1.8707299242947801E-2</v>
      </c>
      <c r="L40">
        <v>1.8707299242947801E-2</v>
      </c>
      <c r="M40">
        <v>1.5401828689247599E-2</v>
      </c>
      <c r="N40">
        <v>3.4109127932195303E-2</v>
      </c>
      <c r="O40">
        <v>2.7797505168520101E-2</v>
      </c>
      <c r="P40">
        <v>2.7797505168520101E-2</v>
      </c>
      <c r="Q40">
        <v>2.7797505168520101E-2</v>
      </c>
      <c r="R40">
        <v>2.7724342633666101E-2</v>
      </c>
      <c r="T40">
        <v>2.77925237231267E-2</v>
      </c>
      <c r="U40">
        <v>2.7792523723126701E-4</v>
      </c>
      <c r="V40">
        <v>2.7792523723126701E-4</v>
      </c>
      <c r="W40">
        <v>2.7514598485895402E-2</v>
      </c>
      <c r="Z40">
        <v>0</v>
      </c>
      <c r="AA40">
        <v>0</v>
      </c>
      <c r="AB40">
        <v>2.7792523723126701E-4</v>
      </c>
      <c r="AC40">
        <v>2.7792523723126701E-4</v>
      </c>
      <c r="AD40">
        <v>0</v>
      </c>
      <c r="AE40">
        <v>0</v>
      </c>
      <c r="AF40">
        <v>2.7792523723126799E-4</v>
      </c>
      <c r="AG40">
        <v>2.7792523723126799E-4</v>
      </c>
      <c r="AH40">
        <v>2.7792523723126799E-4</v>
      </c>
      <c r="AI40">
        <v>2.7792523723126799E-4</v>
      </c>
      <c r="AJ40">
        <v>0</v>
      </c>
      <c r="AK40">
        <v>0</v>
      </c>
      <c r="AL40">
        <v>2.7792523723126999E-4</v>
      </c>
      <c r="AM40">
        <v>2.7792523723126999E-4</v>
      </c>
      <c r="AN40">
        <v>2.7792523723126999E-4</v>
      </c>
      <c r="AO40">
        <v>2.7792523723126999E-4</v>
      </c>
      <c r="AP40">
        <v>0</v>
      </c>
      <c r="AQ40">
        <v>0</v>
      </c>
      <c r="AR40">
        <v>2.7792523723126799E-4</v>
      </c>
      <c r="AS40">
        <v>2.7792523723126799E-4</v>
      </c>
      <c r="AT40">
        <v>2.7792523723126902E-4</v>
      </c>
      <c r="AU40">
        <v>2.7792523723126902E-4</v>
      </c>
      <c r="AV40">
        <v>2.7792443823155898E-4</v>
      </c>
      <c r="AW40">
        <v>2.7792443823337199E-4</v>
      </c>
      <c r="AY40">
        <v>2.7792443823337199E-4</v>
      </c>
      <c r="BB40">
        <v>0</v>
      </c>
      <c r="BC40">
        <v>0</v>
      </c>
      <c r="BD40">
        <v>0</v>
      </c>
      <c r="BE40">
        <v>0</v>
      </c>
      <c r="BG40">
        <v>0</v>
      </c>
    </row>
    <row r="41" spans="1:60" x14ac:dyDescent="0.25">
      <c r="A41" t="s">
        <v>11</v>
      </c>
      <c r="B41" t="s">
        <v>8</v>
      </c>
      <c r="C41">
        <v>0</v>
      </c>
      <c r="D41">
        <v>0</v>
      </c>
      <c r="E41">
        <v>0</v>
      </c>
      <c r="F41">
        <v>1.9830020251485898E-2</v>
      </c>
      <c r="G41">
        <v>1.9830020251485898E-2</v>
      </c>
      <c r="H41">
        <v>1.9830020251485898E-2</v>
      </c>
      <c r="I41">
        <v>1.9830020251485898E-2</v>
      </c>
      <c r="J41">
        <v>9.9150101257429405E-3</v>
      </c>
      <c r="K41">
        <v>9.9150101257429405E-3</v>
      </c>
      <c r="L41">
        <v>9.9150101257429405E-3</v>
      </c>
      <c r="M41">
        <v>1.6525864677409401E-2</v>
      </c>
      <c r="N41">
        <v>2.6440874803152398E-2</v>
      </c>
      <c r="O41">
        <v>3.90641203305035E-2</v>
      </c>
      <c r="P41">
        <v>3.90641203305035E-2</v>
      </c>
      <c r="Q41">
        <v>3.90641203305035E-2</v>
      </c>
      <c r="R41">
        <v>1.22037495843104E-2</v>
      </c>
      <c r="T41">
        <v>2.0030323486349401E-2</v>
      </c>
      <c r="U41">
        <v>2.0030323486349401E-4</v>
      </c>
      <c r="V41">
        <v>2.0030323486349401E-4</v>
      </c>
      <c r="W41">
        <v>1.9830020251485801E-2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Y41">
        <v>0</v>
      </c>
      <c r="BB41">
        <v>0</v>
      </c>
      <c r="BC41">
        <v>0</v>
      </c>
      <c r="BD41">
        <v>0</v>
      </c>
      <c r="BE41">
        <v>0</v>
      </c>
      <c r="BG41">
        <v>0</v>
      </c>
    </row>
    <row r="42" spans="1:60" x14ac:dyDescent="0.25">
      <c r="A42" t="s">
        <v>12</v>
      </c>
      <c r="B42" t="s">
        <v>8</v>
      </c>
      <c r="C42">
        <v>0</v>
      </c>
      <c r="D42">
        <v>1E-4</v>
      </c>
      <c r="E42">
        <v>1E-4</v>
      </c>
      <c r="F42">
        <v>9.3207069683943593E-3</v>
      </c>
      <c r="G42">
        <v>9.3207069683943593E-3</v>
      </c>
      <c r="H42">
        <v>9.3207069683943593E-3</v>
      </c>
      <c r="I42">
        <v>9.3207069683943593E-3</v>
      </c>
      <c r="J42">
        <v>4.6603534841971796E-3</v>
      </c>
      <c r="K42">
        <v>4.6603534841971796E-3</v>
      </c>
      <c r="L42">
        <v>4.6603534841971796E-3</v>
      </c>
      <c r="M42">
        <v>4.6591116822380096E-3</v>
      </c>
      <c r="N42">
        <v>9.3194651664351806E-3</v>
      </c>
      <c r="O42">
        <v>9.3194651664352396E-3</v>
      </c>
      <c r="P42">
        <v>9.3194651664352396E-3</v>
      </c>
      <c r="Q42">
        <v>9.3194651664352396E-3</v>
      </c>
      <c r="R42">
        <v>9.2759773907539408E-3</v>
      </c>
      <c r="T42">
        <v>9.3138454226205508E-3</v>
      </c>
      <c r="U42" s="1">
        <v>9.3138454226205505E-5</v>
      </c>
      <c r="V42" s="1">
        <v>9.3138454226205505E-5</v>
      </c>
      <c r="W42">
        <v>9.2207069683943096E-3</v>
      </c>
      <c r="Z42">
        <v>0</v>
      </c>
      <c r="AA42">
        <v>0</v>
      </c>
      <c r="AB42" s="1">
        <v>9.3138454226205194E-5</v>
      </c>
      <c r="AC42" s="1">
        <v>9.3138454226205194E-5</v>
      </c>
      <c r="AD42" s="1">
        <v>7.2011281195658995E-8</v>
      </c>
      <c r="AE42" s="1">
        <v>7.2011281195658995E-8</v>
      </c>
      <c r="AF42" s="1">
        <v>9.3066442945009806E-5</v>
      </c>
      <c r="AG42" s="1">
        <v>9.3066442945009806E-5</v>
      </c>
      <c r="AH42" s="1">
        <v>9.3066442945009806E-5</v>
      </c>
      <c r="AI42" s="1">
        <v>9.3066442945009806E-5</v>
      </c>
      <c r="AJ42" s="1">
        <v>8.1785915235511103E-8</v>
      </c>
      <c r="AK42" s="1">
        <v>8.1785915235511103E-8</v>
      </c>
      <c r="AL42" s="1">
        <v>9.2984657029774895E-5</v>
      </c>
      <c r="AM42" s="1">
        <v>9.2984657029774895E-5</v>
      </c>
      <c r="AN42" s="1">
        <v>9.2984657029774895E-5</v>
      </c>
      <c r="AO42" s="1">
        <v>9.2984657029774895E-5</v>
      </c>
      <c r="AP42" s="1">
        <v>7.3785854535797304E-8</v>
      </c>
      <c r="AQ42" s="1">
        <v>7.3785854535797304E-8</v>
      </c>
      <c r="AR42" s="1">
        <v>9.2910871175238505E-5</v>
      </c>
      <c r="AS42" s="1">
        <v>9.2910871175238505E-5</v>
      </c>
      <c r="AT42" s="1">
        <v>9.2910871175238898E-5</v>
      </c>
      <c r="AU42" s="1">
        <v>9.2910871175238898E-5</v>
      </c>
      <c r="AV42" s="1">
        <v>9.2903308510820706E-5</v>
      </c>
      <c r="AW42" s="1">
        <v>9.2903308525295997E-5</v>
      </c>
      <c r="AY42" s="1">
        <v>9.2903308525295997E-5</v>
      </c>
      <c r="BB42" s="1">
        <v>2.2758305096696699E-7</v>
      </c>
      <c r="BC42" s="1">
        <v>2.2758305096696699E-7</v>
      </c>
      <c r="BD42" s="1">
        <v>2.2758305096696699E-7</v>
      </c>
      <c r="BE42">
        <v>0</v>
      </c>
      <c r="BG42">
        <v>0</v>
      </c>
    </row>
    <row r="43" spans="1:60" x14ac:dyDescent="0.25">
      <c r="A43" t="s">
        <v>13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Z43">
        <v>7.1562713367645699E-3</v>
      </c>
      <c r="AA43">
        <v>7.1562713376320001E-3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7.0514449589772197E-4</v>
      </c>
      <c r="AU43">
        <v>7.0514449589772197E-4</v>
      </c>
      <c r="AV43" s="1">
        <v>2.8939121617863601E-7</v>
      </c>
      <c r="AW43" s="1">
        <v>2.8939120556818197E-7</v>
      </c>
      <c r="AY43" s="1">
        <v>2.8939120556818197E-7</v>
      </c>
      <c r="BB43">
        <v>0</v>
      </c>
      <c r="BC43">
        <v>0</v>
      </c>
      <c r="BD43">
        <v>0</v>
      </c>
      <c r="BE43">
        <v>0</v>
      </c>
      <c r="BG43">
        <v>1.8410995347956701E-2</v>
      </c>
    </row>
    <row r="44" spans="1:60" x14ac:dyDescent="0.25">
      <c r="A44" t="s">
        <v>267</v>
      </c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0</v>
      </c>
      <c r="U44">
        <v>0</v>
      </c>
      <c r="V44">
        <v>0</v>
      </c>
      <c r="W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">
        <v>4.3410669704107201E-10</v>
      </c>
      <c r="AU44" s="1">
        <v>4.3410669704107201E-10</v>
      </c>
      <c r="AV44" s="1">
        <v>4.34068290929723E-10</v>
      </c>
      <c r="AW44" s="1">
        <v>4.34068291002241E-10</v>
      </c>
      <c r="AY44" s="1">
        <v>4.34068291002241E-10</v>
      </c>
      <c r="BB44">
        <v>0</v>
      </c>
      <c r="BC44">
        <v>0</v>
      </c>
      <c r="BD44">
        <v>0</v>
      </c>
      <c r="BE44">
        <v>3.5257268205555499E-4</v>
      </c>
      <c r="BG44">
        <v>0</v>
      </c>
    </row>
    <row r="45" spans="1:60" x14ac:dyDescent="0.25">
      <c r="A45" t="s">
        <v>14</v>
      </c>
      <c r="B45" t="s">
        <v>15</v>
      </c>
      <c r="C45">
        <v>5.9871635999999999E-2</v>
      </c>
      <c r="D45">
        <v>0.281328252</v>
      </c>
      <c r="E45">
        <v>0.34119988800000001</v>
      </c>
      <c r="F45">
        <v>1.98509709778135</v>
      </c>
      <c r="G45">
        <v>1.98509709778135</v>
      </c>
      <c r="H45">
        <v>1.98509709778135</v>
      </c>
      <c r="I45">
        <v>1.98509709778135</v>
      </c>
      <c r="J45">
        <v>0.99254854889067601</v>
      </c>
      <c r="K45">
        <v>0.99254854889067601</v>
      </c>
      <c r="L45">
        <v>0.99254854889067601</v>
      </c>
      <c r="M45">
        <v>0.99249736998792004</v>
      </c>
      <c r="N45">
        <v>1.9850459188786</v>
      </c>
      <c r="O45">
        <v>1.98504591887947</v>
      </c>
      <c r="P45">
        <v>1.98504591887947</v>
      </c>
      <c r="Q45">
        <v>1.98504591887947</v>
      </c>
      <c r="R45">
        <v>1.5234099849106699</v>
      </c>
      <c r="T45">
        <v>1.6605022321023799</v>
      </c>
      <c r="U45">
        <v>1.6605022321023798E-2</v>
      </c>
      <c r="V45">
        <v>1.6605022321023798E-2</v>
      </c>
      <c r="W45">
        <v>1.64389720978135</v>
      </c>
      <c r="Z45">
        <v>0.12892223188778801</v>
      </c>
      <c r="AA45">
        <v>0.12892223190341501</v>
      </c>
      <c r="AB45">
        <v>1.31937460614869E-2</v>
      </c>
      <c r="AC45">
        <v>1.31937460614869E-2</v>
      </c>
      <c r="AD45" s="1">
        <v>9.9269318404328498E-5</v>
      </c>
      <c r="AE45" s="1">
        <v>9.9269318404328498E-5</v>
      </c>
      <c r="AF45">
        <v>1.30944767430826E-2</v>
      </c>
      <c r="AG45">
        <v>1.30944767430826E-2</v>
      </c>
      <c r="AH45">
        <v>1.30944767430826E-2</v>
      </c>
      <c r="AI45">
        <v>1.30944767430826E-2</v>
      </c>
      <c r="AJ45" s="1">
        <v>9.29457944362443E-5</v>
      </c>
      <c r="AK45" s="1">
        <v>9.29457944362443E-5</v>
      </c>
      <c r="AL45">
        <v>1.30015309486464E-2</v>
      </c>
      <c r="AM45">
        <v>1.30015309486464E-2</v>
      </c>
      <c r="AN45">
        <v>1.30015309486464E-2</v>
      </c>
      <c r="AO45">
        <v>1.30015309486464E-2</v>
      </c>
      <c r="AP45" s="1">
        <v>8.2787705874269197E-5</v>
      </c>
      <c r="AQ45" s="1">
        <v>8.2787705874269197E-5</v>
      </c>
      <c r="AR45">
        <v>1.2918743242772099E-2</v>
      </c>
      <c r="AS45">
        <v>1.2918743242772099E-2</v>
      </c>
      <c r="AT45">
        <v>2.4200645981331498E-2</v>
      </c>
      <c r="AU45">
        <v>2.4200645981331498E-2</v>
      </c>
      <c r="AV45">
        <v>1.15021594137547E-2</v>
      </c>
      <c r="AW45">
        <v>1.15021594141926E-2</v>
      </c>
      <c r="AY45">
        <v>1.15021594141926E-2</v>
      </c>
      <c r="BB45">
        <v>2.7500281871484201E-4</v>
      </c>
      <c r="BC45">
        <v>2.7500281871484201E-4</v>
      </c>
      <c r="BD45">
        <v>2.7500281871484201E-4</v>
      </c>
      <c r="BE45">
        <v>1.12819027385593E-2</v>
      </c>
      <c r="BG45">
        <v>0.33167923627213702</v>
      </c>
    </row>
    <row r="46" spans="1:60" x14ac:dyDescent="0.25">
      <c r="A46" t="s">
        <v>9</v>
      </c>
      <c r="B46" t="s">
        <v>15</v>
      </c>
      <c r="C46">
        <v>5.9871635999999999E-2</v>
      </c>
      <c r="D46">
        <v>0</v>
      </c>
      <c r="E46">
        <v>5.9871635999999902E-2</v>
      </c>
      <c r="F46">
        <v>0.22692403972112599</v>
      </c>
      <c r="G46">
        <v>0.22692403972112599</v>
      </c>
      <c r="H46">
        <v>0.22692403972112599</v>
      </c>
      <c r="I46">
        <v>0.22692403972112599</v>
      </c>
      <c r="J46">
        <v>0.11346201986056299</v>
      </c>
      <c r="K46">
        <v>0.11346201986056299</v>
      </c>
      <c r="L46">
        <v>0.11346201986056299</v>
      </c>
      <c r="M46">
        <v>9.3471626615708098E-2</v>
      </c>
      <c r="N46">
        <v>0.20693364647627099</v>
      </c>
      <c r="O46">
        <v>0.16876322418662801</v>
      </c>
      <c r="P46">
        <v>0.16876322418662801</v>
      </c>
      <c r="Q46">
        <v>0.16876322418662801</v>
      </c>
      <c r="R46">
        <v>0.16836123270291001</v>
      </c>
      <c r="T46">
        <v>0.168739801738512</v>
      </c>
      <c r="U46">
        <v>1.6873980173851199E-3</v>
      </c>
      <c r="V46">
        <v>1.6873980173851199E-3</v>
      </c>
      <c r="W46">
        <v>0.16705240372112601</v>
      </c>
      <c r="Z46">
        <v>0</v>
      </c>
      <c r="AA46">
        <v>0</v>
      </c>
      <c r="AB46">
        <v>1.6873980173851E-3</v>
      </c>
      <c r="AC46">
        <v>1.6873980173851E-3</v>
      </c>
      <c r="AD46" s="1">
        <v>9.6392611743124305E-5</v>
      </c>
      <c r="AE46" s="1">
        <v>9.6392611743124305E-5</v>
      </c>
      <c r="AF46">
        <v>1.59100540564198E-3</v>
      </c>
      <c r="AG46">
        <v>1.59100540564198E-3</v>
      </c>
      <c r="AH46">
        <v>1.59100540564198E-3</v>
      </c>
      <c r="AI46">
        <v>1.59100540564198E-3</v>
      </c>
      <c r="AJ46" s="1">
        <v>8.9678610694416102E-5</v>
      </c>
      <c r="AK46" s="1">
        <v>8.9678610694416102E-5</v>
      </c>
      <c r="AL46">
        <v>1.5013267949475701E-3</v>
      </c>
      <c r="AM46">
        <v>1.5013267949475701E-3</v>
      </c>
      <c r="AN46">
        <v>1.5013267949475701E-3</v>
      </c>
      <c r="AO46">
        <v>1.5013267949475701E-3</v>
      </c>
      <c r="AP46" s="1">
        <v>7.9840108557273096E-5</v>
      </c>
      <c r="AQ46" s="1">
        <v>7.9840108557273096E-5</v>
      </c>
      <c r="AR46">
        <v>1.4214866863902899E-3</v>
      </c>
      <c r="AS46">
        <v>1.4214866863902899E-3</v>
      </c>
      <c r="AT46">
        <v>0</v>
      </c>
      <c r="AU46">
        <v>0</v>
      </c>
      <c r="AV46">
        <v>0</v>
      </c>
      <c r="AW46">
        <v>0</v>
      </c>
      <c r="AY46">
        <v>0</v>
      </c>
      <c r="BB46">
        <v>2.6591133099481399E-4</v>
      </c>
      <c r="BC46">
        <v>2.6591133099481399E-4</v>
      </c>
      <c r="BD46">
        <v>2.6591133099481399E-4</v>
      </c>
      <c r="BE46">
        <v>0</v>
      </c>
      <c r="BG46">
        <v>0</v>
      </c>
    </row>
    <row r="47" spans="1:60" x14ac:dyDescent="0.25">
      <c r="A47" t="s">
        <v>10</v>
      </c>
      <c r="B47" t="s">
        <v>15</v>
      </c>
      <c r="C47">
        <v>0</v>
      </c>
      <c r="D47">
        <v>0.27733345199999998</v>
      </c>
      <c r="E47">
        <v>0.27733345199999998</v>
      </c>
      <c r="F47">
        <v>1.0481131063926601</v>
      </c>
      <c r="G47">
        <v>1.0481131063926601</v>
      </c>
      <c r="H47">
        <v>1.0481131063926601</v>
      </c>
      <c r="I47">
        <v>1.0481131063926601</v>
      </c>
      <c r="J47">
        <v>0.52405655319633204</v>
      </c>
      <c r="K47">
        <v>0.52405655319633204</v>
      </c>
      <c r="L47">
        <v>0.52405655319633204</v>
      </c>
      <c r="M47">
        <v>0.43145881994966501</v>
      </c>
      <c r="N47">
        <v>0.95551537314599799</v>
      </c>
      <c r="O47">
        <v>0.77870485508822895</v>
      </c>
      <c r="P47">
        <v>0.77870485508822895</v>
      </c>
      <c r="Q47">
        <v>0.77870485508822895</v>
      </c>
      <c r="R47">
        <v>0.776655317881351</v>
      </c>
      <c r="T47">
        <v>0.77856530746733998</v>
      </c>
      <c r="U47">
        <v>7.7856530746734003E-3</v>
      </c>
      <c r="V47">
        <v>7.7856530746734003E-3</v>
      </c>
      <c r="W47">
        <v>0.77077965439266405</v>
      </c>
      <c r="Z47">
        <v>0</v>
      </c>
      <c r="AA47">
        <v>0</v>
      </c>
      <c r="AB47">
        <v>7.7856530746733604E-3</v>
      </c>
      <c r="AC47">
        <v>7.7856530746733604E-3</v>
      </c>
      <c r="AD47">
        <v>0</v>
      </c>
      <c r="AE47">
        <v>0</v>
      </c>
      <c r="AF47">
        <v>7.7856530746733699E-3</v>
      </c>
      <c r="AG47">
        <v>7.7856530746733699E-3</v>
      </c>
      <c r="AH47">
        <v>7.7856530746733699E-3</v>
      </c>
      <c r="AI47">
        <v>7.7856530746733699E-3</v>
      </c>
      <c r="AJ47">
        <v>0</v>
      </c>
      <c r="AK47">
        <v>0</v>
      </c>
      <c r="AL47">
        <v>7.7856530746734003E-3</v>
      </c>
      <c r="AM47">
        <v>7.7856530746734003E-3</v>
      </c>
      <c r="AN47">
        <v>7.7856530746734003E-3</v>
      </c>
      <c r="AO47">
        <v>7.7856530746734003E-3</v>
      </c>
      <c r="AP47">
        <v>0</v>
      </c>
      <c r="AQ47">
        <v>0</v>
      </c>
      <c r="AR47">
        <v>7.7856530746733803E-3</v>
      </c>
      <c r="AS47">
        <v>7.7856530746733803E-3</v>
      </c>
      <c r="AT47">
        <v>7.7856530746734003E-3</v>
      </c>
      <c r="AU47">
        <v>7.7856530746734003E-3</v>
      </c>
      <c r="AV47">
        <v>7.7856306919110102E-3</v>
      </c>
      <c r="AW47">
        <v>7.7856306919618003E-3</v>
      </c>
      <c r="AY47">
        <v>7.7856306919618003E-3</v>
      </c>
      <c r="BB47">
        <v>0</v>
      </c>
      <c r="BC47">
        <v>0</v>
      </c>
      <c r="BD47">
        <v>0</v>
      </c>
      <c r="BE47">
        <v>0</v>
      </c>
      <c r="BG47">
        <v>0</v>
      </c>
    </row>
    <row r="48" spans="1:60" x14ac:dyDescent="0.25">
      <c r="A48" t="s">
        <v>11</v>
      </c>
      <c r="B48" t="s">
        <v>15</v>
      </c>
      <c r="C48">
        <v>0</v>
      </c>
      <c r="D48">
        <v>0</v>
      </c>
      <c r="E48">
        <v>0</v>
      </c>
      <c r="F48">
        <v>0.33771634969414399</v>
      </c>
      <c r="G48">
        <v>0.33771634969414399</v>
      </c>
      <c r="H48">
        <v>0.33771634969414399</v>
      </c>
      <c r="I48">
        <v>0.33771634969414399</v>
      </c>
      <c r="J48">
        <v>0.168858174847072</v>
      </c>
      <c r="K48">
        <v>0.168858174847072</v>
      </c>
      <c r="L48">
        <v>0.168858174847072</v>
      </c>
      <c r="M48">
        <v>0.28144472994050301</v>
      </c>
      <c r="N48">
        <v>0.45030290478757601</v>
      </c>
      <c r="O48">
        <v>0.66528384513586003</v>
      </c>
      <c r="P48">
        <v>0.66528384513586003</v>
      </c>
      <c r="Q48">
        <v>0.66528384513585803</v>
      </c>
      <c r="R48">
        <v>0.20783668952057199</v>
      </c>
      <c r="T48">
        <v>0.34112762595368201</v>
      </c>
      <c r="U48">
        <v>3.41127625953682E-3</v>
      </c>
      <c r="V48">
        <v>3.41127625953682E-3</v>
      </c>
      <c r="W48">
        <v>0.33771634969414399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Y48">
        <v>0</v>
      </c>
      <c r="BB48">
        <v>0</v>
      </c>
      <c r="BC48">
        <v>0</v>
      </c>
      <c r="BD48">
        <v>0</v>
      </c>
      <c r="BE48">
        <v>0</v>
      </c>
      <c r="BG48">
        <v>0</v>
      </c>
    </row>
    <row r="49" spans="1:59" x14ac:dyDescent="0.25">
      <c r="A49" t="s">
        <v>12</v>
      </c>
      <c r="B49" t="s">
        <v>15</v>
      </c>
      <c r="C49">
        <v>0</v>
      </c>
      <c r="D49">
        <v>3.9947999999999997E-3</v>
      </c>
      <c r="E49">
        <v>3.9947999999999997E-3</v>
      </c>
      <c r="F49">
        <v>0.37234360197341698</v>
      </c>
      <c r="G49">
        <v>0.37234360197341698</v>
      </c>
      <c r="H49">
        <v>0.37234360197341698</v>
      </c>
      <c r="I49">
        <v>0.37234360197341698</v>
      </c>
      <c r="J49">
        <v>0.18617180098670899</v>
      </c>
      <c r="K49">
        <v>0.18617180098670899</v>
      </c>
      <c r="L49">
        <v>0.18617180098670899</v>
      </c>
      <c r="M49">
        <v>0.18612219348204501</v>
      </c>
      <c r="N49">
        <v>0.372293994468753</v>
      </c>
      <c r="O49">
        <v>0.372293994468753</v>
      </c>
      <c r="P49">
        <v>0.372293994468753</v>
      </c>
      <c r="Q49">
        <v>0.372293994468753</v>
      </c>
      <c r="R49">
        <v>0.370556744805837</v>
      </c>
      <c r="T49">
        <v>0.37206949694284602</v>
      </c>
      <c r="U49">
        <v>3.7206949694284599E-3</v>
      </c>
      <c r="V49">
        <v>3.7206949694284599E-3</v>
      </c>
      <c r="W49">
        <v>0.36834880197341702</v>
      </c>
      <c r="Z49">
        <v>0</v>
      </c>
      <c r="AA49">
        <v>0</v>
      </c>
      <c r="AB49">
        <v>3.72069496942844E-3</v>
      </c>
      <c r="AC49">
        <v>3.72069496942844E-3</v>
      </c>
      <c r="AD49" s="1">
        <v>2.8767066612041898E-6</v>
      </c>
      <c r="AE49" s="1">
        <v>2.8767066612041898E-6</v>
      </c>
      <c r="AF49">
        <v>3.7178182627672501E-3</v>
      </c>
      <c r="AG49">
        <v>3.7178182627672501E-3</v>
      </c>
      <c r="AH49">
        <v>3.7178182627672501E-3</v>
      </c>
      <c r="AI49">
        <v>3.7178182627672501E-3</v>
      </c>
      <c r="AJ49" s="1">
        <v>3.2671837418281899E-6</v>
      </c>
      <c r="AK49" s="1">
        <v>3.2671837418281899E-6</v>
      </c>
      <c r="AL49">
        <v>3.7145510790254298E-3</v>
      </c>
      <c r="AM49">
        <v>3.7145510790254298E-3</v>
      </c>
      <c r="AN49">
        <v>3.7145510790254298E-3</v>
      </c>
      <c r="AO49">
        <v>3.7145510790254298E-3</v>
      </c>
      <c r="AP49" s="1">
        <v>2.9475973169960298E-6</v>
      </c>
      <c r="AQ49" s="1">
        <v>2.9475973169960298E-6</v>
      </c>
      <c r="AR49">
        <v>3.7116034817084201E-3</v>
      </c>
      <c r="AS49">
        <v>3.7116034817084201E-3</v>
      </c>
      <c r="AT49">
        <v>3.7116034817084201E-3</v>
      </c>
      <c r="AU49">
        <v>3.7116034817084201E-3</v>
      </c>
      <c r="AV49">
        <v>3.7113013683902699E-3</v>
      </c>
      <c r="AW49">
        <v>3.71130136896853E-3</v>
      </c>
      <c r="AY49">
        <v>3.71130136896853E-3</v>
      </c>
      <c r="BB49" s="1">
        <v>9.0914877200284006E-6</v>
      </c>
      <c r="BC49" s="1">
        <v>9.0914877200284006E-6</v>
      </c>
      <c r="BD49" s="1">
        <v>9.0914877200284006E-6</v>
      </c>
      <c r="BE49">
        <v>0</v>
      </c>
      <c r="BG49">
        <v>0</v>
      </c>
    </row>
    <row r="50" spans="1:59" x14ac:dyDescent="0.25">
      <c r="A50" t="s">
        <v>13</v>
      </c>
      <c r="B50" t="s">
        <v>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>
        <v>0</v>
      </c>
      <c r="U50">
        <v>0</v>
      </c>
      <c r="V50">
        <v>0</v>
      </c>
      <c r="W50">
        <v>0</v>
      </c>
      <c r="Z50">
        <v>0.12892223188778801</v>
      </c>
      <c r="AA50">
        <v>0.12892223190341501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1.27033755340563E-2</v>
      </c>
      <c r="AU50">
        <v>1.27033755340563E-2</v>
      </c>
      <c r="AV50" s="1">
        <v>5.2134637889986498E-6</v>
      </c>
      <c r="AW50" s="1">
        <v>5.2134635978483502E-6</v>
      </c>
      <c r="AY50" s="1">
        <v>5.2134635978483502E-6</v>
      </c>
      <c r="BB50">
        <v>0</v>
      </c>
      <c r="BC50">
        <v>0</v>
      </c>
      <c r="BD50">
        <v>0</v>
      </c>
      <c r="BE50">
        <v>0</v>
      </c>
      <c r="BG50">
        <v>0.33167923627213702</v>
      </c>
    </row>
    <row r="51" spans="1:59" x14ac:dyDescent="0.25">
      <c r="A51" t="s">
        <v>267</v>
      </c>
      <c r="B51" t="s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">
        <v>1.3890893377277799E-8</v>
      </c>
      <c r="AU51" s="1">
        <v>1.3890893377277799E-8</v>
      </c>
      <c r="AV51" s="1">
        <v>1.3889664427802E-8</v>
      </c>
      <c r="AW51" s="1">
        <v>1.38896644301225E-8</v>
      </c>
      <c r="AY51" s="1">
        <v>1.38896644301225E-8</v>
      </c>
      <c r="BB51">
        <v>0</v>
      </c>
      <c r="BC51">
        <v>0</v>
      </c>
      <c r="BD51">
        <v>0</v>
      </c>
      <c r="BE51">
        <v>1.12819027385593E-2</v>
      </c>
      <c r="BG51">
        <v>0</v>
      </c>
    </row>
    <row r="52" spans="1:59" x14ac:dyDescent="0.25">
      <c r="A52" t="s">
        <v>16</v>
      </c>
      <c r="B52" t="s">
        <v>17</v>
      </c>
      <c r="C52">
        <v>79.736585223758993</v>
      </c>
      <c r="D52">
        <v>-114.582511723709</v>
      </c>
      <c r="E52">
        <v>30.789707480299501</v>
      </c>
      <c r="F52">
        <v>-5795.9459443422602</v>
      </c>
      <c r="G52">
        <v>-1282.2349860797799</v>
      </c>
      <c r="H52">
        <v>-3640.6113046911901</v>
      </c>
      <c r="I52">
        <v>-468.008169911295</v>
      </c>
      <c r="J52">
        <v>-468.008169911295</v>
      </c>
      <c r="K52">
        <v>-468.008169911295</v>
      </c>
      <c r="L52">
        <v>5201.8316823977702</v>
      </c>
      <c r="M52">
        <v>5616.4351599767097</v>
      </c>
      <c r="N52">
        <v>2457.6125662476102</v>
      </c>
      <c r="O52">
        <v>2651.6303019831698</v>
      </c>
      <c r="P52">
        <v>-524.32756839500905</v>
      </c>
      <c r="Q52">
        <v>-10207.0255742093</v>
      </c>
      <c r="R52">
        <v>-4381.5406780235699</v>
      </c>
      <c r="T52">
        <v>-7454.9541182527601</v>
      </c>
      <c r="U52">
        <v>-7454.9541182527601</v>
      </c>
      <c r="V52">
        <v>-7454.9541543375299</v>
      </c>
      <c r="W52">
        <v>-7454.9541182527601</v>
      </c>
      <c r="Z52">
        <v>-237680.21867892501</v>
      </c>
      <c r="AA52">
        <v>-237680.218678957</v>
      </c>
      <c r="AB52">
        <v>-811.85657444722995</v>
      </c>
      <c r="AC52">
        <v>-7.9781245668704601</v>
      </c>
      <c r="AD52">
        <v>1.5368496055990399</v>
      </c>
      <c r="AE52">
        <v>1.5368036635242299</v>
      </c>
      <c r="AF52">
        <v>-8.4846066568457896</v>
      </c>
      <c r="AG52">
        <v>-8.4845899262242703</v>
      </c>
      <c r="AH52">
        <v>8113.8135224717998</v>
      </c>
      <c r="AI52">
        <v>-4.23327447047983</v>
      </c>
      <c r="AJ52">
        <v>5.8490700561526401</v>
      </c>
      <c r="AK52">
        <v>5.8490242560647197</v>
      </c>
      <c r="AL52">
        <v>-4.7548810163055801</v>
      </c>
      <c r="AM52">
        <v>-4.7548629571004097</v>
      </c>
      <c r="AN52">
        <v>8123.2276404469503</v>
      </c>
      <c r="AO52">
        <v>-4.7548810163055801</v>
      </c>
      <c r="AP52">
        <v>5.84838544050855</v>
      </c>
      <c r="AQ52">
        <v>5.8483396474041101</v>
      </c>
      <c r="AR52">
        <v>-5.2641971586363203</v>
      </c>
      <c r="AS52">
        <v>-5.26417781108794</v>
      </c>
      <c r="AT52">
        <v>-148771.70429103001</v>
      </c>
      <c r="AU52">
        <v>-109761.464787933</v>
      </c>
      <c r="AV52">
        <v>-436.02659817865498</v>
      </c>
      <c r="AW52">
        <v>-436.02659184785102</v>
      </c>
      <c r="AY52">
        <v>-436.02659121486801</v>
      </c>
      <c r="BB52">
        <v>4.2860304817947696</v>
      </c>
      <c r="BC52">
        <v>58931.8742748066</v>
      </c>
      <c r="BD52">
        <v>767.60228296706396</v>
      </c>
      <c r="BE52">
        <v>-8.3777204778106498</v>
      </c>
      <c r="BG52">
        <v>-237088.99278349301</v>
      </c>
    </row>
    <row r="53" spans="1:59" x14ac:dyDescent="0.25">
      <c r="A53" t="s">
        <v>18</v>
      </c>
      <c r="B53" t="s">
        <v>19</v>
      </c>
      <c r="C53">
        <v>-28.058054034432601</v>
      </c>
      <c r="D53">
        <v>-28.123730811668199</v>
      </c>
      <c r="E53">
        <v>-23.4006031329419</v>
      </c>
      <c r="F53">
        <v>-33.228106519772901</v>
      </c>
      <c r="G53">
        <v>-30.4589963999661</v>
      </c>
      <c r="H53">
        <v>-36.557489175268799</v>
      </c>
      <c r="I53">
        <v>-34.7447776709121</v>
      </c>
      <c r="J53">
        <v>-34.7447776709121</v>
      </c>
      <c r="K53">
        <v>-34.7447776709121</v>
      </c>
      <c r="L53">
        <v>-24.147979410849398</v>
      </c>
      <c r="M53">
        <v>-24.865747857042599</v>
      </c>
      <c r="N53">
        <v>-28.606961957325399</v>
      </c>
      <c r="O53">
        <v>-29.643127732592099</v>
      </c>
      <c r="P53">
        <v>-34.327864835370399</v>
      </c>
      <c r="Q53">
        <v>-54.629825374387103</v>
      </c>
      <c r="R53">
        <v>-44.811394943567301</v>
      </c>
      <c r="T53">
        <v>-36.505139984502698</v>
      </c>
      <c r="U53">
        <v>-36.505139984502698</v>
      </c>
      <c r="V53">
        <v>-36.505140117969297</v>
      </c>
      <c r="W53">
        <v>-36.505139984502698</v>
      </c>
      <c r="Z53">
        <v>-51.182069442132502</v>
      </c>
      <c r="AA53">
        <v>-51.182069441828901</v>
      </c>
      <c r="AB53">
        <v>-24.591579442363201</v>
      </c>
      <c r="AC53">
        <v>-9.5598837457525292</v>
      </c>
      <c r="AD53">
        <v>-16.006732784932201</v>
      </c>
      <c r="AE53">
        <v>-0.589761013743197</v>
      </c>
      <c r="AF53">
        <v>-9.4203317534232394</v>
      </c>
      <c r="AG53">
        <v>5.9917677355128296</v>
      </c>
      <c r="AH53">
        <v>9.7131629069552403</v>
      </c>
      <c r="AI53">
        <v>-9.4060691273324597</v>
      </c>
      <c r="AJ53">
        <v>-15.974639023887599</v>
      </c>
      <c r="AK53">
        <v>-0.55768188398809204</v>
      </c>
      <c r="AL53">
        <v>-9.2718451674011799</v>
      </c>
      <c r="AM53">
        <v>6.1399694532882299</v>
      </c>
      <c r="AN53">
        <v>9.8604586191535795</v>
      </c>
      <c r="AO53">
        <v>-9.2718451674011799</v>
      </c>
      <c r="AP53">
        <v>-15.9733608678537</v>
      </c>
      <c r="AQ53">
        <v>-0.55640419188232704</v>
      </c>
      <c r="AR53">
        <v>-9.1487107612974299</v>
      </c>
      <c r="AS53">
        <v>6.2628175770081302</v>
      </c>
      <c r="AT53">
        <v>0.377216576824143</v>
      </c>
      <c r="AU53">
        <v>6.8731999483898303</v>
      </c>
      <c r="AV53">
        <v>-26.702827363216699</v>
      </c>
      <c r="AW53">
        <v>-26.702827365276899</v>
      </c>
      <c r="AY53">
        <v>-26.702827363153801</v>
      </c>
      <c r="BB53">
        <v>-0.56885608007872401</v>
      </c>
      <c r="BC53">
        <v>7.0960539133324296</v>
      </c>
      <c r="BD53">
        <v>-53.713228391244897</v>
      </c>
      <c r="BE53">
        <v>8.5070070872153805E-2</v>
      </c>
      <c r="BG53">
        <v>-50.026606697098501</v>
      </c>
    </row>
    <row r="54" spans="1:59" x14ac:dyDescent="0.25">
      <c r="A54" t="s">
        <v>20</v>
      </c>
      <c r="B54" t="s">
        <v>21</v>
      </c>
      <c r="C54">
        <v>39.554232009722298</v>
      </c>
      <c r="D54">
        <v>-4.07291165779215</v>
      </c>
      <c r="E54">
        <v>3.5825081717725902</v>
      </c>
      <c r="F54">
        <v>-523.02146630809295</v>
      </c>
      <c r="G54">
        <v>-115.70784631378901</v>
      </c>
      <c r="H54">
        <v>-328.525814616356</v>
      </c>
      <c r="I54">
        <v>-42.232678085984297</v>
      </c>
      <c r="J54">
        <v>-42.232678085984297</v>
      </c>
      <c r="K54">
        <v>-42.232678085984297</v>
      </c>
      <c r="L54">
        <v>469.40907664457598</v>
      </c>
      <c r="M54">
        <v>469.43030311254302</v>
      </c>
      <c r="N54">
        <v>213.59221655914499</v>
      </c>
      <c r="O54">
        <v>213.59221617918899</v>
      </c>
      <c r="P54">
        <v>-42.2352570241694</v>
      </c>
      <c r="Q54">
        <v>-822.18897987493904</v>
      </c>
      <c r="R54">
        <v>-381.725804009152</v>
      </c>
      <c r="T54">
        <v>-632.32101143541001</v>
      </c>
      <c r="U54">
        <v>-632.32101143541001</v>
      </c>
      <c r="V54">
        <v>-632.32101449608001</v>
      </c>
      <c r="W54">
        <v>-632.32101143541001</v>
      </c>
      <c r="Z54">
        <v>-13193.256984011599</v>
      </c>
      <c r="AA54">
        <v>-13193.2569840134</v>
      </c>
      <c r="AB54">
        <v>-74.339563558148399</v>
      </c>
      <c r="AC54">
        <v>-0.73053580765483095</v>
      </c>
      <c r="AD54">
        <v>0.74139380309484304</v>
      </c>
      <c r="AE54">
        <v>0.74137164011322099</v>
      </c>
      <c r="AF54">
        <v>-0.75177321814892295</v>
      </c>
      <c r="AG54">
        <v>-0.75177173574276202</v>
      </c>
      <c r="AH54">
        <v>718.91932648725697</v>
      </c>
      <c r="AI54">
        <v>-0.375086612814577</v>
      </c>
      <c r="AJ54">
        <v>2.80465195491412</v>
      </c>
      <c r="AK54">
        <v>2.8046299935929402</v>
      </c>
      <c r="AL54">
        <v>-0.40801582997358499</v>
      </c>
      <c r="AM54">
        <v>-0.40801428031512599</v>
      </c>
      <c r="AN54">
        <v>697.05329248312796</v>
      </c>
      <c r="AO54">
        <v>-0.40801582997358499</v>
      </c>
      <c r="AP54">
        <v>2.8030763476460301</v>
      </c>
      <c r="AQ54">
        <v>2.8030543994401098</v>
      </c>
      <c r="AR54">
        <v>-0.43844621210311102</v>
      </c>
      <c r="AS54">
        <v>-0.43844460067803598</v>
      </c>
      <c r="AT54">
        <v>-6614.5148766982802</v>
      </c>
      <c r="AU54">
        <v>-4880.0868766531503</v>
      </c>
      <c r="AV54">
        <v>-14.068413298261399</v>
      </c>
      <c r="AW54">
        <v>-14.0684130936774</v>
      </c>
      <c r="AY54">
        <v>-14.068413073254201</v>
      </c>
      <c r="BB54">
        <v>2.0593915471603599</v>
      </c>
      <c r="BC54">
        <v>28316.1317343298</v>
      </c>
      <c r="BD54">
        <v>368.82464085075998</v>
      </c>
      <c r="BE54">
        <v>-0.26181358294094298</v>
      </c>
      <c r="BG54">
        <v>-13160.4389597882</v>
      </c>
    </row>
    <row r="55" spans="1:59" x14ac:dyDescent="0.25">
      <c r="A55" t="s">
        <v>22</v>
      </c>
      <c r="B55" t="s">
        <v>23</v>
      </c>
      <c r="C55">
        <v>-13.9185140159298</v>
      </c>
      <c r="D55">
        <v>-0.99967673391253398</v>
      </c>
      <c r="E55">
        <v>-2.7227557131489801</v>
      </c>
      <c r="F55">
        <v>-2.9984774118843802</v>
      </c>
      <c r="G55">
        <v>-2.7485951581267001</v>
      </c>
      <c r="H55">
        <v>-3.2989182053458901</v>
      </c>
      <c r="I55">
        <v>-3.1353405877996599</v>
      </c>
      <c r="J55">
        <v>-3.1353405877996599</v>
      </c>
      <c r="K55">
        <v>-3.1353405877996599</v>
      </c>
      <c r="L55">
        <v>-2.1790940980339601</v>
      </c>
      <c r="M55">
        <v>-2.0783175130076601</v>
      </c>
      <c r="N55">
        <v>-2.4862439659549902</v>
      </c>
      <c r="O55">
        <v>-2.3877918962351998</v>
      </c>
      <c r="P55">
        <v>-2.7651534685671102</v>
      </c>
      <c r="Q55">
        <v>-4.4005023862000998</v>
      </c>
      <c r="R55">
        <v>-3.9040298882540401</v>
      </c>
      <c r="T55">
        <v>-3.0963258353361902</v>
      </c>
      <c r="U55">
        <v>-3.0963258353361902</v>
      </c>
      <c r="V55">
        <v>-3.0963258466566801</v>
      </c>
      <c r="W55">
        <v>-3.0963258353361902</v>
      </c>
      <c r="Z55">
        <v>-2.8410365779567401</v>
      </c>
      <c r="AA55">
        <v>-2.8410365779398901</v>
      </c>
      <c r="AB55">
        <v>-2.2517860179866598</v>
      </c>
      <c r="AC55">
        <v>-0.87537332047813998</v>
      </c>
      <c r="AD55">
        <v>-7.7218307187046804</v>
      </c>
      <c r="AE55">
        <v>-0.28450744907190101</v>
      </c>
      <c r="AF55">
        <v>-0.83468254979002598</v>
      </c>
      <c r="AG55">
        <v>0.53089679876826801</v>
      </c>
      <c r="AH55">
        <v>0.86062866934141302</v>
      </c>
      <c r="AI55">
        <v>-0.83341881880647295</v>
      </c>
      <c r="AJ55">
        <v>-7.6599018540161197</v>
      </c>
      <c r="AK55">
        <v>-0.26741064325295799</v>
      </c>
      <c r="AL55">
        <v>-0.79561603926381796</v>
      </c>
      <c r="AM55">
        <v>0.52687012017859802</v>
      </c>
      <c r="AN55">
        <v>0.84612489642066302</v>
      </c>
      <c r="AO55">
        <v>-0.79561603926381796</v>
      </c>
      <c r="AP55">
        <v>-7.6558822082700999</v>
      </c>
      <c r="AQ55">
        <v>-0.26667931617394097</v>
      </c>
      <c r="AR55">
        <v>-0.76198087914262802</v>
      </c>
      <c r="AS55">
        <v>0.52161964322083298</v>
      </c>
      <c r="AT55">
        <v>1.6771365704459001E-2</v>
      </c>
      <c r="AU55">
        <v>0.30558824022215297</v>
      </c>
      <c r="AV55">
        <v>-0.86156765010911696</v>
      </c>
      <c r="AW55">
        <v>-0.86156765015596903</v>
      </c>
      <c r="AY55">
        <v>-0.86156765008746905</v>
      </c>
      <c r="BB55">
        <v>-0.27332922802134102</v>
      </c>
      <c r="BC55">
        <v>3.40957758219013</v>
      </c>
      <c r="BD55">
        <v>-25.808628517570199</v>
      </c>
      <c r="BE55">
        <v>2.6585394099826799E-3</v>
      </c>
      <c r="BG55">
        <v>-2.7768986492077001</v>
      </c>
    </row>
    <row r="56" spans="1:59" x14ac:dyDescent="0.25">
      <c r="A56" t="s">
        <v>25</v>
      </c>
      <c r="C56">
        <v>2.0158800000000001</v>
      </c>
      <c r="D56">
        <v>28.132825199999999</v>
      </c>
      <c r="E56">
        <v>8.5944556171284603</v>
      </c>
      <c r="F56">
        <v>11.0816597744156</v>
      </c>
      <c r="G56">
        <v>11.0816597744156</v>
      </c>
      <c r="H56">
        <v>11.0816597744156</v>
      </c>
      <c r="I56">
        <v>11.0816597744156</v>
      </c>
      <c r="J56">
        <v>11.0816597744156</v>
      </c>
      <c r="K56">
        <v>11.0816597744156</v>
      </c>
      <c r="L56">
        <v>11.0816597744156</v>
      </c>
      <c r="M56">
        <v>11.964364300167899</v>
      </c>
      <c r="N56">
        <v>11.5060960827057</v>
      </c>
      <c r="O56">
        <v>12.414451937511799</v>
      </c>
      <c r="P56">
        <v>12.414451937511799</v>
      </c>
      <c r="Q56">
        <v>12.414451937511799</v>
      </c>
      <c r="R56">
        <v>11.478240747692601</v>
      </c>
      <c r="T56">
        <v>11.7898250784511</v>
      </c>
      <c r="U56">
        <v>11.7898250784511</v>
      </c>
      <c r="V56">
        <v>11.7898250784511</v>
      </c>
      <c r="W56">
        <v>11.7898250784511</v>
      </c>
      <c r="Z56">
        <v>18.015280000000001</v>
      </c>
      <c r="AA56">
        <v>18.015280000000001</v>
      </c>
      <c r="AB56">
        <v>10.9209219907808</v>
      </c>
      <c r="AC56">
        <v>10.9209219907808</v>
      </c>
      <c r="AD56">
        <v>2.0729194109576801</v>
      </c>
      <c r="AE56">
        <v>2.0729194109576801</v>
      </c>
      <c r="AF56">
        <v>11.286125193096501</v>
      </c>
      <c r="AG56">
        <v>11.286125193096501</v>
      </c>
      <c r="AH56">
        <v>11.286125193096501</v>
      </c>
      <c r="AI56">
        <v>11.286125193096501</v>
      </c>
      <c r="AJ56">
        <v>2.08548873449495</v>
      </c>
      <c r="AK56">
        <v>2.08548873449495</v>
      </c>
      <c r="AL56">
        <v>11.6536679878656</v>
      </c>
      <c r="AM56">
        <v>11.6536679878656</v>
      </c>
      <c r="AN56">
        <v>11.6536679878656</v>
      </c>
      <c r="AO56">
        <v>11.6536679878656</v>
      </c>
      <c r="AP56">
        <v>2.08641674901931</v>
      </c>
      <c r="AQ56">
        <v>2.08641674901931</v>
      </c>
      <c r="AR56">
        <v>12.0064833799917</v>
      </c>
      <c r="AS56">
        <v>12.0064833799917</v>
      </c>
      <c r="AT56">
        <v>22.491703029518501</v>
      </c>
      <c r="AU56">
        <v>22.491703029518501</v>
      </c>
      <c r="AV56">
        <v>30.9933031490154</v>
      </c>
      <c r="AW56">
        <v>30.9933031497212</v>
      </c>
      <c r="AY56">
        <v>30.9933031497212</v>
      </c>
      <c r="BB56">
        <v>2.0812120394029301</v>
      </c>
      <c r="BC56">
        <v>2.0812120394029301</v>
      </c>
      <c r="BD56">
        <v>2.0812120394029301</v>
      </c>
      <c r="BE56">
        <v>31.998799999999999</v>
      </c>
      <c r="BG56">
        <v>18.015280000000001</v>
      </c>
    </row>
    <row r="57" spans="1:59" x14ac:dyDescent="0.25">
      <c r="A57" t="s">
        <v>26</v>
      </c>
    </row>
    <row r="58" spans="1:59" x14ac:dyDescent="0.25">
      <c r="A58" t="s">
        <v>9</v>
      </c>
      <c r="C58">
        <v>1</v>
      </c>
      <c r="D58">
        <v>0</v>
      </c>
      <c r="E58">
        <v>0.74811083123425703</v>
      </c>
      <c r="F58">
        <v>0.62840392388412103</v>
      </c>
      <c r="G58">
        <v>0.62840392388412103</v>
      </c>
      <c r="H58">
        <v>0.62840392388412103</v>
      </c>
      <c r="I58">
        <v>0.62840392388412103</v>
      </c>
      <c r="J58">
        <v>0.62840392388412103</v>
      </c>
      <c r="K58">
        <v>0.62840392388412103</v>
      </c>
      <c r="L58">
        <v>0.62840392388412103</v>
      </c>
      <c r="M58">
        <v>0.55895312428935695</v>
      </c>
      <c r="N58">
        <v>0.59500946387195297</v>
      </c>
      <c r="O58">
        <v>0.52356442759398303</v>
      </c>
      <c r="P58">
        <v>0.52356442759398303</v>
      </c>
      <c r="Q58">
        <v>0.52356442759398303</v>
      </c>
      <c r="R58">
        <v>0.62926844229109402</v>
      </c>
      <c r="T58">
        <v>0.59432056237542497</v>
      </c>
      <c r="U58">
        <v>0.59432056237542497</v>
      </c>
      <c r="V58">
        <v>0.59432056237542497</v>
      </c>
      <c r="W58">
        <v>0.59432056237542497</v>
      </c>
      <c r="Z58">
        <v>0</v>
      </c>
      <c r="AA58">
        <v>0</v>
      </c>
      <c r="AB58">
        <v>0.69285769112631301</v>
      </c>
      <c r="AC58">
        <v>0.69285769112631301</v>
      </c>
      <c r="AD58">
        <v>0.99849627674494101</v>
      </c>
      <c r="AE58">
        <v>0.99849627674494101</v>
      </c>
      <c r="AF58">
        <v>0.68024239301669098</v>
      </c>
      <c r="AG58">
        <v>0.68024239301669098</v>
      </c>
      <c r="AH58">
        <v>0.68024239301669098</v>
      </c>
      <c r="AI58">
        <v>0.68024239301669098</v>
      </c>
      <c r="AJ58">
        <v>0.99816491315289102</v>
      </c>
      <c r="AK58">
        <v>0.99816491315289102</v>
      </c>
      <c r="AL58">
        <v>0.667542170363978</v>
      </c>
      <c r="AM58">
        <v>0.667542170363978</v>
      </c>
      <c r="AN58">
        <v>0.667542170363978</v>
      </c>
      <c r="AO58">
        <v>0.667542170363978</v>
      </c>
      <c r="AP58">
        <v>0.998140448015579</v>
      </c>
      <c r="AQ58">
        <v>0.998140448015579</v>
      </c>
      <c r="AR58">
        <v>0.65535056401290404</v>
      </c>
      <c r="AS58">
        <v>0.65535056401290404</v>
      </c>
      <c r="AT58">
        <v>0</v>
      </c>
      <c r="AU58">
        <v>0</v>
      </c>
      <c r="AV58">
        <v>0</v>
      </c>
      <c r="AW58">
        <v>0</v>
      </c>
      <c r="AY58">
        <v>0</v>
      </c>
      <c r="BB58">
        <v>0.99827765916055</v>
      </c>
      <c r="BC58">
        <v>0.99827765916055</v>
      </c>
      <c r="BD58">
        <v>0.99827765916055</v>
      </c>
      <c r="BE58">
        <v>0</v>
      </c>
      <c r="BG58">
        <v>0</v>
      </c>
    </row>
    <row r="59" spans="1:59" x14ac:dyDescent="0.25">
      <c r="A59" t="s">
        <v>10</v>
      </c>
      <c r="C59">
        <v>0</v>
      </c>
      <c r="D59">
        <v>0.99</v>
      </c>
      <c r="E59">
        <v>0.24937027707808601</v>
      </c>
      <c r="F59">
        <v>0.20886426738543701</v>
      </c>
      <c r="G59">
        <v>0.20886426738543701</v>
      </c>
      <c r="H59">
        <v>0.20886426738543701</v>
      </c>
      <c r="I59">
        <v>0.20886426738543701</v>
      </c>
      <c r="J59">
        <v>0.20886426738543701</v>
      </c>
      <c r="K59">
        <v>0.20886426738543701</v>
      </c>
      <c r="L59">
        <v>0.20886426738543701</v>
      </c>
      <c r="M59">
        <v>0.185666073179799</v>
      </c>
      <c r="N59">
        <v>0.19770973535305</v>
      </c>
      <c r="O59">
        <v>0.17384524388842701</v>
      </c>
      <c r="P59">
        <v>0.17384524388842701</v>
      </c>
      <c r="Q59">
        <v>0.17384524388842701</v>
      </c>
      <c r="R59">
        <v>0.208891028989414</v>
      </c>
      <c r="T59">
        <v>0.19733125728443099</v>
      </c>
      <c r="U59">
        <v>0.19733125728443099</v>
      </c>
      <c r="V59">
        <v>0.19733125728443099</v>
      </c>
      <c r="W59">
        <v>0.19733125728443099</v>
      </c>
      <c r="Z59">
        <v>0</v>
      </c>
      <c r="AA59">
        <v>0</v>
      </c>
      <c r="AB59">
        <v>0.23004837450462901</v>
      </c>
      <c r="AC59">
        <v>0.23004837450462901</v>
      </c>
      <c r="AD59">
        <v>0</v>
      </c>
      <c r="AE59">
        <v>0</v>
      </c>
      <c r="AF59">
        <v>0.23954367045404501</v>
      </c>
      <c r="AG59">
        <v>0.23954367045404501</v>
      </c>
      <c r="AH59">
        <v>0.23954367045404501</v>
      </c>
      <c r="AI59">
        <v>0.23954367045404501</v>
      </c>
      <c r="AJ59">
        <v>0</v>
      </c>
      <c r="AK59">
        <v>0</v>
      </c>
      <c r="AL59">
        <v>0.24911285085847501</v>
      </c>
      <c r="AM59">
        <v>0.24911285085847501</v>
      </c>
      <c r="AN59">
        <v>0.24911285085847501</v>
      </c>
      <c r="AO59">
        <v>0.24911285085847501</v>
      </c>
      <c r="AP59">
        <v>0</v>
      </c>
      <c r="AQ59">
        <v>0</v>
      </c>
      <c r="AR59">
        <v>0.25829948617985199</v>
      </c>
      <c r="AS59">
        <v>0.25829948617985199</v>
      </c>
      <c r="AT59">
        <v>0.25829938196840901</v>
      </c>
      <c r="AU59">
        <v>0.25829938196840901</v>
      </c>
      <c r="AV59">
        <v>0.74888514902078496</v>
      </c>
      <c r="AW59">
        <v>0.74888514901421299</v>
      </c>
      <c r="AY59">
        <v>0.74888514901421299</v>
      </c>
      <c r="BB59">
        <v>0</v>
      </c>
      <c r="BC59">
        <v>0</v>
      </c>
      <c r="BD59">
        <v>0</v>
      </c>
      <c r="BE59">
        <v>0</v>
      </c>
      <c r="BG59">
        <v>0</v>
      </c>
    </row>
    <row r="60" spans="1:59" x14ac:dyDescent="0.25">
      <c r="A60" t="s">
        <v>11</v>
      </c>
      <c r="C60">
        <v>0</v>
      </c>
      <c r="D60">
        <v>0</v>
      </c>
      <c r="E60">
        <v>0</v>
      </c>
      <c r="F60">
        <v>0.110699641842377</v>
      </c>
      <c r="G60">
        <v>0.110699641842377</v>
      </c>
      <c r="H60">
        <v>0.110699641842377</v>
      </c>
      <c r="I60">
        <v>0.110699641842377</v>
      </c>
      <c r="J60">
        <v>0.110699641842377</v>
      </c>
      <c r="K60">
        <v>0.110699641842377</v>
      </c>
      <c r="L60">
        <v>0.110699641842377</v>
      </c>
      <c r="M60">
        <v>0.19921611014264901</v>
      </c>
      <c r="N60">
        <v>0.15326156594288301</v>
      </c>
      <c r="O60">
        <v>0.24430651186042401</v>
      </c>
      <c r="P60">
        <v>0.24430651186042401</v>
      </c>
      <c r="Q60">
        <v>0.24430651186042401</v>
      </c>
      <c r="R60">
        <v>9.1950018143987997E-2</v>
      </c>
      <c r="T60">
        <v>0.142218423801727</v>
      </c>
      <c r="U60">
        <v>0.142218423801727</v>
      </c>
      <c r="V60">
        <v>0.142218423801727</v>
      </c>
      <c r="W60">
        <v>0.142218423801727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Y60">
        <v>0</v>
      </c>
      <c r="BB60">
        <v>0</v>
      </c>
      <c r="BC60">
        <v>0</v>
      </c>
      <c r="BD60">
        <v>0</v>
      </c>
      <c r="BE60">
        <v>0</v>
      </c>
      <c r="BG60">
        <v>0</v>
      </c>
    </row>
    <row r="61" spans="1:59" x14ac:dyDescent="0.25">
      <c r="A61" t="s">
        <v>12</v>
      </c>
      <c r="C61">
        <v>0</v>
      </c>
      <c r="D61">
        <v>0.01</v>
      </c>
      <c r="E61">
        <v>2.5188916876574298E-3</v>
      </c>
      <c r="F61">
        <v>5.2032166888064099E-2</v>
      </c>
      <c r="G61">
        <v>5.2032166888064099E-2</v>
      </c>
      <c r="H61">
        <v>5.2032166888064099E-2</v>
      </c>
      <c r="I61">
        <v>5.2032166888064099E-2</v>
      </c>
      <c r="J61">
        <v>5.2032166888064099E-2</v>
      </c>
      <c r="K61">
        <v>5.2032166888064099E-2</v>
      </c>
      <c r="L61">
        <v>5.2032166888064099E-2</v>
      </c>
      <c r="M61">
        <v>5.61646923881945E-2</v>
      </c>
      <c r="N61">
        <v>5.4019234832113697E-2</v>
      </c>
      <c r="O61">
        <v>5.8283816657165498E-2</v>
      </c>
      <c r="P61">
        <v>5.8283816657165498E-2</v>
      </c>
      <c r="Q61">
        <v>5.8283816657165498E-2</v>
      </c>
      <c r="R61">
        <v>6.9890510575503703E-2</v>
      </c>
      <c r="T61">
        <v>6.6129756538417198E-2</v>
      </c>
      <c r="U61">
        <v>6.6129756538417198E-2</v>
      </c>
      <c r="V61">
        <v>6.6129756538417198E-2</v>
      </c>
      <c r="W61">
        <v>6.6129756538417198E-2</v>
      </c>
      <c r="Z61">
        <v>0</v>
      </c>
      <c r="AA61">
        <v>0</v>
      </c>
      <c r="AB61">
        <v>7.7093934369058495E-2</v>
      </c>
      <c r="AC61">
        <v>7.7093934369058495E-2</v>
      </c>
      <c r="AD61">
        <v>1.5037232550586799E-3</v>
      </c>
      <c r="AE61">
        <v>1.5037232550586799E-3</v>
      </c>
      <c r="AF61">
        <v>8.0213936529264104E-2</v>
      </c>
      <c r="AG61">
        <v>8.0213936529264104E-2</v>
      </c>
      <c r="AH61">
        <v>8.0213936529264104E-2</v>
      </c>
      <c r="AI61">
        <v>8.0213936529264104E-2</v>
      </c>
      <c r="AJ61">
        <v>1.83508684710866E-3</v>
      </c>
      <c r="AK61">
        <v>1.83508684710866E-3</v>
      </c>
      <c r="AL61">
        <v>8.3344978777546597E-2</v>
      </c>
      <c r="AM61">
        <v>8.3344978777546597E-2</v>
      </c>
      <c r="AN61">
        <v>8.3344978777546597E-2</v>
      </c>
      <c r="AO61">
        <v>8.3344978777546597E-2</v>
      </c>
      <c r="AP61">
        <v>1.85955198442137E-3</v>
      </c>
      <c r="AQ61">
        <v>1.85955198442137E-3</v>
      </c>
      <c r="AR61">
        <v>8.63499498072446E-2</v>
      </c>
      <c r="AS61">
        <v>8.63499498072446E-2</v>
      </c>
      <c r="AT61">
        <v>8.6349914969184996E-2</v>
      </c>
      <c r="AU61">
        <v>8.6349914969184996E-2</v>
      </c>
      <c r="AV61">
        <v>0.25033389823993402</v>
      </c>
      <c r="AW61">
        <v>0.25033389827510899</v>
      </c>
      <c r="AY61">
        <v>0.25033389827510899</v>
      </c>
      <c r="BB61">
        <v>1.7223408394502399E-3</v>
      </c>
      <c r="BC61">
        <v>1.7223408394502399E-3</v>
      </c>
      <c r="BD61">
        <v>1.7223408394502399E-3</v>
      </c>
      <c r="BE61">
        <v>0</v>
      </c>
      <c r="BG61">
        <v>0</v>
      </c>
    </row>
    <row r="62" spans="1:59" x14ac:dyDescent="0.25">
      <c r="A62" t="s">
        <v>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0.65535029961041102</v>
      </c>
      <c r="AU62">
        <v>0.65535029961041102</v>
      </c>
      <c r="AV62" s="1">
        <v>7.7978300000000004E-4</v>
      </c>
      <c r="AW62" s="1">
        <v>7.7978300000000004E-4</v>
      </c>
      <c r="AY62" s="1">
        <v>7.7978300000000004E-4</v>
      </c>
      <c r="BB62">
        <v>0</v>
      </c>
      <c r="BC62">
        <v>0</v>
      </c>
      <c r="BD62">
        <v>0</v>
      </c>
      <c r="BE62">
        <v>0</v>
      </c>
      <c r="BG62">
        <v>1</v>
      </c>
    </row>
    <row r="63" spans="1:59" x14ac:dyDescent="0.25">
      <c r="A63" t="s">
        <v>267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">
        <v>4.0345199999999998E-7</v>
      </c>
      <c r="AU63" s="1">
        <v>4.0345199999999998E-7</v>
      </c>
      <c r="AV63" s="1">
        <v>1.1696199999999999E-6</v>
      </c>
      <c r="AW63" s="1">
        <v>1.1696199999999999E-6</v>
      </c>
      <c r="AY63" s="1">
        <v>1.1696199999999999E-6</v>
      </c>
      <c r="BB63">
        <v>0</v>
      </c>
      <c r="BC63">
        <v>0</v>
      </c>
      <c r="BD63">
        <v>0</v>
      </c>
      <c r="BE63">
        <v>1</v>
      </c>
      <c r="BG63">
        <v>0</v>
      </c>
    </row>
    <row r="64" spans="1:59" x14ac:dyDescent="0.25">
      <c r="A64" t="s">
        <v>27</v>
      </c>
      <c r="B64" t="s">
        <v>28</v>
      </c>
      <c r="C64">
        <v>2.3799382833446301</v>
      </c>
      <c r="D64">
        <v>33.647916009328</v>
      </c>
      <c r="E64">
        <v>10.1822933721513</v>
      </c>
      <c r="F64">
        <v>14.3577017461567</v>
      </c>
      <c r="G64">
        <v>29.932634884148001</v>
      </c>
      <c r="H64">
        <v>36.450810554546898</v>
      </c>
      <c r="I64">
        <v>54.203929273965997</v>
      </c>
      <c r="J64">
        <v>54.203929273965997</v>
      </c>
      <c r="K64">
        <v>54.203929273965997</v>
      </c>
      <c r="L64">
        <v>39.360343846481797</v>
      </c>
      <c r="M64">
        <v>34.070739917494599</v>
      </c>
      <c r="N64">
        <v>40.714154613075301</v>
      </c>
      <c r="O64">
        <v>35.0492137127913</v>
      </c>
      <c r="P64">
        <v>39.996073600754599</v>
      </c>
      <c r="Q64">
        <v>73.665938224378706</v>
      </c>
      <c r="R64">
        <v>76.121116946460006</v>
      </c>
      <c r="T64">
        <v>15.6976848079302</v>
      </c>
      <c r="U64">
        <v>15.6976848079302</v>
      </c>
      <c r="V64">
        <v>15.6976848807598</v>
      </c>
      <c r="W64">
        <v>15.6976848079302</v>
      </c>
      <c r="Z64">
        <v>5.1452238446187204</v>
      </c>
      <c r="AA64">
        <v>5.1452238443790401</v>
      </c>
      <c r="AB64">
        <v>14.351283638826899</v>
      </c>
      <c r="AC64">
        <v>3.07402088081585</v>
      </c>
      <c r="AD64">
        <v>0.58310949512135701</v>
      </c>
      <c r="AE64">
        <v>9.1914733015426006E-2</v>
      </c>
      <c r="AF64">
        <v>3.1769441915431398</v>
      </c>
      <c r="AG64">
        <v>0.500990626501714</v>
      </c>
      <c r="AH64">
        <v>1.6289070900556399</v>
      </c>
      <c r="AI64">
        <v>3.1753432456972401</v>
      </c>
      <c r="AJ64">
        <v>0.58635130793985202</v>
      </c>
      <c r="AK64">
        <v>9.24256170127431E-2</v>
      </c>
      <c r="AL64">
        <v>3.2788849875659301</v>
      </c>
      <c r="AM64">
        <v>0.51707499886004205</v>
      </c>
      <c r="AN64">
        <v>1.6803075602395801</v>
      </c>
      <c r="AO64">
        <v>3.2788849875659301</v>
      </c>
      <c r="AP64">
        <v>0.586612264834386</v>
      </c>
      <c r="AQ64">
        <v>9.2466751987548695E-2</v>
      </c>
      <c r="AR64">
        <v>3.3782890970608102</v>
      </c>
      <c r="AS64">
        <v>0.53276029199249697</v>
      </c>
      <c r="AT64">
        <v>0.45120030506132602</v>
      </c>
      <c r="AU64">
        <v>6.6394315944332298</v>
      </c>
      <c r="AV64">
        <v>49.885147074951497</v>
      </c>
      <c r="AW64">
        <v>49.885147079717299</v>
      </c>
      <c r="AY64">
        <v>49.8851470757754</v>
      </c>
      <c r="BB64">
        <v>9.2252876998842395E-2</v>
      </c>
      <c r="BC64">
        <v>6.5873273741009104</v>
      </c>
      <c r="BD64">
        <v>35.590724589063498</v>
      </c>
      <c r="BE64">
        <v>1.2914154814187599</v>
      </c>
      <c r="BG64">
        <v>5.0340732458272104</v>
      </c>
    </row>
    <row r="65" spans="1:59" x14ac:dyDescent="0.25">
      <c r="A65" t="s">
        <v>33</v>
      </c>
      <c r="B65" t="s">
        <v>34</v>
      </c>
      <c r="C65">
        <v>1.1805952156599699</v>
      </c>
      <c r="D65">
        <v>1.1960375742614</v>
      </c>
      <c r="E65">
        <v>1.1847514055292001</v>
      </c>
      <c r="F65">
        <v>1.29562737337457</v>
      </c>
      <c r="G65">
        <v>2.7010967213822901</v>
      </c>
      <c r="H65">
        <v>3.2892916130399001</v>
      </c>
      <c r="I65">
        <v>4.8913186632121199</v>
      </c>
      <c r="J65">
        <v>4.8913186632121199</v>
      </c>
      <c r="K65">
        <v>4.8913186632121199</v>
      </c>
      <c r="L65">
        <v>3.55184554008359</v>
      </c>
      <c r="M65">
        <v>2.8476849302404199</v>
      </c>
      <c r="N65">
        <v>3.5384855402234101</v>
      </c>
      <c r="O65">
        <v>2.82325904431478</v>
      </c>
      <c r="P65">
        <v>3.22173494263581</v>
      </c>
      <c r="Q65">
        <v>5.9338856515919103</v>
      </c>
      <c r="R65">
        <v>6.6317756021768499</v>
      </c>
      <c r="T65">
        <v>1.3314603654825801</v>
      </c>
      <c r="U65">
        <v>1.3314603654825801</v>
      </c>
      <c r="V65">
        <v>1.33146037165991</v>
      </c>
      <c r="W65">
        <v>1.3314603654825801</v>
      </c>
      <c r="Z65">
        <v>0.28560332365740199</v>
      </c>
      <c r="AA65">
        <v>0.28560332364409802</v>
      </c>
      <c r="AB65">
        <v>1.3141091613823399</v>
      </c>
      <c r="AC65">
        <v>0.28147997791861101</v>
      </c>
      <c r="AD65">
        <v>0.28129868051742701</v>
      </c>
      <c r="AE65">
        <v>4.4340717024286901E-2</v>
      </c>
      <c r="AF65">
        <v>0.28149113510511198</v>
      </c>
      <c r="AG65">
        <v>4.4389958283305199E-2</v>
      </c>
      <c r="AH65">
        <v>0.14432828470235401</v>
      </c>
      <c r="AI65">
        <v>0.28134928430880202</v>
      </c>
      <c r="AJ65">
        <v>0.28115774410157701</v>
      </c>
      <c r="AK65">
        <v>4.4318444633135903E-2</v>
      </c>
      <c r="AL65">
        <v>0.28136076907116903</v>
      </c>
      <c r="AM65">
        <v>4.4370150187773301E-2</v>
      </c>
      <c r="AN65">
        <v>0.14418701150480701</v>
      </c>
      <c r="AO65">
        <v>0.28136076907116903</v>
      </c>
      <c r="AP65">
        <v>0.281157762518018</v>
      </c>
      <c r="AQ65">
        <v>4.4318447899256597E-2</v>
      </c>
      <c r="AR65">
        <v>0.28137207125031999</v>
      </c>
      <c r="AS65">
        <v>4.4372717233783797E-2</v>
      </c>
      <c r="AT65">
        <v>2.00607443762334E-2</v>
      </c>
      <c r="AU65">
        <v>0.29519470294088102</v>
      </c>
      <c r="AV65">
        <v>1.6095459988599601</v>
      </c>
      <c r="AW65">
        <v>1.60954599897707</v>
      </c>
      <c r="AY65">
        <v>1.6095459988498899</v>
      </c>
      <c r="BB65">
        <v>4.4326515151867203E-2</v>
      </c>
      <c r="BC65">
        <v>3.1651399518093899</v>
      </c>
      <c r="BD65">
        <v>17.100960361191198</v>
      </c>
      <c r="BE65">
        <v>4.03582472286073E-2</v>
      </c>
      <c r="BG65">
        <v>0.27943352786230402</v>
      </c>
    </row>
    <row r="66" spans="1:59" x14ac:dyDescent="0.25">
      <c r="A66" t="s">
        <v>62</v>
      </c>
    </row>
    <row r="67" spans="1:59" x14ac:dyDescent="0.25">
      <c r="A67" t="s">
        <v>9</v>
      </c>
      <c r="B67" t="s">
        <v>30</v>
      </c>
      <c r="C67">
        <v>252.365438027941</v>
      </c>
      <c r="E67">
        <v>307.95059547710503</v>
      </c>
      <c r="F67">
        <v>1210.3146168012099</v>
      </c>
      <c r="G67">
        <v>2527.8409447827398</v>
      </c>
      <c r="H67">
        <v>2164.6586996169099</v>
      </c>
      <c r="I67">
        <v>3126.8402444694502</v>
      </c>
      <c r="J67">
        <v>1563.4201222347299</v>
      </c>
      <c r="K67">
        <v>1563.4201222347299</v>
      </c>
      <c r="L67">
        <v>1931.3685851693699</v>
      </c>
      <c r="M67">
        <v>1862.8649619170701</v>
      </c>
      <c r="N67">
        <v>3537.6952987808399</v>
      </c>
      <c r="O67">
        <v>3413.0062967668</v>
      </c>
      <c r="P67">
        <v>3213.8144493529098</v>
      </c>
      <c r="Q67">
        <v>2166.5981297538201</v>
      </c>
      <c r="R67">
        <v>1607.1406575772401</v>
      </c>
      <c r="T67">
        <v>912.06410510925696</v>
      </c>
      <c r="U67">
        <v>9.1206410510925693</v>
      </c>
      <c r="V67">
        <v>9.1206410063488903</v>
      </c>
      <c r="W67">
        <v>902.94346405816395</v>
      </c>
      <c r="AB67">
        <v>8.2165103323638409</v>
      </c>
      <c r="AC67">
        <v>4.7009367884272999</v>
      </c>
      <c r="AD67">
        <v>0.22966269185485899</v>
      </c>
      <c r="AE67">
        <v>9.6549914203588293E-3</v>
      </c>
      <c r="AF67">
        <v>4.46184749577397</v>
      </c>
      <c r="AG67">
        <v>-0.86899818814663199</v>
      </c>
      <c r="AH67">
        <v>5.1457811671830003</v>
      </c>
      <c r="AI67">
        <v>4.4640895162856102</v>
      </c>
      <c r="AJ67">
        <v>0.21380783975641099</v>
      </c>
      <c r="AK67">
        <v>8.9532219607209307E-3</v>
      </c>
      <c r="AL67">
        <v>4.2405627114644799</v>
      </c>
      <c r="AM67">
        <v>-0.88807963572197801</v>
      </c>
      <c r="AN67">
        <v>4.8421453464986399</v>
      </c>
      <c r="AO67">
        <v>4.2405627114644799</v>
      </c>
      <c r="AP67">
        <v>0.19035356604491199</v>
      </c>
      <c r="AQ67">
        <v>7.9687603939201102E-3</v>
      </c>
      <c r="AR67">
        <v>4.0406521067047896</v>
      </c>
      <c r="AS67">
        <v>-0.90557703375611898</v>
      </c>
      <c r="BB67">
        <v>2.6577024345389898E-2</v>
      </c>
      <c r="BC67">
        <v>5.7933799975845304</v>
      </c>
      <c r="BD67">
        <v>2.2211792118523501</v>
      </c>
    </row>
    <row r="68" spans="1:59" x14ac:dyDescent="0.25">
      <c r="A68" t="s">
        <v>10</v>
      </c>
      <c r="B68" t="s">
        <v>30</v>
      </c>
      <c r="D68">
        <v>84.375370324127999</v>
      </c>
      <c r="E68">
        <v>198.61436841641199</v>
      </c>
      <c r="F68">
        <v>747.10453507196098</v>
      </c>
      <c r="G68">
        <v>1829.94287046355</v>
      </c>
      <c r="H68">
        <v>1581.3188114388499</v>
      </c>
      <c r="I68">
        <v>2397.1831814350098</v>
      </c>
      <c r="J68">
        <v>1198.5915907174999</v>
      </c>
      <c r="K68">
        <v>1198.5915907174999</v>
      </c>
      <c r="L68">
        <v>1424.8441297690699</v>
      </c>
      <c r="M68">
        <v>1294.3102582116901</v>
      </c>
      <c r="N68">
        <v>2602.9400577573401</v>
      </c>
      <c r="O68">
        <v>2363.32751050046</v>
      </c>
      <c r="P68">
        <v>2300.3394579204</v>
      </c>
      <c r="Q68">
        <v>1629.66638193783</v>
      </c>
      <c r="R68">
        <v>1219.56830873634</v>
      </c>
      <c r="T68">
        <v>553.74046531752799</v>
      </c>
      <c r="U68">
        <v>5.5374046531752796</v>
      </c>
      <c r="V68">
        <v>5.5374046224970197</v>
      </c>
      <c r="W68">
        <v>548.20306066435296</v>
      </c>
      <c r="AB68">
        <v>5.1742883195648499</v>
      </c>
      <c r="AC68">
        <v>1.39318190370326</v>
      </c>
      <c r="AF68">
        <v>1.45407755131441</v>
      </c>
      <c r="AG68">
        <v>-3.8692400821211801</v>
      </c>
      <c r="AH68">
        <v>-0.72511899288325199</v>
      </c>
      <c r="AI68">
        <v>1.4548280389663599</v>
      </c>
      <c r="AL68">
        <v>1.50713316510606</v>
      </c>
      <c r="AM68">
        <v>-3.6140336335410401</v>
      </c>
      <c r="AN68">
        <v>-0.495473147748905</v>
      </c>
      <c r="AO68">
        <v>1.50713316510606</v>
      </c>
      <c r="AR68">
        <v>1.54999449333645</v>
      </c>
      <c r="AS68">
        <v>-3.3887984032146599</v>
      </c>
      <c r="AT68">
        <v>-11.038235456615199</v>
      </c>
      <c r="AU68">
        <v>-12.703234706998</v>
      </c>
      <c r="AV68">
        <v>3.1213899598866699</v>
      </c>
      <c r="AW68">
        <v>3.1213899596945098</v>
      </c>
      <c r="AY68">
        <v>3.12138995992605</v>
      </c>
    </row>
    <row r="69" spans="1:59" x14ac:dyDescent="0.25">
      <c r="A69" t="s">
        <v>11</v>
      </c>
      <c r="B69" t="s">
        <v>30</v>
      </c>
      <c r="F69">
        <v>-2876.2130362436801</v>
      </c>
      <c r="G69">
        <v>662.746454785786</v>
      </c>
      <c r="H69">
        <v>-856.929408087723</v>
      </c>
      <c r="I69">
        <v>1581.0669801715601</v>
      </c>
      <c r="J69">
        <v>790.53349008577902</v>
      </c>
      <c r="K69">
        <v>790.53349008577902</v>
      </c>
      <c r="L69">
        <v>2457.40887639621</v>
      </c>
      <c r="M69">
        <v>3505.3041894212201</v>
      </c>
      <c r="N69">
        <v>4498.2376094731399</v>
      </c>
      <c r="O69">
        <v>6423.8445387381598</v>
      </c>
      <c r="P69">
        <v>4979.6230454085699</v>
      </c>
      <c r="Q69">
        <v>-232.417458805964</v>
      </c>
      <c r="R69">
        <v>-1325.7036028351499</v>
      </c>
      <c r="T69">
        <v>-2284.10775127846</v>
      </c>
      <c r="U69">
        <v>-22.841077512784601</v>
      </c>
      <c r="V69">
        <v>-22.841077708888299</v>
      </c>
      <c r="W69">
        <v>-2261.26667376567</v>
      </c>
    </row>
    <row r="70" spans="1:59" x14ac:dyDescent="0.25">
      <c r="A70" t="s">
        <v>12</v>
      </c>
      <c r="B70" t="s">
        <v>30</v>
      </c>
      <c r="D70">
        <v>-30.624947093991501</v>
      </c>
      <c r="E70">
        <v>-256.36834368618503</v>
      </c>
      <c r="F70">
        <v>171.76262252522699</v>
      </c>
      <c r="G70">
        <v>971.29925686410797</v>
      </c>
      <c r="H70">
        <v>849.10282253679895</v>
      </c>
      <c r="I70">
        <v>1490.4193737841299</v>
      </c>
      <c r="J70">
        <v>745.20968689206597</v>
      </c>
      <c r="K70">
        <v>745.20968689206597</v>
      </c>
      <c r="L70">
        <v>868.65696514599995</v>
      </c>
      <c r="M70">
        <v>837.97692397093203</v>
      </c>
      <c r="N70">
        <v>1636.5571897709899</v>
      </c>
      <c r="O70">
        <v>1592.4145057042699</v>
      </c>
      <c r="P70">
        <v>1555.68112059739</v>
      </c>
      <c r="Q70">
        <v>1104.1575478140701</v>
      </c>
      <c r="R70">
        <v>837.38443749202895</v>
      </c>
      <c r="T70">
        <v>205.889041531679</v>
      </c>
      <c r="U70">
        <v>2.0588904153167902</v>
      </c>
      <c r="V70">
        <v>2.05889040135777</v>
      </c>
      <c r="W70">
        <v>203.830151116362</v>
      </c>
      <c r="AB70">
        <v>2.1842963734410801</v>
      </c>
      <c r="AC70">
        <v>-1.8870597930595201</v>
      </c>
      <c r="AD70">
        <v>-0.54169889087948297</v>
      </c>
      <c r="AE70">
        <v>-0.76187927585564497</v>
      </c>
      <c r="AF70">
        <v>-1.6984213386614899</v>
      </c>
      <c r="AG70">
        <v>-7.0140805971836002</v>
      </c>
      <c r="AH70">
        <v>-5.83455903862522</v>
      </c>
      <c r="AI70">
        <v>-1.69925253427894</v>
      </c>
      <c r="AJ70">
        <v>-0.48238715453254499</v>
      </c>
      <c r="AK70">
        <v>-0.68738974670751196</v>
      </c>
      <c r="AL70">
        <v>-1.5282787363214201</v>
      </c>
      <c r="AM70">
        <v>-6.6418803678246396</v>
      </c>
      <c r="AN70">
        <v>-5.4155179085168896</v>
      </c>
      <c r="AO70">
        <v>-1.5282787363214201</v>
      </c>
      <c r="AP70">
        <v>-0.428173068756592</v>
      </c>
      <c r="AQ70">
        <v>-0.61068880875974996</v>
      </c>
      <c r="AR70">
        <v>-1.3796312456238999</v>
      </c>
      <c r="AS70">
        <v>-6.3109319800053401</v>
      </c>
      <c r="AT70">
        <v>-15.8461141381784</v>
      </c>
      <c r="AU70">
        <v>-13.884738612520801</v>
      </c>
      <c r="AV70">
        <v>2.0935393153435902</v>
      </c>
      <c r="AW70">
        <v>2.09353931534603</v>
      </c>
      <c r="AY70">
        <v>2.09353931550572</v>
      </c>
      <c r="BB70">
        <v>-2.0583958445194499</v>
      </c>
      <c r="BC70">
        <v>-6.34970836430392</v>
      </c>
      <c r="BD70">
        <v>0.103133629364597</v>
      </c>
    </row>
    <row r="71" spans="1:59" x14ac:dyDescent="0.25">
      <c r="A71" t="s">
        <v>13</v>
      </c>
      <c r="B71" t="s">
        <v>30</v>
      </c>
      <c r="Z71">
        <v>-1534.9269873572</v>
      </c>
      <c r="AA71">
        <v>-1534.92698754394</v>
      </c>
      <c r="AT71">
        <v>-238.19253038005701</v>
      </c>
      <c r="AU71">
        <v>-191.65612374596799</v>
      </c>
      <c r="AV71">
        <v>-88.254761971780198</v>
      </c>
      <c r="AW71">
        <v>-88.254762007017206</v>
      </c>
      <c r="AY71">
        <v>-88.254762006856495</v>
      </c>
      <c r="BG71">
        <v>-3947.7245565108901</v>
      </c>
    </row>
    <row r="72" spans="1:59" x14ac:dyDescent="0.25">
      <c r="A72" t="s">
        <v>267</v>
      </c>
      <c r="B72" t="s">
        <v>30</v>
      </c>
      <c r="AT72">
        <v>-82.897627460678507</v>
      </c>
      <c r="AU72">
        <v>-208.73528139540301</v>
      </c>
      <c r="AV72">
        <v>-9.1986261188233893</v>
      </c>
      <c r="AW72">
        <v>-9.1986261181675903</v>
      </c>
      <c r="AY72">
        <v>-9.1986261188235794</v>
      </c>
      <c r="BE72">
        <v>-1.1896282534177301E-2</v>
      </c>
    </row>
    <row r="73" spans="1:59" x14ac:dyDescent="0.25">
      <c r="A73" t="s">
        <v>63</v>
      </c>
    </row>
    <row r="74" spans="1:59" x14ac:dyDescent="0.25">
      <c r="A74" t="s">
        <v>9</v>
      </c>
      <c r="B74" t="s">
        <v>21</v>
      </c>
      <c r="C74">
        <v>4215.1084367886797</v>
      </c>
      <c r="E74">
        <v>902.55186565918405</v>
      </c>
      <c r="F74">
        <v>609.70046158140894</v>
      </c>
      <c r="G74">
        <v>1273.4092189283799</v>
      </c>
      <c r="H74">
        <v>1090.4548205910201</v>
      </c>
      <c r="I74">
        <v>1575.1573300692301</v>
      </c>
      <c r="J74">
        <v>1575.1573300692301</v>
      </c>
      <c r="K74">
        <v>1575.1573300692301</v>
      </c>
      <c r="L74">
        <v>1945.8681263782601</v>
      </c>
      <c r="M74">
        <v>1876.9470008164801</v>
      </c>
      <c r="N74">
        <v>1782.17302941756</v>
      </c>
      <c r="O74">
        <v>1719.3588643497901</v>
      </c>
      <c r="P74">
        <v>1619.0126479124799</v>
      </c>
      <c r="Q74">
        <v>1091.4599552320899</v>
      </c>
      <c r="R74">
        <v>1054.9626650054299</v>
      </c>
      <c r="T74">
        <v>549.270026547621</v>
      </c>
      <c r="U74">
        <v>549.270026547621</v>
      </c>
      <c r="V74">
        <v>549.27002385303399</v>
      </c>
      <c r="W74">
        <v>549.270026547621</v>
      </c>
      <c r="AB74">
        <v>622.75795623717204</v>
      </c>
      <c r="AC74">
        <v>356.30038402433098</v>
      </c>
      <c r="AD74">
        <v>2313.5314671894098</v>
      </c>
      <c r="AE74">
        <v>97.260579356791794</v>
      </c>
      <c r="AF74">
        <v>340.74271032869001</v>
      </c>
      <c r="AG74">
        <v>-66.363720001694304</v>
      </c>
      <c r="AH74">
        <v>392.97340918195499</v>
      </c>
      <c r="AI74">
        <v>340.91392912235699</v>
      </c>
      <c r="AJ74">
        <v>2300.3498012281898</v>
      </c>
      <c r="AK74">
        <v>96.327348806108105</v>
      </c>
      <c r="AL74">
        <v>326.15872147779498</v>
      </c>
      <c r="AM74">
        <v>-68.305774083815805</v>
      </c>
      <c r="AN74">
        <v>372.42885977229997</v>
      </c>
      <c r="AO74">
        <v>326.15872147779498</v>
      </c>
      <c r="AP74">
        <v>2299.2975108406099</v>
      </c>
      <c r="AQ74">
        <v>96.255359533967194</v>
      </c>
      <c r="AR74">
        <v>312.774395370501</v>
      </c>
      <c r="AS74">
        <v>-70.097920265021102</v>
      </c>
      <c r="BB74">
        <v>96.642734316655606</v>
      </c>
      <c r="BC74">
        <v>21066.6204246868</v>
      </c>
      <c r="BD74">
        <v>8076.9325283009202</v>
      </c>
    </row>
    <row r="75" spans="1:59" x14ac:dyDescent="0.25">
      <c r="A75" t="s">
        <v>10</v>
      </c>
      <c r="B75" t="s">
        <v>21</v>
      </c>
      <c r="D75">
        <v>299.91787075877397</v>
      </c>
      <c r="E75">
        <v>582.10560847667102</v>
      </c>
      <c r="F75">
        <v>376.356670868626</v>
      </c>
      <c r="G75">
        <v>921.84048453286505</v>
      </c>
      <c r="H75">
        <v>796.59519587541297</v>
      </c>
      <c r="I75">
        <v>1207.5898877260099</v>
      </c>
      <c r="J75">
        <v>1207.5898877260099</v>
      </c>
      <c r="K75">
        <v>1207.5898877260099</v>
      </c>
      <c r="L75">
        <v>1435.5409932960399</v>
      </c>
      <c r="M75">
        <v>1304.0943959654401</v>
      </c>
      <c r="N75">
        <v>1311.27448136203</v>
      </c>
      <c r="O75">
        <v>1190.5656630021599</v>
      </c>
      <c r="P75">
        <v>1158.8343806267801</v>
      </c>
      <c r="Q75">
        <v>820.97162913881402</v>
      </c>
      <c r="R75">
        <v>800.55160515956004</v>
      </c>
      <c r="T75">
        <v>333.47770006694498</v>
      </c>
      <c r="U75">
        <v>333.47770006694498</v>
      </c>
      <c r="V75">
        <v>333.47769821941603</v>
      </c>
      <c r="W75">
        <v>333.47770006694498</v>
      </c>
      <c r="AB75">
        <v>392.17734640723501</v>
      </c>
      <c r="AC75">
        <v>105.59411233250999</v>
      </c>
      <c r="AF75">
        <v>111.045105493242</v>
      </c>
      <c r="AG75">
        <v>-295.48642210275199</v>
      </c>
      <c r="AH75">
        <v>-55.375942629117198</v>
      </c>
      <c r="AI75">
        <v>111.10241879156401</v>
      </c>
      <c r="AL75">
        <v>115.91966908043</v>
      </c>
      <c r="AM75">
        <v>-277.96985199787599</v>
      </c>
      <c r="AN75">
        <v>-38.108831160417303</v>
      </c>
      <c r="AO75">
        <v>115.91966908043</v>
      </c>
      <c r="AR75">
        <v>119.980284785338</v>
      </c>
      <c r="AS75">
        <v>-262.31641418453398</v>
      </c>
      <c r="AT75">
        <v>-456.113256858108</v>
      </c>
      <c r="AU75">
        <v>-524.91304227157195</v>
      </c>
      <c r="AV75">
        <v>271.37425657255199</v>
      </c>
      <c r="AW75">
        <v>271.37425654551402</v>
      </c>
      <c r="AY75">
        <v>271.374256565645</v>
      </c>
    </row>
    <row r="76" spans="1:59" x14ac:dyDescent="0.25">
      <c r="A76" t="s">
        <v>11</v>
      </c>
      <c r="B76" t="s">
        <v>21</v>
      </c>
      <c r="F76">
        <v>-1448.9029475980201</v>
      </c>
      <c r="G76">
        <v>333.86097613386602</v>
      </c>
      <c r="H76">
        <v>-431.68135656712798</v>
      </c>
      <c r="I76">
        <v>796.46833494373698</v>
      </c>
      <c r="J76">
        <v>796.46833494373698</v>
      </c>
      <c r="K76">
        <v>796.46833494373698</v>
      </c>
      <c r="L76">
        <v>2475.8576083182402</v>
      </c>
      <c r="M76">
        <v>3531.80199305101</v>
      </c>
      <c r="N76">
        <v>2266.0622440483899</v>
      </c>
      <c r="O76">
        <v>3236.1188613532599</v>
      </c>
      <c r="P76">
        <v>2508.56818880014</v>
      </c>
      <c r="Q76">
        <v>-117.084172509803</v>
      </c>
      <c r="R76">
        <v>-870.22115908797002</v>
      </c>
      <c r="T76">
        <v>-1375.5523522461799</v>
      </c>
      <c r="U76">
        <v>-1375.5523522461799</v>
      </c>
      <c r="V76">
        <v>-1375.55236405608</v>
      </c>
      <c r="W76">
        <v>-1375.5523522461799</v>
      </c>
    </row>
    <row r="77" spans="1:59" x14ac:dyDescent="0.25">
      <c r="A77" t="s">
        <v>12</v>
      </c>
      <c r="B77" t="s">
        <v>21</v>
      </c>
      <c r="D77">
        <v>-108.85841317491099</v>
      </c>
      <c r="E77">
        <v>-751.37288346995399</v>
      </c>
      <c r="F77">
        <v>86.5260559381191</v>
      </c>
      <c r="G77">
        <v>489.29559060344297</v>
      </c>
      <c r="H77">
        <v>427.73868516849899</v>
      </c>
      <c r="I77">
        <v>750.80426818914896</v>
      </c>
      <c r="J77">
        <v>750.80426818914896</v>
      </c>
      <c r="K77">
        <v>750.80426818914896</v>
      </c>
      <c r="L77">
        <v>875.17831356144404</v>
      </c>
      <c r="M77">
        <v>844.31148062501302</v>
      </c>
      <c r="N77">
        <v>824.442988550878</v>
      </c>
      <c r="O77">
        <v>802.20537497851205</v>
      </c>
      <c r="P77">
        <v>783.70031937374699</v>
      </c>
      <c r="Q77">
        <v>556.23778639708098</v>
      </c>
      <c r="R77">
        <v>549.67766115904101</v>
      </c>
      <c r="T77">
        <v>123.992029369934</v>
      </c>
      <c r="U77">
        <v>123.992029369934</v>
      </c>
      <c r="V77">
        <v>123.992028529284</v>
      </c>
      <c r="W77">
        <v>123.992029369934</v>
      </c>
      <c r="AB77">
        <v>165.55543537533501</v>
      </c>
      <c r="AC77">
        <v>-143.02683894818301</v>
      </c>
      <c r="AD77">
        <v>-5456.8611892056997</v>
      </c>
      <c r="AE77">
        <v>-7674.8716330707102</v>
      </c>
      <c r="AF77">
        <v>-129.70517050700099</v>
      </c>
      <c r="AG77">
        <v>-535.65184274269802</v>
      </c>
      <c r="AH77">
        <v>-445.574050273328</v>
      </c>
      <c r="AI77">
        <v>-129.76864731739599</v>
      </c>
      <c r="AJ77">
        <v>-5189.9836615354998</v>
      </c>
      <c r="AK77">
        <v>-7395.5981642507104</v>
      </c>
      <c r="AL77">
        <v>-117.546059949235</v>
      </c>
      <c r="AM77">
        <v>-510.85371361717603</v>
      </c>
      <c r="AN77">
        <v>-416.529247971426</v>
      </c>
      <c r="AO77">
        <v>-117.546059949235</v>
      </c>
      <c r="AP77">
        <v>-5171.9402565262999</v>
      </c>
      <c r="AQ77">
        <v>-7376.5639754193799</v>
      </c>
      <c r="AR77">
        <v>-106.792992143086</v>
      </c>
      <c r="AS77">
        <v>-488.50974598757801</v>
      </c>
      <c r="AT77">
        <v>-654.78062653378095</v>
      </c>
      <c r="AU77">
        <v>-573.73421450119804</v>
      </c>
      <c r="AV77">
        <v>182.01271952813099</v>
      </c>
      <c r="AW77">
        <v>182.012719521414</v>
      </c>
      <c r="AY77">
        <v>182.01271953529701</v>
      </c>
      <c r="BB77">
        <v>-7484.9990779689297</v>
      </c>
      <c r="BC77">
        <v>-23089.611931898398</v>
      </c>
      <c r="BD77">
        <v>375.027535523334</v>
      </c>
    </row>
    <row r="78" spans="1:59" x14ac:dyDescent="0.25">
      <c r="A78" t="s">
        <v>13</v>
      </c>
      <c r="B78" t="s">
        <v>21</v>
      </c>
      <c r="Z78">
        <v>-11905.8362927906</v>
      </c>
      <c r="AA78">
        <v>-11905.836292795901</v>
      </c>
      <c r="AT78">
        <v>-9842.40381698077</v>
      </c>
      <c r="AU78">
        <v>-7919.4631372159802</v>
      </c>
      <c r="AV78">
        <v>-7672.8863509091798</v>
      </c>
      <c r="AW78">
        <v>-7672.8863536805802</v>
      </c>
      <c r="AY78">
        <v>-7672.8863536666104</v>
      </c>
      <c r="BG78">
        <v>-11902.236030451601</v>
      </c>
    </row>
    <row r="79" spans="1:59" x14ac:dyDescent="0.25">
      <c r="A79" t="s">
        <v>267</v>
      </c>
      <c r="B79" t="s">
        <v>21</v>
      </c>
      <c r="AT79">
        <v>-3425.4303593642198</v>
      </c>
      <c r="AU79">
        <v>-8625.1946149050309</v>
      </c>
      <c r="AV79">
        <v>-799.73036261550305</v>
      </c>
      <c r="AW79">
        <v>-799.73036252804195</v>
      </c>
      <c r="AY79">
        <v>-799.73036258507295</v>
      </c>
      <c r="BE79">
        <v>-1.0544571079768399</v>
      </c>
    </row>
    <row r="80" spans="1:59" x14ac:dyDescent="0.25">
      <c r="A80" t="s">
        <v>64</v>
      </c>
    </row>
    <row r="81" spans="1:59" x14ac:dyDescent="0.25">
      <c r="A81" t="s">
        <v>9</v>
      </c>
      <c r="B81" t="s">
        <v>6</v>
      </c>
      <c r="C81">
        <v>30.565094944057599</v>
      </c>
      <c r="E81">
        <v>22.883915334523302</v>
      </c>
      <c r="F81">
        <v>19.356209643967901</v>
      </c>
      <c r="G81">
        <v>66.358813430869205</v>
      </c>
      <c r="H81">
        <v>67.227377454473299</v>
      </c>
      <c r="I81">
        <v>139.19682760667101</v>
      </c>
      <c r="J81">
        <v>139.19682760667101</v>
      </c>
      <c r="K81">
        <v>139.19682760667101</v>
      </c>
      <c r="L81">
        <v>134.974674177531</v>
      </c>
      <c r="M81">
        <v>112.543492941878</v>
      </c>
      <c r="N81">
        <v>121.63635489986</v>
      </c>
      <c r="O81">
        <v>100.01966230062401</v>
      </c>
      <c r="P81">
        <v>101.15689424023201</v>
      </c>
      <c r="Q81">
        <v>111.252099140751</v>
      </c>
      <c r="R81">
        <v>130.05350585657999</v>
      </c>
      <c r="T81">
        <v>18.376061418927101</v>
      </c>
      <c r="U81">
        <v>18.376061418927101</v>
      </c>
      <c r="V81">
        <v>18.376061422080099</v>
      </c>
      <c r="W81">
        <v>18.376061418927101</v>
      </c>
      <c r="AB81">
        <v>21.2372828641467</v>
      </c>
      <c r="AC81">
        <v>4.8726708085141102</v>
      </c>
      <c r="AD81">
        <v>7.0199605843690902</v>
      </c>
      <c r="AE81">
        <v>1.09909627973902</v>
      </c>
      <c r="AF81">
        <v>4.7840754515308701</v>
      </c>
      <c r="AG81">
        <v>0.74881802229485495</v>
      </c>
      <c r="AH81">
        <v>4.7741193630142504</v>
      </c>
      <c r="AI81">
        <v>4.7840669076342799</v>
      </c>
      <c r="AJ81">
        <v>7.0176225549049196</v>
      </c>
      <c r="AK81">
        <v>1.09873132678866</v>
      </c>
      <c r="AL81">
        <v>4.6948753593860504</v>
      </c>
      <c r="AM81">
        <v>0.734840462747815</v>
      </c>
      <c r="AN81">
        <v>4.6849813494024204</v>
      </c>
      <c r="AO81">
        <v>4.6948753593860504</v>
      </c>
      <c r="AP81">
        <v>7.01745055509768</v>
      </c>
      <c r="AQ81">
        <v>1.09870439685514</v>
      </c>
      <c r="AR81">
        <v>4.6092557677064603</v>
      </c>
      <c r="AS81">
        <v>0.72142287695412999</v>
      </c>
      <c r="BB81">
        <v>1.09885550605141</v>
      </c>
      <c r="BC81">
        <v>636.74332831030699</v>
      </c>
      <c r="BD81">
        <v>892.71893894498805</v>
      </c>
    </row>
    <row r="82" spans="1:59" x14ac:dyDescent="0.25">
      <c r="A82" t="s">
        <v>10</v>
      </c>
      <c r="B82" t="s">
        <v>6</v>
      </c>
      <c r="D82">
        <v>29.843249226304</v>
      </c>
      <c r="E82">
        <v>7.56606309741918</v>
      </c>
      <c r="F82">
        <v>6.2843909055754397</v>
      </c>
      <c r="G82">
        <v>22.117118662901099</v>
      </c>
      <c r="H82">
        <v>21.964265498733699</v>
      </c>
      <c r="I82">
        <v>46.9558119199896</v>
      </c>
      <c r="J82">
        <v>46.9558119199896</v>
      </c>
      <c r="K82">
        <v>46.9558119199896</v>
      </c>
      <c r="L82">
        <v>46.077506130349697</v>
      </c>
      <c r="M82">
        <v>38.2674379870449</v>
      </c>
      <c r="N82">
        <v>41.407875952017903</v>
      </c>
      <c r="O82">
        <v>33.953438062956501</v>
      </c>
      <c r="P82">
        <v>34.325682748507603</v>
      </c>
      <c r="Q82">
        <v>35.101765093860799</v>
      </c>
      <c r="R82">
        <v>40.3342271902169</v>
      </c>
      <c r="T82">
        <v>5.9269207980615102</v>
      </c>
      <c r="U82">
        <v>5.9269207980615102</v>
      </c>
      <c r="V82">
        <v>5.9269207958939001</v>
      </c>
      <c r="W82">
        <v>5.9269207980615102</v>
      </c>
      <c r="AB82">
        <v>6.9294537951722299</v>
      </c>
      <c r="AC82" s="1">
        <v>1.6138048046765101</v>
      </c>
      <c r="AF82">
        <v>1.6803279458945399</v>
      </c>
      <c r="AG82">
        <v>0.26358319771120797</v>
      </c>
      <c r="AH82">
        <v>1.6828441944452199</v>
      </c>
      <c r="AI82">
        <v>1.6803380494045399</v>
      </c>
      <c r="AL82">
        <v>1.74737436413995</v>
      </c>
      <c r="AM82">
        <v>0.27411072012489701</v>
      </c>
      <c r="AN82">
        <v>1.7500618733491</v>
      </c>
      <c r="AO82">
        <v>1.74737436413995</v>
      </c>
      <c r="AR82">
        <v>1.8117261545980099</v>
      </c>
      <c r="AS82">
        <v>0.28421702411240701</v>
      </c>
      <c r="AT82">
        <v>0.25863841664107201</v>
      </c>
      <c r="AU82">
        <v>10.421896690708399</v>
      </c>
      <c r="AV82">
        <v>30.147119795800201</v>
      </c>
      <c r="AW82">
        <v>30.147119795329399</v>
      </c>
      <c r="AY82">
        <v>30.147119795525899</v>
      </c>
    </row>
    <row r="83" spans="1:59" x14ac:dyDescent="0.25">
      <c r="A83" t="s">
        <v>11</v>
      </c>
      <c r="B83" t="s">
        <v>6</v>
      </c>
      <c r="F83">
        <v>3.0345933439614199</v>
      </c>
      <c r="G83">
        <v>10.675898479130799</v>
      </c>
      <c r="H83">
        <v>9.9246242648248799</v>
      </c>
      <c r="I83">
        <v>21.429474037735002</v>
      </c>
      <c r="J83">
        <v>21.429474037735002</v>
      </c>
      <c r="K83">
        <v>21.429474037735002</v>
      </c>
      <c r="L83">
        <v>23.1814584349912</v>
      </c>
      <c r="M83">
        <v>39.551066757354</v>
      </c>
      <c r="N83">
        <v>29.903756693083601</v>
      </c>
      <c r="O83">
        <v>45.440632639813501</v>
      </c>
      <c r="P83">
        <v>44.550382324240999</v>
      </c>
      <c r="Q83">
        <v>31.168718084610099</v>
      </c>
      <c r="R83">
        <v>12.308406861919201</v>
      </c>
      <c r="T83">
        <v>3.8121995285474202</v>
      </c>
      <c r="U83">
        <v>3.8121995285474202</v>
      </c>
      <c r="V83">
        <v>3.8121995222899199</v>
      </c>
      <c r="W83">
        <v>3.8121995285474202</v>
      </c>
    </row>
    <row r="84" spans="1:59" x14ac:dyDescent="0.25">
      <c r="A84" t="s">
        <v>12</v>
      </c>
      <c r="B84" t="s">
        <v>6</v>
      </c>
      <c r="D84">
        <v>0.29683257021808002</v>
      </c>
      <c r="E84">
        <v>7.5628590225518405E-2</v>
      </c>
      <c r="F84">
        <v>1.54912206245129</v>
      </c>
      <c r="G84">
        <v>5.39711704578911</v>
      </c>
      <c r="H84">
        <v>5.3255886886033004</v>
      </c>
      <c r="I84">
        <v>11.266715532263699</v>
      </c>
      <c r="J84">
        <v>11.266715532263699</v>
      </c>
      <c r="K84">
        <v>11.266715532263699</v>
      </c>
      <c r="L84">
        <v>11.2250990889187</v>
      </c>
      <c r="M84">
        <v>11.384283833803</v>
      </c>
      <c r="N84">
        <v>11.0532598016301</v>
      </c>
      <c r="O84">
        <v>11.188382615828401</v>
      </c>
      <c r="P84">
        <v>11.2642284335724</v>
      </c>
      <c r="Q84">
        <v>11.207911047806901</v>
      </c>
      <c r="R84">
        <v>12.714104961656499</v>
      </c>
      <c r="T84">
        <v>1.9656784679452599</v>
      </c>
      <c r="U84">
        <v>1.9656784679452599</v>
      </c>
      <c r="V84">
        <v>1.9656784671630201</v>
      </c>
      <c r="W84">
        <v>1.9656784679452599</v>
      </c>
      <c r="AB84">
        <v>2.29294175304392</v>
      </c>
      <c r="AC84">
        <v>0.53941959249397597</v>
      </c>
      <c r="AD84">
        <v>1.05432661730562E-2</v>
      </c>
      <c r="AE84">
        <v>1.6545140669318699E-3</v>
      </c>
      <c r="AF84">
        <v>0.56120928858657304</v>
      </c>
      <c r="AG84">
        <v>8.8227551932541004E-2</v>
      </c>
      <c r="AH84">
        <v>0.56302891412136402</v>
      </c>
      <c r="AI84">
        <v>0.56121373827506704</v>
      </c>
      <c r="AJ84">
        <v>1.28666206186582E-2</v>
      </c>
      <c r="AK84">
        <v>2.0191066983831301E-3</v>
      </c>
      <c r="AL84">
        <v>0.58307808212986501</v>
      </c>
      <c r="AM84">
        <v>9.1670457941547795E-2</v>
      </c>
      <c r="AN84">
        <v>0.58500234235634696</v>
      </c>
      <c r="AO84">
        <v>0.58307808212986501</v>
      </c>
      <c r="AP84">
        <v>1.3038153774674301E-2</v>
      </c>
      <c r="AQ84">
        <v>2.0460250911744199E-3</v>
      </c>
      <c r="AR84">
        <v>0.60405969152206396</v>
      </c>
      <c r="AS84">
        <v>9.4974568255915895E-2</v>
      </c>
      <c r="AT84">
        <v>8.6434597499789698E-2</v>
      </c>
      <c r="AU84">
        <v>3.4790976842622801</v>
      </c>
      <c r="AV84">
        <v>9.8633296179527203</v>
      </c>
      <c r="AW84">
        <v>9.8633296192573905</v>
      </c>
      <c r="AY84">
        <v>9.8633296193475299</v>
      </c>
      <c r="BB84">
        <v>1.8950545070324199E-3</v>
      </c>
      <c r="BC84">
        <v>1.11335797796202</v>
      </c>
      <c r="BD84">
        <v>1.3882208046220299</v>
      </c>
    </row>
    <row r="85" spans="1:59" x14ac:dyDescent="0.25">
      <c r="A85" t="s">
        <v>13</v>
      </c>
      <c r="B85" t="s">
        <v>6</v>
      </c>
      <c r="Z85">
        <v>9.3674822158811892</v>
      </c>
      <c r="AA85">
        <v>9.3674822159000009</v>
      </c>
      <c r="AT85">
        <v>0.65417846758221199</v>
      </c>
      <c r="AU85">
        <v>26.3394784473054</v>
      </c>
      <c r="AV85">
        <v>2.4411663124429502E-2</v>
      </c>
      <c r="AW85">
        <v>2.4411662228087799E-2</v>
      </c>
      <c r="AY85">
        <v>2.4411662229499701E-2</v>
      </c>
      <c r="BG85">
        <v>9.5224710066951594</v>
      </c>
    </row>
    <row r="86" spans="1:59" x14ac:dyDescent="0.25">
      <c r="A86" t="s">
        <v>267</v>
      </c>
      <c r="B86" t="s">
        <v>6</v>
      </c>
      <c r="AT86" s="1">
        <v>4.03855398654404E-7</v>
      </c>
      <c r="AU86" s="1">
        <v>1.62551335772643E-5</v>
      </c>
      <c r="AV86" s="1">
        <v>4.6055127610454198E-5</v>
      </c>
      <c r="AW86" s="1">
        <v>4.6055127617054299E-5</v>
      </c>
      <c r="AY86" s="1">
        <v>4.6055127617490101E-5</v>
      </c>
      <c r="BE86">
        <v>0.99955175777752303</v>
      </c>
    </row>
    <row r="87" spans="1:59" x14ac:dyDescent="0.25">
      <c r="A87" t="s">
        <v>65</v>
      </c>
    </row>
    <row r="88" spans="1:59" x14ac:dyDescent="0.25">
      <c r="A88" t="s">
        <v>9</v>
      </c>
      <c r="C88">
        <v>1.01883649813525</v>
      </c>
      <c r="E88">
        <v>1.0196312444226401</v>
      </c>
      <c r="F88">
        <v>1.0267392732755101</v>
      </c>
      <c r="G88">
        <v>1.0560003606514099</v>
      </c>
      <c r="H88">
        <v>1.0698222461667399</v>
      </c>
      <c r="I88">
        <v>1.1075537110628799</v>
      </c>
      <c r="J88">
        <v>1.1075537110628799</v>
      </c>
      <c r="K88">
        <v>1.1075537110628799</v>
      </c>
      <c r="L88">
        <v>1.0739591113904301</v>
      </c>
      <c r="M88">
        <v>1.0597318143513199</v>
      </c>
      <c r="N88">
        <v>1.07594604687354</v>
      </c>
      <c r="O88">
        <v>1.0613229917747</v>
      </c>
      <c r="P88">
        <v>1.0733903231046</v>
      </c>
      <c r="Q88">
        <v>1.1805119911961599</v>
      </c>
      <c r="R88">
        <v>1.14820235134269</v>
      </c>
      <c r="T88">
        <v>1.0306481374002501</v>
      </c>
      <c r="U88">
        <v>1.0306481374002501</v>
      </c>
      <c r="V88">
        <v>1.03064813757709</v>
      </c>
      <c r="W88">
        <v>1.0306481374002501</v>
      </c>
      <c r="AB88">
        <v>1.0217241402835699</v>
      </c>
      <c r="AC88">
        <v>1.0046735984934401</v>
      </c>
      <c r="AD88">
        <v>1.00436179423922</v>
      </c>
      <c r="AE88">
        <v>1.00068318670518</v>
      </c>
      <c r="AF88">
        <v>1.0046997323819</v>
      </c>
      <c r="AG88">
        <v>1.00073688970305</v>
      </c>
      <c r="AH88">
        <v>1.00260886245948</v>
      </c>
      <c r="AI88">
        <v>1.0046979380852401</v>
      </c>
      <c r="AJ88">
        <v>1.00436059676444</v>
      </c>
      <c r="AK88">
        <v>1.0006830009301</v>
      </c>
      <c r="AL88">
        <v>1.0047252588500799</v>
      </c>
      <c r="AM88">
        <v>1.00074094787442</v>
      </c>
      <c r="AN88">
        <v>1.00260789449407</v>
      </c>
      <c r="AO88">
        <v>1.0047252588500799</v>
      </c>
      <c r="AP88">
        <v>1.0043605971840901</v>
      </c>
      <c r="AQ88">
        <v>1.00068300101954</v>
      </c>
      <c r="AR88">
        <v>1.00475248795145</v>
      </c>
      <c r="AS88">
        <v>1.0007452729319599</v>
      </c>
      <c r="BB88">
        <v>1.0006830682716601</v>
      </c>
      <c r="BC88">
        <v>1.06306984913353</v>
      </c>
      <c r="BD88">
        <v>1.4904319300231501</v>
      </c>
    </row>
    <row r="89" spans="1:59" x14ac:dyDescent="0.25">
      <c r="A89" t="s">
        <v>10</v>
      </c>
      <c r="D89">
        <v>1.0048232062728599</v>
      </c>
      <c r="E89">
        <v>1.01135590898162</v>
      </c>
      <c r="F89">
        <v>1.0029465522024501</v>
      </c>
      <c r="G89">
        <v>1.0589336372929801</v>
      </c>
      <c r="H89">
        <v>1.0516152627989701</v>
      </c>
      <c r="I89">
        <v>1.12408604091554</v>
      </c>
      <c r="J89">
        <v>1.12408604091554</v>
      </c>
      <c r="K89">
        <v>1.12408604091554</v>
      </c>
      <c r="L89">
        <v>1.10306007549359</v>
      </c>
      <c r="M89">
        <v>1.08479532639119</v>
      </c>
      <c r="N89">
        <v>1.10231538634793</v>
      </c>
      <c r="O89">
        <v>1.0850587750128999</v>
      </c>
      <c r="P89">
        <v>1.0969546944117099</v>
      </c>
      <c r="Q89">
        <v>1.1217561580336399</v>
      </c>
      <c r="R89">
        <v>1.0727197372931701</v>
      </c>
      <c r="T89">
        <v>1.0011795866545501</v>
      </c>
      <c r="U89">
        <v>1.0011795866545501</v>
      </c>
      <c r="V89">
        <v>1.0011795862884001</v>
      </c>
      <c r="W89">
        <v>1.0011795866545501</v>
      </c>
      <c r="AB89">
        <v>1.0040574886468501</v>
      </c>
      <c r="AC89">
        <v>1.00215245607213</v>
      </c>
      <c r="AF89">
        <v>1.00210057297071</v>
      </c>
      <c r="AG89">
        <v>1.0003231910665</v>
      </c>
      <c r="AH89">
        <v>1.00360119320412</v>
      </c>
      <c r="AI89">
        <v>1.0021065984213899</v>
      </c>
      <c r="AL89">
        <v>1.0020555274551699</v>
      </c>
      <c r="AM89">
        <v>1.00031597282581</v>
      </c>
      <c r="AN89">
        <v>1.00359671605985</v>
      </c>
      <c r="AO89">
        <v>1.0020555274551699</v>
      </c>
      <c r="AR89">
        <v>1.0020074987885099</v>
      </c>
      <c r="AS89">
        <v>1.00030827258229</v>
      </c>
      <c r="AT89">
        <v>1.0013125647846299</v>
      </c>
      <c r="AU89">
        <v>1.00870321594333</v>
      </c>
      <c r="AV89">
        <v>1.0063999745227801</v>
      </c>
      <c r="AW89">
        <v>1.00639997451589</v>
      </c>
      <c r="AY89">
        <v>1.0063999745224499</v>
      </c>
    </row>
    <row r="90" spans="1:59" x14ac:dyDescent="0.25">
      <c r="A90" t="s">
        <v>11</v>
      </c>
      <c r="F90">
        <v>0.91376186753531197</v>
      </c>
      <c r="G90">
        <v>0.96441190427557899</v>
      </c>
      <c r="H90">
        <v>0.89654522335235798</v>
      </c>
      <c r="I90">
        <v>0.96792040055249695</v>
      </c>
      <c r="J90">
        <v>0.96792040055249695</v>
      </c>
      <c r="K90">
        <v>0.96792040055249695</v>
      </c>
      <c r="L90">
        <v>1.04705353450473</v>
      </c>
      <c r="M90">
        <v>1.0449240290761299</v>
      </c>
      <c r="N90">
        <v>1.02693619818167</v>
      </c>
      <c r="O90">
        <v>1.0333362062112901</v>
      </c>
      <c r="P90">
        <v>1.01309159626134</v>
      </c>
      <c r="Q90">
        <v>0.708787774882365</v>
      </c>
      <c r="R90">
        <v>0.74367356623395697</v>
      </c>
      <c r="T90">
        <v>0.89350812800039203</v>
      </c>
      <c r="U90">
        <v>0.89350812800039203</v>
      </c>
      <c r="V90">
        <v>0.893508126533753</v>
      </c>
      <c r="W90">
        <v>0.89350812800039203</v>
      </c>
    </row>
    <row r="91" spans="1:59" x14ac:dyDescent="0.25">
      <c r="A91" t="s">
        <v>12</v>
      </c>
      <c r="D91">
        <v>0.98944190072693206</v>
      </c>
      <c r="E91">
        <v>1.0008183439843601</v>
      </c>
      <c r="F91">
        <v>0.992413062342692</v>
      </c>
      <c r="G91">
        <v>1.03727585074635</v>
      </c>
      <c r="H91">
        <v>1.02352876375103</v>
      </c>
      <c r="I91">
        <v>1.0826791266241</v>
      </c>
      <c r="J91">
        <v>1.0826791266241</v>
      </c>
      <c r="K91">
        <v>1.0826791266241</v>
      </c>
      <c r="L91">
        <v>1.07867997936553</v>
      </c>
      <c r="M91">
        <v>1.06682528654398</v>
      </c>
      <c r="N91">
        <v>1.07694350250871</v>
      </c>
      <c r="O91">
        <v>1.0664773759283499</v>
      </c>
      <c r="P91">
        <v>1.07370700432596</v>
      </c>
      <c r="Q91">
        <v>1.06833882736485</v>
      </c>
      <c r="R91">
        <v>1.0106479506592501</v>
      </c>
      <c r="T91">
        <v>0.99081894487409505</v>
      </c>
      <c r="U91">
        <v>0.99081894487409505</v>
      </c>
      <c r="V91">
        <v>0.99081894447980001</v>
      </c>
      <c r="W91">
        <v>0.99081894487409505</v>
      </c>
      <c r="AB91">
        <v>0.99140603464656196</v>
      </c>
      <c r="AC91">
        <v>0.99955907576279501</v>
      </c>
      <c r="AD91">
        <v>1.0016343611088101</v>
      </c>
      <c r="AE91">
        <v>1.0002530001121099</v>
      </c>
      <c r="AF91">
        <v>0.99948661019919405</v>
      </c>
      <c r="AG91">
        <v>0.99991184654000298</v>
      </c>
      <c r="AH91">
        <v>1.0027272753032599</v>
      </c>
      <c r="AI91">
        <v>0.99949453487927398</v>
      </c>
      <c r="AJ91">
        <v>1.0016357878126501</v>
      </c>
      <c r="AK91">
        <v>1.0002532288195201</v>
      </c>
      <c r="AL91">
        <v>0.99942276184411705</v>
      </c>
      <c r="AM91">
        <v>0.99990162777883895</v>
      </c>
      <c r="AN91">
        <v>1.0027210327429901</v>
      </c>
      <c r="AO91">
        <v>0.99942276184411705</v>
      </c>
      <c r="AP91">
        <v>1.00163556167623</v>
      </c>
      <c r="AQ91">
        <v>1.0002531931030401</v>
      </c>
      <c r="AR91">
        <v>0.99935485589326001</v>
      </c>
      <c r="AS91">
        <v>0.99989075603427102</v>
      </c>
      <c r="AT91">
        <v>1.0009806903763001</v>
      </c>
      <c r="AU91">
        <v>1.0072672583128299</v>
      </c>
      <c r="AV91">
        <v>0.98501737951796897</v>
      </c>
      <c r="AW91">
        <v>0.98501737950985802</v>
      </c>
      <c r="AY91">
        <v>0.98501737951885904</v>
      </c>
      <c r="BB91">
        <v>1.00025313521848</v>
      </c>
      <c r="BC91">
        <v>1.0773690012071</v>
      </c>
      <c r="BD91">
        <v>1.34334696596711</v>
      </c>
    </row>
    <row r="92" spans="1:59" x14ac:dyDescent="0.25">
      <c r="A92" t="s">
        <v>13</v>
      </c>
      <c r="Z92">
        <v>0.93674822158811899</v>
      </c>
      <c r="AA92">
        <v>0.93674822159000004</v>
      </c>
      <c r="AT92">
        <v>0.99821189975972202</v>
      </c>
      <c r="AU92">
        <v>1.0047862365731599</v>
      </c>
      <c r="AV92">
        <v>0.78264272042411698</v>
      </c>
      <c r="AW92">
        <v>0.78264272039459404</v>
      </c>
      <c r="AY92">
        <v>0.78264272043985905</v>
      </c>
      <c r="BG92">
        <v>0.95224710066951601</v>
      </c>
    </row>
    <row r="93" spans="1:59" x14ac:dyDescent="0.25">
      <c r="A93" t="s">
        <v>267</v>
      </c>
      <c r="AT93">
        <v>1.0009998790018899</v>
      </c>
      <c r="AU93">
        <v>1.0072532643005001</v>
      </c>
      <c r="AV93">
        <v>0.98439966102854704</v>
      </c>
      <c r="AW93">
        <v>0.98439966102022303</v>
      </c>
      <c r="AY93">
        <v>0.98439966102953902</v>
      </c>
      <c r="BE93">
        <v>0.99955175777752303</v>
      </c>
    </row>
    <row r="94" spans="1:59" x14ac:dyDescent="0.25">
      <c r="A94" t="s">
        <v>66</v>
      </c>
    </row>
    <row r="95" spans="1:59" x14ac:dyDescent="0.25">
      <c r="A95" t="s">
        <v>9</v>
      </c>
      <c r="C95">
        <v>1.01883649813525</v>
      </c>
      <c r="E95">
        <v>1.01886210346926</v>
      </c>
      <c r="F95">
        <v>1.0196745186021601</v>
      </c>
      <c r="G95">
        <v>1.0499148119911299</v>
      </c>
      <c r="H95">
        <v>1.0583901880763</v>
      </c>
      <c r="I95">
        <v>1.0977659125921599</v>
      </c>
      <c r="J95">
        <v>1.0977659125921599</v>
      </c>
      <c r="K95">
        <v>1.0977659125921599</v>
      </c>
      <c r="L95">
        <v>1.07111265486986</v>
      </c>
      <c r="M95">
        <v>1.0562257720239601</v>
      </c>
      <c r="N95">
        <v>1.0704415809141501</v>
      </c>
      <c r="O95">
        <v>1.0555207980415799</v>
      </c>
      <c r="P95">
        <v>1.0634924730189901</v>
      </c>
      <c r="Q95">
        <v>1.1082754555472201</v>
      </c>
      <c r="R95">
        <v>1.1213608229379399</v>
      </c>
      <c r="T95">
        <v>1.0198824926902601</v>
      </c>
      <c r="U95">
        <v>1.0198824926902601</v>
      </c>
      <c r="V95">
        <v>1.0198824927307399</v>
      </c>
      <c r="W95">
        <v>1.0198824926902601</v>
      </c>
      <c r="AB95">
        <v>1.0198824927307399</v>
      </c>
      <c r="AC95">
        <v>1.00436178372541</v>
      </c>
      <c r="AD95">
        <v>1.00436178372541</v>
      </c>
      <c r="AE95">
        <v>1.0006831850525399</v>
      </c>
      <c r="AF95">
        <v>1.00436178372541</v>
      </c>
      <c r="AG95">
        <v>1.0006835555339599</v>
      </c>
      <c r="AH95">
        <v>1.00259069168006</v>
      </c>
      <c r="AI95">
        <v>1.00436058112983</v>
      </c>
      <c r="AJ95">
        <v>1.00436058112983</v>
      </c>
      <c r="AK95">
        <v>1.0006829984725401</v>
      </c>
      <c r="AL95">
        <v>1.00436058112983</v>
      </c>
      <c r="AM95">
        <v>1.0006833877369199</v>
      </c>
      <c r="AN95">
        <v>1.0025883626194401</v>
      </c>
      <c r="AO95">
        <v>1.00436058112983</v>
      </c>
      <c r="AP95">
        <v>1.00436058112983</v>
      </c>
      <c r="AQ95">
        <v>1.0006829984960099</v>
      </c>
      <c r="AR95">
        <v>1.00436058112983</v>
      </c>
      <c r="AS95">
        <v>1.00068340677238</v>
      </c>
      <c r="BB95">
        <v>1.0006830661056201</v>
      </c>
      <c r="BC95">
        <v>1.06306984913186</v>
      </c>
      <c r="BD95">
        <v>1.4904308897929099</v>
      </c>
    </row>
    <row r="96" spans="1:59" x14ac:dyDescent="0.25">
      <c r="A96" t="s">
        <v>10</v>
      </c>
      <c r="D96">
        <v>1.0048231077709699</v>
      </c>
      <c r="E96">
        <v>1.0046623045626499</v>
      </c>
      <c r="F96">
        <v>0.99832005811318403</v>
      </c>
      <c r="G96">
        <v>1.0564301686522799</v>
      </c>
      <c r="H96">
        <v>1.04589538429288</v>
      </c>
      <c r="I96">
        <v>1.12028019487983</v>
      </c>
      <c r="J96">
        <v>1.12028019487983</v>
      </c>
      <c r="K96">
        <v>1.12028019487983</v>
      </c>
      <c r="L96">
        <v>1.1020128109641001</v>
      </c>
      <c r="M96">
        <v>1.08256274286975</v>
      </c>
      <c r="N96">
        <v>1.0999174423311899</v>
      </c>
      <c r="O96">
        <v>1.0811608569709701</v>
      </c>
      <c r="P96">
        <v>1.0909793950390101</v>
      </c>
      <c r="Q96">
        <v>1.0915769494293199</v>
      </c>
      <c r="R96">
        <v>1.05672184082349</v>
      </c>
      <c r="T96">
        <v>0.99618772399241295</v>
      </c>
      <c r="U96">
        <v>0.99618772399241295</v>
      </c>
      <c r="V96">
        <v>0.996187723550504</v>
      </c>
      <c r="W96">
        <v>0.99618772399241295</v>
      </c>
      <c r="AB96">
        <v>0.996187723550504</v>
      </c>
      <c r="AC96">
        <v>1.0008415126232999</v>
      </c>
      <c r="AF96">
        <v>1.0008415126232999</v>
      </c>
      <c r="AG96">
        <v>1.00012395187561</v>
      </c>
      <c r="AH96">
        <v>1.0035565341739401</v>
      </c>
      <c r="AI96">
        <v>1.00084994287028</v>
      </c>
      <c r="AL96">
        <v>1.00084994287028</v>
      </c>
      <c r="AM96">
        <v>1.0001251565261899</v>
      </c>
      <c r="AN96">
        <v>1.0035545629995899</v>
      </c>
      <c r="AO96">
        <v>1.00084994287028</v>
      </c>
      <c r="AR96">
        <v>1.00084994287028</v>
      </c>
      <c r="AS96">
        <v>1.00012502001395</v>
      </c>
      <c r="AT96">
        <v>1.00049783444218</v>
      </c>
      <c r="AU96">
        <v>1.0079717812232101</v>
      </c>
      <c r="AV96">
        <v>1.0063037280623801</v>
      </c>
      <c r="AW96">
        <v>1.00630372805582</v>
      </c>
      <c r="AY96">
        <v>1.0063037280623801</v>
      </c>
    </row>
    <row r="97" spans="1:60" x14ac:dyDescent="0.25">
      <c r="A97" t="s">
        <v>11</v>
      </c>
      <c r="F97">
        <v>0.72738287491742704</v>
      </c>
      <c r="G97">
        <v>0.75585984379035098</v>
      </c>
      <c r="H97">
        <v>0.74163787029676398</v>
      </c>
      <c r="I97">
        <v>0.62598934514261595</v>
      </c>
      <c r="J97">
        <v>0.62598934514261595</v>
      </c>
      <c r="K97">
        <v>0.62598934514261595</v>
      </c>
      <c r="L97">
        <v>0.92900394402181496</v>
      </c>
      <c r="M97">
        <v>0.99831533394864602</v>
      </c>
      <c r="N97">
        <v>0.90832233743045199</v>
      </c>
      <c r="O97">
        <v>0.98678334295977599</v>
      </c>
      <c r="P97">
        <v>0.93681988105972003</v>
      </c>
      <c r="Q97">
        <v>0.769955809805276</v>
      </c>
      <c r="R97">
        <v>0.81223222891682401</v>
      </c>
      <c r="T97">
        <v>0.734202216713714</v>
      </c>
      <c r="U97">
        <v>0.734202216713714</v>
      </c>
      <c r="V97">
        <v>0.73420221805726205</v>
      </c>
      <c r="W97">
        <v>0.734202216713714</v>
      </c>
      <c r="AC97" s="1"/>
    </row>
    <row r="98" spans="1:60" x14ac:dyDescent="0.25">
      <c r="A98" t="s">
        <v>12</v>
      </c>
      <c r="D98">
        <v>0.98847334872871895</v>
      </c>
      <c r="E98">
        <v>0.98825188357029303</v>
      </c>
      <c r="F98">
        <v>0.97980723766838396</v>
      </c>
      <c r="G98">
        <v>1.0266168904372901</v>
      </c>
      <c r="H98">
        <v>1.00324222156735</v>
      </c>
      <c r="I98">
        <v>1.06562037632339</v>
      </c>
      <c r="J98">
        <v>1.06562037632339</v>
      </c>
      <c r="K98">
        <v>1.06562037632339</v>
      </c>
      <c r="L98">
        <v>1.0741844048979601</v>
      </c>
      <c r="M98">
        <v>1.06406546644777</v>
      </c>
      <c r="N98">
        <v>1.07106635066219</v>
      </c>
      <c r="O98">
        <v>1.06223003619459</v>
      </c>
      <c r="P98">
        <v>1.0662939366172599</v>
      </c>
      <c r="Q98">
        <v>1.01410710561776</v>
      </c>
      <c r="R98">
        <v>0.95775167830643904</v>
      </c>
      <c r="T98">
        <v>0.977064784991311</v>
      </c>
      <c r="U98">
        <v>0.977064784991311</v>
      </c>
      <c r="V98" s="1">
        <v>0.97706478442689004</v>
      </c>
      <c r="W98" s="1">
        <v>0.977064784991311</v>
      </c>
      <c r="Y98" s="1"/>
      <c r="AB98">
        <v>0.97706478442689004</v>
      </c>
      <c r="AC98">
        <v>0.99700149268590399</v>
      </c>
      <c r="AD98">
        <v>0.99700149268590399</v>
      </c>
      <c r="AE98">
        <v>0.99952438965901902</v>
      </c>
      <c r="AF98">
        <v>0.99700149268590399</v>
      </c>
      <c r="AG98">
        <v>0.999520799474794</v>
      </c>
      <c r="AH98">
        <v>1.0024653472682701</v>
      </c>
      <c r="AI98">
        <v>0.99701292271094</v>
      </c>
      <c r="AJ98">
        <v>0.99701292271094</v>
      </c>
      <c r="AK98">
        <v>0.99952619156384404</v>
      </c>
      <c r="AL98">
        <v>0.99701292271094</v>
      </c>
      <c r="AM98">
        <v>0.99952242755031095</v>
      </c>
      <c r="AN98">
        <v>1.00246556455035</v>
      </c>
      <c r="AO98">
        <v>0.99701292271094</v>
      </c>
      <c r="AP98">
        <v>0.99701292271094</v>
      </c>
      <c r="AQ98">
        <v>0.99952619133738796</v>
      </c>
      <c r="AR98">
        <v>0.99701292271094</v>
      </c>
      <c r="AS98">
        <v>0.99952224302458303</v>
      </c>
      <c r="AT98">
        <v>1.0003518146808099</v>
      </c>
      <c r="AU98">
        <v>1.0066080217409401</v>
      </c>
      <c r="AV98">
        <v>0.98426067080956903</v>
      </c>
      <c r="AW98">
        <v>0.98426067080052204</v>
      </c>
      <c r="AY98">
        <v>0.98426067080956903</v>
      </c>
      <c r="BB98">
        <v>0.999525538869937</v>
      </c>
      <c r="BC98">
        <v>1.07736844938058</v>
      </c>
      <c r="BD98">
        <v>1.0586383335020599</v>
      </c>
    </row>
    <row r="99" spans="1:60" x14ac:dyDescent="0.25">
      <c r="A99" t="s">
        <v>13</v>
      </c>
      <c r="V99" s="1"/>
      <c r="W99" s="1"/>
      <c r="Y99" s="1"/>
      <c r="Z99">
        <v>0.93674822158811899</v>
      </c>
      <c r="AA99">
        <v>0.93674822159000004</v>
      </c>
      <c r="AT99">
        <v>0.99800005970127603</v>
      </c>
      <c r="AU99">
        <v>1.00458892057313</v>
      </c>
      <c r="AV99">
        <v>0.800840296208711</v>
      </c>
      <c r="AW99">
        <v>0.80084029622254405</v>
      </c>
      <c r="AY99">
        <v>0.800840296208711</v>
      </c>
      <c r="BG99">
        <v>0.95224710066951601</v>
      </c>
    </row>
    <row r="100" spans="1:60" x14ac:dyDescent="0.25">
      <c r="A100" t="s">
        <v>267</v>
      </c>
      <c r="AC100" s="1"/>
      <c r="AT100">
        <v>1.0003554917180899</v>
      </c>
      <c r="AU100">
        <v>1.00657711179909</v>
      </c>
      <c r="AV100">
        <v>0.98363737186162403</v>
      </c>
      <c r="AW100">
        <v>0.98363737185224498</v>
      </c>
      <c r="AY100">
        <v>0.98363737186162403</v>
      </c>
      <c r="BE100">
        <v>0.99955175777752303</v>
      </c>
    </row>
    <row r="101" spans="1:60" x14ac:dyDescent="0.25">
      <c r="A101" t="s">
        <v>67</v>
      </c>
      <c r="V101" s="1"/>
      <c r="W101" s="1"/>
      <c r="Y101" s="1"/>
    </row>
    <row r="102" spans="1:60" x14ac:dyDescent="0.25">
      <c r="A102" t="s">
        <v>9</v>
      </c>
      <c r="B102" t="s">
        <v>6</v>
      </c>
      <c r="C102">
        <v>30.565094944057599</v>
      </c>
      <c r="E102">
        <v>30.5658631040777</v>
      </c>
      <c r="F102">
        <v>30.590235558064901</v>
      </c>
      <c r="G102">
        <v>104.990431284301</v>
      </c>
      <c r="H102">
        <v>105.83796041744201</v>
      </c>
      <c r="I102">
        <v>219.550986986607</v>
      </c>
      <c r="J102">
        <v>219.550986986607</v>
      </c>
      <c r="K102">
        <v>219.550986986607</v>
      </c>
      <c r="L102">
        <v>214.220388748663</v>
      </c>
      <c r="M102">
        <v>200.68078423300801</v>
      </c>
      <c r="N102">
        <v>203.38175949052601</v>
      </c>
      <c r="O102">
        <v>189.99163260588799</v>
      </c>
      <c r="P102">
        <v>191.42651815847199</v>
      </c>
      <c r="Q102">
        <v>199.48736544758799</v>
      </c>
      <c r="R102">
        <v>201.84270540718299</v>
      </c>
      <c r="T102">
        <v>30.596474780707901</v>
      </c>
      <c r="U102">
        <v>30.596474780707901</v>
      </c>
      <c r="V102">
        <v>30.5964747819222</v>
      </c>
      <c r="W102">
        <v>30.596474780707901</v>
      </c>
      <c r="AB102">
        <v>30.5964747819222</v>
      </c>
      <c r="AC102">
        <v>7.0305324860778597</v>
      </c>
      <c r="AD102">
        <v>7.0305324860778597</v>
      </c>
      <c r="AE102">
        <v>1.1007515035577999</v>
      </c>
      <c r="AF102">
        <v>7.0305324860778597</v>
      </c>
      <c r="AG102">
        <v>1.10075191108736</v>
      </c>
      <c r="AH102">
        <v>7.0181348417604204</v>
      </c>
      <c r="AI102">
        <v>7.0305240679088099</v>
      </c>
      <c r="AJ102">
        <v>7.0305240679088099</v>
      </c>
      <c r="AK102">
        <v>1.10075129831979</v>
      </c>
      <c r="AL102">
        <v>7.0305240679088099</v>
      </c>
      <c r="AM102">
        <v>1.1007517265106099</v>
      </c>
      <c r="AN102">
        <v>7.0181185383361102</v>
      </c>
      <c r="AO102">
        <v>7.0305240679088099</v>
      </c>
      <c r="AP102">
        <v>7.0305240679088099</v>
      </c>
      <c r="AQ102">
        <v>1.10075129834562</v>
      </c>
      <c r="AR102">
        <v>7.0305240679088099</v>
      </c>
      <c r="AS102">
        <v>1.10075174744962</v>
      </c>
      <c r="BB102">
        <v>1.1007513727161899</v>
      </c>
      <c r="BC102">
        <v>637.84190947911395</v>
      </c>
      <c r="BD102">
        <v>894.25853387574796</v>
      </c>
    </row>
    <row r="103" spans="1:60" x14ac:dyDescent="0.25">
      <c r="A103" t="s">
        <v>10</v>
      </c>
      <c r="B103" t="s">
        <v>6</v>
      </c>
      <c r="D103">
        <v>30.144693233129001</v>
      </c>
      <c r="E103">
        <v>30.139869136879501</v>
      </c>
      <c r="F103">
        <v>29.949601743395501</v>
      </c>
      <c r="G103">
        <v>105.641960435059</v>
      </c>
      <c r="H103">
        <v>104.588492533904</v>
      </c>
      <c r="I103">
        <v>224.05379841557601</v>
      </c>
      <c r="J103">
        <v>224.05379841557601</v>
      </c>
      <c r="K103">
        <v>224.05379841557601</v>
      </c>
      <c r="L103">
        <v>220.400358167197</v>
      </c>
      <c r="M103">
        <v>205.68475601976601</v>
      </c>
      <c r="N103">
        <v>208.982114208041</v>
      </c>
      <c r="O103">
        <v>194.60679193306001</v>
      </c>
      <c r="P103">
        <v>196.37410914823101</v>
      </c>
      <c r="Q103">
        <v>196.48166774337901</v>
      </c>
      <c r="R103">
        <v>190.207817904547</v>
      </c>
      <c r="T103">
        <v>29.885631719772402</v>
      </c>
      <c r="U103">
        <v>29.885631719772402</v>
      </c>
      <c r="V103">
        <v>29.885631706515099</v>
      </c>
      <c r="W103">
        <v>29.885631719772402</v>
      </c>
      <c r="AB103">
        <v>29.885631706515099</v>
      </c>
      <c r="AC103">
        <v>7.0058905883630898</v>
      </c>
      <c r="AF103">
        <v>7.0058905883630898</v>
      </c>
      <c r="AG103">
        <v>1.10013634706317</v>
      </c>
      <c r="AH103">
        <v>7.0248957392175599</v>
      </c>
      <c r="AI103">
        <v>7.0059496000919603</v>
      </c>
      <c r="AL103">
        <v>7.0059496000919603</v>
      </c>
      <c r="AM103">
        <v>1.1001376721788101</v>
      </c>
      <c r="AN103">
        <v>7.0248819409971102</v>
      </c>
      <c r="AO103">
        <v>7.0059496000919603</v>
      </c>
      <c r="AR103">
        <v>7.0059496000919603</v>
      </c>
      <c r="AS103">
        <v>1.10013752201535</v>
      </c>
      <c r="AT103">
        <v>1.00049783444218</v>
      </c>
      <c r="AU103">
        <v>40.318871248928303</v>
      </c>
      <c r="AV103">
        <v>40.252149122495403</v>
      </c>
      <c r="AW103">
        <v>40.252149122232701</v>
      </c>
      <c r="AY103">
        <v>40.252149122495403</v>
      </c>
    </row>
    <row r="104" spans="1:60" x14ac:dyDescent="0.25">
      <c r="A104" t="s">
        <v>11</v>
      </c>
      <c r="B104" t="s">
        <v>6</v>
      </c>
      <c r="F104">
        <v>21.821486247522799</v>
      </c>
      <c r="G104">
        <v>75.585228519191304</v>
      </c>
      <c r="H104">
        <v>74.163045391806094</v>
      </c>
      <c r="I104">
        <v>125.19661704983299</v>
      </c>
      <c r="J104">
        <v>125.19661704983299</v>
      </c>
      <c r="K104">
        <v>125.19661704983299</v>
      </c>
      <c r="L104">
        <v>185.79893079647499</v>
      </c>
      <c r="M104">
        <v>189.67791681957499</v>
      </c>
      <c r="N104">
        <v>172.579427467111</v>
      </c>
      <c r="O104">
        <v>177.619028166074</v>
      </c>
      <c r="P104">
        <v>168.62570495098799</v>
      </c>
      <c r="Q104">
        <v>138.59050585333</v>
      </c>
      <c r="R104">
        <v>146.20017674057101</v>
      </c>
      <c r="T104">
        <v>22.0260665014114</v>
      </c>
      <c r="U104">
        <v>22.0260665014114</v>
      </c>
      <c r="V104">
        <v>22.0260665417178</v>
      </c>
      <c r="W104">
        <v>22.0260665014114</v>
      </c>
      <c r="Y104" s="1"/>
    </row>
    <row r="105" spans="1:60" x14ac:dyDescent="0.25">
      <c r="A105" t="s">
        <v>12</v>
      </c>
      <c r="B105" t="s">
        <v>6</v>
      </c>
      <c r="D105">
        <v>29.654200461861599</v>
      </c>
      <c r="E105">
        <v>29.647556507108799</v>
      </c>
      <c r="F105">
        <v>29.394217130051501</v>
      </c>
      <c r="G105">
        <v>102.660662426839</v>
      </c>
      <c r="H105">
        <v>100.32321891451301</v>
      </c>
      <c r="I105">
        <v>213.12194402392601</v>
      </c>
      <c r="J105">
        <v>213.12194402392601</v>
      </c>
      <c r="K105">
        <v>213.12194402392601</v>
      </c>
      <c r="L105">
        <v>214.83473261078299</v>
      </c>
      <c r="M105">
        <v>202.170310494143</v>
      </c>
      <c r="N105">
        <v>203.500464493115</v>
      </c>
      <c r="O105">
        <v>191.19928205495501</v>
      </c>
      <c r="P105">
        <v>191.93077600323301</v>
      </c>
      <c r="Q105">
        <v>182.537250796986</v>
      </c>
      <c r="R105">
        <v>172.393386591802</v>
      </c>
      <c r="T105">
        <v>29.311943549739301</v>
      </c>
      <c r="U105">
        <v>29.311943549739301</v>
      </c>
      <c r="V105">
        <v>29.311943532806701</v>
      </c>
      <c r="W105">
        <v>29.311943549739301</v>
      </c>
      <c r="Y105" s="1"/>
      <c r="AB105">
        <v>29.311943532806701</v>
      </c>
      <c r="AC105">
        <v>6.97901044880133</v>
      </c>
      <c r="AD105">
        <v>6.97901044880133</v>
      </c>
      <c r="AE105">
        <v>1.0994768286249199</v>
      </c>
      <c r="AF105">
        <v>6.97901044880133</v>
      </c>
      <c r="AG105">
        <v>1.0994728794222699</v>
      </c>
      <c r="AH105">
        <v>7.0172574308779101</v>
      </c>
      <c r="AI105">
        <v>6.9790904589765796</v>
      </c>
      <c r="AJ105">
        <v>6.9790904589765796</v>
      </c>
      <c r="AK105">
        <v>1.09947881072023</v>
      </c>
      <c r="AL105">
        <v>6.9790904589765796</v>
      </c>
      <c r="AM105">
        <v>1.09947467030534</v>
      </c>
      <c r="AN105">
        <v>7.01725895185246</v>
      </c>
      <c r="AO105">
        <v>6.9790904589765796</v>
      </c>
      <c r="AP105">
        <v>6.9790904589765796</v>
      </c>
      <c r="AQ105">
        <v>1.0994788104711299</v>
      </c>
      <c r="AR105">
        <v>6.9790904589765796</v>
      </c>
      <c r="AS105">
        <v>1.09947446732704</v>
      </c>
      <c r="AT105">
        <v>1.0003518146808099</v>
      </c>
      <c r="AU105">
        <v>40.264320869637402</v>
      </c>
      <c r="AV105">
        <v>39.370426832382797</v>
      </c>
      <c r="AW105">
        <v>39.370426832020897</v>
      </c>
      <c r="AY105">
        <v>39.370426832382797</v>
      </c>
      <c r="BB105">
        <v>1.0994780927569301</v>
      </c>
      <c r="BC105">
        <v>646.42106962835101</v>
      </c>
      <c r="BD105">
        <v>635.18300010123698</v>
      </c>
    </row>
    <row r="106" spans="1:60" x14ac:dyDescent="0.25">
      <c r="A106" t="s">
        <v>13</v>
      </c>
      <c r="B106" t="s">
        <v>6</v>
      </c>
      <c r="Z106">
        <v>9.3674822158811892</v>
      </c>
      <c r="AA106">
        <v>9.3674822159000009</v>
      </c>
      <c r="AT106">
        <v>0.99800005970127603</v>
      </c>
      <c r="AU106">
        <v>40.183556822925098</v>
      </c>
      <c r="AV106">
        <v>32.0336118483484</v>
      </c>
      <c r="AW106">
        <v>32.033611848901799</v>
      </c>
      <c r="AY106">
        <v>32.0336118483484</v>
      </c>
      <c r="BG106">
        <v>9.5224710066951594</v>
      </c>
    </row>
    <row r="107" spans="1:60" x14ac:dyDescent="0.25">
      <c r="A107" t="s">
        <v>267</v>
      </c>
      <c r="B107" t="s">
        <v>6</v>
      </c>
      <c r="Y107" s="1"/>
      <c r="AT107">
        <v>1.0003554917180899</v>
      </c>
      <c r="AU107">
        <v>40.263084471963801</v>
      </c>
      <c r="AV107">
        <v>39.345494874464897</v>
      </c>
      <c r="AW107">
        <v>39.345494874089802</v>
      </c>
      <c r="AY107">
        <v>39.345494874464897</v>
      </c>
      <c r="BE107">
        <v>0.99955175777752303</v>
      </c>
    </row>
    <row r="108" spans="1:60" x14ac:dyDescent="0.25">
      <c r="A108" t="s">
        <v>68</v>
      </c>
    </row>
    <row r="109" spans="1:60" x14ac:dyDescent="0.25">
      <c r="A109" t="s">
        <v>7</v>
      </c>
      <c r="B109" t="s">
        <v>8</v>
      </c>
      <c r="R109">
        <v>2.7173731616491101E-2</v>
      </c>
      <c r="S109">
        <v>1.9053315155221202E-2</v>
      </c>
      <c r="X109">
        <v>0.14630000000000001</v>
      </c>
      <c r="Y109">
        <v>0.14630000000000001</v>
      </c>
      <c r="Z109">
        <v>0.13914372866323499</v>
      </c>
      <c r="AA109">
        <v>0.13914372866236799</v>
      </c>
      <c r="AV109">
        <v>7.04863466384072E-4</v>
      </c>
      <c r="AX109">
        <v>7.0486346637839295E-4</v>
      </c>
      <c r="AZ109">
        <v>2.8007685549674298E-4</v>
      </c>
      <c r="BA109" s="1">
        <v>9.1040716535784803E-5</v>
      </c>
      <c r="BF109">
        <v>2.0030323486349401E-4</v>
      </c>
      <c r="BH109">
        <v>0.127889004652043</v>
      </c>
    </row>
    <row r="110" spans="1:60" x14ac:dyDescent="0.25">
      <c r="A110" t="s">
        <v>9</v>
      </c>
      <c r="B110" t="s">
        <v>8</v>
      </c>
      <c r="R110">
        <v>1.99419292049613E-4</v>
      </c>
      <c r="S110" s="1">
        <v>1.16258541390505E-5</v>
      </c>
      <c r="X110">
        <v>0</v>
      </c>
      <c r="Y110">
        <v>0</v>
      </c>
      <c r="Z110">
        <v>0</v>
      </c>
      <c r="AA110">
        <v>0</v>
      </c>
      <c r="AV110">
        <v>0</v>
      </c>
      <c r="AX110">
        <v>0</v>
      </c>
      <c r="AZ110">
        <v>0</v>
      </c>
      <c r="BA110">
        <v>0</v>
      </c>
      <c r="BF110">
        <v>0</v>
      </c>
      <c r="BH110">
        <v>0</v>
      </c>
    </row>
    <row r="111" spans="1:60" x14ac:dyDescent="0.25">
      <c r="A111" t="s">
        <v>10</v>
      </c>
      <c r="B111" t="s">
        <v>8</v>
      </c>
      <c r="R111" s="1">
        <v>7.3200897650251294E-5</v>
      </c>
      <c r="S111" s="1">
        <v>5.0198081872142197E-6</v>
      </c>
      <c r="X111">
        <v>0</v>
      </c>
      <c r="Y111">
        <v>0</v>
      </c>
      <c r="Z111">
        <v>0</v>
      </c>
      <c r="AA111">
        <v>0</v>
      </c>
      <c r="AV111" s="1">
        <v>7.9899970854324197E-10</v>
      </c>
      <c r="AX111" s="1">
        <v>7.9899789526044605E-10</v>
      </c>
      <c r="AZ111">
        <v>2.77307419228727E-4</v>
      </c>
      <c r="BA111" s="1">
        <v>6.1701412398027501E-7</v>
      </c>
      <c r="BF111">
        <v>0</v>
      </c>
      <c r="BH111">
        <v>0</v>
      </c>
    </row>
    <row r="112" spans="1:60" x14ac:dyDescent="0.25">
      <c r="A112" t="s">
        <v>11</v>
      </c>
      <c r="B112" t="s">
        <v>8</v>
      </c>
      <c r="R112">
        <v>2.6860067596355501E-2</v>
      </c>
      <c r="S112">
        <v>1.9033493694326602E-2</v>
      </c>
      <c r="X112">
        <v>0</v>
      </c>
      <c r="Y112">
        <v>0</v>
      </c>
      <c r="Z112">
        <v>0</v>
      </c>
      <c r="AA112">
        <v>0</v>
      </c>
      <c r="AV112">
        <v>0</v>
      </c>
      <c r="AX112">
        <v>0</v>
      </c>
      <c r="AZ112">
        <v>0</v>
      </c>
      <c r="BA112">
        <v>0</v>
      </c>
      <c r="BF112">
        <v>2.0030323486349401E-4</v>
      </c>
      <c r="BH112">
        <v>0</v>
      </c>
    </row>
    <row r="113" spans="1:60" x14ac:dyDescent="0.25">
      <c r="A113" t="s">
        <v>12</v>
      </c>
      <c r="B113" t="s">
        <v>8</v>
      </c>
      <c r="R113" s="1">
        <v>4.10438304356953E-5</v>
      </c>
      <c r="S113" s="1">
        <v>3.1757985682913099E-6</v>
      </c>
      <c r="X113">
        <v>0</v>
      </c>
      <c r="Y113">
        <v>0</v>
      </c>
      <c r="Z113">
        <v>0</v>
      </c>
      <c r="AA113">
        <v>0</v>
      </c>
      <c r="AV113" s="1">
        <v>7.5626644176952497E-9</v>
      </c>
      <c r="AX113" s="1">
        <v>7.5626499423794097E-9</v>
      </c>
      <c r="AZ113" s="1">
        <v>2.7694327457011402E-6</v>
      </c>
      <c r="BA113" s="1">
        <v>9.0133880648654205E-5</v>
      </c>
      <c r="BF113">
        <v>0</v>
      </c>
      <c r="BH113">
        <v>0</v>
      </c>
    </row>
    <row r="114" spans="1:60" x14ac:dyDescent="0.25">
      <c r="A114" t="s">
        <v>13</v>
      </c>
      <c r="B114" t="s">
        <v>8</v>
      </c>
      <c r="R114">
        <v>0</v>
      </c>
      <c r="S114">
        <v>0</v>
      </c>
      <c r="X114">
        <v>0.14630000000000001</v>
      </c>
      <c r="Y114">
        <v>0.14630000000000001</v>
      </c>
      <c r="Z114">
        <v>0.13914372866323499</v>
      </c>
      <c r="AA114">
        <v>0.13914372866236799</v>
      </c>
      <c r="AV114">
        <v>7.0485510468154002E-4</v>
      </c>
      <c r="AX114">
        <v>7.0485510469214905E-4</v>
      </c>
      <c r="AZ114" s="1">
        <v>5.7984561226377196E-109</v>
      </c>
      <c r="BA114" s="1">
        <v>2.8939121715032801E-7</v>
      </c>
      <c r="BF114">
        <v>0</v>
      </c>
      <c r="BH114">
        <v>0.127889004652043</v>
      </c>
    </row>
    <row r="115" spans="1:60" x14ac:dyDescent="0.25">
      <c r="A115" t="s">
        <v>267</v>
      </c>
      <c r="B115" t="s">
        <v>8</v>
      </c>
      <c r="R115">
        <v>0</v>
      </c>
      <c r="S115">
        <v>0</v>
      </c>
      <c r="X115">
        <v>0</v>
      </c>
      <c r="Y115" s="1">
        <v>0</v>
      </c>
      <c r="Z115">
        <v>0</v>
      </c>
      <c r="AA115">
        <v>0</v>
      </c>
      <c r="AV115" s="1">
        <v>3.8406111345816E-14</v>
      </c>
      <c r="AX115" s="1">
        <v>3.8406038828467703E-14</v>
      </c>
      <c r="AZ115" s="1">
        <v>3.5223144241298499E-12</v>
      </c>
      <c r="BA115" s="1">
        <v>4.3054600000873099E-10</v>
      </c>
      <c r="BF115">
        <v>0</v>
      </c>
      <c r="BH115">
        <v>0</v>
      </c>
    </row>
    <row r="116" spans="1:60" x14ac:dyDescent="0.25">
      <c r="A116" t="s">
        <v>14</v>
      </c>
      <c r="B116" t="s">
        <v>15</v>
      </c>
      <c r="R116">
        <v>0.46153422898679702</v>
      </c>
      <c r="S116">
        <v>0.32444198179515599</v>
      </c>
      <c r="X116">
        <v>2.6356354639999999</v>
      </c>
      <c r="Y116" s="1">
        <v>2.6356354639999999</v>
      </c>
      <c r="Z116">
        <v>2.5067132321122099</v>
      </c>
      <c r="AA116">
        <v>2.5067132320965899</v>
      </c>
      <c r="AV116">
        <v>1.2698486567576699E-2</v>
      </c>
      <c r="AX116">
        <v>1.26984865671388E-2</v>
      </c>
      <c r="AZ116">
        <v>7.8789792544506805E-3</v>
      </c>
      <c r="BA116">
        <v>3.6231802177361301E-3</v>
      </c>
      <c r="BF116">
        <v>3.41127625953682E-3</v>
      </c>
      <c r="BH116">
        <v>2.30395622772786</v>
      </c>
    </row>
    <row r="117" spans="1:60" x14ac:dyDescent="0.25">
      <c r="A117" t="s">
        <v>9</v>
      </c>
      <c r="B117" t="s">
        <v>15</v>
      </c>
      <c r="R117">
        <v>4.0200536245697398E-4</v>
      </c>
      <c r="S117" s="1">
        <v>2.3436326841829101E-5</v>
      </c>
      <c r="X117">
        <v>0</v>
      </c>
      <c r="Y117">
        <v>0</v>
      </c>
      <c r="Z117">
        <v>0</v>
      </c>
      <c r="AA117">
        <v>0</v>
      </c>
      <c r="AV117">
        <v>0</v>
      </c>
      <c r="AX117">
        <v>0</v>
      </c>
      <c r="AZ117">
        <v>0</v>
      </c>
      <c r="BA117">
        <v>0</v>
      </c>
      <c r="BF117">
        <v>0</v>
      </c>
      <c r="BH117">
        <v>0</v>
      </c>
    </row>
    <row r="118" spans="1:60" x14ac:dyDescent="0.25">
      <c r="A118" t="s">
        <v>10</v>
      </c>
      <c r="B118" t="s">
        <v>15</v>
      </c>
      <c r="R118">
        <v>2.0506118823073599E-3</v>
      </c>
      <c r="S118">
        <v>1.40622296256362E-4</v>
      </c>
      <c r="X118">
        <v>0</v>
      </c>
      <c r="Y118" s="1">
        <v>0</v>
      </c>
      <c r="Z118">
        <v>0</v>
      </c>
      <c r="AA118">
        <v>0</v>
      </c>
      <c r="AV118" s="1">
        <v>2.2382762355281901E-8</v>
      </c>
      <c r="AX118" s="1">
        <v>2.2382711558920599E-8</v>
      </c>
      <c r="AZ118">
        <v>7.7683458424155803E-3</v>
      </c>
      <c r="BA118" s="1">
        <v>1.7284712821838999E-5</v>
      </c>
      <c r="BF118">
        <v>0</v>
      </c>
      <c r="BH118">
        <v>0</v>
      </c>
    </row>
    <row r="119" spans="1:60" x14ac:dyDescent="0.25">
      <c r="A119" t="s">
        <v>11</v>
      </c>
      <c r="B119" t="s">
        <v>15</v>
      </c>
      <c r="R119">
        <v>0.457441992803788</v>
      </c>
      <c r="S119">
        <v>0.32415105637085201</v>
      </c>
      <c r="X119">
        <v>0</v>
      </c>
      <c r="Y119">
        <v>0</v>
      </c>
      <c r="Z119">
        <v>0</v>
      </c>
      <c r="AA119">
        <v>0</v>
      </c>
      <c r="AV119">
        <v>0</v>
      </c>
      <c r="AX119">
        <v>0</v>
      </c>
      <c r="AZ119">
        <v>0</v>
      </c>
      <c r="BA119">
        <v>0</v>
      </c>
      <c r="BF119">
        <v>3.41127625953682E-3</v>
      </c>
      <c r="BH119">
        <v>0</v>
      </c>
    </row>
    <row r="120" spans="1:60" x14ac:dyDescent="0.25">
      <c r="A120" t="s">
        <v>12</v>
      </c>
      <c r="B120" t="s">
        <v>15</v>
      </c>
      <c r="R120">
        <v>1.63961893824516E-3</v>
      </c>
      <c r="S120">
        <v>1.26866801206101E-4</v>
      </c>
      <c r="X120">
        <v>0</v>
      </c>
      <c r="Y120">
        <v>0</v>
      </c>
      <c r="Z120">
        <v>0</v>
      </c>
      <c r="AA120">
        <v>0</v>
      </c>
      <c r="AV120" s="1">
        <v>3.0211331815808998E-7</v>
      </c>
      <c r="AX120" s="1">
        <v>3.0211273989817402E-7</v>
      </c>
      <c r="AZ120">
        <v>1.1063329932527E-4</v>
      </c>
      <c r="BA120">
        <v>3.6006682641524399E-3</v>
      </c>
      <c r="BF120">
        <v>0</v>
      </c>
      <c r="BH120">
        <v>0</v>
      </c>
    </row>
    <row r="121" spans="1:60" x14ac:dyDescent="0.25">
      <c r="A121" t="s">
        <v>13</v>
      </c>
      <c r="B121" t="s">
        <v>15</v>
      </c>
      <c r="R121">
        <v>0</v>
      </c>
      <c r="S121">
        <v>0</v>
      </c>
      <c r="X121">
        <v>2.6356354639999999</v>
      </c>
      <c r="Y121">
        <v>2.6356354639999999</v>
      </c>
      <c r="Z121">
        <v>2.5067132321122099</v>
      </c>
      <c r="AA121">
        <v>2.5067132320965899</v>
      </c>
      <c r="AV121">
        <v>1.2698162070267201E-2</v>
      </c>
      <c r="AX121">
        <v>1.26981620704584E-2</v>
      </c>
      <c r="AZ121" s="1">
        <v>1.0446081061703301E-107</v>
      </c>
      <c r="BA121" s="1">
        <v>5.2134638065039604E-6</v>
      </c>
      <c r="BF121">
        <v>0</v>
      </c>
      <c r="BH121">
        <v>2.30395622772786</v>
      </c>
    </row>
    <row r="122" spans="1:60" x14ac:dyDescent="0.25">
      <c r="A122" t="s">
        <v>267</v>
      </c>
      <c r="B122" t="s">
        <v>15</v>
      </c>
      <c r="R122">
        <v>0</v>
      </c>
      <c r="S122">
        <v>0</v>
      </c>
      <c r="X122">
        <v>0</v>
      </c>
      <c r="Y122">
        <v>0</v>
      </c>
      <c r="Z122">
        <v>0</v>
      </c>
      <c r="AA122">
        <v>0</v>
      </c>
      <c r="AV122" s="1">
        <v>1.2289494757325E-12</v>
      </c>
      <c r="AX122" s="1">
        <v>1.2289471552643801E-12</v>
      </c>
      <c r="AZ122" s="1">
        <v>1.12709834794847E-10</v>
      </c>
      <c r="BA122" s="1">
        <v>1.37769553450794E-8</v>
      </c>
      <c r="BF122">
        <v>0</v>
      </c>
      <c r="BH122">
        <v>0</v>
      </c>
    </row>
    <row r="123" spans="1:60" x14ac:dyDescent="0.25">
      <c r="A123" t="s">
        <v>16</v>
      </c>
      <c r="B123" t="s">
        <v>17</v>
      </c>
      <c r="R123">
        <v>-65991.842535810007</v>
      </c>
      <c r="S123">
        <v>-69531.159030930794</v>
      </c>
      <c r="X123">
        <v>-285665.970289541</v>
      </c>
      <c r="Y123">
        <v>-282778.312523172</v>
      </c>
      <c r="Z123">
        <v>-273970.802692456</v>
      </c>
      <c r="AA123">
        <v>-273970.80269262497</v>
      </c>
      <c r="AV123">
        <v>-288784.28996046202</v>
      </c>
      <c r="AX123">
        <v>-288784.28996949998</v>
      </c>
      <c r="AZ123">
        <v>-8995.6241660920805</v>
      </c>
      <c r="BA123">
        <v>-8298.37692079915</v>
      </c>
      <c r="BF123">
        <v>-69618.702627162595</v>
      </c>
      <c r="BH123">
        <v>-275123.92883222102</v>
      </c>
    </row>
    <row r="124" spans="1:60" x14ac:dyDescent="0.25">
      <c r="A124" t="s">
        <v>18</v>
      </c>
      <c r="B124" t="s">
        <v>19</v>
      </c>
      <c r="R124">
        <v>-187.472272878034</v>
      </c>
      <c r="S124">
        <v>-197.27271632914599</v>
      </c>
      <c r="X124">
        <v>-162.734765913503</v>
      </c>
      <c r="Y124">
        <v>-153.676898914437</v>
      </c>
      <c r="Z124">
        <v>-131.28803538059199</v>
      </c>
      <c r="AA124">
        <v>-131.28803538096301</v>
      </c>
      <c r="AV124">
        <v>-170.98470034101999</v>
      </c>
      <c r="AX124">
        <v>-170.98470035243801</v>
      </c>
      <c r="AZ124">
        <v>-81.714525010798994</v>
      </c>
      <c r="BA124">
        <v>-71.828404435672297</v>
      </c>
      <c r="BF124">
        <v>-197.52337923683601</v>
      </c>
      <c r="BH124">
        <v>-133.971064394503</v>
      </c>
    </row>
    <row r="125" spans="1:60" x14ac:dyDescent="0.25">
      <c r="A125" t="s">
        <v>20</v>
      </c>
      <c r="B125" t="s">
        <v>21</v>
      </c>
      <c r="R125">
        <v>-3885.3989700450602</v>
      </c>
      <c r="S125">
        <v>-4083.3158483188299</v>
      </c>
      <c r="X125">
        <v>-15856.870961180801</v>
      </c>
      <c r="Y125">
        <v>-15696.5815975756</v>
      </c>
      <c r="Z125">
        <v>-15207.6905100812</v>
      </c>
      <c r="AA125">
        <v>-15207.690510090601</v>
      </c>
      <c r="AV125">
        <v>-16029.744534953599</v>
      </c>
      <c r="AX125">
        <v>-16029.744535878899</v>
      </c>
      <c r="AZ125">
        <v>-319.770626156476</v>
      </c>
      <c r="BA125">
        <v>-208.515761168962</v>
      </c>
      <c r="BF125">
        <v>-4087.8692554538802</v>
      </c>
      <c r="BH125">
        <v>-15271.698737528401</v>
      </c>
    </row>
    <row r="126" spans="1:60" x14ac:dyDescent="0.25">
      <c r="A126" t="s">
        <v>22</v>
      </c>
      <c r="B126" t="s">
        <v>23</v>
      </c>
      <c r="R126">
        <v>-11.0377972179979</v>
      </c>
      <c r="S126">
        <v>-11.5851198261972</v>
      </c>
      <c r="X126">
        <v>-9.0331521860056103</v>
      </c>
      <c r="Y126">
        <v>-8.5303641638895993</v>
      </c>
      <c r="Z126">
        <v>-7.28759338631383</v>
      </c>
      <c r="AA126">
        <v>-7.2875933863344597</v>
      </c>
      <c r="AV126">
        <v>-9.4909631899553997</v>
      </c>
      <c r="AX126">
        <v>-9.4909631908399703</v>
      </c>
      <c r="AZ126">
        <v>-2.9047350518795301</v>
      </c>
      <c r="BA126">
        <v>-1.8048534752521099</v>
      </c>
      <c r="BF126">
        <v>-11.5981728866717</v>
      </c>
      <c r="BH126">
        <v>-7.4365241281014498</v>
      </c>
    </row>
    <row r="127" spans="1:60" x14ac:dyDescent="0.25">
      <c r="A127" t="s">
        <v>25</v>
      </c>
      <c r="R127">
        <v>16.984573024438902</v>
      </c>
      <c r="S127">
        <v>17.028111861480902</v>
      </c>
      <c r="X127">
        <v>18.015280000000001</v>
      </c>
      <c r="Y127">
        <v>18.015280000000001</v>
      </c>
      <c r="Z127">
        <v>18.015280000000001</v>
      </c>
      <c r="AA127">
        <v>18.015280000000001</v>
      </c>
      <c r="AV127">
        <v>18.015526656133201</v>
      </c>
      <c r="AX127">
        <v>18.015526655657101</v>
      </c>
      <c r="AZ127">
        <v>28.131489981478701</v>
      </c>
      <c r="BA127">
        <v>39.797360517389897</v>
      </c>
      <c r="BF127">
        <v>17.030560000000001</v>
      </c>
      <c r="BH127">
        <v>18.015280000000001</v>
      </c>
    </row>
    <row r="128" spans="1:60" x14ac:dyDescent="0.25">
      <c r="A128" t="s">
        <v>26</v>
      </c>
    </row>
    <row r="129" spans="1:60" x14ac:dyDescent="0.25">
      <c r="A129" t="s">
        <v>9</v>
      </c>
      <c r="R129">
        <v>7.3386789442120796E-3</v>
      </c>
      <c r="S129" s="1">
        <v>6.1017500000000002E-4</v>
      </c>
      <c r="X129">
        <v>0</v>
      </c>
      <c r="Y129">
        <v>0</v>
      </c>
      <c r="Z129">
        <v>0</v>
      </c>
      <c r="AA129">
        <v>0</v>
      </c>
      <c r="AV129">
        <v>0</v>
      </c>
      <c r="AX129">
        <v>0</v>
      </c>
      <c r="AZ129">
        <v>0</v>
      </c>
      <c r="BA129">
        <v>0</v>
      </c>
      <c r="BF129">
        <v>0</v>
      </c>
      <c r="BH129">
        <v>0</v>
      </c>
    </row>
    <row r="130" spans="1:60" x14ac:dyDescent="0.25">
      <c r="A130" t="s">
        <v>10</v>
      </c>
      <c r="R130">
        <v>2.69381101879388E-3</v>
      </c>
      <c r="S130" s="1">
        <v>2.6346099999999999E-4</v>
      </c>
      <c r="X130">
        <v>0</v>
      </c>
      <c r="Y130">
        <v>0</v>
      </c>
      <c r="Z130">
        <v>0</v>
      </c>
      <c r="AA130">
        <v>0</v>
      </c>
      <c r="AV130" s="1">
        <v>1.1335499999999999E-6</v>
      </c>
      <c r="AX130" s="1">
        <v>1.1335499999999999E-6</v>
      </c>
      <c r="AZ130">
        <v>0.99011187031822501</v>
      </c>
      <c r="BA130">
        <v>6.7773425721858096E-3</v>
      </c>
      <c r="BF130">
        <v>0</v>
      </c>
      <c r="BH130">
        <v>0</v>
      </c>
    </row>
    <row r="131" spans="1:60" x14ac:dyDescent="0.25">
      <c r="A131" t="s">
        <v>11</v>
      </c>
      <c r="R131">
        <v>0.98845708699260104</v>
      </c>
      <c r="S131">
        <v>0.99895968440488803</v>
      </c>
      <c r="X131">
        <v>0</v>
      </c>
      <c r="Y131">
        <v>0</v>
      </c>
      <c r="Z131">
        <v>0</v>
      </c>
      <c r="AA131">
        <v>0</v>
      </c>
      <c r="AV131">
        <v>0</v>
      </c>
      <c r="AX131">
        <v>0</v>
      </c>
      <c r="AZ131">
        <v>0</v>
      </c>
      <c r="BA131">
        <v>0</v>
      </c>
      <c r="BF131">
        <v>1</v>
      </c>
      <c r="BH131">
        <v>0</v>
      </c>
    </row>
    <row r="132" spans="1:60" x14ac:dyDescent="0.25">
      <c r="A132" t="s">
        <v>12</v>
      </c>
      <c r="R132">
        <v>1.5104230443928699E-3</v>
      </c>
      <c r="S132" s="1">
        <v>1.6668E-4</v>
      </c>
      <c r="X132">
        <v>0</v>
      </c>
      <c r="Y132">
        <v>0</v>
      </c>
      <c r="Z132">
        <v>0</v>
      </c>
      <c r="AA132">
        <v>0</v>
      </c>
      <c r="AV132" s="1">
        <v>1.0729300000000001E-5</v>
      </c>
      <c r="AX132" s="1">
        <v>1.0729200000000001E-5</v>
      </c>
      <c r="AZ132">
        <v>9.8881171055326608E-3</v>
      </c>
      <c r="BA132">
        <v>0.99003922726405402</v>
      </c>
      <c r="BF132">
        <v>0</v>
      </c>
      <c r="BH132">
        <v>0</v>
      </c>
    </row>
    <row r="133" spans="1:60" x14ac:dyDescent="0.25">
      <c r="A133" t="s">
        <v>13</v>
      </c>
      <c r="R133">
        <v>0</v>
      </c>
      <c r="S133">
        <v>0</v>
      </c>
      <c r="X133">
        <v>1</v>
      </c>
      <c r="Y133">
        <v>1</v>
      </c>
      <c r="Z133">
        <v>1</v>
      </c>
      <c r="AA133">
        <v>1</v>
      </c>
      <c r="AV133">
        <v>0.99998813713161305</v>
      </c>
      <c r="AX133">
        <v>0.99998813715472201</v>
      </c>
      <c r="AZ133" s="1">
        <v>9.9999999999999998E-13</v>
      </c>
      <c r="BA133">
        <v>3.1787010050231602E-3</v>
      </c>
      <c r="BF133">
        <v>0</v>
      </c>
      <c r="BH133">
        <v>1</v>
      </c>
    </row>
    <row r="134" spans="1:60" x14ac:dyDescent="0.25">
      <c r="A134" t="s">
        <v>267</v>
      </c>
      <c r="R134">
        <v>0</v>
      </c>
      <c r="S134">
        <v>0</v>
      </c>
      <c r="X134">
        <v>0</v>
      </c>
      <c r="Y134">
        <v>0</v>
      </c>
      <c r="Z134">
        <v>0</v>
      </c>
      <c r="AA134">
        <v>0</v>
      </c>
      <c r="AV134" s="1">
        <v>9.9999999999999998E-13</v>
      </c>
      <c r="AX134" s="1">
        <v>9.9999999999999998E-13</v>
      </c>
      <c r="AZ134" s="1">
        <v>1.25762E-8</v>
      </c>
      <c r="BA134" s="1">
        <v>4.7291600000000001E-6</v>
      </c>
      <c r="BF134">
        <v>0</v>
      </c>
      <c r="BH134">
        <v>0</v>
      </c>
    </row>
    <row r="135" spans="1:60" x14ac:dyDescent="0.25">
      <c r="A135" t="s">
        <v>27</v>
      </c>
      <c r="B135" t="s">
        <v>28</v>
      </c>
      <c r="R135">
        <v>481.44883927089899</v>
      </c>
      <c r="S135">
        <v>506.96966333847001</v>
      </c>
      <c r="X135">
        <v>996.96474753847599</v>
      </c>
      <c r="Y135">
        <v>980.84681153292104</v>
      </c>
      <c r="Z135">
        <v>887.13316339959897</v>
      </c>
      <c r="AA135">
        <v>887.13316340189601</v>
      </c>
      <c r="AV135">
        <v>756.17174504764102</v>
      </c>
      <c r="AX135">
        <v>756.17174504384502</v>
      </c>
      <c r="AZ135">
        <v>466.53805469457302</v>
      </c>
      <c r="BA135">
        <v>767.15646655223395</v>
      </c>
      <c r="BF135">
        <v>507.22203170753198</v>
      </c>
      <c r="BH135">
        <v>645.63537112249298</v>
      </c>
    </row>
    <row r="136" spans="1:60" x14ac:dyDescent="0.25">
      <c r="A136" t="s">
        <v>33</v>
      </c>
      <c r="B136" t="s">
        <v>34</v>
      </c>
      <c r="R136">
        <v>28.346243298441902</v>
      </c>
      <c r="S136">
        <v>29.772511918087702</v>
      </c>
      <c r="X136">
        <v>55.339952947635297</v>
      </c>
      <c r="Y136">
        <v>54.445271543540898</v>
      </c>
      <c r="Z136">
        <v>49.243373591728698</v>
      </c>
      <c r="AA136">
        <v>49.243373591856198</v>
      </c>
      <c r="AV136">
        <v>41.973335527785402</v>
      </c>
      <c r="AX136">
        <v>41.973335528683997</v>
      </c>
      <c r="AZ136">
        <v>16.584192838762998</v>
      </c>
      <c r="BA136">
        <v>19.276566500359099</v>
      </c>
      <c r="BF136">
        <v>29.7830506869728</v>
      </c>
      <c r="BH136">
        <v>35.838209071548903</v>
      </c>
    </row>
    <row r="137" spans="1:60" x14ac:dyDescent="0.25">
      <c r="A137" t="s">
        <v>62</v>
      </c>
    </row>
    <row r="138" spans="1:60" x14ac:dyDescent="0.25">
      <c r="A138" t="s">
        <v>9</v>
      </c>
      <c r="B138" t="s">
        <v>30</v>
      </c>
      <c r="R138">
        <v>329.04984005451797</v>
      </c>
      <c r="S138">
        <v>123.385396458523</v>
      </c>
    </row>
    <row r="139" spans="1:60" x14ac:dyDescent="0.25">
      <c r="A139" t="s">
        <v>10</v>
      </c>
      <c r="B139" t="s">
        <v>30</v>
      </c>
      <c r="R139">
        <v>249.69734941931301</v>
      </c>
      <c r="S139">
        <v>74.910834116079997</v>
      </c>
      <c r="AV139">
        <v>5.9284547887096801</v>
      </c>
      <c r="AX139">
        <v>5.9284508253887802</v>
      </c>
      <c r="AZ139">
        <v>0.23493877328125301</v>
      </c>
      <c r="BA139">
        <v>-0.27020757126297501</v>
      </c>
    </row>
    <row r="140" spans="1:60" x14ac:dyDescent="0.25">
      <c r="A140" t="s">
        <v>11</v>
      </c>
      <c r="B140" t="s">
        <v>30</v>
      </c>
      <c r="R140">
        <v>-271.42770346737097</v>
      </c>
      <c r="S140">
        <v>-308.99754855157801</v>
      </c>
      <c r="BF140">
        <v>-3.2479555201047998</v>
      </c>
    </row>
    <row r="141" spans="1:60" x14ac:dyDescent="0.25">
      <c r="A141" t="s">
        <v>12</v>
      </c>
      <c r="B141" t="s">
        <v>30</v>
      </c>
      <c r="R141">
        <v>171.44810251865499</v>
      </c>
      <c r="S141">
        <v>27.852968009005501</v>
      </c>
      <c r="AV141">
        <v>3.9762584423372598</v>
      </c>
      <c r="AX141">
        <v>3.9762550993210599</v>
      </c>
      <c r="AZ141">
        <v>-0.979687376725069</v>
      </c>
      <c r="BA141">
        <v>0.27297012098629397</v>
      </c>
    </row>
    <row r="142" spans="1:60" x14ac:dyDescent="0.25">
      <c r="A142" t="s">
        <v>13</v>
      </c>
      <c r="B142" t="s">
        <v>30</v>
      </c>
      <c r="X142">
        <v>-34650.410519032601</v>
      </c>
      <c r="Y142">
        <v>-33762.7810587555</v>
      </c>
      <c r="Z142">
        <v>-29844.517374500101</v>
      </c>
      <c r="AA142">
        <v>-29844.517374352799</v>
      </c>
      <c r="AV142">
        <v>-167.62223655347501</v>
      </c>
      <c r="AX142">
        <v>-167.622236554681</v>
      </c>
      <c r="BA142">
        <v>-22.692644816160801</v>
      </c>
      <c r="BH142">
        <v>-27422.230824402199</v>
      </c>
    </row>
    <row r="143" spans="1:60" x14ac:dyDescent="0.25">
      <c r="A143" t="s">
        <v>267</v>
      </c>
      <c r="B143" t="s">
        <v>30</v>
      </c>
      <c r="AV143">
        <v>-17.470947162715799</v>
      </c>
      <c r="AX143">
        <v>-17.470950458844701</v>
      </c>
      <c r="AZ143">
        <v>-4.9611745110441703</v>
      </c>
      <c r="BA143">
        <v>-1.1137969853712799</v>
      </c>
    </row>
    <row r="144" spans="1:60" x14ac:dyDescent="0.25">
      <c r="A144" t="s">
        <v>63</v>
      </c>
    </row>
    <row r="145" spans="1:60" x14ac:dyDescent="0.25">
      <c r="A145" t="s">
        <v>9</v>
      </c>
      <c r="B145" t="s">
        <v>21</v>
      </c>
      <c r="R145">
        <v>712.94785822685105</v>
      </c>
      <c r="S145">
        <v>380.30034145342103</v>
      </c>
    </row>
    <row r="146" spans="1:60" x14ac:dyDescent="0.25">
      <c r="A146" t="s">
        <v>10</v>
      </c>
      <c r="B146" t="s">
        <v>21</v>
      </c>
      <c r="R146">
        <v>541.01588514349703</v>
      </c>
      <c r="S146">
        <v>230.89130975465699</v>
      </c>
      <c r="AV146">
        <v>466.86309877642498</v>
      </c>
      <c r="AX146">
        <v>466.86278668281898</v>
      </c>
      <c r="AZ146">
        <v>29.818427704139499</v>
      </c>
      <c r="BA146">
        <v>-74.577458206539006</v>
      </c>
    </row>
    <row r="147" spans="1:60" x14ac:dyDescent="0.25">
      <c r="A147" t="s">
        <v>11</v>
      </c>
      <c r="B147" t="s">
        <v>21</v>
      </c>
      <c r="R147">
        <v>-588.09875068905399</v>
      </c>
      <c r="S147">
        <v>-952.39693347290302</v>
      </c>
      <c r="BF147">
        <v>-952.12327381125101</v>
      </c>
    </row>
    <row r="148" spans="1:60" x14ac:dyDescent="0.25">
      <c r="A148" t="s">
        <v>12</v>
      </c>
      <c r="B148" t="s">
        <v>21</v>
      </c>
      <c r="R148">
        <v>371.47429540607197</v>
      </c>
      <c r="S148">
        <v>85.848840692235598</v>
      </c>
      <c r="AV148">
        <v>313.12853080381399</v>
      </c>
      <c r="AX148">
        <v>313.12826755361698</v>
      </c>
      <c r="AZ148">
        <v>-124.34191601299899</v>
      </c>
      <c r="BA148">
        <v>75.339923653274298</v>
      </c>
    </row>
    <row r="149" spans="1:60" x14ac:dyDescent="0.25">
      <c r="A149" t="s">
        <v>13</v>
      </c>
      <c r="B149" t="s">
        <v>21</v>
      </c>
      <c r="X149">
        <v>-13146.8903770345</v>
      </c>
      <c r="Y149">
        <v>-12810.1103206113</v>
      </c>
      <c r="Z149">
        <v>-11905.8362927906</v>
      </c>
      <c r="AA149">
        <v>-11905.8362928061</v>
      </c>
      <c r="AV149">
        <v>-13200.174340576001</v>
      </c>
      <c r="AX149">
        <v>-13200.1743411262</v>
      </c>
      <c r="BA149">
        <v>-6263.1841234604099</v>
      </c>
      <c r="BH149">
        <v>-11902.2360296513</v>
      </c>
    </row>
    <row r="150" spans="1:60" x14ac:dyDescent="0.25">
      <c r="A150" t="s">
        <v>267</v>
      </c>
      <c r="B150" t="s">
        <v>21</v>
      </c>
      <c r="AV150">
        <v>-1375.8290855954999</v>
      </c>
      <c r="AX150">
        <v>-1375.8293452115799</v>
      </c>
      <c r="AZ150">
        <v>-629.67223936294704</v>
      </c>
      <c r="BA150">
        <v>-307.40866267679303</v>
      </c>
    </row>
    <row r="151" spans="1:60" x14ac:dyDescent="0.25">
      <c r="A151" t="s">
        <v>64</v>
      </c>
    </row>
    <row r="152" spans="1:60" x14ac:dyDescent="0.25">
      <c r="A152" t="s">
        <v>9</v>
      </c>
      <c r="B152" t="s">
        <v>6</v>
      </c>
      <c r="R152">
        <v>130.053480407504</v>
      </c>
      <c r="S152">
        <v>18.376055054040801</v>
      </c>
    </row>
    <row r="153" spans="1:60" x14ac:dyDescent="0.25">
      <c r="A153" t="s">
        <v>10</v>
      </c>
      <c r="B153" t="s">
        <v>6</v>
      </c>
      <c r="R153">
        <v>40.334223206242001</v>
      </c>
      <c r="S153">
        <v>5.926918949759</v>
      </c>
      <c r="AV153">
        <v>30.147119795555099</v>
      </c>
      <c r="AX153">
        <v>30.147051422447401</v>
      </c>
      <c r="AZ153">
        <v>17.708966934527101</v>
      </c>
      <c r="BA153">
        <v>0.27827303373229501</v>
      </c>
    </row>
    <row r="154" spans="1:60" x14ac:dyDescent="0.25">
      <c r="A154" t="s">
        <v>11</v>
      </c>
      <c r="B154" t="s">
        <v>6</v>
      </c>
      <c r="R154">
        <v>12.3084157002548</v>
      </c>
      <c r="S154">
        <v>3.8121996973330599</v>
      </c>
      <c r="BF154">
        <v>3.8161516587798499</v>
      </c>
    </row>
    <row r="155" spans="1:60" x14ac:dyDescent="0.25">
      <c r="A155" t="s">
        <v>12</v>
      </c>
      <c r="B155" t="s">
        <v>6</v>
      </c>
      <c r="R155">
        <v>12.714103782222301</v>
      </c>
      <c r="S155">
        <v>1.9656778777736199</v>
      </c>
      <c r="AV155">
        <v>9.8633296186683506</v>
      </c>
      <c r="AX155">
        <v>9.8633107494873595</v>
      </c>
      <c r="AZ155">
        <v>0.12793316692657999</v>
      </c>
      <c r="BA155">
        <v>27.642462325379402</v>
      </c>
    </row>
    <row r="156" spans="1:60" x14ac:dyDescent="0.25">
      <c r="A156" t="s">
        <v>13</v>
      </c>
      <c r="B156" t="s">
        <v>6</v>
      </c>
      <c r="X156">
        <v>3.5563365784057097E-2</v>
      </c>
      <c r="Y156">
        <v>0.25286998920176701</v>
      </c>
      <c r="Z156">
        <v>9.3674822158811892</v>
      </c>
      <c r="AA156">
        <v>9.3674822154451096</v>
      </c>
      <c r="AV156">
        <v>2.4411663158092699E-2</v>
      </c>
      <c r="AX156">
        <v>2.44116631252328E-2</v>
      </c>
      <c r="BA156" s="1">
        <v>3.9239857827834199E-5</v>
      </c>
      <c r="BH156">
        <v>9.5224710431350807</v>
      </c>
    </row>
    <row r="157" spans="1:60" x14ac:dyDescent="0.25">
      <c r="A157" t="s">
        <v>267</v>
      </c>
      <c r="B157" t="s">
        <v>6</v>
      </c>
      <c r="AV157" s="1">
        <v>4.60551276138961E-5</v>
      </c>
      <c r="AX157" s="1">
        <v>4.6055040697935499E-5</v>
      </c>
      <c r="AZ157" s="1">
        <v>1.45500915142642E-7</v>
      </c>
      <c r="BA157">
        <v>1.3193819375681301E-4</v>
      </c>
    </row>
    <row r="158" spans="1:60" x14ac:dyDescent="0.25">
      <c r="A158" t="s">
        <v>65</v>
      </c>
    </row>
    <row r="159" spans="1:60" x14ac:dyDescent="0.25">
      <c r="A159" t="s">
        <v>9</v>
      </c>
      <c r="R159">
        <v>98.454690438380396</v>
      </c>
      <c r="S159">
        <v>1003.86822928358</v>
      </c>
    </row>
    <row r="160" spans="1:60" x14ac:dyDescent="0.25">
      <c r="A160" t="s">
        <v>10</v>
      </c>
      <c r="R160">
        <v>83.183826201480898</v>
      </c>
      <c r="S160">
        <v>749.87894913889704</v>
      </c>
      <c r="AV160">
        <v>664881.449060029</v>
      </c>
      <c r="AX160">
        <v>664881.45002519898</v>
      </c>
      <c r="AZ160">
        <v>0.71543297138071604</v>
      </c>
      <c r="BA160">
        <v>1.02648283884279</v>
      </c>
    </row>
    <row r="161" spans="1:60" x14ac:dyDescent="0.25">
      <c r="A161" t="s">
        <v>11</v>
      </c>
      <c r="R161">
        <v>6.9179378559444199E-2</v>
      </c>
      <c r="S161">
        <v>0.12720565727348301</v>
      </c>
      <c r="BF161">
        <v>0.12720505529266199</v>
      </c>
    </row>
    <row r="162" spans="1:60" x14ac:dyDescent="0.25">
      <c r="A162" t="s">
        <v>12</v>
      </c>
      <c r="R162">
        <v>46.764841806004398</v>
      </c>
      <c r="S162">
        <v>393.10511769451801</v>
      </c>
      <c r="AV162">
        <v>22982.312585615098</v>
      </c>
      <c r="AX162">
        <v>22982.312608084099</v>
      </c>
      <c r="AZ162">
        <v>0.51752286329618002</v>
      </c>
      <c r="BA162">
        <v>0.69801432014387199</v>
      </c>
    </row>
    <row r="163" spans="1:60" x14ac:dyDescent="0.25">
      <c r="A163" t="s">
        <v>13</v>
      </c>
      <c r="X163">
        <v>3.5563365784057098E-3</v>
      </c>
      <c r="Y163">
        <v>2.52869989201767E-2</v>
      </c>
      <c r="Z163">
        <v>0.93674822158811899</v>
      </c>
      <c r="AA163">
        <v>0.93674822154451198</v>
      </c>
      <c r="AV163">
        <v>6.1029881884688299E-4</v>
      </c>
      <c r="AX163">
        <v>6.10298818011272E-4</v>
      </c>
      <c r="BA163">
        <v>3.0861551437069002E-4</v>
      </c>
      <c r="BH163">
        <v>0.95224710431350801</v>
      </c>
    </row>
    <row r="164" spans="1:60" x14ac:dyDescent="0.25">
      <c r="A164" t="s">
        <v>267</v>
      </c>
      <c r="AV164">
        <v>21131.127154733502</v>
      </c>
      <c r="AX164">
        <v>21131.127174772901</v>
      </c>
      <c r="AZ164">
        <v>0.46278025046122001</v>
      </c>
      <c r="BA164">
        <v>0.69747179731165998</v>
      </c>
    </row>
    <row r="165" spans="1:60" x14ac:dyDescent="0.25">
      <c r="A165" t="s">
        <v>66</v>
      </c>
    </row>
    <row r="166" spans="1:60" x14ac:dyDescent="0.25">
      <c r="A166" t="s">
        <v>9</v>
      </c>
      <c r="R166">
        <v>2.50398327416675</v>
      </c>
      <c r="S166">
        <v>12.7662753241737</v>
      </c>
    </row>
    <row r="167" spans="1:60" x14ac:dyDescent="0.25">
      <c r="A167" t="s">
        <v>10</v>
      </c>
      <c r="R167">
        <v>1.38425254198175</v>
      </c>
      <c r="S167">
        <v>6.2001271212892997</v>
      </c>
      <c r="AV167">
        <v>5.6228936694428704</v>
      </c>
      <c r="AX167">
        <v>5.6228936686987998</v>
      </c>
      <c r="AZ167">
        <v>0.71541741700782702</v>
      </c>
      <c r="BA167">
        <v>0.93455237469448504</v>
      </c>
    </row>
    <row r="168" spans="1:60" x14ac:dyDescent="0.25">
      <c r="A168" t="s">
        <v>11</v>
      </c>
      <c r="R168">
        <v>6.9144213434398694E-2</v>
      </c>
      <c r="S168">
        <v>0.12720506098277301</v>
      </c>
      <c r="BF168">
        <v>0.12720505529266199</v>
      </c>
    </row>
    <row r="169" spans="1:60" x14ac:dyDescent="0.25">
      <c r="A169" t="s">
        <v>12</v>
      </c>
      <c r="R169">
        <v>1.3129414442149001</v>
      </c>
      <c r="S169">
        <v>5.8617322440277997</v>
      </c>
      <c r="AV169">
        <v>5.4704065673438498</v>
      </c>
      <c r="AX169">
        <v>5.4704065665027901</v>
      </c>
      <c r="AZ169">
        <v>0.42519835148330798</v>
      </c>
      <c r="BA169">
        <v>0.69766275413480205</v>
      </c>
    </row>
    <row r="170" spans="1:60" x14ac:dyDescent="0.25">
      <c r="A170" t="s">
        <v>13</v>
      </c>
      <c r="X170">
        <v>3.5563365784057098E-3</v>
      </c>
      <c r="Y170">
        <v>2.52869989201767E-2</v>
      </c>
      <c r="Z170">
        <v>0.93674822158811899</v>
      </c>
      <c r="AA170">
        <v>0.93674822154451198</v>
      </c>
      <c r="AV170">
        <v>6.1029881810068898E-4</v>
      </c>
      <c r="AX170">
        <v>6.10298817265082E-4</v>
      </c>
      <c r="BA170" s="1">
        <v>1.5577431946729599E-13</v>
      </c>
      <c r="BH170">
        <v>0.95224710431350801</v>
      </c>
    </row>
    <row r="171" spans="1:60" x14ac:dyDescent="0.25">
      <c r="A171" t="s">
        <v>267</v>
      </c>
      <c r="AV171">
        <v>5.4576638106206303</v>
      </c>
      <c r="AX171">
        <v>5.4576638097633401</v>
      </c>
      <c r="AZ171">
        <v>0.36835832370251298</v>
      </c>
      <c r="BA171">
        <v>0.65120761169108399</v>
      </c>
    </row>
    <row r="172" spans="1:60" x14ac:dyDescent="0.25">
      <c r="A172" t="s">
        <v>67</v>
      </c>
    </row>
    <row r="173" spans="1:60" x14ac:dyDescent="0.25">
      <c r="A173" t="s">
        <v>9</v>
      </c>
      <c r="B173" t="s">
        <v>6</v>
      </c>
      <c r="R173">
        <v>450.71198138346699</v>
      </c>
      <c r="S173">
        <v>382.98825972521001</v>
      </c>
    </row>
    <row r="174" spans="1:60" x14ac:dyDescent="0.25">
      <c r="A174" t="s">
        <v>10</v>
      </c>
      <c r="B174" t="s">
        <v>6</v>
      </c>
      <c r="R174">
        <v>249.16268905163099</v>
      </c>
      <c r="S174">
        <v>186.00381363867899</v>
      </c>
      <c r="AV174">
        <v>224.91574677771499</v>
      </c>
      <c r="AX174">
        <v>224.915746747952</v>
      </c>
      <c r="AZ174">
        <v>17.885435425195698</v>
      </c>
      <c r="BA174">
        <v>37.382094987779404</v>
      </c>
    </row>
    <row r="175" spans="1:60" x14ac:dyDescent="0.25">
      <c r="A175" t="s">
        <v>11</v>
      </c>
      <c r="B175" t="s">
        <v>6</v>
      </c>
      <c r="R175">
        <v>12.4458201297649</v>
      </c>
      <c r="S175">
        <v>3.8161518294831902</v>
      </c>
      <c r="BF175">
        <v>3.8161516587798499</v>
      </c>
    </row>
    <row r="176" spans="1:60" x14ac:dyDescent="0.25">
      <c r="A176" t="s">
        <v>12</v>
      </c>
      <c r="B176" t="s">
        <v>6</v>
      </c>
      <c r="R176">
        <v>236.32683407579299</v>
      </c>
      <c r="S176">
        <v>175.85196732083401</v>
      </c>
      <c r="AV176">
        <v>218.816262693754</v>
      </c>
      <c r="AX176">
        <v>218.81626266011199</v>
      </c>
      <c r="AZ176">
        <v>10.6299587870827</v>
      </c>
      <c r="BA176">
        <v>27.906510165392099</v>
      </c>
    </row>
    <row r="177" spans="1:60" x14ac:dyDescent="0.25">
      <c r="A177" t="s">
        <v>13</v>
      </c>
      <c r="B177" t="s">
        <v>6</v>
      </c>
      <c r="X177">
        <v>3.5563365784057097E-2</v>
      </c>
      <c r="Y177">
        <v>0.25286998920176701</v>
      </c>
      <c r="Z177">
        <v>9.3674822158811892</v>
      </c>
      <c r="AA177">
        <v>9.3674822154451096</v>
      </c>
      <c r="AV177">
        <v>2.4411952724027599E-2</v>
      </c>
      <c r="AX177">
        <v>2.4411952690603301E-2</v>
      </c>
      <c r="BA177" s="1">
        <v>6.2309727786918404E-12</v>
      </c>
      <c r="BH177">
        <v>9.5224710431350807</v>
      </c>
    </row>
    <row r="178" spans="1:60" x14ac:dyDescent="0.25">
      <c r="A178" t="s">
        <v>267</v>
      </c>
      <c r="B178" t="s">
        <v>6</v>
      </c>
      <c r="AV178">
        <v>218.30655242482499</v>
      </c>
      <c r="AX178">
        <v>218.306552390533</v>
      </c>
      <c r="AZ178">
        <v>9.20895809256284</v>
      </c>
      <c r="BA178">
        <v>26.048304467643401</v>
      </c>
    </row>
    <row r="179" spans="1:60" x14ac:dyDescent="0.25">
      <c r="A179" t="s">
        <v>197</v>
      </c>
    </row>
    <row r="180" spans="1:60" x14ac:dyDescent="0.25">
      <c r="A180" t="s">
        <v>9</v>
      </c>
      <c r="R180">
        <v>39.319228468546001</v>
      </c>
      <c r="S180">
        <v>78.634386600036606</v>
      </c>
    </row>
    <row r="181" spans="1:60" x14ac:dyDescent="0.25">
      <c r="A181" t="s">
        <v>10</v>
      </c>
      <c r="R181">
        <v>60.092955352201599</v>
      </c>
      <c r="S181">
        <v>120.945737800125</v>
      </c>
      <c r="AV181">
        <v>118245.424535283</v>
      </c>
      <c r="AX181">
        <v>118245.424722581</v>
      </c>
      <c r="AZ181">
        <v>1.00002174167489</v>
      </c>
      <c r="BA181">
        <v>1.09836844529805</v>
      </c>
    </row>
    <row r="182" spans="1:60" x14ac:dyDescent="0.25">
      <c r="A182" t="s">
        <v>11</v>
      </c>
      <c r="R182">
        <v>1.0005085765431201</v>
      </c>
      <c r="S182">
        <v>1.00000468763354</v>
      </c>
      <c r="BF182">
        <v>1</v>
      </c>
    </row>
    <row r="183" spans="1:60" x14ac:dyDescent="0.25">
      <c r="A183" t="s">
        <v>12</v>
      </c>
      <c r="R183">
        <v>35.618375832418401</v>
      </c>
      <c r="S183">
        <v>67.062960457641296</v>
      </c>
      <c r="AV183">
        <v>4201.20740619361</v>
      </c>
      <c r="AX183">
        <v>4201.2074109469004</v>
      </c>
      <c r="AZ183">
        <v>1.2171328075257</v>
      </c>
      <c r="BA183">
        <v>1.0005039197047401</v>
      </c>
    </row>
    <row r="184" spans="1:60" x14ac:dyDescent="0.25">
      <c r="A184" t="s">
        <v>13</v>
      </c>
      <c r="X184">
        <v>1</v>
      </c>
      <c r="Y184">
        <v>1</v>
      </c>
      <c r="Z184">
        <v>1</v>
      </c>
      <c r="AA184">
        <v>1</v>
      </c>
      <c r="AV184">
        <v>1.00000000122267</v>
      </c>
      <c r="AX184">
        <v>1.00000000122266</v>
      </c>
      <c r="BA184">
        <v>1981170679.6477599</v>
      </c>
      <c r="BH184">
        <v>1</v>
      </c>
    </row>
    <row r="185" spans="1:60" x14ac:dyDescent="0.25">
      <c r="A185" t="s">
        <v>267</v>
      </c>
      <c r="AV185">
        <v>3871.8264605475101</v>
      </c>
      <c r="AX185">
        <v>3871.8264648274899</v>
      </c>
      <c r="AZ185">
        <v>1.2563317310428499</v>
      </c>
      <c r="BA185">
        <v>1.07104368067879</v>
      </c>
    </row>
    <row r="186" spans="1:60" x14ac:dyDescent="0.25">
      <c r="A186" t="s">
        <v>198</v>
      </c>
    </row>
    <row r="187" spans="1:60" x14ac:dyDescent="0.25">
      <c r="A187" t="s">
        <v>9</v>
      </c>
      <c r="R187">
        <v>39.319228468546001</v>
      </c>
      <c r="S187">
        <v>78.634386600036606</v>
      </c>
    </row>
    <row r="188" spans="1:60" x14ac:dyDescent="0.25">
      <c r="A188" t="s">
        <v>10</v>
      </c>
      <c r="R188">
        <v>60.092955352201599</v>
      </c>
      <c r="S188">
        <v>120.945737800125</v>
      </c>
      <c r="AV188">
        <v>118245.424535283</v>
      </c>
      <c r="AX188">
        <v>118245.424722581</v>
      </c>
      <c r="AZ188">
        <v>1.00002174167489</v>
      </c>
      <c r="BA188">
        <v>1.09836844529805</v>
      </c>
    </row>
    <row r="189" spans="1:60" x14ac:dyDescent="0.25">
      <c r="A189" t="s">
        <v>11</v>
      </c>
      <c r="R189">
        <v>1.0005085765431201</v>
      </c>
      <c r="S189">
        <v>1.00000468763354</v>
      </c>
      <c r="BF189">
        <v>1</v>
      </c>
    </row>
    <row r="190" spans="1:60" x14ac:dyDescent="0.25">
      <c r="A190" t="s">
        <v>12</v>
      </c>
      <c r="R190">
        <v>35.618375832418401</v>
      </c>
      <c r="S190">
        <v>67.062960457641296</v>
      </c>
      <c r="AV190">
        <v>4201.20740619361</v>
      </c>
      <c r="AX190">
        <v>4201.2074109469004</v>
      </c>
      <c r="AZ190">
        <v>1.2171328075257</v>
      </c>
      <c r="BA190">
        <v>1.0005039197047401</v>
      </c>
    </row>
    <row r="191" spans="1:60" x14ac:dyDescent="0.25">
      <c r="A191" t="s">
        <v>13</v>
      </c>
      <c r="X191">
        <v>1</v>
      </c>
      <c r="Y191">
        <v>1</v>
      </c>
      <c r="Z191">
        <v>1</v>
      </c>
      <c r="AA191">
        <v>1</v>
      </c>
      <c r="AV191">
        <v>1.00000000122267</v>
      </c>
      <c r="AX191">
        <v>1.00000000122266</v>
      </c>
      <c r="BA191">
        <v>1981170679.6477599</v>
      </c>
      <c r="BH191">
        <v>1</v>
      </c>
    </row>
    <row r="192" spans="1:60" x14ac:dyDescent="0.25">
      <c r="A192" t="s">
        <v>267</v>
      </c>
      <c r="AV192">
        <v>3871.8264605475101</v>
      </c>
      <c r="AX192">
        <v>3871.8264648274899</v>
      </c>
      <c r="AZ192">
        <v>1.2563317310428499</v>
      </c>
      <c r="BA192">
        <v>1.07104368067879</v>
      </c>
    </row>
    <row r="193" spans="1:60" x14ac:dyDescent="0.25">
      <c r="A193" t="s">
        <v>199</v>
      </c>
    </row>
    <row r="194" spans="1:60" x14ac:dyDescent="0.25">
      <c r="A194" t="s">
        <v>9</v>
      </c>
      <c r="R194">
        <v>39.319228468546001</v>
      </c>
      <c r="S194">
        <v>78.634386600036606</v>
      </c>
    </row>
    <row r="195" spans="1:60" x14ac:dyDescent="0.25">
      <c r="A195" t="s">
        <v>10</v>
      </c>
      <c r="R195">
        <v>60.092955352201599</v>
      </c>
      <c r="S195">
        <v>120.945737800125</v>
      </c>
      <c r="AV195">
        <v>118245.42453528399</v>
      </c>
      <c r="AX195">
        <v>118245.424722581</v>
      </c>
      <c r="AZ195">
        <v>1.00002174167489</v>
      </c>
      <c r="BA195">
        <v>1.09836844529805</v>
      </c>
    </row>
    <row r="196" spans="1:60" x14ac:dyDescent="0.25">
      <c r="A196" t="s">
        <v>11</v>
      </c>
      <c r="R196">
        <v>1.0005085765431201</v>
      </c>
      <c r="S196">
        <v>1.00000468763354</v>
      </c>
      <c r="BF196">
        <v>1</v>
      </c>
    </row>
    <row r="197" spans="1:60" x14ac:dyDescent="0.25">
      <c r="A197" t="s">
        <v>12</v>
      </c>
      <c r="R197">
        <v>35.618375832418401</v>
      </c>
      <c r="S197">
        <v>67.062960457641296</v>
      </c>
      <c r="AV197">
        <v>4201.2074061936401</v>
      </c>
      <c r="AX197">
        <v>4201.2074109469004</v>
      </c>
      <c r="AZ197">
        <v>1.2171328075257</v>
      </c>
      <c r="BA197">
        <v>1.0005039197047401</v>
      </c>
    </row>
    <row r="198" spans="1:60" x14ac:dyDescent="0.25">
      <c r="A198" t="s">
        <v>13</v>
      </c>
      <c r="X198">
        <v>1</v>
      </c>
      <c r="Y198">
        <v>1</v>
      </c>
      <c r="Z198">
        <v>1</v>
      </c>
      <c r="AA198">
        <v>1</v>
      </c>
      <c r="AV198">
        <v>1.00000000122267</v>
      </c>
      <c r="AX198">
        <v>1.00000000122266</v>
      </c>
      <c r="BA198">
        <v>1981170679.6477599</v>
      </c>
      <c r="BH198">
        <v>1</v>
      </c>
    </row>
    <row r="199" spans="1:60" x14ac:dyDescent="0.25">
      <c r="A199" t="s">
        <v>267</v>
      </c>
      <c r="AV199">
        <v>3871.8264605475201</v>
      </c>
      <c r="AX199">
        <v>3871.8264648274899</v>
      </c>
      <c r="AZ199">
        <v>1.2563317310428399</v>
      </c>
      <c r="BA199">
        <v>1.07104368067879</v>
      </c>
    </row>
    <row r="200" spans="1:60" x14ac:dyDescent="0.25">
      <c r="A200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/>
  </sheetViews>
  <sheetFormatPr baseColWidth="10" defaultRowHeight="15" x14ac:dyDescent="0.25"/>
  <sheetData>
    <row r="1" spans="1:4" x14ac:dyDescent="0.25">
      <c r="A1" s="8" t="s">
        <v>84</v>
      </c>
      <c r="B1" s="8" t="s">
        <v>85</v>
      </c>
      <c r="C1" s="8" t="s">
        <v>86</v>
      </c>
      <c r="D1" s="8" t="s">
        <v>87</v>
      </c>
    </row>
    <row r="2" spans="1:4" x14ac:dyDescent="0.25">
      <c r="A2" t="s">
        <v>88</v>
      </c>
      <c r="B2" t="s">
        <v>89</v>
      </c>
      <c r="C2" t="s">
        <v>90</v>
      </c>
      <c r="D2" t="s">
        <v>91</v>
      </c>
    </row>
    <row r="3" spans="1:4" x14ac:dyDescent="0.25">
      <c r="A3" t="s">
        <v>92</v>
      </c>
      <c r="B3" t="s">
        <v>93</v>
      </c>
      <c r="C3" t="s">
        <v>94</v>
      </c>
      <c r="D3" t="s">
        <v>95</v>
      </c>
    </row>
    <row r="4" spans="1:4" x14ac:dyDescent="0.25">
      <c r="A4" t="s">
        <v>96</v>
      </c>
      <c r="C4" t="s">
        <v>97</v>
      </c>
    </row>
    <row r="5" spans="1:4" x14ac:dyDescent="0.25">
      <c r="A5" t="s">
        <v>98</v>
      </c>
      <c r="C5" t="s">
        <v>99</v>
      </c>
    </row>
    <row r="6" spans="1:4" x14ac:dyDescent="0.25">
      <c r="C6" t="s">
        <v>100</v>
      </c>
    </row>
    <row r="7" spans="1:4" x14ac:dyDescent="0.25">
      <c r="C7" t="s">
        <v>101</v>
      </c>
    </row>
    <row r="8" spans="1:4" x14ac:dyDescent="0.25">
      <c r="C8" t="s">
        <v>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9"/>
  <sheetViews>
    <sheetView zoomScaleNormal="100" workbookViewId="0">
      <selection activeCell="H7" sqref="H7"/>
    </sheetView>
  </sheetViews>
  <sheetFormatPr baseColWidth="10" defaultRowHeight="15" x14ac:dyDescent="0.25"/>
  <cols>
    <col min="1" max="1" width="14.42578125" bestFit="1" customWidth="1"/>
  </cols>
  <sheetData>
    <row r="1" spans="1:16" x14ac:dyDescent="0.25">
      <c r="A1" s="12" t="s">
        <v>36</v>
      </c>
      <c r="B1" s="12" t="s">
        <v>53</v>
      </c>
      <c r="C1" s="12" t="s">
        <v>54</v>
      </c>
      <c r="D1" s="12" t="s">
        <v>269</v>
      </c>
      <c r="E1" s="12" t="s">
        <v>271</v>
      </c>
      <c r="F1" s="12" t="s">
        <v>275</v>
      </c>
      <c r="G1" s="12" t="s">
        <v>272</v>
      </c>
      <c r="H1" s="78" t="s">
        <v>270</v>
      </c>
      <c r="I1" s="12" t="s">
        <v>273</v>
      </c>
      <c r="J1" s="77" t="s">
        <v>274</v>
      </c>
    </row>
    <row r="2" spans="1:16" x14ac:dyDescent="0.25">
      <c r="A2" s="3" t="s">
        <v>37</v>
      </c>
      <c r="B2" s="37">
        <v>28</v>
      </c>
      <c r="C2" s="76">
        <v>58</v>
      </c>
      <c r="D2" s="37">
        <v>60</v>
      </c>
      <c r="E2" s="37">
        <v>62</v>
      </c>
      <c r="F2" s="37">
        <v>64</v>
      </c>
      <c r="G2" s="37">
        <v>66</v>
      </c>
      <c r="H2" s="76">
        <v>67</v>
      </c>
      <c r="I2" s="37">
        <v>69</v>
      </c>
      <c r="J2" s="37">
        <v>73</v>
      </c>
      <c r="K2">
        <v>26</v>
      </c>
      <c r="L2">
        <v>27</v>
      </c>
      <c r="M2">
        <v>59</v>
      </c>
      <c r="N2">
        <v>61</v>
      </c>
      <c r="O2">
        <v>65</v>
      </c>
      <c r="P2">
        <v>72</v>
      </c>
    </row>
    <row r="3" spans="1:16" x14ac:dyDescent="0.25">
      <c r="A3" s="4" t="s">
        <v>30</v>
      </c>
      <c r="B3">
        <v>742.69937900000002</v>
      </c>
      <c r="C3">
        <v>-0.97117882</v>
      </c>
      <c r="D3">
        <v>9.4187840200000004</v>
      </c>
      <c r="E3">
        <v>9.0680648399999999</v>
      </c>
      <c r="F3">
        <v>160.06691499999999</v>
      </c>
      <c r="G3">
        <v>85.614059299999994</v>
      </c>
      <c r="H3" s="1">
        <v>-2.34910636E-10</v>
      </c>
      <c r="I3">
        <v>7.6855882299999996</v>
      </c>
      <c r="J3">
        <v>200</v>
      </c>
      <c r="K3">
        <f>C9/1000</f>
        <v>808.55708499999992</v>
      </c>
      <c r="L3">
        <f t="shared" ref="L3:P3" si="0">D9/1000</f>
        <v>568.31967199999997</v>
      </c>
      <c r="M3">
        <f t="shared" si="0"/>
        <v>9.4237165300000001</v>
      </c>
      <c r="N3">
        <f t="shared" si="0"/>
        <v>9.0680648399999999</v>
      </c>
      <c r="O3">
        <f t="shared" si="0"/>
        <v>41.9742794</v>
      </c>
      <c r="P3">
        <f t="shared" si="0"/>
        <v>7.7864497000000004</v>
      </c>
    </row>
    <row r="4" spans="1:16" x14ac:dyDescent="0.25">
      <c r="A4" s="5" t="s">
        <v>38</v>
      </c>
      <c r="B4">
        <v>350</v>
      </c>
      <c r="C4">
        <v>270.36551500000002</v>
      </c>
      <c r="D4">
        <v>581.67753100000004</v>
      </c>
      <c r="E4">
        <v>582.24305400000003</v>
      </c>
      <c r="F4">
        <v>600</v>
      </c>
      <c r="G4">
        <v>1620.0419099999999</v>
      </c>
      <c r="H4">
        <v>298.14999999999998</v>
      </c>
      <c r="I4">
        <v>2148.5252099999998</v>
      </c>
      <c r="J4">
        <v>119.857394</v>
      </c>
    </row>
    <row r="5" spans="1:16" x14ac:dyDescent="0.25">
      <c r="A5" s="5" t="s">
        <v>39</v>
      </c>
      <c r="B5">
        <v>300</v>
      </c>
      <c r="C5">
        <v>298</v>
      </c>
      <c r="D5">
        <v>298.14999999999998</v>
      </c>
      <c r="E5">
        <v>298.14999999999998</v>
      </c>
      <c r="F5">
        <v>298.01539400000001</v>
      </c>
      <c r="G5">
        <v>298.14999999999998</v>
      </c>
      <c r="H5">
        <v>298.14999999999998</v>
      </c>
      <c r="I5">
        <v>298.14999999999998</v>
      </c>
      <c r="J5">
        <v>119.826657</v>
      </c>
    </row>
    <row r="6" spans="1:16" x14ac:dyDescent="0.25">
      <c r="B6">
        <v>59</v>
      </c>
      <c r="C6">
        <v>60</v>
      </c>
      <c r="D6">
        <v>61</v>
      </c>
      <c r="E6">
        <v>62</v>
      </c>
      <c r="F6">
        <v>63</v>
      </c>
      <c r="G6">
        <v>64</v>
      </c>
      <c r="H6">
        <v>65</v>
      </c>
      <c r="I6">
        <v>66</v>
      </c>
      <c r="J6">
        <v>67</v>
      </c>
      <c r="K6">
        <v>68</v>
      </c>
      <c r="L6">
        <v>69</v>
      </c>
      <c r="M6">
        <v>70</v>
      </c>
      <c r="N6">
        <v>71</v>
      </c>
      <c r="O6">
        <v>72</v>
      </c>
      <c r="P6">
        <v>73</v>
      </c>
    </row>
    <row r="8" spans="1:16" x14ac:dyDescent="0.25">
      <c r="C8">
        <v>26</v>
      </c>
      <c r="D8">
        <v>27</v>
      </c>
      <c r="E8">
        <v>59</v>
      </c>
      <c r="F8">
        <v>61</v>
      </c>
      <c r="G8">
        <v>65</v>
      </c>
      <c r="H8">
        <v>72</v>
      </c>
    </row>
    <row r="9" spans="1:16" x14ac:dyDescent="0.25">
      <c r="B9" t="s">
        <v>268</v>
      </c>
      <c r="C9">
        <v>808557.08499999996</v>
      </c>
      <c r="D9">
        <v>568319.67200000002</v>
      </c>
      <c r="E9">
        <v>9423.7165299999997</v>
      </c>
      <c r="F9">
        <v>9068.0648399999991</v>
      </c>
      <c r="G9">
        <v>41974.279399999999</v>
      </c>
      <c r="H9">
        <v>7786.4497000000001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tabSelected="1" topLeftCell="A40" workbookViewId="0">
      <selection activeCell="E65" sqref="E65"/>
    </sheetView>
  </sheetViews>
  <sheetFormatPr baseColWidth="10" defaultRowHeight="15" x14ac:dyDescent="0.25"/>
  <sheetData>
    <row r="1" spans="1:4" x14ac:dyDescent="0.25">
      <c r="A1" s="10" t="s">
        <v>69</v>
      </c>
      <c r="B1" s="2" t="s">
        <v>103</v>
      </c>
    </row>
    <row r="2" spans="1:4" x14ac:dyDescent="0.25">
      <c r="A2" s="2" t="s">
        <v>104</v>
      </c>
      <c r="B2" s="2" t="s">
        <v>88</v>
      </c>
      <c r="D2" s="2"/>
    </row>
    <row r="3" spans="1:4" x14ac:dyDescent="0.25">
      <c r="A3" s="2" t="s">
        <v>105</v>
      </c>
      <c r="B3" s="2" t="s">
        <v>88</v>
      </c>
      <c r="D3" s="2"/>
    </row>
    <row r="4" spans="1:4" x14ac:dyDescent="0.25">
      <c r="A4" s="2" t="s">
        <v>106</v>
      </c>
      <c r="B4" s="2" t="s">
        <v>92</v>
      </c>
      <c r="D4" s="2"/>
    </row>
    <row r="5" spans="1:4" x14ac:dyDescent="0.25">
      <c r="A5" s="2" t="s">
        <v>107</v>
      </c>
      <c r="B5" s="2" t="s">
        <v>92</v>
      </c>
      <c r="D5" s="2"/>
    </row>
    <row r="6" spans="1:4" x14ac:dyDescent="0.25">
      <c r="A6" s="2" t="s">
        <v>108</v>
      </c>
      <c r="B6" s="2" t="s">
        <v>92</v>
      </c>
    </row>
    <row r="7" spans="1:4" x14ac:dyDescent="0.25">
      <c r="A7" s="2" t="s">
        <v>109</v>
      </c>
      <c r="B7" s="2" t="s">
        <v>92</v>
      </c>
    </row>
    <row r="8" spans="1:4" x14ac:dyDescent="0.25">
      <c r="A8" s="2" t="s">
        <v>110</v>
      </c>
      <c r="B8" s="2" t="s">
        <v>92</v>
      </c>
    </row>
    <row r="9" spans="1:4" x14ac:dyDescent="0.25">
      <c r="A9" s="2" t="s">
        <v>111</v>
      </c>
      <c r="B9" s="2" t="s">
        <v>92</v>
      </c>
    </row>
    <row r="10" spans="1:4" x14ac:dyDescent="0.25">
      <c r="A10" s="2" t="s">
        <v>112</v>
      </c>
      <c r="B10" s="2" t="s">
        <v>92</v>
      </c>
    </row>
    <row r="11" spans="1:4" x14ac:dyDescent="0.25">
      <c r="A11" s="2" t="s">
        <v>113</v>
      </c>
      <c r="B11" s="2" t="s">
        <v>92</v>
      </c>
    </row>
    <row r="12" spans="1:4" x14ac:dyDescent="0.25">
      <c r="A12" s="2" t="s">
        <v>114</v>
      </c>
      <c r="B12" s="2" t="s">
        <v>92</v>
      </c>
    </row>
    <row r="13" spans="1:4" x14ac:dyDescent="0.25">
      <c r="A13" s="2" t="s">
        <v>115</v>
      </c>
      <c r="B13" s="2" t="s">
        <v>92</v>
      </c>
    </row>
    <row r="14" spans="1:4" x14ac:dyDescent="0.25">
      <c r="A14" s="2" t="s">
        <v>116</v>
      </c>
      <c r="B14" s="2" t="s">
        <v>92</v>
      </c>
    </row>
    <row r="15" spans="1:4" x14ac:dyDescent="0.25">
      <c r="A15" s="2" t="s">
        <v>117</v>
      </c>
      <c r="B15" s="2" t="s">
        <v>92</v>
      </c>
    </row>
    <row r="16" spans="1:4" x14ac:dyDescent="0.25">
      <c r="A16" s="2" t="s">
        <v>118</v>
      </c>
      <c r="B16" s="2" t="s">
        <v>92</v>
      </c>
    </row>
    <row r="17" spans="1:2" x14ac:dyDescent="0.25">
      <c r="A17" s="2" t="s">
        <v>119</v>
      </c>
      <c r="B17" s="2" t="s">
        <v>92</v>
      </c>
    </row>
    <row r="18" spans="1:2" x14ac:dyDescent="0.25">
      <c r="A18" s="2" t="s">
        <v>120</v>
      </c>
      <c r="B18" s="2" t="s">
        <v>96</v>
      </c>
    </row>
    <row r="19" spans="1:2" x14ac:dyDescent="0.25">
      <c r="A19" s="2" t="s">
        <v>121</v>
      </c>
      <c r="B19" s="2" t="s">
        <v>92</v>
      </c>
    </row>
    <row r="20" spans="1:2" x14ac:dyDescent="0.25">
      <c r="A20" s="2" t="s">
        <v>122</v>
      </c>
      <c r="B20" s="2" t="s">
        <v>92</v>
      </c>
    </row>
    <row r="21" spans="1:2" x14ac:dyDescent="0.25">
      <c r="A21" s="2" t="s">
        <v>123</v>
      </c>
      <c r="B21" s="2" t="s">
        <v>92</v>
      </c>
    </row>
    <row r="22" spans="1:2" x14ac:dyDescent="0.25">
      <c r="A22" s="2" t="s">
        <v>124</v>
      </c>
      <c r="B22" s="2" t="s">
        <v>92</v>
      </c>
    </row>
    <row r="23" spans="1:2" x14ac:dyDescent="0.25">
      <c r="A23" s="2" t="s">
        <v>125</v>
      </c>
      <c r="B23" s="2" t="s">
        <v>88</v>
      </c>
    </row>
    <row r="24" spans="1:2" x14ac:dyDescent="0.25">
      <c r="A24" s="2" t="s">
        <v>126</v>
      </c>
      <c r="B24" s="2" t="s">
        <v>92</v>
      </c>
    </row>
    <row r="25" spans="1:2" x14ac:dyDescent="0.25">
      <c r="A25" s="2" t="s">
        <v>127</v>
      </c>
      <c r="B25" s="2" t="s">
        <v>92</v>
      </c>
    </row>
    <row r="26" spans="1:2" x14ac:dyDescent="0.25">
      <c r="A26" s="2" t="s">
        <v>128</v>
      </c>
      <c r="B26" s="2" t="s">
        <v>92</v>
      </c>
    </row>
    <row r="27" spans="1:2" x14ac:dyDescent="0.25">
      <c r="A27" s="2" t="s">
        <v>78</v>
      </c>
      <c r="B27" s="2" t="s">
        <v>96</v>
      </c>
    </row>
    <row r="28" spans="1:2" x14ac:dyDescent="0.25">
      <c r="A28" s="2" t="s">
        <v>129</v>
      </c>
      <c r="B28" s="2" t="s">
        <v>92</v>
      </c>
    </row>
    <row r="29" spans="1:2" x14ac:dyDescent="0.25">
      <c r="A29" s="2" t="s">
        <v>130</v>
      </c>
      <c r="B29" s="2" t="s">
        <v>96</v>
      </c>
    </row>
    <row r="30" spans="1:2" x14ac:dyDescent="0.25">
      <c r="A30" s="2" t="s">
        <v>71</v>
      </c>
      <c r="B30" s="2" t="s">
        <v>92</v>
      </c>
    </row>
    <row r="31" spans="1:2" x14ac:dyDescent="0.25">
      <c r="A31" s="2" t="s">
        <v>72</v>
      </c>
      <c r="B31" s="2" t="s">
        <v>92</v>
      </c>
    </row>
    <row r="32" spans="1:2" x14ac:dyDescent="0.25">
      <c r="A32" s="2" t="s">
        <v>74</v>
      </c>
      <c r="B32" s="2" t="s">
        <v>92</v>
      </c>
    </row>
    <row r="33" spans="1:2" x14ac:dyDescent="0.25">
      <c r="A33" s="2" t="s">
        <v>76</v>
      </c>
      <c r="B33" s="2" t="s">
        <v>92</v>
      </c>
    </row>
    <row r="34" spans="1:2" x14ac:dyDescent="0.25">
      <c r="A34" s="2" t="s">
        <v>77</v>
      </c>
      <c r="B34" s="2" t="s">
        <v>92</v>
      </c>
    </row>
    <row r="35" spans="1:2" x14ac:dyDescent="0.25">
      <c r="A35" s="2" t="s">
        <v>83</v>
      </c>
      <c r="B35" s="2" t="s">
        <v>92</v>
      </c>
    </row>
    <row r="36" spans="1:2" x14ac:dyDescent="0.25">
      <c r="A36" s="2" t="s">
        <v>80</v>
      </c>
      <c r="B36" s="2" t="s">
        <v>92</v>
      </c>
    </row>
    <row r="37" spans="1:2" x14ac:dyDescent="0.25">
      <c r="A37" s="2" t="s">
        <v>82</v>
      </c>
      <c r="B37" s="2" t="s">
        <v>92</v>
      </c>
    </row>
    <row r="38" spans="1:2" x14ac:dyDescent="0.25">
      <c r="A38" s="2" t="s">
        <v>233</v>
      </c>
      <c r="B38" s="2" t="s">
        <v>92</v>
      </c>
    </row>
    <row r="39" spans="1:2" x14ac:dyDescent="0.25">
      <c r="A39" s="2" t="s">
        <v>234</v>
      </c>
      <c r="B39" s="2" t="s">
        <v>92</v>
      </c>
    </row>
    <row r="40" spans="1:2" x14ac:dyDescent="0.25">
      <c r="A40" s="2" t="s">
        <v>236</v>
      </c>
      <c r="B40" s="2" t="s">
        <v>92</v>
      </c>
    </row>
    <row r="41" spans="1:2" x14ac:dyDescent="0.25">
      <c r="A41" s="2" t="s">
        <v>238</v>
      </c>
      <c r="B41" s="2" t="s">
        <v>92</v>
      </c>
    </row>
    <row r="42" spans="1:2" x14ac:dyDescent="0.25">
      <c r="A42" s="2" t="s">
        <v>239</v>
      </c>
      <c r="B42" s="2" t="s">
        <v>92</v>
      </c>
    </row>
    <row r="43" spans="1:2" x14ac:dyDescent="0.25">
      <c r="A43" s="2" t="s">
        <v>240</v>
      </c>
      <c r="B43" s="2" t="s">
        <v>92</v>
      </c>
    </row>
    <row r="44" spans="1:2" x14ac:dyDescent="0.25">
      <c r="A44" s="2" t="s">
        <v>241</v>
      </c>
      <c r="B44" s="2" t="s">
        <v>92</v>
      </c>
    </row>
    <row r="45" spans="1:2" x14ac:dyDescent="0.25">
      <c r="A45" s="2" t="s">
        <v>242</v>
      </c>
      <c r="B45" s="2" t="s">
        <v>92</v>
      </c>
    </row>
    <row r="46" spans="1:2" x14ac:dyDescent="0.25">
      <c r="A46" s="2" t="s">
        <v>243</v>
      </c>
      <c r="B46" s="2" t="s">
        <v>92</v>
      </c>
    </row>
    <row r="47" spans="1:2" x14ac:dyDescent="0.25">
      <c r="A47" s="2" t="s">
        <v>244</v>
      </c>
      <c r="B47" s="2" t="s">
        <v>92</v>
      </c>
    </row>
    <row r="48" spans="1:2" x14ac:dyDescent="0.25">
      <c r="A48" s="2" t="s">
        <v>245</v>
      </c>
      <c r="B48" s="2" t="s">
        <v>96</v>
      </c>
    </row>
    <row r="49" spans="1:2" x14ac:dyDescent="0.25">
      <c r="A49" s="2" t="s">
        <v>246</v>
      </c>
      <c r="B49" s="2" t="s">
        <v>96</v>
      </c>
    </row>
    <row r="50" spans="1:2" x14ac:dyDescent="0.25">
      <c r="A50" s="2" t="s">
        <v>247</v>
      </c>
      <c r="B50" s="2" t="s">
        <v>92</v>
      </c>
    </row>
    <row r="51" spans="1:2" x14ac:dyDescent="0.25">
      <c r="A51" s="2" t="s">
        <v>248</v>
      </c>
      <c r="B51" s="2" t="s">
        <v>92</v>
      </c>
    </row>
    <row r="52" spans="1:2" x14ac:dyDescent="0.25">
      <c r="A52" s="2" t="s">
        <v>249</v>
      </c>
      <c r="B52" s="2" t="s">
        <v>96</v>
      </c>
    </row>
    <row r="53" spans="1:2" x14ac:dyDescent="0.25">
      <c r="A53" s="2" t="s">
        <v>250</v>
      </c>
      <c r="B53" s="2" t="s">
        <v>88</v>
      </c>
    </row>
    <row r="54" spans="1:2" x14ac:dyDescent="0.25">
      <c r="A54" s="2" t="s">
        <v>251</v>
      </c>
      <c r="B54" s="2" t="s">
        <v>98</v>
      </c>
    </row>
    <row r="55" spans="1:2" x14ac:dyDescent="0.25">
      <c r="A55" s="2" t="s">
        <v>252</v>
      </c>
      <c r="B55" s="2" t="s">
        <v>88</v>
      </c>
    </row>
    <row r="56" spans="1:2" x14ac:dyDescent="0.25">
      <c r="A56" s="2" t="s">
        <v>253</v>
      </c>
      <c r="B56" s="2" t="s">
        <v>92</v>
      </c>
    </row>
    <row r="57" spans="1:2" x14ac:dyDescent="0.25">
      <c r="A57" s="2" t="s">
        <v>254</v>
      </c>
      <c r="B57" s="2" t="s">
        <v>92</v>
      </c>
    </row>
    <row r="58" spans="1:2" x14ac:dyDescent="0.25">
      <c r="A58" s="2" t="s">
        <v>255</v>
      </c>
      <c r="B58" s="2" t="s">
        <v>92</v>
      </c>
    </row>
    <row r="59" spans="1:2" x14ac:dyDescent="0.25">
      <c r="A59" s="2" t="s">
        <v>256</v>
      </c>
      <c r="B59" s="2" t="s">
        <v>98</v>
      </c>
    </row>
    <row r="60" spans="1:2" x14ac:dyDescent="0.25">
      <c r="A60" s="2" t="s">
        <v>257</v>
      </c>
      <c r="B60" s="2" t="s">
        <v>92</v>
      </c>
    </row>
    <row r="61" spans="1:2" x14ac:dyDescent="0.25">
      <c r="A61" s="2" t="s">
        <v>258</v>
      </c>
      <c r="B61" s="2" t="s">
        <v>92</v>
      </c>
    </row>
    <row r="62" spans="1:2" x14ac:dyDescent="0.25">
      <c r="A62" s="2" t="s">
        <v>259</v>
      </c>
      <c r="B62" s="2" t="s">
        <v>88</v>
      </c>
    </row>
    <row r="63" spans="1:2" x14ac:dyDescent="0.25">
      <c r="A63" s="2" t="s">
        <v>260</v>
      </c>
      <c r="B63" s="2" t="s">
        <v>88</v>
      </c>
    </row>
    <row r="64" spans="1:2" x14ac:dyDescent="0.25">
      <c r="A64" s="2" t="s">
        <v>261</v>
      </c>
      <c r="B64" s="2" t="s">
        <v>88</v>
      </c>
    </row>
    <row r="65" spans="1:2" x14ac:dyDescent="0.25">
      <c r="A65" s="2" t="s">
        <v>262</v>
      </c>
      <c r="B65" s="2" t="s">
        <v>88</v>
      </c>
    </row>
    <row r="66" spans="1:2" x14ac:dyDescent="0.25">
      <c r="A66" s="2" t="s">
        <v>263</v>
      </c>
      <c r="B66" s="2" t="s">
        <v>88</v>
      </c>
    </row>
    <row r="67" spans="1:2" x14ac:dyDescent="0.25">
      <c r="A67" s="2" t="s">
        <v>264</v>
      </c>
      <c r="B67" s="2" t="s">
        <v>88</v>
      </c>
    </row>
    <row r="68" spans="1:2" x14ac:dyDescent="0.25">
      <c r="A68" s="2" t="s">
        <v>296</v>
      </c>
      <c r="B68" s="2" t="s">
        <v>88</v>
      </c>
    </row>
    <row r="69" spans="1:2" x14ac:dyDescent="0.25">
      <c r="A69" s="2" t="s">
        <v>336</v>
      </c>
      <c r="B69" s="2" t="s">
        <v>98</v>
      </c>
    </row>
    <row r="70" spans="1:2" x14ac:dyDescent="0.25">
      <c r="A70" s="2" t="s">
        <v>339</v>
      </c>
      <c r="B70" s="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>
      <selection activeCell="D17" sqref="D17"/>
    </sheetView>
  </sheetViews>
  <sheetFormatPr baseColWidth="10" defaultRowHeight="15" x14ac:dyDescent="0.25"/>
  <cols>
    <col min="2" max="2" width="11" bestFit="1" customWidth="1"/>
    <col min="3" max="3" width="30.5703125" bestFit="1" customWidth="1"/>
    <col min="5" max="5" width="12.28515625" bestFit="1" customWidth="1"/>
  </cols>
  <sheetData>
    <row r="1" spans="1:5" x14ac:dyDescent="0.25">
      <c r="A1" s="10" t="s">
        <v>69</v>
      </c>
      <c r="B1" s="10" t="s">
        <v>131</v>
      </c>
      <c r="C1" s="10" t="s">
        <v>132</v>
      </c>
      <c r="D1" s="10" t="s">
        <v>133</v>
      </c>
      <c r="E1" s="10" t="s">
        <v>103</v>
      </c>
    </row>
    <row r="2" spans="1:5" x14ac:dyDescent="0.25">
      <c r="A2" s="2" t="s">
        <v>40</v>
      </c>
      <c r="B2" s="2" t="s">
        <v>40</v>
      </c>
      <c r="C2" s="2" t="s">
        <v>135</v>
      </c>
      <c r="D2" s="2" t="s">
        <v>106</v>
      </c>
      <c r="E2" s="2" t="s">
        <v>89</v>
      </c>
    </row>
    <row r="3" spans="1:5" x14ac:dyDescent="0.25">
      <c r="A3" s="2" t="s">
        <v>41</v>
      </c>
      <c r="B3" s="2" t="s">
        <v>41</v>
      </c>
      <c r="C3" s="2" t="s">
        <v>304</v>
      </c>
      <c r="D3" s="2" t="s">
        <v>107</v>
      </c>
      <c r="E3" s="2" t="s">
        <v>89</v>
      </c>
    </row>
    <row r="4" spans="1:5" x14ac:dyDescent="0.25">
      <c r="A4" s="2" t="s">
        <v>42</v>
      </c>
      <c r="B4" s="2" t="s">
        <v>42</v>
      </c>
      <c r="C4" s="2" t="s">
        <v>138</v>
      </c>
      <c r="D4" s="2" t="s">
        <v>115</v>
      </c>
      <c r="E4" s="2" t="s">
        <v>89</v>
      </c>
    </row>
    <row r="5" spans="1:5" x14ac:dyDescent="0.25">
      <c r="A5" s="2" t="s">
        <v>139</v>
      </c>
      <c r="B5" s="2" t="s">
        <v>139</v>
      </c>
      <c r="C5" s="2" t="s">
        <v>122</v>
      </c>
      <c r="D5" s="2" t="s">
        <v>123</v>
      </c>
      <c r="E5" s="2" t="s">
        <v>89</v>
      </c>
    </row>
    <row r="6" spans="1:5" x14ac:dyDescent="0.25">
      <c r="A6" s="2" t="s">
        <v>140</v>
      </c>
      <c r="B6" s="2" t="s">
        <v>140</v>
      </c>
      <c r="C6" s="2" t="s">
        <v>127</v>
      </c>
      <c r="D6" s="2" t="s">
        <v>128</v>
      </c>
      <c r="E6" s="2" t="s">
        <v>89</v>
      </c>
    </row>
    <row r="7" spans="1:5" x14ac:dyDescent="0.25">
      <c r="A7" s="2" t="s">
        <v>43</v>
      </c>
      <c r="B7" s="2" t="s">
        <v>43</v>
      </c>
      <c r="C7" s="2" t="s">
        <v>305</v>
      </c>
      <c r="D7" s="2" t="s">
        <v>247</v>
      </c>
      <c r="E7" s="2" t="s">
        <v>89</v>
      </c>
    </row>
    <row r="8" spans="1:5" x14ac:dyDescent="0.25">
      <c r="A8" s="2" t="s">
        <v>0</v>
      </c>
      <c r="B8" s="2" t="s">
        <v>0</v>
      </c>
      <c r="C8" s="2" t="s">
        <v>110</v>
      </c>
      <c r="D8" s="2" t="s">
        <v>306</v>
      </c>
      <c r="E8" s="2" t="s">
        <v>89</v>
      </c>
    </row>
    <row r="9" spans="1:5" x14ac:dyDescent="0.25">
      <c r="A9" s="2" t="s">
        <v>46</v>
      </c>
      <c r="B9" s="2" t="s">
        <v>46</v>
      </c>
      <c r="C9" s="2" t="s">
        <v>121</v>
      </c>
      <c r="D9" s="2" t="s">
        <v>307</v>
      </c>
      <c r="E9" s="2" t="s">
        <v>89</v>
      </c>
    </row>
    <row r="10" spans="1:5" x14ac:dyDescent="0.25">
      <c r="A10" s="2" t="s">
        <v>48</v>
      </c>
      <c r="B10" s="2" t="s">
        <v>48</v>
      </c>
      <c r="C10" s="2" t="s">
        <v>260</v>
      </c>
      <c r="D10" s="11" t="s">
        <v>144</v>
      </c>
      <c r="E10" s="2" t="s">
        <v>89</v>
      </c>
    </row>
    <row r="11" spans="1:5" x14ac:dyDescent="0.25">
      <c r="A11" s="2" t="s">
        <v>49</v>
      </c>
      <c r="B11" s="2" t="s">
        <v>49</v>
      </c>
      <c r="C11" s="2" t="s">
        <v>261</v>
      </c>
      <c r="D11" s="11" t="s">
        <v>146</v>
      </c>
      <c r="E11" s="2" t="s">
        <v>89</v>
      </c>
    </row>
    <row r="12" spans="1:5" x14ac:dyDescent="0.25">
      <c r="A12" s="2" t="s">
        <v>297</v>
      </c>
      <c r="B12" s="2" t="s">
        <v>297</v>
      </c>
      <c r="C12" s="2" t="s">
        <v>262</v>
      </c>
      <c r="D12" s="11" t="s">
        <v>308</v>
      </c>
      <c r="E12" s="2" t="s">
        <v>89</v>
      </c>
    </row>
    <row r="13" spans="1:5" x14ac:dyDescent="0.25">
      <c r="A13" s="2" t="s">
        <v>298</v>
      </c>
      <c r="B13" s="2" t="s">
        <v>298</v>
      </c>
      <c r="C13" s="2" t="s">
        <v>263</v>
      </c>
      <c r="D13" s="11" t="s">
        <v>309</v>
      </c>
      <c r="E13" s="2" t="s">
        <v>89</v>
      </c>
    </row>
    <row r="14" spans="1:5" x14ac:dyDescent="0.25">
      <c r="A14" s="2" t="s">
        <v>299</v>
      </c>
      <c r="B14" s="2" t="s">
        <v>299</v>
      </c>
      <c r="C14" s="2" t="s">
        <v>264</v>
      </c>
      <c r="D14" s="11" t="s">
        <v>310</v>
      </c>
      <c r="E14" s="2" t="s">
        <v>89</v>
      </c>
    </row>
    <row r="15" spans="1:5" x14ac:dyDescent="0.25">
      <c r="A15" s="2" t="s">
        <v>300</v>
      </c>
      <c r="B15" s="2" t="s">
        <v>300</v>
      </c>
      <c r="C15" s="2" t="s">
        <v>296</v>
      </c>
      <c r="D15" s="11" t="s">
        <v>311</v>
      </c>
      <c r="E15" s="2" t="s">
        <v>89</v>
      </c>
    </row>
    <row r="16" spans="1:5" x14ac:dyDescent="0.25">
      <c r="A16" s="2" t="s">
        <v>50</v>
      </c>
      <c r="B16" s="2" t="s">
        <v>50</v>
      </c>
      <c r="C16" s="11" t="s">
        <v>148</v>
      </c>
      <c r="D16" s="11" t="s">
        <v>312</v>
      </c>
      <c r="E16" s="2" t="s">
        <v>89</v>
      </c>
    </row>
    <row r="17" spans="1:5" x14ac:dyDescent="0.25">
      <c r="A17" s="2" t="s">
        <v>51</v>
      </c>
      <c r="B17" s="2" t="s">
        <v>51</v>
      </c>
      <c r="C17" s="11" t="s">
        <v>341</v>
      </c>
      <c r="D17" s="2" t="s">
        <v>342</v>
      </c>
      <c r="E17" s="2" t="s">
        <v>89</v>
      </c>
    </row>
    <row r="18" spans="1:5" x14ac:dyDescent="0.25">
      <c r="A18" s="2" t="s">
        <v>52</v>
      </c>
      <c r="B18" s="2" t="s">
        <v>52</v>
      </c>
      <c r="C18" s="11" t="s">
        <v>314</v>
      </c>
      <c r="D18" s="11" t="s">
        <v>315</v>
      </c>
      <c r="E18" s="2" t="s">
        <v>89</v>
      </c>
    </row>
    <row r="19" spans="1:5" x14ac:dyDescent="0.25">
      <c r="A19" s="2" t="s">
        <v>53</v>
      </c>
      <c r="B19" s="2" t="s">
        <v>53</v>
      </c>
      <c r="C19" s="11" t="s">
        <v>316</v>
      </c>
      <c r="D19" s="11" t="s">
        <v>251</v>
      </c>
      <c r="E19" s="85" t="s">
        <v>93</v>
      </c>
    </row>
    <row r="20" spans="1:5" x14ac:dyDescent="0.25">
      <c r="A20" s="2" t="s">
        <v>54</v>
      </c>
      <c r="B20" s="2" t="s">
        <v>54</v>
      </c>
      <c r="C20" s="11" t="s">
        <v>331</v>
      </c>
      <c r="D20" s="11" t="s">
        <v>72</v>
      </c>
      <c r="E20" s="2" t="s">
        <v>89</v>
      </c>
    </row>
    <row r="21" spans="1:5" x14ac:dyDescent="0.25">
      <c r="A21" s="2" t="s">
        <v>269</v>
      </c>
      <c r="B21" s="2" t="s">
        <v>269</v>
      </c>
      <c r="C21" s="11" t="s">
        <v>317</v>
      </c>
      <c r="D21" s="11" t="s">
        <v>253</v>
      </c>
      <c r="E21" s="2" t="s">
        <v>89</v>
      </c>
    </row>
    <row r="22" spans="1:5" x14ac:dyDescent="0.25">
      <c r="A22" s="2" t="s">
        <v>271</v>
      </c>
      <c r="B22" s="2" t="s">
        <v>271</v>
      </c>
      <c r="C22" s="11" t="s">
        <v>318</v>
      </c>
      <c r="D22" s="11" t="s">
        <v>254</v>
      </c>
      <c r="E22" s="2" t="s">
        <v>89</v>
      </c>
    </row>
    <row r="23" spans="1:5" x14ac:dyDescent="0.25">
      <c r="A23" s="2" t="s">
        <v>272</v>
      </c>
      <c r="B23" s="2" t="s">
        <v>272</v>
      </c>
      <c r="C23" s="11" t="s">
        <v>319</v>
      </c>
      <c r="D23" s="11" t="s">
        <v>255</v>
      </c>
      <c r="E23" s="2" t="s">
        <v>89</v>
      </c>
    </row>
    <row r="24" spans="1:5" x14ac:dyDescent="0.25">
      <c r="A24" s="2" t="s">
        <v>270</v>
      </c>
      <c r="B24" s="2" t="s">
        <v>270</v>
      </c>
      <c r="C24" s="11" t="s">
        <v>332</v>
      </c>
      <c r="D24" s="11" t="s">
        <v>256</v>
      </c>
      <c r="E24" s="85" t="s">
        <v>93</v>
      </c>
    </row>
    <row r="25" spans="1:5" x14ac:dyDescent="0.25">
      <c r="A25" s="2" t="s">
        <v>273</v>
      </c>
      <c r="B25" s="2" t="s">
        <v>273</v>
      </c>
      <c r="C25" s="11" t="s">
        <v>320</v>
      </c>
      <c r="D25" s="11" t="s">
        <v>257</v>
      </c>
      <c r="E25" s="2" t="s">
        <v>89</v>
      </c>
    </row>
    <row r="26" spans="1:5" x14ac:dyDescent="0.25">
      <c r="A26" s="2" t="s">
        <v>56</v>
      </c>
      <c r="B26" s="2" t="s">
        <v>56</v>
      </c>
      <c r="C26" s="2" t="s">
        <v>113</v>
      </c>
      <c r="D26" s="82" t="s">
        <v>114</v>
      </c>
      <c r="E26" s="2" t="s">
        <v>89</v>
      </c>
    </row>
    <row r="27" spans="1:5" x14ac:dyDescent="0.25">
      <c r="A27" s="2" t="s">
        <v>57</v>
      </c>
      <c r="B27" s="2" t="s">
        <v>57</v>
      </c>
      <c r="C27" s="2" t="s">
        <v>115</v>
      </c>
      <c r="D27" s="82" t="s">
        <v>116</v>
      </c>
      <c r="E27" s="2" t="s">
        <v>89</v>
      </c>
    </row>
    <row r="28" spans="1:5" x14ac:dyDescent="0.25">
      <c r="A28" s="2" t="s">
        <v>275</v>
      </c>
      <c r="B28" s="2" t="s">
        <v>275</v>
      </c>
      <c r="C28" s="2" t="s">
        <v>321</v>
      </c>
      <c r="D28" s="82" t="s">
        <v>322</v>
      </c>
      <c r="E28" s="2" t="s">
        <v>89</v>
      </c>
    </row>
    <row r="29" spans="1:5" x14ac:dyDescent="0.25">
      <c r="A29" s="11" t="s">
        <v>58</v>
      </c>
      <c r="B29" s="11" t="s">
        <v>58</v>
      </c>
      <c r="C29" s="11" t="s">
        <v>323</v>
      </c>
      <c r="D29" s="2" t="s">
        <v>120</v>
      </c>
      <c r="E29" s="2" t="s">
        <v>89</v>
      </c>
    </row>
    <row r="30" spans="1:5" x14ac:dyDescent="0.25">
      <c r="A30" s="11" t="s">
        <v>59</v>
      </c>
      <c r="B30" s="11" t="s">
        <v>59</v>
      </c>
      <c r="C30" s="11" t="s">
        <v>123</v>
      </c>
      <c r="D30" s="83" t="s">
        <v>340</v>
      </c>
      <c r="E30" s="2" t="s">
        <v>89</v>
      </c>
    </row>
    <row r="31" spans="1:5" x14ac:dyDescent="0.25">
      <c r="A31" s="11" t="s">
        <v>45</v>
      </c>
      <c r="B31" s="11" t="s">
        <v>45</v>
      </c>
      <c r="C31" s="11" t="s">
        <v>324</v>
      </c>
      <c r="D31" s="83" t="s">
        <v>78</v>
      </c>
      <c r="E31" s="2" t="s">
        <v>89</v>
      </c>
    </row>
    <row r="32" spans="1:5" x14ac:dyDescent="0.25">
      <c r="A32" s="11" t="s">
        <v>295</v>
      </c>
      <c r="B32" s="11" t="s">
        <v>295</v>
      </c>
      <c r="C32" s="11" t="s">
        <v>325</v>
      </c>
      <c r="D32" s="83" t="s">
        <v>243</v>
      </c>
      <c r="E32" s="2" t="s">
        <v>89</v>
      </c>
    </row>
    <row r="33" spans="1:5" x14ac:dyDescent="0.25">
      <c r="A33" s="11" t="s">
        <v>274</v>
      </c>
      <c r="B33" s="11" t="s">
        <v>274</v>
      </c>
      <c r="C33" s="11" t="s">
        <v>327</v>
      </c>
      <c r="D33" s="2" t="s">
        <v>326</v>
      </c>
      <c r="E33" s="2" t="s">
        <v>89</v>
      </c>
    </row>
    <row r="34" spans="1:5" x14ac:dyDescent="0.25">
      <c r="A34" s="11" t="s">
        <v>301</v>
      </c>
      <c r="B34" s="11" t="s">
        <v>301</v>
      </c>
      <c r="C34" s="11" t="s">
        <v>328</v>
      </c>
      <c r="D34" s="2" t="s">
        <v>74</v>
      </c>
      <c r="E34" s="2" t="s">
        <v>89</v>
      </c>
    </row>
    <row r="35" spans="1:5" x14ac:dyDescent="0.25">
      <c r="A35" s="11" t="s">
        <v>302</v>
      </c>
      <c r="B35" s="11" t="s">
        <v>302</v>
      </c>
      <c r="C35" s="11" t="s">
        <v>329</v>
      </c>
      <c r="D35" s="2" t="s">
        <v>80</v>
      </c>
      <c r="E35" s="2" t="s">
        <v>89</v>
      </c>
    </row>
    <row r="36" spans="1:5" x14ac:dyDescent="0.25">
      <c r="A36" s="11" t="s">
        <v>303</v>
      </c>
      <c r="B36" s="11" t="s">
        <v>303</v>
      </c>
      <c r="C36" s="11" t="s">
        <v>330</v>
      </c>
      <c r="D36" s="2" t="s">
        <v>236</v>
      </c>
      <c r="E36" s="2" t="s">
        <v>89</v>
      </c>
    </row>
    <row r="37" spans="1:5" x14ac:dyDescent="0.25">
      <c r="A37" s="2" t="s">
        <v>335</v>
      </c>
      <c r="B37" s="2" t="s">
        <v>335</v>
      </c>
      <c r="C37" s="2" t="s">
        <v>129</v>
      </c>
      <c r="D37" s="2" t="s">
        <v>336</v>
      </c>
      <c r="E37" s="85" t="s">
        <v>93</v>
      </c>
    </row>
    <row r="38" spans="1:5" x14ac:dyDescent="0.25">
      <c r="A38" s="2" t="s">
        <v>338</v>
      </c>
      <c r="B38" s="2" t="s">
        <v>338</v>
      </c>
      <c r="C38" s="2" t="s">
        <v>242</v>
      </c>
      <c r="D38" s="2" t="s">
        <v>339</v>
      </c>
      <c r="E38" s="85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topLeftCell="A58" workbookViewId="0">
      <selection activeCell="I11" sqref="I11"/>
    </sheetView>
  </sheetViews>
  <sheetFormatPr baseColWidth="10" defaultRowHeight="15" x14ac:dyDescent="0.25"/>
  <cols>
    <col min="1" max="1" width="5.140625" bestFit="1" customWidth="1"/>
    <col min="2" max="2" width="8.5703125" bestFit="1" customWidth="1"/>
  </cols>
  <sheetData>
    <row r="1" spans="1:6" x14ac:dyDescent="0.25">
      <c r="A1" s="8" t="s">
        <v>69</v>
      </c>
      <c r="B1" s="8" t="s">
        <v>70</v>
      </c>
    </row>
    <row r="2" spans="1:6" x14ac:dyDescent="0.25">
      <c r="A2" t="s">
        <v>104</v>
      </c>
      <c r="B2" s="9">
        <v>7236.7183796706504</v>
      </c>
    </row>
    <row r="3" spans="1:6" x14ac:dyDescent="0.25">
      <c r="A3" t="s">
        <v>105</v>
      </c>
      <c r="B3" s="9">
        <v>90.7316594262915</v>
      </c>
    </row>
    <row r="4" spans="1:6" x14ac:dyDescent="0.25">
      <c r="A4" t="s">
        <v>106</v>
      </c>
      <c r="B4" s="9">
        <v>7272.12040595907</v>
      </c>
    </row>
    <row r="5" spans="1:6" x14ac:dyDescent="0.25">
      <c r="A5" t="s">
        <v>107</v>
      </c>
      <c r="B5" s="9">
        <v>34469.937641029202</v>
      </c>
    </row>
    <row r="6" spans="1:6" x14ac:dyDescent="0.25">
      <c r="A6" t="s">
        <v>108</v>
      </c>
      <c r="B6" s="9">
        <v>35130.4731049533</v>
      </c>
    </row>
    <row r="7" spans="1:6" x14ac:dyDescent="0.25">
      <c r="A7" t="s">
        <v>109</v>
      </c>
      <c r="B7" s="9">
        <v>35033.744870129798</v>
      </c>
    </row>
    <row r="8" spans="1:6" x14ac:dyDescent="0.25">
      <c r="A8" t="s">
        <v>110</v>
      </c>
      <c r="B8" s="9">
        <v>35505.158578884897</v>
      </c>
    </row>
    <row r="9" spans="1:6" x14ac:dyDescent="0.25">
      <c r="A9" t="s">
        <v>111</v>
      </c>
      <c r="B9" s="9">
        <v>17752.579289442401</v>
      </c>
    </row>
    <row r="10" spans="1:6" x14ac:dyDescent="0.25">
      <c r="A10" t="s">
        <v>112</v>
      </c>
      <c r="B10" s="9">
        <v>17752.579289442401</v>
      </c>
    </row>
    <row r="11" spans="1:6" x14ac:dyDescent="0.25">
      <c r="A11" t="s">
        <v>113</v>
      </c>
      <c r="B11" s="9">
        <v>17977.398281053302</v>
      </c>
      <c r="F11" s="9"/>
    </row>
    <row r="12" spans="1:6" x14ac:dyDescent="0.25">
      <c r="A12" t="s">
        <v>114</v>
      </c>
      <c r="B12" s="84">
        <f>B11</f>
        <v>17977.398281053302</v>
      </c>
      <c r="F12" s="9"/>
    </row>
    <row r="13" spans="1:6" x14ac:dyDescent="0.25">
      <c r="A13" t="s">
        <v>115</v>
      </c>
      <c r="B13" s="9">
        <v>35667.547970551903</v>
      </c>
    </row>
    <row r="14" spans="1:6" x14ac:dyDescent="0.25">
      <c r="A14" t="s">
        <v>116</v>
      </c>
      <c r="B14" s="84">
        <f>B13</f>
        <v>35667.547970551903</v>
      </c>
    </row>
    <row r="15" spans="1:6" x14ac:dyDescent="0.25">
      <c r="A15" t="s">
        <v>117</v>
      </c>
      <c r="B15" s="9">
        <v>35399.487391647897</v>
      </c>
    </row>
    <row r="16" spans="1:6" x14ac:dyDescent="0.25">
      <c r="A16" t="s">
        <v>118</v>
      </c>
      <c r="B16" s="9">
        <v>34819.133259643299</v>
      </c>
    </row>
    <row r="17" spans="1:2" x14ac:dyDescent="0.25">
      <c r="A17" t="s">
        <v>119</v>
      </c>
      <c r="B17" s="9">
        <v>34763.5383601578</v>
      </c>
    </row>
    <row r="18" spans="1:2" x14ac:dyDescent="0.25">
      <c r="A18" t="s">
        <v>120</v>
      </c>
      <c r="B18" s="9">
        <v>6632.7391688147</v>
      </c>
    </row>
    <row r="19" spans="1:2" x14ac:dyDescent="0.25">
      <c r="A19" t="s">
        <v>121</v>
      </c>
      <c r="B19" s="9">
        <v>27492.641168021</v>
      </c>
    </row>
    <row r="20" spans="1:2" x14ac:dyDescent="0.25">
      <c r="A20" t="s">
        <v>122</v>
      </c>
      <c r="B20" s="9">
        <v>274.92641168020998</v>
      </c>
    </row>
    <row r="21" spans="1:2" x14ac:dyDescent="0.25">
      <c r="A21" t="s">
        <v>123</v>
      </c>
      <c r="B21" s="9">
        <f>B20</f>
        <v>274.92641168020998</v>
      </c>
    </row>
    <row r="22" spans="1:2" x14ac:dyDescent="0.25">
      <c r="A22" t="s">
        <v>124</v>
      </c>
      <c r="B22" s="9">
        <v>27217.7147563408</v>
      </c>
    </row>
    <row r="23" spans="1:2" x14ac:dyDescent="0.25">
      <c r="A23" t="s">
        <v>125</v>
      </c>
      <c r="B23" s="9">
        <v>1259.8721637830999</v>
      </c>
    </row>
    <row r="24" spans="1:2" x14ac:dyDescent="0.25">
      <c r="A24" t="s">
        <v>126</v>
      </c>
      <c r="B24" s="9">
        <v>1287.22701470269</v>
      </c>
    </row>
    <row r="25" spans="1:2" x14ac:dyDescent="0.25">
      <c r="A25" t="s">
        <v>127</v>
      </c>
      <c r="B25" s="9">
        <v>1687.90357856419</v>
      </c>
    </row>
    <row r="26" spans="1:2" x14ac:dyDescent="0.25">
      <c r="A26" t="s">
        <v>128</v>
      </c>
      <c r="B26" s="9">
        <f>B25</f>
        <v>1687.90357856419</v>
      </c>
    </row>
    <row r="27" spans="1:2" x14ac:dyDescent="0.25">
      <c r="A27" t="s">
        <v>78</v>
      </c>
      <c r="B27" s="9">
        <v>447.64771976199597</v>
      </c>
    </row>
    <row r="28" spans="1:2" x14ac:dyDescent="0.25">
      <c r="A28" t="s">
        <v>129</v>
      </c>
      <c r="B28" s="84">
        <f>B26-B27+B56+B57+B58+B60+B61</f>
        <v>1344.9796433874151</v>
      </c>
    </row>
    <row r="29" spans="1:2" x14ac:dyDescent="0.25">
      <c r="A29" t="s">
        <v>130</v>
      </c>
      <c r="B29" s="9">
        <v>69.7641499033179</v>
      </c>
    </row>
    <row r="30" spans="1:2" x14ac:dyDescent="0.25">
      <c r="A30" s="86" t="s">
        <v>71</v>
      </c>
      <c r="B30" s="84">
        <f>B21-B29</f>
        <v>205.16226177689208</v>
      </c>
    </row>
    <row r="31" spans="1:2" x14ac:dyDescent="0.25">
      <c r="A31" t="s">
        <v>72</v>
      </c>
      <c r="B31" s="9">
        <v>201.62168884017299</v>
      </c>
    </row>
    <row r="32" spans="1:2" x14ac:dyDescent="0.25">
      <c r="A32" t="s">
        <v>74</v>
      </c>
      <c r="B32" s="9">
        <v>11.2568717697302</v>
      </c>
    </row>
    <row r="33" spans="1:2" x14ac:dyDescent="0.25">
      <c r="A33" t="s">
        <v>76</v>
      </c>
      <c r="B33" s="9">
        <v>184.858331883224</v>
      </c>
    </row>
    <row r="34" spans="1:2" x14ac:dyDescent="0.25">
      <c r="A34" t="s">
        <v>77</v>
      </c>
      <c r="B34" s="9">
        <v>192.99234178228099</v>
      </c>
    </row>
    <row r="35" spans="1:2" x14ac:dyDescent="0.25">
      <c r="A35" t="s">
        <v>83</v>
      </c>
      <c r="B35" s="9">
        <v>190.18830356973899</v>
      </c>
    </row>
    <row r="36" spans="1:2" x14ac:dyDescent="0.25">
      <c r="A36" t="s">
        <v>80</v>
      </c>
      <c r="B36" s="9">
        <v>10.472745081767799</v>
      </c>
    </row>
    <row r="37" spans="1:2" x14ac:dyDescent="0.25">
      <c r="A37" t="s">
        <v>82</v>
      </c>
      <c r="B37" s="9">
        <v>174.42809391220001</v>
      </c>
    </row>
    <row r="38" spans="1:2" x14ac:dyDescent="0.25">
      <c r="A38" t="s">
        <v>233</v>
      </c>
      <c r="B38" s="9">
        <v>182.256195047847</v>
      </c>
    </row>
    <row r="39" spans="1:2" x14ac:dyDescent="0.25">
      <c r="A39" t="s">
        <v>234</v>
      </c>
      <c r="B39" s="9">
        <v>179.553173161892</v>
      </c>
    </row>
    <row r="40" spans="1:2" x14ac:dyDescent="0.25">
      <c r="A40" t="s">
        <v>236</v>
      </c>
      <c r="B40" s="9">
        <v>9.3237929423767802</v>
      </c>
    </row>
    <row r="41" spans="1:2" x14ac:dyDescent="0.25">
      <c r="A41" t="s">
        <v>238</v>
      </c>
      <c r="B41" s="9">
        <v>165.14396197666801</v>
      </c>
    </row>
    <row r="42" spans="1:2" x14ac:dyDescent="0.25">
      <c r="A42" t="s">
        <v>239</v>
      </c>
      <c r="B42" s="9">
        <v>13.2203362967876</v>
      </c>
    </row>
    <row r="43" spans="1:2" x14ac:dyDescent="0.25">
      <c r="A43" t="s">
        <v>240</v>
      </c>
      <c r="B43" s="9">
        <v>53.096650094720097</v>
      </c>
    </row>
    <row r="44" spans="1:2" x14ac:dyDescent="0.25">
      <c r="A44" t="s">
        <v>241</v>
      </c>
      <c r="B44" s="9">
        <v>8.5864260829653993</v>
      </c>
    </row>
    <row r="45" spans="1:2" x14ac:dyDescent="0.25">
      <c r="A45" t="s">
        <v>242</v>
      </c>
      <c r="B45" s="84">
        <f>B44-B46</f>
        <v>4.4311573680820695</v>
      </c>
    </row>
    <row r="46" spans="1:2" x14ac:dyDescent="0.25">
      <c r="A46" t="s">
        <v>243</v>
      </c>
      <c r="B46" s="9">
        <v>4.1552687148833298</v>
      </c>
    </row>
    <row r="47" spans="1:2" x14ac:dyDescent="0.25">
      <c r="A47" t="s">
        <v>244</v>
      </c>
      <c r="B47" s="9">
        <v>4.1552687148833298</v>
      </c>
    </row>
    <row r="48" spans="1:2" x14ac:dyDescent="0.25">
      <c r="A48" t="s">
        <v>245</v>
      </c>
      <c r="B48" s="9">
        <v>4.5057567964443201</v>
      </c>
    </row>
    <row r="49" spans="1:2" x14ac:dyDescent="0.25">
      <c r="A49" t="s">
        <v>246</v>
      </c>
      <c r="B49" s="9">
        <v>2.3619341409571999</v>
      </c>
    </row>
    <row r="50" spans="1:2" x14ac:dyDescent="0.25">
      <c r="A50" t="s">
        <v>247</v>
      </c>
      <c r="B50" s="9">
        <v>31.0534071155116</v>
      </c>
    </row>
    <row r="51" spans="1:2" x14ac:dyDescent="0.25">
      <c r="A51" t="s">
        <v>248</v>
      </c>
      <c r="B51" s="9">
        <v>38.538036019940002</v>
      </c>
    </row>
    <row r="52" spans="1:2" x14ac:dyDescent="0.25">
      <c r="A52" t="s">
        <v>249</v>
      </c>
      <c r="B52" s="9">
        <v>33.248008958598803</v>
      </c>
    </row>
    <row r="53" spans="1:2" x14ac:dyDescent="0.25">
      <c r="A53" t="s">
        <v>250</v>
      </c>
      <c r="B53" s="9">
        <v>1.3799292985187499</v>
      </c>
    </row>
    <row r="54" spans="1:2" x14ac:dyDescent="0.25">
      <c r="A54" s="86" t="s">
        <v>251</v>
      </c>
      <c r="B54" s="9">
        <f>B16-B17</f>
        <v>55.5948994854989</v>
      </c>
    </row>
    <row r="55" spans="1:2" x14ac:dyDescent="0.25">
      <c r="A55" t="s">
        <v>252</v>
      </c>
      <c r="B55" s="9">
        <v>4.85208152287082E-2</v>
      </c>
    </row>
    <row r="56" spans="1:2" x14ac:dyDescent="0.25">
      <c r="A56" t="s">
        <v>253</v>
      </c>
      <c r="B56" s="9">
        <v>2.7984010792654801</v>
      </c>
    </row>
    <row r="57" spans="1:2" x14ac:dyDescent="0.25">
      <c r="A57" t="s">
        <v>254</v>
      </c>
      <c r="B57" s="9">
        <v>2.6975972427683099</v>
      </c>
    </row>
    <row r="58" spans="1:2" x14ac:dyDescent="0.25">
      <c r="A58" t="s">
        <v>255</v>
      </c>
      <c r="B58" s="9">
        <f>B43-B44</f>
        <v>44.510224011754701</v>
      </c>
    </row>
    <row r="59" spans="1:2" x14ac:dyDescent="0.25">
      <c r="A59" s="86" t="s">
        <v>256</v>
      </c>
      <c r="B59" s="9">
        <v>0</v>
      </c>
    </row>
    <row r="60" spans="1:2" x14ac:dyDescent="0.25">
      <c r="A60" t="s">
        <v>257</v>
      </c>
      <c r="B60" s="9">
        <v>5.2399710708229703</v>
      </c>
    </row>
    <row r="61" spans="1:2" x14ac:dyDescent="0.25">
      <c r="A61" t="s">
        <v>258</v>
      </c>
      <c r="B61" s="9">
        <v>49.477591180609899</v>
      </c>
    </row>
    <row r="62" spans="1:2" x14ac:dyDescent="0.25">
      <c r="A62" t="s">
        <v>259</v>
      </c>
      <c r="B62" s="9">
        <v>297.84910240763099</v>
      </c>
    </row>
    <row r="63" spans="1:2" x14ac:dyDescent="0.25">
      <c r="A63" t="s">
        <v>260</v>
      </c>
      <c r="B63" s="9">
        <v>808.40349000000003</v>
      </c>
    </row>
    <row r="64" spans="1:2" x14ac:dyDescent="0.25">
      <c r="A64" t="s">
        <v>261</v>
      </c>
      <c r="B64" s="9">
        <v>568.21061499999996</v>
      </c>
    </row>
    <row r="65" spans="1:2" x14ac:dyDescent="0.25">
      <c r="A65" t="s">
        <v>262</v>
      </c>
      <c r="B65" s="9">
        <v>9.4210106400000004</v>
      </c>
    </row>
    <row r="66" spans="1:2" x14ac:dyDescent="0.25">
      <c r="A66" t="s">
        <v>263</v>
      </c>
      <c r="B66" s="9">
        <v>9.0653498900000002</v>
      </c>
    </row>
    <row r="67" spans="1:2" x14ac:dyDescent="0.25">
      <c r="A67" t="s">
        <v>264</v>
      </c>
      <c r="B67" s="9">
        <v>41.959746099999997</v>
      </c>
    </row>
    <row r="68" spans="1:2" x14ac:dyDescent="0.25">
      <c r="A68" t="s">
        <v>296</v>
      </c>
      <c r="B68" s="9">
        <v>7.7866053499999897</v>
      </c>
    </row>
    <row r="69" spans="1:2" x14ac:dyDescent="0.25">
      <c r="A69" s="86" t="s">
        <v>336</v>
      </c>
      <c r="B69" s="84">
        <f>B28</f>
        <v>1344.9796433874151</v>
      </c>
    </row>
    <row r="70" spans="1:2" x14ac:dyDescent="0.25">
      <c r="A70" s="86" t="s">
        <v>339</v>
      </c>
      <c r="B70" s="84">
        <f>B45</f>
        <v>4.4311573680820695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4" bestFit="1" customWidth="1"/>
  </cols>
  <sheetData>
    <row r="1" spans="1:4" x14ac:dyDescent="0.25">
      <c r="A1" s="59" t="s">
        <v>69</v>
      </c>
      <c r="B1" s="59" t="s">
        <v>201</v>
      </c>
      <c r="C1" s="59" t="s">
        <v>202</v>
      </c>
      <c r="D1" s="59" t="s">
        <v>203</v>
      </c>
    </row>
    <row r="2" spans="1:4" x14ac:dyDescent="0.25">
      <c r="A2" s="59" t="s">
        <v>99</v>
      </c>
      <c r="B2">
        <v>10</v>
      </c>
      <c r="C2">
        <v>2</v>
      </c>
      <c r="D2" t="s">
        <v>265</v>
      </c>
    </row>
    <row r="3" spans="1:4" x14ac:dyDescent="0.25">
      <c r="A3" s="59" t="s">
        <v>204</v>
      </c>
      <c r="B3">
        <v>10</v>
      </c>
      <c r="C3">
        <v>2</v>
      </c>
      <c r="D3" t="s">
        <v>265</v>
      </c>
    </row>
    <row r="4" spans="1:4" x14ac:dyDescent="0.25">
      <c r="A4" s="59" t="s">
        <v>205</v>
      </c>
      <c r="B4">
        <v>10</v>
      </c>
      <c r="C4">
        <v>4</v>
      </c>
      <c r="D4" t="s">
        <v>266</v>
      </c>
    </row>
    <row r="5" spans="1:4" x14ac:dyDescent="0.25">
      <c r="A5" s="59" t="s">
        <v>206</v>
      </c>
      <c r="B5">
        <v>10</v>
      </c>
      <c r="C5">
        <v>2</v>
      </c>
      <c r="D5" t="s">
        <v>265</v>
      </c>
    </row>
    <row r="6" spans="1:4" x14ac:dyDescent="0.25">
      <c r="A6" s="59" t="s">
        <v>207</v>
      </c>
      <c r="B6">
        <v>10</v>
      </c>
      <c r="C6">
        <v>4</v>
      </c>
      <c r="D6" t="s">
        <v>266</v>
      </c>
    </row>
    <row r="7" spans="1:4" x14ac:dyDescent="0.25">
      <c r="A7" s="59" t="s">
        <v>208</v>
      </c>
      <c r="B7">
        <v>10</v>
      </c>
      <c r="C7">
        <v>3</v>
      </c>
      <c r="D7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D12" sqref="D12"/>
    </sheetView>
  </sheetViews>
  <sheetFormatPr baseColWidth="10" defaultRowHeight="15" x14ac:dyDescent="0.25"/>
  <sheetData>
    <row r="1" spans="1:3" x14ac:dyDescent="0.25">
      <c r="A1" s="8" t="s">
        <v>69</v>
      </c>
      <c r="B1" s="8" t="s">
        <v>103</v>
      </c>
      <c r="C1" s="8" t="s">
        <v>175</v>
      </c>
    </row>
    <row r="2" spans="1:3" x14ac:dyDescent="0.25">
      <c r="A2" t="s">
        <v>251</v>
      </c>
      <c r="B2" t="s">
        <v>97</v>
      </c>
      <c r="C2">
        <v>0</v>
      </c>
    </row>
    <row r="3" spans="1:3" x14ac:dyDescent="0.25">
      <c r="A3" t="s">
        <v>256</v>
      </c>
      <c r="B3" t="s">
        <v>97</v>
      </c>
      <c r="C3">
        <v>0</v>
      </c>
    </row>
    <row r="4" spans="1:3" x14ac:dyDescent="0.25">
      <c r="A4" t="s">
        <v>336</v>
      </c>
      <c r="B4" t="s">
        <v>97</v>
      </c>
      <c r="C4">
        <v>0</v>
      </c>
    </row>
    <row r="5" spans="1:3" x14ac:dyDescent="0.25">
      <c r="A5" t="s">
        <v>339</v>
      </c>
      <c r="B5" t="s">
        <v>97</v>
      </c>
      <c r="C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R187"/>
  <sheetViews>
    <sheetView zoomScaleNormal="100" workbookViewId="0">
      <selection activeCell="B2" sqref="B2"/>
    </sheetView>
  </sheetViews>
  <sheetFormatPr baseColWidth="10" defaultColWidth="20.140625" defaultRowHeight="15" x14ac:dyDescent="0.25"/>
  <cols>
    <col min="1" max="1" width="4.140625" style="2" bestFit="1" customWidth="1"/>
    <col min="2" max="2" width="6.140625" style="2" bestFit="1" customWidth="1"/>
    <col min="3" max="3" width="5.140625" style="2" bestFit="1" customWidth="1"/>
    <col min="4" max="7" width="9.5703125" style="2" bestFit="1" customWidth="1"/>
    <col min="8" max="97" width="10.5703125" style="2" bestFit="1" customWidth="1"/>
    <col min="98" max="180" width="11.5703125" style="2" bestFit="1" customWidth="1"/>
    <col min="181" max="16384" width="20.140625" style="2"/>
  </cols>
  <sheetData>
    <row r="1" spans="1:590" x14ac:dyDescent="0.25">
      <c r="A1" s="10" t="s">
        <v>69</v>
      </c>
      <c r="B1" s="10" t="s">
        <v>103</v>
      </c>
      <c r="C1" s="10" t="s">
        <v>176</v>
      </c>
      <c r="D1" s="10" t="s">
        <v>232</v>
      </c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</row>
    <row r="2" spans="1:590" x14ac:dyDescent="0.25">
      <c r="A2" s="2" t="s">
        <v>104</v>
      </c>
      <c r="B2" s="2" t="s">
        <v>91</v>
      </c>
      <c r="C2" s="2">
        <v>0</v>
      </c>
      <c r="D2" s="14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</row>
    <row r="3" spans="1:590" x14ac:dyDescent="0.25">
      <c r="A3" s="2" t="s">
        <v>105</v>
      </c>
      <c r="B3" s="2" t="s">
        <v>91</v>
      </c>
      <c r="C3" s="2">
        <v>0</v>
      </c>
      <c r="D3" s="14">
        <v>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</row>
    <row r="4" spans="1:590" x14ac:dyDescent="0.25">
      <c r="A4" s="2" t="s">
        <v>125</v>
      </c>
      <c r="B4" s="2" t="s">
        <v>91</v>
      </c>
      <c r="C4" s="2">
        <v>0</v>
      </c>
      <c r="D4" s="14">
        <v>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</row>
    <row r="5" spans="1:590" x14ac:dyDescent="0.25">
      <c r="A5" s="2" t="s">
        <v>250</v>
      </c>
      <c r="B5" s="2" t="s">
        <v>91</v>
      </c>
      <c r="C5" s="2">
        <v>0</v>
      </c>
      <c r="D5" s="14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</row>
    <row r="6" spans="1:590" x14ac:dyDescent="0.25">
      <c r="A6" s="2" t="s">
        <v>252</v>
      </c>
      <c r="B6" s="2" t="s">
        <v>91</v>
      </c>
      <c r="C6" s="2">
        <v>0</v>
      </c>
      <c r="D6" s="14">
        <v>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</row>
    <row r="7" spans="1:590" x14ac:dyDescent="0.25">
      <c r="A7" s="2" t="s">
        <v>259</v>
      </c>
      <c r="B7" s="2" t="s">
        <v>91</v>
      </c>
      <c r="C7" s="2">
        <v>0</v>
      </c>
      <c r="D7" s="14">
        <v>1</v>
      </c>
    </row>
    <row r="8" spans="1:590" x14ac:dyDescent="0.25">
      <c r="A8" s="2" t="s">
        <v>260</v>
      </c>
      <c r="B8" s="2" t="s">
        <v>91</v>
      </c>
      <c r="C8" s="2">
        <v>0</v>
      </c>
      <c r="D8" s="14">
        <v>1</v>
      </c>
    </row>
    <row r="9" spans="1:590" x14ac:dyDescent="0.25">
      <c r="A9" s="2" t="s">
        <v>261</v>
      </c>
      <c r="B9" s="2" t="s">
        <v>91</v>
      </c>
      <c r="C9" s="2">
        <v>0</v>
      </c>
      <c r="D9" s="14">
        <v>1</v>
      </c>
    </row>
    <row r="10" spans="1:590" x14ac:dyDescent="0.25">
      <c r="A10" s="2" t="s">
        <v>262</v>
      </c>
      <c r="B10" s="2" t="s">
        <v>91</v>
      </c>
      <c r="C10" s="2">
        <v>0</v>
      </c>
      <c r="D10" s="14">
        <v>1</v>
      </c>
    </row>
    <row r="11" spans="1:590" x14ac:dyDescent="0.25">
      <c r="A11" s="2" t="s">
        <v>263</v>
      </c>
      <c r="B11" s="2" t="s">
        <v>91</v>
      </c>
      <c r="C11" s="2">
        <v>0</v>
      </c>
      <c r="D11" s="14">
        <v>1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</row>
    <row r="12" spans="1:590" x14ac:dyDescent="0.25">
      <c r="A12" s="2" t="s">
        <v>264</v>
      </c>
      <c r="B12" s="2" t="s">
        <v>91</v>
      </c>
      <c r="C12" s="2">
        <v>0</v>
      </c>
      <c r="D12" s="14">
        <v>1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X12" s="75"/>
      <c r="Y12" s="75"/>
      <c r="Z12" s="75"/>
      <c r="AA12" s="75"/>
      <c r="AB12" s="75"/>
      <c r="AC12" s="75"/>
      <c r="AD12" s="75"/>
      <c r="AE12" s="75"/>
    </row>
    <row r="13" spans="1:590" x14ac:dyDescent="0.25">
      <c r="A13" s="2" t="s">
        <v>296</v>
      </c>
      <c r="B13" s="2" t="s">
        <v>91</v>
      </c>
      <c r="C13" s="2">
        <v>0</v>
      </c>
      <c r="D13" s="14">
        <v>1</v>
      </c>
    </row>
    <row r="14" spans="1:590" x14ac:dyDescent="0.25">
      <c r="D14" s="18"/>
    </row>
    <row r="15" spans="1:590" x14ac:dyDescent="0.25">
      <c r="D15" s="18"/>
    </row>
    <row r="16" spans="1:590" x14ac:dyDescent="0.25">
      <c r="D16" s="18"/>
    </row>
    <row r="17" spans="4:590" x14ac:dyDescent="0.25">
      <c r="D17" s="18"/>
    </row>
    <row r="18" spans="4:590" x14ac:dyDescent="0.25">
      <c r="D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</row>
    <row r="19" spans="4:590" x14ac:dyDescent="0.25">
      <c r="D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</row>
    <row r="20" spans="4:590" x14ac:dyDescent="0.25">
      <c r="D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</row>
    <row r="21" spans="4:590" x14ac:dyDescent="0.25">
      <c r="D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</row>
    <row r="22" spans="4:590" x14ac:dyDescent="0.25">
      <c r="D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</row>
    <row r="23" spans="4:590" x14ac:dyDescent="0.25">
      <c r="D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</row>
    <row r="24" spans="4:590" x14ac:dyDescent="0.25">
      <c r="D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</row>
    <row r="25" spans="4:590" x14ac:dyDescent="0.25">
      <c r="D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</row>
    <row r="26" spans="4:590" x14ac:dyDescent="0.25">
      <c r="D26" s="18"/>
      <c r="R26" s="18"/>
      <c r="S26" s="18"/>
      <c r="T26" s="18"/>
      <c r="U26" s="18"/>
      <c r="V26" s="18"/>
      <c r="W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</row>
    <row r="27" spans="4:590" x14ac:dyDescent="0.25">
      <c r="D27" s="18"/>
      <c r="R27" s="18"/>
      <c r="S27" s="18"/>
      <c r="T27" s="18"/>
      <c r="U27" s="18"/>
      <c r="V27" s="18"/>
      <c r="W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FB27" s="18"/>
      <c r="FC27" s="18"/>
      <c r="FD27" s="18"/>
      <c r="FE27" s="18"/>
      <c r="FF27" s="18"/>
      <c r="FG27" s="18"/>
      <c r="FH27" s="18"/>
      <c r="FI27" s="18"/>
      <c r="FJ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</row>
    <row r="28" spans="4:590" x14ac:dyDescent="0.25">
      <c r="D28" s="18"/>
      <c r="R28" s="18"/>
      <c r="S28" s="18"/>
      <c r="T28" s="18"/>
      <c r="U28" s="18"/>
      <c r="V28" s="18"/>
      <c r="W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FB28" s="18"/>
      <c r="FC28" s="18"/>
      <c r="FD28" s="18"/>
      <c r="FE28" s="18"/>
      <c r="FF28" s="18"/>
      <c r="FG28" s="18"/>
      <c r="FH28" s="18"/>
      <c r="FI28" s="18"/>
      <c r="FJ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</row>
    <row r="29" spans="4:590" x14ac:dyDescent="0.25">
      <c r="D29" s="18"/>
      <c r="R29" s="18"/>
      <c r="S29" s="18"/>
      <c r="T29" s="18"/>
      <c r="U29" s="18"/>
      <c r="V29" s="18"/>
      <c r="W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FB29" s="18"/>
      <c r="FC29" s="18"/>
      <c r="FD29" s="18"/>
      <c r="FE29" s="18"/>
      <c r="FF29" s="18"/>
      <c r="FG29" s="18"/>
      <c r="FH29" s="18"/>
      <c r="FI29" s="18"/>
      <c r="FJ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</row>
    <row r="30" spans="4:590" x14ac:dyDescent="0.25">
      <c r="D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FB30" s="18"/>
      <c r="FC30" s="18"/>
      <c r="FD30" s="18"/>
      <c r="FE30" s="18"/>
      <c r="FF30" s="18"/>
      <c r="FG30" s="18"/>
      <c r="FH30" s="18"/>
      <c r="FI30" s="18"/>
      <c r="F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</row>
    <row r="31" spans="4:590" x14ac:dyDescent="0.25">
      <c r="D31" s="18"/>
    </row>
    <row r="32" spans="4:590" x14ac:dyDescent="0.25">
      <c r="D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</row>
    <row r="33" spans="4:198" x14ac:dyDescent="0.25">
      <c r="D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4:198" x14ac:dyDescent="0.25">
      <c r="D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</row>
    <row r="35" spans="4:198" x14ac:dyDescent="0.25">
      <c r="D35" s="18"/>
    </row>
    <row r="36" spans="4:198" x14ac:dyDescent="0.25">
      <c r="D36" s="18"/>
    </row>
    <row r="37" spans="4:198" x14ac:dyDescent="0.25">
      <c r="D37" s="18"/>
    </row>
    <row r="38" spans="4:198" x14ac:dyDescent="0.25">
      <c r="D38" s="18"/>
    </row>
    <row r="39" spans="4:198" x14ac:dyDescent="0.25">
      <c r="D39" s="18"/>
    </row>
    <row r="40" spans="4:198" x14ac:dyDescent="0.25">
      <c r="D40" s="18"/>
    </row>
    <row r="41" spans="4:198" x14ac:dyDescent="0.25">
      <c r="D41" s="18"/>
    </row>
    <row r="42" spans="4:198" x14ac:dyDescent="0.25">
      <c r="D42" s="18"/>
    </row>
    <row r="43" spans="4:198" x14ac:dyDescent="0.25">
      <c r="D43" s="18"/>
    </row>
    <row r="44" spans="4:198" x14ac:dyDescent="0.25">
      <c r="D44" s="18"/>
    </row>
    <row r="45" spans="4:198" x14ac:dyDescent="0.25">
      <c r="D45" s="18"/>
    </row>
    <row r="46" spans="4:198" x14ac:dyDescent="0.25">
      <c r="D46" s="18"/>
    </row>
    <row r="47" spans="4:198" x14ac:dyDescent="0.25">
      <c r="D47" s="18"/>
    </row>
    <row r="48" spans="4:198" x14ac:dyDescent="0.25">
      <c r="D48" s="18"/>
    </row>
    <row r="49" spans="4:4" x14ac:dyDescent="0.25">
      <c r="D49" s="18"/>
    </row>
    <row r="50" spans="4:4" x14ac:dyDescent="0.25">
      <c r="D50" s="18"/>
    </row>
    <row r="51" spans="4:4" x14ac:dyDescent="0.25">
      <c r="D51" s="18"/>
    </row>
    <row r="52" spans="4:4" x14ac:dyDescent="0.25">
      <c r="D52" s="18"/>
    </row>
    <row r="53" spans="4:4" x14ac:dyDescent="0.25">
      <c r="D53" s="18"/>
    </row>
    <row r="54" spans="4:4" x14ac:dyDescent="0.25">
      <c r="D54" s="18"/>
    </row>
    <row r="55" spans="4:4" x14ac:dyDescent="0.25">
      <c r="D55" s="18"/>
    </row>
    <row r="56" spans="4:4" x14ac:dyDescent="0.25">
      <c r="D56" s="18"/>
    </row>
    <row r="57" spans="4:4" x14ac:dyDescent="0.25">
      <c r="D57" s="18"/>
    </row>
    <row r="58" spans="4:4" x14ac:dyDescent="0.25">
      <c r="D58" s="18"/>
    </row>
    <row r="59" spans="4:4" x14ac:dyDescent="0.25">
      <c r="D59" s="18"/>
    </row>
    <row r="60" spans="4:4" x14ac:dyDescent="0.25">
      <c r="D60" s="18"/>
    </row>
    <row r="61" spans="4:4" x14ac:dyDescent="0.25">
      <c r="D61" s="18"/>
    </row>
    <row r="62" spans="4:4" x14ac:dyDescent="0.25">
      <c r="D62" s="18"/>
    </row>
    <row r="63" spans="4:4" x14ac:dyDescent="0.25">
      <c r="D63" s="18"/>
    </row>
    <row r="64" spans="4:4" x14ac:dyDescent="0.25">
      <c r="D64" s="18"/>
    </row>
    <row r="65" spans="4:4" x14ac:dyDescent="0.25">
      <c r="D65" s="18"/>
    </row>
    <row r="66" spans="4:4" x14ac:dyDescent="0.25">
      <c r="D66" s="18"/>
    </row>
    <row r="67" spans="4:4" x14ac:dyDescent="0.25">
      <c r="D67" s="18"/>
    </row>
    <row r="68" spans="4:4" x14ac:dyDescent="0.25">
      <c r="D68" s="18"/>
    </row>
    <row r="69" spans="4:4" x14ac:dyDescent="0.25">
      <c r="D69" s="18"/>
    </row>
    <row r="70" spans="4:4" x14ac:dyDescent="0.25">
      <c r="D70" s="18"/>
    </row>
    <row r="71" spans="4:4" x14ac:dyDescent="0.25">
      <c r="D71" s="18"/>
    </row>
    <row r="72" spans="4:4" x14ac:dyDescent="0.25">
      <c r="D72" s="18"/>
    </row>
    <row r="73" spans="4:4" x14ac:dyDescent="0.25">
      <c r="D73" s="18"/>
    </row>
    <row r="74" spans="4:4" x14ac:dyDescent="0.25">
      <c r="D74" s="18"/>
    </row>
    <row r="75" spans="4:4" x14ac:dyDescent="0.25">
      <c r="D75" s="18"/>
    </row>
    <row r="76" spans="4:4" x14ac:dyDescent="0.25">
      <c r="D76" s="18"/>
    </row>
    <row r="77" spans="4:4" x14ac:dyDescent="0.25">
      <c r="D77" s="18"/>
    </row>
    <row r="78" spans="4:4" x14ac:dyDescent="0.25">
      <c r="D78" s="18"/>
    </row>
    <row r="79" spans="4:4" x14ac:dyDescent="0.25">
      <c r="D79" s="18"/>
    </row>
    <row r="80" spans="4:4" x14ac:dyDescent="0.25">
      <c r="D80" s="18"/>
    </row>
    <row r="81" spans="4:4" x14ac:dyDescent="0.25">
      <c r="D81" s="18"/>
    </row>
    <row r="82" spans="4:4" x14ac:dyDescent="0.25">
      <c r="D82" s="18"/>
    </row>
    <row r="83" spans="4:4" x14ac:dyDescent="0.25">
      <c r="D83" s="18"/>
    </row>
    <row r="84" spans="4:4" x14ac:dyDescent="0.25">
      <c r="D84" s="18"/>
    </row>
    <row r="85" spans="4:4" x14ac:dyDescent="0.25">
      <c r="D85" s="18"/>
    </row>
    <row r="86" spans="4:4" x14ac:dyDescent="0.25">
      <c r="D86" s="18"/>
    </row>
    <row r="87" spans="4:4" x14ac:dyDescent="0.25">
      <c r="D87" s="18"/>
    </row>
    <row r="88" spans="4:4" x14ac:dyDescent="0.25">
      <c r="D88" s="18"/>
    </row>
    <row r="89" spans="4:4" x14ac:dyDescent="0.25">
      <c r="D89" s="18"/>
    </row>
    <row r="90" spans="4:4" x14ac:dyDescent="0.25">
      <c r="D90" s="18"/>
    </row>
    <row r="91" spans="4:4" x14ac:dyDescent="0.25">
      <c r="D91" s="18"/>
    </row>
    <row r="92" spans="4:4" x14ac:dyDescent="0.25">
      <c r="D92" s="18"/>
    </row>
    <row r="93" spans="4:4" x14ac:dyDescent="0.25">
      <c r="D93" s="18"/>
    </row>
    <row r="94" spans="4:4" x14ac:dyDescent="0.25">
      <c r="D94" s="18"/>
    </row>
    <row r="95" spans="4:4" x14ac:dyDescent="0.25">
      <c r="D95" s="18"/>
    </row>
    <row r="96" spans="4:4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8"/>
  <sheetViews>
    <sheetView topLeftCell="A4" workbookViewId="0">
      <selection activeCell="G21" sqref="G21:H22"/>
    </sheetView>
  </sheetViews>
  <sheetFormatPr baseColWidth="10" defaultRowHeight="15" x14ac:dyDescent="0.25"/>
  <cols>
    <col min="2" max="2" width="11" bestFit="1" customWidth="1"/>
    <col min="3" max="3" width="30.5703125" bestFit="1" customWidth="1"/>
    <col min="5" max="5" width="12.28515625" bestFit="1" customWidth="1"/>
  </cols>
  <sheetData>
    <row r="1" spans="1:5" x14ac:dyDescent="0.25">
      <c r="A1" s="10" t="s">
        <v>69</v>
      </c>
      <c r="B1" s="10" t="s">
        <v>131</v>
      </c>
      <c r="C1" s="10" t="s">
        <v>132</v>
      </c>
      <c r="D1" s="10" t="s">
        <v>133</v>
      </c>
      <c r="E1" s="10" t="s">
        <v>103</v>
      </c>
    </row>
    <row r="2" spans="1:5" x14ac:dyDescent="0.25">
      <c r="A2" s="2" t="s">
        <v>40</v>
      </c>
      <c r="B2" s="2" t="s">
        <v>40</v>
      </c>
      <c r="C2" s="2" t="s">
        <v>135</v>
      </c>
      <c r="D2" s="2" t="s">
        <v>106</v>
      </c>
      <c r="E2" s="2" t="s">
        <v>89</v>
      </c>
    </row>
    <row r="3" spans="1:5" x14ac:dyDescent="0.25">
      <c r="A3" s="2" t="s">
        <v>41</v>
      </c>
      <c r="B3" s="2" t="s">
        <v>41</v>
      </c>
      <c r="C3" s="2" t="s">
        <v>304</v>
      </c>
      <c r="D3" s="2" t="s">
        <v>107</v>
      </c>
      <c r="E3" s="2" t="s">
        <v>89</v>
      </c>
    </row>
    <row r="4" spans="1:5" x14ac:dyDescent="0.25">
      <c r="A4" s="2" t="s">
        <v>42</v>
      </c>
      <c r="B4" s="2" t="s">
        <v>42</v>
      </c>
      <c r="C4" s="2" t="s">
        <v>138</v>
      </c>
      <c r="D4" s="2" t="s">
        <v>115</v>
      </c>
      <c r="E4" s="2" t="s">
        <v>89</v>
      </c>
    </row>
    <row r="5" spans="1:5" x14ac:dyDescent="0.25">
      <c r="A5" s="2" t="s">
        <v>139</v>
      </c>
      <c r="B5" s="2" t="s">
        <v>139</v>
      </c>
      <c r="C5" s="2" t="s">
        <v>122</v>
      </c>
      <c r="D5" s="2" t="s">
        <v>123</v>
      </c>
      <c r="E5" s="2" t="s">
        <v>89</v>
      </c>
    </row>
    <row r="6" spans="1:5" x14ac:dyDescent="0.25">
      <c r="A6" s="2" t="s">
        <v>140</v>
      </c>
      <c r="B6" s="2" t="s">
        <v>140</v>
      </c>
      <c r="C6" s="2" t="s">
        <v>127</v>
      </c>
      <c r="D6" s="2" t="s">
        <v>128</v>
      </c>
      <c r="E6" s="2" t="s">
        <v>89</v>
      </c>
    </row>
    <row r="7" spans="1:5" x14ac:dyDescent="0.25">
      <c r="A7" s="2" t="s">
        <v>43</v>
      </c>
      <c r="B7" s="2" t="s">
        <v>43</v>
      </c>
      <c r="C7" s="2" t="s">
        <v>305</v>
      </c>
      <c r="D7" s="2" t="s">
        <v>247</v>
      </c>
      <c r="E7" s="2" t="s">
        <v>89</v>
      </c>
    </row>
    <row r="8" spans="1:5" x14ac:dyDescent="0.25">
      <c r="A8" s="2" t="s">
        <v>0</v>
      </c>
      <c r="B8" s="2" t="s">
        <v>0</v>
      </c>
      <c r="C8" s="2" t="s">
        <v>110</v>
      </c>
      <c r="D8" s="2" t="s">
        <v>306</v>
      </c>
      <c r="E8" s="2" t="s">
        <v>89</v>
      </c>
    </row>
    <row r="9" spans="1:5" x14ac:dyDescent="0.25">
      <c r="A9" s="2" t="s">
        <v>46</v>
      </c>
      <c r="B9" s="2" t="s">
        <v>46</v>
      </c>
      <c r="C9" s="2" t="s">
        <v>121</v>
      </c>
      <c r="D9" s="2" t="s">
        <v>307</v>
      </c>
      <c r="E9" s="2" t="s">
        <v>89</v>
      </c>
    </row>
    <row r="10" spans="1:5" x14ac:dyDescent="0.25">
      <c r="A10" s="2" t="s">
        <v>48</v>
      </c>
      <c r="B10" s="2" t="s">
        <v>48</v>
      </c>
      <c r="C10" s="2" t="s">
        <v>260</v>
      </c>
      <c r="D10" s="11" t="s">
        <v>144</v>
      </c>
      <c r="E10" s="2" t="s">
        <v>89</v>
      </c>
    </row>
    <row r="11" spans="1:5" x14ac:dyDescent="0.25">
      <c r="A11" s="2" t="s">
        <v>49</v>
      </c>
      <c r="B11" s="2" t="s">
        <v>49</v>
      </c>
      <c r="C11" s="2" t="s">
        <v>261</v>
      </c>
      <c r="D11" s="11" t="s">
        <v>146</v>
      </c>
      <c r="E11" s="2" t="s">
        <v>89</v>
      </c>
    </row>
    <row r="12" spans="1:5" x14ac:dyDescent="0.25">
      <c r="A12" s="2" t="s">
        <v>297</v>
      </c>
      <c r="B12" s="2" t="s">
        <v>297</v>
      </c>
      <c r="C12" s="2" t="s">
        <v>262</v>
      </c>
      <c r="D12" s="11" t="s">
        <v>308</v>
      </c>
      <c r="E12" s="2" t="s">
        <v>89</v>
      </c>
    </row>
    <row r="13" spans="1:5" x14ac:dyDescent="0.25">
      <c r="A13" s="2" t="s">
        <v>298</v>
      </c>
      <c r="B13" s="2" t="s">
        <v>298</v>
      </c>
      <c r="C13" s="2" t="s">
        <v>263</v>
      </c>
      <c r="D13" s="11" t="s">
        <v>309</v>
      </c>
      <c r="E13" s="2" t="s">
        <v>89</v>
      </c>
    </row>
    <row r="14" spans="1:5" x14ac:dyDescent="0.25">
      <c r="A14" s="2" t="s">
        <v>299</v>
      </c>
      <c r="B14" s="2" t="s">
        <v>299</v>
      </c>
      <c r="C14" s="2" t="s">
        <v>264</v>
      </c>
      <c r="D14" s="11" t="s">
        <v>310</v>
      </c>
      <c r="E14" s="2" t="s">
        <v>89</v>
      </c>
    </row>
    <row r="15" spans="1:5" x14ac:dyDescent="0.25">
      <c r="A15" s="2" t="s">
        <v>300</v>
      </c>
      <c r="B15" s="2" t="s">
        <v>300</v>
      </c>
      <c r="C15" s="2" t="s">
        <v>296</v>
      </c>
      <c r="D15" s="11" t="s">
        <v>311</v>
      </c>
      <c r="E15" s="2" t="s">
        <v>89</v>
      </c>
    </row>
    <row r="16" spans="1:5" x14ac:dyDescent="0.25">
      <c r="A16" s="2" t="s">
        <v>50</v>
      </c>
      <c r="B16" s="2" t="s">
        <v>50</v>
      </c>
      <c r="C16" s="11" t="s">
        <v>148</v>
      </c>
      <c r="D16" s="11" t="s">
        <v>312</v>
      </c>
      <c r="E16" s="2" t="s">
        <v>89</v>
      </c>
    </row>
    <row r="17" spans="1:8" x14ac:dyDescent="0.25">
      <c r="A17" s="2" t="s">
        <v>51</v>
      </c>
      <c r="B17" s="2" t="s">
        <v>51</v>
      </c>
      <c r="C17" s="11" t="s">
        <v>313</v>
      </c>
      <c r="D17" s="11" t="s">
        <v>162</v>
      </c>
      <c r="E17" s="2" t="s">
        <v>89</v>
      </c>
    </row>
    <row r="18" spans="1:8" x14ac:dyDescent="0.25">
      <c r="A18" s="2" t="s">
        <v>52</v>
      </c>
      <c r="B18" s="2" t="s">
        <v>52</v>
      </c>
      <c r="C18" s="11" t="s">
        <v>314</v>
      </c>
      <c r="D18" s="11" t="s">
        <v>315</v>
      </c>
      <c r="E18" s="2" t="s">
        <v>89</v>
      </c>
    </row>
    <row r="19" spans="1:8" x14ac:dyDescent="0.25">
      <c r="A19" s="2" t="s">
        <v>53</v>
      </c>
      <c r="B19" s="2" t="s">
        <v>53</v>
      </c>
      <c r="C19" s="11" t="s">
        <v>316</v>
      </c>
      <c r="D19" s="11" t="s">
        <v>251</v>
      </c>
      <c r="E19" s="2" t="s">
        <v>93</v>
      </c>
    </row>
    <row r="20" spans="1:8" x14ac:dyDescent="0.25">
      <c r="A20" s="2" t="s">
        <v>54</v>
      </c>
      <c r="B20" s="2" t="s">
        <v>54</v>
      </c>
      <c r="C20" s="11" t="s">
        <v>331</v>
      </c>
      <c r="D20" s="11" t="s">
        <v>72</v>
      </c>
      <c r="E20" s="2" t="s">
        <v>89</v>
      </c>
    </row>
    <row r="21" spans="1:8" x14ac:dyDescent="0.25">
      <c r="A21" s="2" t="s">
        <v>269</v>
      </c>
      <c r="B21" s="2" t="s">
        <v>269</v>
      </c>
      <c r="C21" s="11" t="s">
        <v>317</v>
      </c>
      <c r="D21" s="11" t="s">
        <v>253</v>
      </c>
      <c r="E21" s="2" t="s">
        <v>89</v>
      </c>
      <c r="G21" s="76"/>
      <c r="H21" t="s">
        <v>333</v>
      </c>
    </row>
    <row r="22" spans="1:8" x14ac:dyDescent="0.25">
      <c r="A22" s="2" t="s">
        <v>271</v>
      </c>
      <c r="B22" s="2" t="s">
        <v>271</v>
      </c>
      <c r="C22" s="11" t="s">
        <v>318</v>
      </c>
      <c r="D22" s="11" t="s">
        <v>254</v>
      </c>
      <c r="E22" s="2" t="s">
        <v>89</v>
      </c>
      <c r="G22" s="37"/>
      <c r="H22" t="s">
        <v>337</v>
      </c>
    </row>
    <row r="23" spans="1:8" x14ac:dyDescent="0.25">
      <c r="A23" s="2" t="s">
        <v>272</v>
      </c>
      <c r="B23" s="2" t="s">
        <v>272</v>
      </c>
      <c r="C23" s="11" t="s">
        <v>319</v>
      </c>
      <c r="D23" s="11" t="s">
        <v>255</v>
      </c>
      <c r="E23" s="2" t="s">
        <v>89</v>
      </c>
    </row>
    <row r="24" spans="1:8" x14ac:dyDescent="0.25">
      <c r="A24" s="2" t="s">
        <v>270</v>
      </c>
      <c r="B24" s="2" t="s">
        <v>270</v>
      </c>
      <c r="C24" s="11" t="s">
        <v>332</v>
      </c>
      <c r="D24" s="11" t="s">
        <v>256</v>
      </c>
      <c r="E24" s="2" t="s">
        <v>93</v>
      </c>
    </row>
    <row r="25" spans="1:8" x14ac:dyDescent="0.25">
      <c r="A25" s="2" t="s">
        <v>273</v>
      </c>
      <c r="B25" s="2" t="s">
        <v>273</v>
      </c>
      <c r="C25" s="11" t="s">
        <v>320</v>
      </c>
      <c r="D25" s="11" t="s">
        <v>257</v>
      </c>
      <c r="E25" s="2" t="s">
        <v>89</v>
      </c>
    </row>
    <row r="26" spans="1:8" x14ac:dyDescent="0.25">
      <c r="A26" s="2" t="s">
        <v>56</v>
      </c>
      <c r="B26" s="2" t="s">
        <v>56</v>
      </c>
      <c r="C26" s="2" t="s">
        <v>113</v>
      </c>
      <c r="D26" s="82" t="s">
        <v>114</v>
      </c>
      <c r="E26" s="2" t="s">
        <v>89</v>
      </c>
    </row>
    <row r="27" spans="1:8" x14ac:dyDescent="0.25">
      <c r="A27" s="2" t="s">
        <v>57</v>
      </c>
      <c r="B27" s="2" t="s">
        <v>57</v>
      </c>
      <c r="C27" s="2" t="s">
        <v>115</v>
      </c>
      <c r="D27" s="82" t="s">
        <v>116</v>
      </c>
      <c r="E27" s="2" t="s">
        <v>89</v>
      </c>
    </row>
    <row r="28" spans="1:8" x14ac:dyDescent="0.25">
      <c r="A28" s="2" t="s">
        <v>275</v>
      </c>
      <c r="B28" s="2" t="s">
        <v>275</v>
      </c>
      <c r="C28" s="2" t="s">
        <v>321</v>
      </c>
      <c r="D28" s="82" t="s">
        <v>322</v>
      </c>
      <c r="E28" s="2" t="s">
        <v>89</v>
      </c>
    </row>
    <row r="29" spans="1:8" x14ac:dyDescent="0.25">
      <c r="A29" s="11" t="s">
        <v>58</v>
      </c>
      <c r="B29" s="11" t="s">
        <v>58</v>
      </c>
      <c r="C29" s="11" t="s">
        <v>323</v>
      </c>
      <c r="D29" s="2" t="s">
        <v>120</v>
      </c>
      <c r="E29" s="2" t="s">
        <v>89</v>
      </c>
    </row>
    <row r="30" spans="1:8" x14ac:dyDescent="0.25">
      <c r="A30" s="11" t="s">
        <v>59</v>
      </c>
      <c r="B30" s="11" t="s">
        <v>59</v>
      </c>
      <c r="C30" s="11" t="s">
        <v>123</v>
      </c>
      <c r="D30" s="83" t="s">
        <v>340</v>
      </c>
      <c r="E30" s="2" t="s">
        <v>93</v>
      </c>
    </row>
    <row r="31" spans="1:8" x14ac:dyDescent="0.25">
      <c r="A31" s="11" t="s">
        <v>45</v>
      </c>
      <c r="B31" s="11" t="s">
        <v>45</v>
      </c>
      <c r="C31" s="11" t="s">
        <v>324</v>
      </c>
      <c r="D31" s="83" t="s">
        <v>78</v>
      </c>
      <c r="E31" s="2" t="s">
        <v>89</v>
      </c>
    </row>
    <row r="32" spans="1:8" x14ac:dyDescent="0.25">
      <c r="A32" s="11" t="s">
        <v>295</v>
      </c>
      <c r="B32" s="11" t="s">
        <v>295</v>
      </c>
      <c r="C32" s="11" t="s">
        <v>325</v>
      </c>
      <c r="D32" s="83" t="s">
        <v>243</v>
      </c>
      <c r="E32" s="2" t="s">
        <v>89</v>
      </c>
    </row>
    <row r="33" spans="1:5" x14ac:dyDescent="0.25">
      <c r="A33" s="11" t="s">
        <v>274</v>
      </c>
      <c r="B33" s="11" t="s">
        <v>274</v>
      </c>
      <c r="C33" s="11" t="s">
        <v>327</v>
      </c>
      <c r="D33" s="2" t="s">
        <v>326</v>
      </c>
      <c r="E33" s="2" t="s">
        <v>89</v>
      </c>
    </row>
    <row r="34" spans="1:5" x14ac:dyDescent="0.25">
      <c r="A34" s="11" t="s">
        <v>301</v>
      </c>
      <c r="B34" s="11" t="s">
        <v>301</v>
      </c>
      <c r="C34" s="11" t="s">
        <v>328</v>
      </c>
      <c r="D34" s="2" t="s">
        <v>74</v>
      </c>
      <c r="E34" s="2" t="s">
        <v>89</v>
      </c>
    </row>
    <row r="35" spans="1:5" x14ac:dyDescent="0.25">
      <c r="A35" s="11" t="s">
        <v>302</v>
      </c>
      <c r="B35" s="11" t="s">
        <v>302</v>
      </c>
      <c r="C35" s="11" t="s">
        <v>329</v>
      </c>
      <c r="D35" s="2" t="s">
        <v>80</v>
      </c>
      <c r="E35" s="2" t="s">
        <v>89</v>
      </c>
    </row>
    <row r="36" spans="1:5" x14ac:dyDescent="0.25">
      <c r="A36" s="11" t="s">
        <v>303</v>
      </c>
      <c r="B36" s="11" t="s">
        <v>303</v>
      </c>
      <c r="C36" s="11" t="s">
        <v>330</v>
      </c>
      <c r="D36" s="2" t="s">
        <v>236</v>
      </c>
      <c r="E36" s="2" t="s">
        <v>89</v>
      </c>
    </row>
    <row r="37" spans="1:5" x14ac:dyDescent="0.25">
      <c r="A37" s="2" t="s">
        <v>335</v>
      </c>
      <c r="B37" s="2" t="s">
        <v>335</v>
      </c>
      <c r="C37" s="2" t="s">
        <v>129</v>
      </c>
      <c r="D37" s="2" t="s">
        <v>336</v>
      </c>
      <c r="E37" s="2" t="s">
        <v>93</v>
      </c>
    </row>
    <row r="38" spans="1:5" x14ac:dyDescent="0.25">
      <c r="A38" s="2" t="s">
        <v>338</v>
      </c>
      <c r="B38" s="2" t="s">
        <v>338</v>
      </c>
      <c r="C38" s="2" t="s">
        <v>242</v>
      </c>
      <c r="D38" s="2" t="s">
        <v>339</v>
      </c>
      <c r="E38" s="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Backup Processes</vt:lpstr>
      <vt:lpstr>Backup Processes (2)</vt:lpstr>
      <vt:lpstr>Backup Exergy</vt:lpstr>
      <vt:lpstr>Names ResourcesCost</vt:lpstr>
      <vt:lpstr>PFD</vt:lpstr>
      <vt:lpstr>bCH_adjustment sequence</vt:lpstr>
      <vt:lpstr>Balance check</vt:lpstr>
      <vt:lpstr>100%</vt:lpstr>
      <vt:lpstr>100% Energy Stream</vt:lpstr>
      <vt:lpstr>100% Exergy analysis</vt:lpstr>
      <vt:lpstr>100% (2)</vt:lpstr>
      <vt:lpstr>100% Energy Stream (2)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César Torres Cuadra</cp:lastModifiedBy>
  <dcterms:created xsi:type="dcterms:W3CDTF">2025-03-10T15:15:59Z</dcterms:created>
  <dcterms:modified xsi:type="dcterms:W3CDTF">2025-06-04T16:35:03Z</dcterms:modified>
</cp:coreProperties>
</file>