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opper\"/>
    </mc:Choice>
  </mc:AlternateContent>
  <xr:revisionPtr revIDLastSave="0" documentId="13_ncr:1_{E2FF95E7-E4DA-49EE-BDA3-A2D6817FAFBF}" xr6:coauthVersionLast="47" xr6:coauthVersionMax="47" xr10:uidLastSave="{00000000-0000-0000-0000-000000000000}"/>
  <bookViews>
    <workbookView xWindow="-120" yWindow="-120" windowWidth="29040" windowHeight="15720" tabRatio="919" activeTab="2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ResourcesCost" sheetId="15" r:id="rId7"/>
    <sheet name="WasteDefinition" sheetId="8" r:id="rId8"/>
    <sheet name="WasteAllocation" sheetId="17" r:id="rId9"/>
    <sheet name="EXERGIAS" sheetId="11" r:id="rId10"/>
    <sheet name="CosteEnergias" sheetId="12" r:id="rId11"/>
    <sheet name="H2" sheetId="14" state="hidden" r:id="rId12"/>
    <sheet name="RXCFI" sheetId="13" state="hidden" r:id="rId13"/>
  </sheets>
  <definedNames>
    <definedName name="_xlnm._FilterDatabase" localSheetId="2" hidden="1">Flows!$B$1:$B$40</definedName>
    <definedName name="cgam_flows" localSheetId="2">Flows!$A$1:$B$4</definedName>
    <definedName name="cgam_processes" localSheetId="3">Processes!$A$1:$D$5</definedName>
    <definedName name="cgam_sample" localSheetId="4">Exergy!$A$1:$B$7</definedName>
    <definedName name="tgas_c0" localSheetId="6">ResourcesCost!$A$1:$B$2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3" l="1"/>
  <c r="B36" i="3"/>
  <c r="K21" i="11"/>
  <c r="K15" i="11"/>
  <c r="K2" i="11"/>
  <c r="W2" i="11"/>
  <c r="A12" i="15"/>
  <c r="A11" i="15"/>
  <c r="A10" i="15"/>
  <c r="A9" i="15"/>
  <c r="A8" i="15"/>
  <c r="A7" i="15"/>
  <c r="A6" i="15"/>
  <c r="A5" i="15"/>
  <c r="A4" i="15"/>
  <c r="A3" i="15"/>
  <c r="A2" i="15"/>
  <c r="D6" i="12"/>
  <c r="C6" i="12"/>
  <c r="B6" i="12" s="1"/>
  <c r="D5" i="12"/>
  <c r="C5" i="12"/>
  <c r="D2" i="12"/>
  <c r="C2" i="12"/>
  <c r="B2" i="12" s="1"/>
  <c r="H40" i="14"/>
  <c r="G40" i="14"/>
  <c r="S3" i="14"/>
  <c r="D40" i="14" s="1"/>
  <c r="J3" i="14"/>
  <c r="C40" i="14" s="1"/>
  <c r="A3" i="14"/>
  <c r="F40" i="14" s="1"/>
  <c r="E2" i="14"/>
  <c r="J56" i="11"/>
  <c r="I56" i="11"/>
  <c r="H56" i="11"/>
  <c r="F56" i="11"/>
  <c r="E56" i="11"/>
  <c r="D56" i="11"/>
  <c r="J55" i="11"/>
  <c r="I55" i="11"/>
  <c r="H55" i="11"/>
  <c r="F55" i="11"/>
  <c r="E55" i="11"/>
  <c r="D55" i="11"/>
  <c r="T44" i="11"/>
  <c r="S44" i="11"/>
  <c r="Q44" i="11"/>
  <c r="J44" i="11"/>
  <c r="I44" i="11"/>
  <c r="H44" i="11"/>
  <c r="F44" i="11"/>
  <c r="E44" i="11"/>
  <c r="D44" i="11"/>
  <c r="A9" i="3"/>
  <c r="A10" i="3"/>
  <c r="A11" i="3"/>
  <c r="A12" i="3"/>
  <c r="A13" i="3"/>
  <c r="A14" i="3"/>
  <c r="A3" i="3"/>
  <c r="A5" i="3"/>
  <c r="A6" i="3"/>
  <c r="A7" i="3"/>
  <c r="A8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B5" i="12" l="1"/>
  <c r="G2" i="14"/>
  <c r="B40" i="14"/>
  <c r="B55" i="11"/>
  <c r="B56" i="11" l="1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5DCA3A24-890F-4B3D-BB03-41D989916D08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<sst xmlns="http://schemas.openxmlformats.org/spreadsheetml/2006/main" count="434" uniqueCount="214">
  <si>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</si>
  <si>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</si>
  <si>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</si>
  <si>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</si>
  <si>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</si>
  <si>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</si>
  <si>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</si>
  <si>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</si>
  <si>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</si>
  <si>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</si>
  <si>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</si>
  <si>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</si>
  <si>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</si>
  <si>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</si>
  <si>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</si>
  <si>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</si>
  <si>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</si>
  <si>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</si>
  <si>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</si>
  <si>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</si>
  <si>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</si>
  <si>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</si>
  <si>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</si>
  <si>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</si>
  <si>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</si>
  <si>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</si>
  <si>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</si>
  <si>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</si>
  <si>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</si>
  <si>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</si>
  <si>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</si>
  <si>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</si>
  <si>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</si>
  <si>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</si>
  <si>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</si>
  <si>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State1</t>
  </si>
  <si>
    <t>SRD</t>
  </si>
  <si>
    <t>RED</t>
  </si>
  <si>
    <t>OXI</t>
  </si>
  <si>
    <t>FR</t>
  </si>
  <si>
    <t>AC</t>
  </si>
  <si>
    <t>ER</t>
  </si>
  <si>
    <t>AB</t>
  </si>
  <si>
    <t>HE</t>
  </si>
  <si>
    <t>ASU</t>
  </si>
  <si>
    <t>D1</t>
  </si>
  <si>
    <t>D2</t>
  </si>
  <si>
    <t>D3</t>
  </si>
  <si>
    <t>D4</t>
  </si>
  <si>
    <t>Chemical Exergy</t>
  </si>
  <si>
    <t>Physical Exergy</t>
  </si>
  <si>
    <t>Total Exergy</t>
  </si>
  <si>
    <t>Ren Exergy cost</t>
  </si>
  <si>
    <t>Total Exergy Cost</t>
  </si>
  <si>
    <t>Al</t>
  </si>
  <si>
    <t>Ca</t>
  </si>
  <si>
    <t>Cu</t>
  </si>
  <si>
    <t>Fe</t>
  </si>
  <si>
    <t>Ni</t>
  </si>
  <si>
    <t>Pb</t>
  </si>
  <si>
    <t>Si</t>
  </si>
  <si>
    <t>Sn</t>
  </si>
  <si>
    <t>Zn</t>
  </si>
  <si>
    <t>a</t>
  </si>
  <si>
    <t>b</t>
  </si>
  <si>
    <t>c</t>
  </si>
  <si>
    <t>d</t>
  </si>
  <si>
    <t>e</t>
  </si>
  <si>
    <t>A1</t>
  </si>
  <si>
    <t>A2</t>
  </si>
  <si>
    <t>B1</t>
  </si>
  <si>
    <t>B2</t>
  </si>
  <si>
    <t>B4</t>
  </si>
  <si>
    <t>J2</t>
  </si>
  <si>
    <t>CB</t>
  </si>
  <si>
    <t>B3</t>
  </si>
  <si>
    <t>B31</t>
  </si>
  <si>
    <t>BC</t>
  </si>
  <si>
    <t>BG</t>
  </si>
  <si>
    <t>C1</t>
  </si>
  <si>
    <t>C2</t>
  </si>
  <si>
    <t>JC</t>
  </si>
  <si>
    <t>DC</t>
  </si>
  <si>
    <t>CD</t>
  </si>
  <si>
    <t>CI</t>
  </si>
  <si>
    <t>FD</t>
  </si>
  <si>
    <t>DE</t>
  </si>
  <si>
    <t>D41</t>
  </si>
  <si>
    <t>E1</t>
  </si>
  <si>
    <t>E2</t>
  </si>
  <si>
    <t>E21</t>
  </si>
  <si>
    <t>EF</t>
  </si>
  <si>
    <t>F1</t>
  </si>
  <si>
    <t>F2</t>
  </si>
  <si>
    <t>F3</t>
  </si>
  <si>
    <t>F4</t>
  </si>
  <si>
    <t>F5</t>
  </si>
  <si>
    <t>G1</t>
  </si>
  <si>
    <t>GI</t>
  </si>
  <si>
    <t>H1</t>
  </si>
  <si>
    <t>H2</t>
  </si>
  <si>
    <t>HI</t>
  </si>
  <si>
    <t>I1</t>
  </si>
  <si>
    <t>I2</t>
  </si>
  <si>
    <t>I3</t>
  </si>
  <si>
    <t>I31</t>
  </si>
  <si>
    <t>J1</t>
  </si>
  <si>
    <t>A1+A2</t>
  </si>
  <si>
    <t>I2+I3</t>
  </si>
  <si>
    <t>JB+JC</t>
  </si>
  <si>
    <t>JB</t>
  </si>
  <si>
    <t>HE_E</t>
  </si>
  <si>
    <t>HE_S</t>
  </si>
  <si>
    <t>Non-Ren Exergy cost</t>
  </si>
  <si>
    <t>F41</t>
  </si>
  <si>
    <t>F51</t>
  </si>
  <si>
    <t>Total</t>
  </si>
  <si>
    <t>NO_REN</t>
  </si>
  <si>
    <t>REN</t>
  </si>
  <si>
    <t>Coke</t>
  </si>
  <si>
    <t>Gas natural</t>
  </si>
  <si>
    <t>RXCFI</t>
  </si>
  <si>
    <t>Exergy cost as fuel and infrastructure (Fuente: Exergy cost electricity)</t>
  </si>
  <si>
    <t>Year</t>
  </si>
  <si>
    <t>FF Infras</t>
  </si>
  <si>
    <t>FF Fuel</t>
  </si>
  <si>
    <t>Nuc Infras</t>
  </si>
  <si>
    <t>Nuc Fuel</t>
  </si>
  <si>
    <t>Ren Infras</t>
  </si>
  <si>
    <t>Ren fuel</t>
  </si>
  <si>
    <t>HYD</t>
  </si>
  <si>
    <t>WIND</t>
  </si>
  <si>
    <t>PV</t>
  </si>
  <si>
    <t>Geo thermal</t>
  </si>
  <si>
    <t>Escenario LES (Jacobson VER RCR)</t>
  </si>
  <si>
    <t>RESULTS.PEM.HYD  (Calculo de H2)</t>
  </si>
  <si>
    <t>RESULTS.PEM.WIND  (Calculo de H2)</t>
  </si>
  <si>
    <t>RESULTS.PEM.PV  (Calculo de H2)</t>
  </si>
  <si>
    <t>REN-Fuel</t>
  </si>
  <si>
    <t>FF-Infras E</t>
  </si>
  <si>
    <t>Nuc-Infras E</t>
  </si>
  <si>
    <t>REN-Infras E</t>
  </si>
  <si>
    <t>FF-Infras H2</t>
  </si>
  <si>
    <t>Nuc-Infras  H2</t>
  </si>
  <si>
    <t>REN-Infras  H2</t>
  </si>
  <si>
    <t>FF-NUC EXE</t>
  </si>
  <si>
    <t>REN EXE</t>
  </si>
  <si>
    <t>Electricidad 2020</t>
  </si>
  <si>
    <t>Electricidad 2040</t>
  </si>
  <si>
    <t>Hidrógeno 2040</t>
  </si>
  <si>
    <t>Convencional</t>
  </si>
  <si>
    <t>Hidrógeno</t>
  </si>
  <si>
    <t>DE-EF</t>
  </si>
  <si>
    <t>Unit Cost</t>
  </si>
  <si>
    <t>DC+C2+(BC-CB)+(C1+JC-CI)</t>
  </si>
  <si>
    <t>Shredding</t>
  </si>
  <si>
    <t>Reduction</t>
  </si>
  <si>
    <t>Oxidation</t>
  </si>
  <si>
    <t>Fire refining</t>
  </si>
  <si>
    <t>Anode casting</t>
  </si>
  <si>
    <t>Electrorefining</t>
  </si>
  <si>
    <t>F1+(EF-FD-F4)+(F2-F5)</t>
  </si>
  <si>
    <t>Afterburner</t>
  </si>
  <si>
    <t>Heat Exchanger</t>
  </si>
  <si>
    <t>AB+B4+(B1+JB-BG)+(CB-B3)</t>
  </si>
  <si>
    <t>D2+FD+(D1-D4)+(CD-DC)</t>
  </si>
  <si>
    <t>Slags</t>
  </si>
  <si>
    <t>Off-Gas</t>
  </si>
  <si>
    <t>Furnace Gases</t>
  </si>
  <si>
    <t>Slimes</t>
  </si>
  <si>
    <t>Electrolytes Bleeded</t>
  </si>
  <si>
    <t>DG1</t>
  </si>
  <si>
    <t>DSLG</t>
  </si>
  <si>
    <t>DGF</t>
  </si>
  <si>
    <t>DSLM</t>
  </si>
  <si>
    <t>DELB</t>
  </si>
  <si>
    <t>Description</t>
  </si>
  <si>
    <t>Scrap</t>
  </si>
  <si>
    <t>Electricity Scrap</t>
  </si>
  <si>
    <t>Coke H2 RED</t>
  </si>
  <si>
    <t>Electricity RED</t>
  </si>
  <si>
    <t>Coke H2 OXI</t>
  </si>
  <si>
    <t>Flux OXI</t>
  </si>
  <si>
    <t>NG H2 FR</t>
  </si>
  <si>
    <t>Flux FR</t>
  </si>
  <si>
    <t>Electricity ER</t>
  </si>
  <si>
    <t>Electrolyte Regen</t>
  </si>
  <si>
    <t>Electricity ASU</t>
  </si>
  <si>
    <t>Scrap Shredded</t>
  </si>
  <si>
    <t>Air RED</t>
  </si>
  <si>
    <t>Slag OXI</t>
  </si>
  <si>
    <t>Slag RED</t>
  </si>
  <si>
    <t>Black Copper</t>
  </si>
  <si>
    <t>Off-Gas RED</t>
  </si>
  <si>
    <t>Air OXI</t>
  </si>
  <si>
    <t>Slag Furnace</t>
  </si>
  <si>
    <t>Rough Copper</t>
  </si>
  <si>
    <t>Off-Gas OXI</t>
  </si>
  <si>
    <t>Exausted Anodes</t>
  </si>
  <si>
    <t>Anode Copper HT</t>
  </si>
  <si>
    <t>Off-Gas AF</t>
  </si>
  <si>
    <t>Anode Copper</t>
  </si>
  <si>
    <t>Electrolyte Bleeded</t>
  </si>
  <si>
    <t>Off-Gas RED AB</t>
  </si>
  <si>
    <t>Off-Gas RED LT</t>
  </si>
  <si>
    <t>Off-Gas OXI LT</t>
  </si>
  <si>
    <t>Copper Catode</t>
  </si>
  <si>
    <t>Steam</t>
  </si>
  <si>
    <t>Waste Steam Anode Casting</t>
  </si>
  <si>
    <t>Gases Furnace</t>
  </si>
  <si>
    <t>Gases LT Heat Exchange</t>
  </si>
  <si>
    <t>WP</t>
  </si>
  <si>
    <t>HE Pump</t>
  </si>
  <si>
    <t>(GI-I2)+(CI-I3)+WP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</si>
</sst>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3" fontId="0" fillId="5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11" fontId="0" fillId="0" borderId="0" xfId="0" applyNumberFormat="1"/>
    <xf numFmtId="0" fontId="0" fillId="5" borderId="0" xfId="0" applyFill="1"/>
    <xf numFmtId="0" fontId="0" fillId="4" borderId="0" xfId="0" applyFill="1"/>
    <xf numFmtId="164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165" fontId="0" fillId="5" borderId="0" xfId="0" applyNumberFormat="1" applyFill="1"/>
    <xf numFmtId="10" fontId="0" fillId="0" borderId="0" xfId="0" applyNumberFormat="1"/>
    <xf numFmtId="0" fontId="0" fillId="9" borderId="0" xfId="0" applyFill="1"/>
    <xf numFmtId="164" fontId="0" fillId="0" borderId="0" xfId="0" applyNumberFormat="1"/>
    <xf numFmtId="0" fontId="0" fillId="10" borderId="0" xfId="0" applyFill="1"/>
    <xf numFmtId="0" fontId="0" fillId="11" borderId="0" xfId="0" applyFill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3" fontId="3" fillId="12" borderId="0" xfId="0" applyNumberFormat="1" applyFont="1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</cellXfs>
  <cellStyles count="2">
    <cellStyle name="Normal" xfId="0" builtinId="0"/>
    <cellStyle name="Porcentaje 2" xfId="1" xr:uid="{5396F0A0-5641-444E-86E0-9A83FF2B9D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A15B4963-B25F-60C4-2A34-8CB66F495255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8</xdr:col>
      <xdr:colOff>446562</xdr:colOff>
      <xdr:row>6</xdr:row>
      <xdr:rowOff>61850</xdr:rowOff>
    </xdr:from>
    <xdr:to>
      <xdr:col>23</xdr:col>
      <xdr:colOff>421821</xdr:colOff>
      <xdr:row>37</xdr:row>
      <xdr:rowOff>176893</xdr:rowOff>
    </xdr:to>
    <xdr:grpSp>
      <xdr:nvGrpSpPr>
        <xdr:cNvPr id="90" name="Grupo 89">
          <a:extLst>
            <a:ext uri="{FF2B5EF4-FFF2-40B4-BE49-F238E27FC236}">
              <a16:creationId xmlns:a16="http://schemas.microsoft.com/office/drawing/2014/main" id="{47B01F1D-0CA0-18D2-FDB9-D3EB32FA9071}"/>
            </a:ext>
          </a:extLst>
        </xdr:cNvPr>
        <xdr:cNvGrpSpPr/>
      </xdr:nvGrpSpPr>
      <xdr:grpSpPr>
        <a:xfrm>
          <a:off x="6542562" y="1204850"/>
          <a:ext cx="11405259" cy="6020543"/>
          <a:chOff x="319003" y="1052738"/>
          <a:chExt cx="11538119" cy="5679369"/>
        </a:xfrm>
      </xdr:grpSpPr>
      <xdr:pic>
        <xdr:nvPicPr>
          <xdr:cNvPr id="92" name="Imagen 91" descr="Diagrama&#10;&#10;Descripción generada automáticamente">
            <a:extLst>
              <a:ext uri="{FF2B5EF4-FFF2-40B4-BE49-F238E27FC236}">
                <a16:creationId xmlns:a16="http://schemas.microsoft.com/office/drawing/2014/main" id="{6C4C6AB3-7021-01CE-7141-CEEF18CDE24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82" t="4071" b="2014"/>
          <a:stretch/>
        </xdr:blipFill>
        <xdr:spPr>
          <a:xfrm>
            <a:off x="425302" y="1052738"/>
            <a:ext cx="11431820" cy="5679369"/>
          </a:xfrm>
          <a:prstGeom prst="rect">
            <a:avLst/>
          </a:prstGeom>
          <a:ln>
            <a:solidFill>
              <a:schemeClr val="bg1"/>
            </a:solidFill>
          </a:ln>
        </xdr:spPr>
      </xdr:pic>
      <xdr:sp macro="" textlink="">
        <xdr:nvSpPr>
          <xdr:cNvPr id="93" name="CuadroTexto 115">
            <a:extLst>
              <a:ext uri="{FF2B5EF4-FFF2-40B4-BE49-F238E27FC236}">
                <a16:creationId xmlns:a16="http://schemas.microsoft.com/office/drawing/2014/main" id="{7BBB450F-0610-68E8-D43A-2AC735D6BCF1}"/>
              </a:ext>
            </a:extLst>
          </xdr:cNvPr>
          <xdr:cNvSpPr txBox="1"/>
        </xdr:nvSpPr>
        <xdr:spPr>
          <a:xfrm>
            <a:off x="502889" y="41293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A1</a:t>
            </a:r>
          </a:p>
        </xdr:txBody>
      </xdr:sp>
      <xdr:sp macro="" textlink="">
        <xdr:nvSpPr>
          <xdr:cNvPr id="94" name="CuadroTexto 118">
            <a:extLst>
              <a:ext uri="{FF2B5EF4-FFF2-40B4-BE49-F238E27FC236}">
                <a16:creationId xmlns:a16="http://schemas.microsoft.com/office/drawing/2014/main" id="{3F4C8FF5-A805-00F1-729A-F95732420B6C}"/>
              </a:ext>
            </a:extLst>
          </xdr:cNvPr>
          <xdr:cNvSpPr txBox="1"/>
        </xdr:nvSpPr>
        <xdr:spPr>
          <a:xfrm>
            <a:off x="319003" y="4389189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A2</a:t>
            </a:r>
          </a:p>
        </xdr:txBody>
      </xdr:sp>
      <xdr:sp macro="" textlink="">
        <xdr:nvSpPr>
          <xdr:cNvPr id="95" name="CuadroTexto 119">
            <a:extLst>
              <a:ext uri="{FF2B5EF4-FFF2-40B4-BE49-F238E27FC236}">
                <a16:creationId xmlns:a16="http://schemas.microsoft.com/office/drawing/2014/main" id="{67EB564D-54CE-12FA-847B-4D81C010D930}"/>
              </a:ext>
            </a:extLst>
          </xdr:cNvPr>
          <xdr:cNvSpPr txBox="1"/>
        </xdr:nvSpPr>
        <xdr:spPr>
          <a:xfrm>
            <a:off x="2334476" y="3858161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B2</a:t>
            </a:r>
          </a:p>
        </xdr:txBody>
      </xdr:sp>
      <xdr:sp macro="" textlink="">
        <xdr:nvSpPr>
          <xdr:cNvPr id="96" name="CuadroTexto 120">
            <a:extLst>
              <a:ext uri="{FF2B5EF4-FFF2-40B4-BE49-F238E27FC236}">
                <a16:creationId xmlns:a16="http://schemas.microsoft.com/office/drawing/2014/main" id="{13996D68-5D5A-E48E-DAE6-33D357D8DC5C}"/>
              </a:ext>
            </a:extLst>
          </xdr:cNvPr>
          <xdr:cNvSpPr txBox="1"/>
        </xdr:nvSpPr>
        <xdr:spPr>
          <a:xfrm>
            <a:off x="2234855" y="41293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B1</a:t>
            </a:r>
          </a:p>
        </xdr:txBody>
      </xdr:sp>
      <xdr:sp macro="" textlink="">
        <xdr:nvSpPr>
          <xdr:cNvPr id="97" name="CuadroTexto 121">
            <a:extLst>
              <a:ext uri="{FF2B5EF4-FFF2-40B4-BE49-F238E27FC236}">
                <a16:creationId xmlns:a16="http://schemas.microsoft.com/office/drawing/2014/main" id="{7A851810-D684-D175-7E98-0F2B7AB3882F}"/>
              </a:ext>
            </a:extLst>
          </xdr:cNvPr>
          <xdr:cNvSpPr txBox="1"/>
        </xdr:nvSpPr>
        <xdr:spPr>
          <a:xfrm>
            <a:off x="2086543" y="3616607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AB</a:t>
            </a:r>
          </a:p>
        </xdr:txBody>
      </xdr:sp>
      <xdr:sp macro="" textlink="">
        <xdr:nvSpPr>
          <xdr:cNvPr id="100" name="CuadroTexto 122">
            <a:extLst>
              <a:ext uri="{FF2B5EF4-FFF2-40B4-BE49-F238E27FC236}">
                <a16:creationId xmlns:a16="http://schemas.microsoft.com/office/drawing/2014/main" id="{87F8A990-7143-DEA9-23D1-F979573E69AF}"/>
              </a:ext>
            </a:extLst>
          </xdr:cNvPr>
          <xdr:cNvSpPr txBox="1"/>
        </xdr:nvSpPr>
        <xdr:spPr>
          <a:xfrm>
            <a:off x="4517715" y="2616363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BG</a:t>
            </a:r>
          </a:p>
        </xdr:txBody>
      </xdr:sp>
      <xdr:sp macro="" textlink="">
        <xdr:nvSpPr>
          <xdr:cNvPr id="102" name="CuadroTexto 123">
            <a:extLst>
              <a:ext uri="{FF2B5EF4-FFF2-40B4-BE49-F238E27FC236}">
                <a16:creationId xmlns:a16="http://schemas.microsoft.com/office/drawing/2014/main" id="{8DCAB7AE-8392-A7B3-A79B-81795103C51D}"/>
              </a:ext>
            </a:extLst>
          </xdr:cNvPr>
          <xdr:cNvSpPr txBox="1"/>
        </xdr:nvSpPr>
        <xdr:spPr>
          <a:xfrm>
            <a:off x="3987959" y="3524753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BC</a:t>
            </a:r>
          </a:p>
        </xdr:txBody>
      </xdr:sp>
      <xdr:sp macro="" textlink="">
        <xdr:nvSpPr>
          <xdr:cNvPr id="105" name="CuadroTexto 124">
            <a:extLst>
              <a:ext uri="{FF2B5EF4-FFF2-40B4-BE49-F238E27FC236}">
                <a16:creationId xmlns:a16="http://schemas.microsoft.com/office/drawing/2014/main" id="{5D18DA2B-91B9-F0AF-F8DA-F37C19381BDD}"/>
              </a:ext>
            </a:extLst>
          </xdr:cNvPr>
          <xdr:cNvSpPr txBox="1"/>
        </xdr:nvSpPr>
        <xdr:spPr>
          <a:xfrm>
            <a:off x="2828050" y="5175337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B3</a:t>
            </a:r>
          </a:p>
        </xdr:txBody>
      </xdr:sp>
      <xdr:sp macro="" textlink="">
        <xdr:nvSpPr>
          <xdr:cNvPr id="106" name="CuadroTexto 154">
            <a:extLst>
              <a:ext uri="{FF2B5EF4-FFF2-40B4-BE49-F238E27FC236}">
                <a16:creationId xmlns:a16="http://schemas.microsoft.com/office/drawing/2014/main" id="{D12CDD3E-7BD0-C21A-C0E1-5D684A3B7A25}"/>
              </a:ext>
            </a:extLst>
          </xdr:cNvPr>
          <xdr:cNvSpPr txBox="1"/>
        </xdr:nvSpPr>
        <xdr:spPr>
          <a:xfrm>
            <a:off x="3942604" y="476039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JB</a:t>
            </a:r>
          </a:p>
        </xdr:txBody>
      </xdr:sp>
      <xdr:sp macro="" textlink="">
        <xdr:nvSpPr>
          <xdr:cNvPr id="107" name="CuadroTexto 155">
            <a:extLst>
              <a:ext uri="{FF2B5EF4-FFF2-40B4-BE49-F238E27FC236}">
                <a16:creationId xmlns:a16="http://schemas.microsoft.com/office/drawing/2014/main" id="{7C1EB22B-2987-4F39-E392-7B455EEE6367}"/>
              </a:ext>
            </a:extLst>
          </xdr:cNvPr>
          <xdr:cNvSpPr txBox="1"/>
        </xdr:nvSpPr>
        <xdr:spPr>
          <a:xfrm>
            <a:off x="4250330" y="385037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C2</a:t>
            </a:r>
          </a:p>
        </xdr:txBody>
      </xdr:sp>
      <xdr:sp macro="" textlink="">
        <xdr:nvSpPr>
          <xdr:cNvPr id="108" name="CuadroTexto 156">
            <a:extLst>
              <a:ext uri="{FF2B5EF4-FFF2-40B4-BE49-F238E27FC236}">
                <a16:creationId xmlns:a16="http://schemas.microsoft.com/office/drawing/2014/main" id="{58301224-2F14-EE88-CDCA-35799467D893}"/>
              </a:ext>
            </a:extLst>
          </xdr:cNvPr>
          <xdr:cNvSpPr txBox="1"/>
        </xdr:nvSpPr>
        <xdr:spPr>
          <a:xfrm>
            <a:off x="4207339" y="4129133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C1</a:t>
            </a:r>
          </a:p>
        </xdr:txBody>
      </xdr:sp>
      <xdr:sp macro="" textlink="">
        <xdr:nvSpPr>
          <xdr:cNvPr id="109" name="CuadroTexto 171">
            <a:extLst>
              <a:ext uri="{FF2B5EF4-FFF2-40B4-BE49-F238E27FC236}">
                <a16:creationId xmlns:a16="http://schemas.microsoft.com/office/drawing/2014/main" id="{C66C33BE-D6A2-D8BD-02F8-D6A6BCD085D8}"/>
              </a:ext>
            </a:extLst>
          </xdr:cNvPr>
          <xdr:cNvSpPr txBox="1"/>
        </xdr:nvSpPr>
        <xdr:spPr>
          <a:xfrm>
            <a:off x="4588666" y="476039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JC</a:t>
            </a:r>
          </a:p>
        </xdr:txBody>
      </xdr:sp>
      <xdr:sp macro="" textlink="">
        <xdr:nvSpPr>
          <xdr:cNvPr id="110" name="CuadroTexto 173">
            <a:extLst>
              <a:ext uri="{FF2B5EF4-FFF2-40B4-BE49-F238E27FC236}">
                <a16:creationId xmlns:a16="http://schemas.microsoft.com/office/drawing/2014/main" id="{48D8E9E5-F541-B532-6E7B-3AC4EBD484AB}"/>
              </a:ext>
            </a:extLst>
          </xdr:cNvPr>
          <xdr:cNvSpPr txBox="1"/>
        </xdr:nvSpPr>
        <xdr:spPr>
          <a:xfrm>
            <a:off x="4709249" y="509362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CB</a:t>
            </a:r>
          </a:p>
        </xdr:txBody>
      </xdr:sp>
      <xdr:sp macro="" textlink="">
        <xdr:nvSpPr>
          <xdr:cNvPr id="111" name="CuadroTexto 176">
            <a:extLst>
              <a:ext uri="{FF2B5EF4-FFF2-40B4-BE49-F238E27FC236}">
                <a16:creationId xmlns:a16="http://schemas.microsoft.com/office/drawing/2014/main" id="{6F402DFC-ADD3-84E7-C066-6764793CB060}"/>
              </a:ext>
            </a:extLst>
          </xdr:cNvPr>
          <xdr:cNvSpPr txBox="1"/>
        </xdr:nvSpPr>
        <xdr:spPr>
          <a:xfrm>
            <a:off x="3134794" y="6077933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J1</a:t>
            </a:r>
          </a:p>
        </xdr:txBody>
      </xdr:sp>
      <xdr:sp macro="" textlink="">
        <xdr:nvSpPr>
          <xdr:cNvPr id="112" name="CuadroTexto 180">
            <a:extLst>
              <a:ext uri="{FF2B5EF4-FFF2-40B4-BE49-F238E27FC236}">
                <a16:creationId xmlns:a16="http://schemas.microsoft.com/office/drawing/2014/main" id="{69DD6739-6FAC-BC8A-9AE4-63FFAB1EFF40}"/>
              </a:ext>
            </a:extLst>
          </xdr:cNvPr>
          <xdr:cNvSpPr txBox="1"/>
        </xdr:nvSpPr>
        <xdr:spPr>
          <a:xfrm>
            <a:off x="3134794" y="6379709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J2</a:t>
            </a:r>
          </a:p>
        </xdr:txBody>
      </xdr:sp>
      <xdr:sp macro="" textlink="">
        <xdr:nvSpPr>
          <xdr:cNvPr id="113" name="CuadroTexto 184">
            <a:extLst>
              <a:ext uri="{FF2B5EF4-FFF2-40B4-BE49-F238E27FC236}">
                <a16:creationId xmlns:a16="http://schemas.microsoft.com/office/drawing/2014/main" id="{226DBE06-1299-C834-3AE5-452FC0BC5A12}"/>
              </a:ext>
            </a:extLst>
          </xdr:cNvPr>
          <xdr:cNvSpPr txBox="1"/>
        </xdr:nvSpPr>
        <xdr:spPr>
          <a:xfrm>
            <a:off x="3069951" y="1890742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G1</a:t>
            </a:r>
          </a:p>
        </xdr:txBody>
      </xdr:sp>
      <xdr:sp macro="" textlink="">
        <xdr:nvSpPr>
          <xdr:cNvPr id="114" name="CuadroTexto 190">
            <a:extLst>
              <a:ext uri="{FF2B5EF4-FFF2-40B4-BE49-F238E27FC236}">
                <a16:creationId xmlns:a16="http://schemas.microsoft.com/office/drawing/2014/main" id="{C1349CDE-ADE8-E6DF-EC07-727DEEB453A6}"/>
              </a:ext>
            </a:extLst>
          </xdr:cNvPr>
          <xdr:cNvSpPr txBox="1"/>
        </xdr:nvSpPr>
        <xdr:spPr>
          <a:xfrm>
            <a:off x="5485075" y="1497672"/>
            <a:ext cx="2936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GI</a:t>
            </a:r>
          </a:p>
        </xdr:txBody>
      </xdr:sp>
      <xdr:sp macro="" textlink="">
        <xdr:nvSpPr>
          <xdr:cNvPr id="115" name="CuadroTexto 200">
            <a:extLst>
              <a:ext uri="{FF2B5EF4-FFF2-40B4-BE49-F238E27FC236}">
                <a16:creationId xmlns:a16="http://schemas.microsoft.com/office/drawing/2014/main" id="{7DF8D76A-6314-275C-F15F-294202608CE2}"/>
              </a:ext>
            </a:extLst>
          </xdr:cNvPr>
          <xdr:cNvSpPr txBox="1"/>
        </xdr:nvSpPr>
        <xdr:spPr>
          <a:xfrm>
            <a:off x="6081214" y="2700484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CI</a:t>
            </a:r>
          </a:p>
        </xdr:txBody>
      </xdr:sp>
      <xdr:sp macro="" textlink="">
        <xdr:nvSpPr>
          <xdr:cNvPr id="116" name="CuadroTexto 203">
            <a:extLst>
              <a:ext uri="{FF2B5EF4-FFF2-40B4-BE49-F238E27FC236}">
                <a16:creationId xmlns:a16="http://schemas.microsoft.com/office/drawing/2014/main" id="{D650CEDA-A9DF-EF93-364B-53A9DCFBE418}"/>
              </a:ext>
            </a:extLst>
          </xdr:cNvPr>
          <xdr:cNvSpPr txBox="1"/>
        </xdr:nvSpPr>
        <xdr:spPr>
          <a:xfrm>
            <a:off x="6838542" y="2337768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H2</a:t>
            </a:r>
          </a:p>
        </xdr:txBody>
      </xdr:sp>
      <xdr:sp macro="" textlink="">
        <xdr:nvSpPr>
          <xdr:cNvPr id="117" name="CuadroTexto 204">
            <a:extLst>
              <a:ext uri="{FF2B5EF4-FFF2-40B4-BE49-F238E27FC236}">
                <a16:creationId xmlns:a16="http://schemas.microsoft.com/office/drawing/2014/main" id="{15E443E3-ACF8-D013-B3EF-4B036E8670A5}"/>
              </a:ext>
            </a:extLst>
          </xdr:cNvPr>
          <xdr:cNvSpPr txBox="1"/>
        </xdr:nvSpPr>
        <xdr:spPr>
          <a:xfrm>
            <a:off x="6755857" y="2700484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H1</a:t>
            </a:r>
          </a:p>
        </xdr:txBody>
      </xdr:sp>
      <xdr:sp macro="" textlink="">
        <xdr:nvSpPr>
          <xdr:cNvPr id="118" name="CuadroTexto 205">
            <a:extLst>
              <a:ext uri="{FF2B5EF4-FFF2-40B4-BE49-F238E27FC236}">
                <a16:creationId xmlns:a16="http://schemas.microsoft.com/office/drawing/2014/main" id="{8AFFEF44-0E58-E86A-D541-E5FA4C007153}"/>
              </a:ext>
            </a:extLst>
          </xdr:cNvPr>
          <xdr:cNvSpPr txBox="1"/>
        </xdr:nvSpPr>
        <xdr:spPr>
          <a:xfrm>
            <a:off x="8047672" y="2540436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HI</a:t>
            </a:r>
          </a:p>
        </xdr:txBody>
      </xdr:sp>
      <xdr:sp macro="" textlink="">
        <xdr:nvSpPr>
          <xdr:cNvPr id="119" name="CuadroTexto 206">
            <a:extLst>
              <a:ext uri="{FF2B5EF4-FFF2-40B4-BE49-F238E27FC236}">
                <a16:creationId xmlns:a16="http://schemas.microsoft.com/office/drawing/2014/main" id="{1E152BAF-7E46-6060-ADC3-3CC8D3198F3B}"/>
              </a:ext>
            </a:extLst>
          </xdr:cNvPr>
          <xdr:cNvSpPr txBox="1"/>
        </xdr:nvSpPr>
        <xdr:spPr>
          <a:xfrm>
            <a:off x="9859136" y="1625616"/>
            <a:ext cx="27122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I1</a:t>
            </a:r>
          </a:p>
        </xdr:txBody>
      </xdr:sp>
      <xdr:sp macro="" textlink="">
        <xdr:nvSpPr>
          <xdr:cNvPr id="120" name="CuadroTexto 207">
            <a:extLst>
              <a:ext uri="{FF2B5EF4-FFF2-40B4-BE49-F238E27FC236}">
                <a16:creationId xmlns:a16="http://schemas.microsoft.com/office/drawing/2014/main" id="{C8624C98-4045-7650-4EA2-ADCE9FB1513B}"/>
              </a:ext>
            </a:extLst>
          </xdr:cNvPr>
          <xdr:cNvSpPr txBox="1"/>
        </xdr:nvSpPr>
        <xdr:spPr>
          <a:xfrm>
            <a:off x="7945472" y="105273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I2</a:t>
            </a:r>
          </a:p>
        </xdr:txBody>
      </xdr:sp>
      <xdr:sp macro="" textlink="">
        <xdr:nvSpPr>
          <xdr:cNvPr id="121" name="CuadroTexto 208">
            <a:extLst>
              <a:ext uri="{FF2B5EF4-FFF2-40B4-BE49-F238E27FC236}">
                <a16:creationId xmlns:a16="http://schemas.microsoft.com/office/drawing/2014/main" id="{2DFF4A90-ECDB-B095-B7CA-36E1650D9752}"/>
              </a:ext>
            </a:extLst>
          </xdr:cNvPr>
          <xdr:cNvSpPr txBox="1"/>
        </xdr:nvSpPr>
        <xdr:spPr>
          <a:xfrm>
            <a:off x="9837494" y="1052738"/>
            <a:ext cx="27122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I3</a:t>
            </a:r>
          </a:p>
        </xdr:txBody>
      </xdr:sp>
      <xdr:sp macro="" textlink="">
        <xdr:nvSpPr>
          <xdr:cNvPr id="122" name="CuadroTexto 209">
            <a:extLst>
              <a:ext uri="{FF2B5EF4-FFF2-40B4-BE49-F238E27FC236}">
                <a16:creationId xmlns:a16="http://schemas.microsoft.com/office/drawing/2014/main" id="{304A29AE-6A4B-3E0E-AAC2-619E691D4E9E}"/>
              </a:ext>
            </a:extLst>
          </xdr:cNvPr>
          <xdr:cNvSpPr txBox="1"/>
        </xdr:nvSpPr>
        <xdr:spPr>
          <a:xfrm>
            <a:off x="5833103" y="3545707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CD</a:t>
            </a:r>
          </a:p>
        </xdr:txBody>
      </xdr:sp>
      <xdr:sp macro="" textlink="">
        <xdr:nvSpPr>
          <xdr:cNvPr id="123" name="CuadroTexto 210">
            <a:extLst>
              <a:ext uri="{FF2B5EF4-FFF2-40B4-BE49-F238E27FC236}">
                <a16:creationId xmlns:a16="http://schemas.microsoft.com/office/drawing/2014/main" id="{2C88B811-DDD1-732F-DC31-15E081DD4666}"/>
              </a:ext>
            </a:extLst>
          </xdr:cNvPr>
          <xdr:cNvSpPr txBox="1"/>
        </xdr:nvSpPr>
        <xdr:spPr>
          <a:xfrm>
            <a:off x="6445813" y="381296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D2</a:t>
            </a:r>
          </a:p>
        </xdr:txBody>
      </xdr:sp>
      <xdr:sp macro="" textlink="">
        <xdr:nvSpPr>
          <xdr:cNvPr id="124" name="CuadroTexto 211">
            <a:extLst>
              <a:ext uri="{FF2B5EF4-FFF2-40B4-BE49-F238E27FC236}">
                <a16:creationId xmlns:a16="http://schemas.microsoft.com/office/drawing/2014/main" id="{A324F9BD-D548-F24A-382F-8A00FC9FDC12}"/>
              </a:ext>
            </a:extLst>
          </xdr:cNvPr>
          <xdr:cNvSpPr txBox="1"/>
        </xdr:nvSpPr>
        <xdr:spPr>
          <a:xfrm>
            <a:off x="6445813" y="4060830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D3</a:t>
            </a:r>
          </a:p>
        </xdr:txBody>
      </xdr:sp>
      <xdr:sp macro="" textlink="">
        <xdr:nvSpPr>
          <xdr:cNvPr id="125" name="CuadroTexto 212">
            <a:extLst>
              <a:ext uri="{FF2B5EF4-FFF2-40B4-BE49-F238E27FC236}">
                <a16:creationId xmlns:a16="http://schemas.microsoft.com/office/drawing/2014/main" id="{443F6CBF-9F28-C47F-1B2C-82B25445CA88}"/>
              </a:ext>
            </a:extLst>
          </xdr:cNvPr>
          <xdr:cNvSpPr txBox="1"/>
        </xdr:nvSpPr>
        <xdr:spPr>
          <a:xfrm>
            <a:off x="6326784" y="432614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D1</a:t>
            </a:r>
          </a:p>
        </xdr:txBody>
      </xdr:sp>
      <xdr:sp macro="" textlink="">
        <xdr:nvSpPr>
          <xdr:cNvPr id="126" name="CuadroTexto 213">
            <a:extLst>
              <a:ext uri="{FF2B5EF4-FFF2-40B4-BE49-F238E27FC236}">
                <a16:creationId xmlns:a16="http://schemas.microsoft.com/office/drawing/2014/main" id="{91565D9C-7E15-7E57-D055-1E61911D5DC3}"/>
              </a:ext>
            </a:extLst>
          </xdr:cNvPr>
          <xdr:cNvSpPr txBox="1"/>
        </xdr:nvSpPr>
        <xdr:spPr>
          <a:xfrm>
            <a:off x="6664528" y="519854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DC</a:t>
            </a:r>
          </a:p>
        </xdr:txBody>
      </xdr:sp>
      <xdr:sp macro="" textlink="">
        <xdr:nvSpPr>
          <xdr:cNvPr id="127" name="CuadroTexto 214">
            <a:extLst>
              <a:ext uri="{FF2B5EF4-FFF2-40B4-BE49-F238E27FC236}">
                <a16:creationId xmlns:a16="http://schemas.microsoft.com/office/drawing/2014/main" id="{B1A3997F-A710-0F7D-6D88-99167F05C6B9}"/>
              </a:ext>
            </a:extLst>
          </xdr:cNvPr>
          <xdr:cNvSpPr txBox="1"/>
        </xdr:nvSpPr>
        <xdr:spPr>
          <a:xfrm>
            <a:off x="8973418" y="354570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D4</a:t>
            </a:r>
          </a:p>
        </xdr:txBody>
      </xdr:sp>
      <xdr:sp macro="" textlink="">
        <xdr:nvSpPr>
          <xdr:cNvPr id="128" name="CuadroTexto 215">
            <a:extLst>
              <a:ext uri="{FF2B5EF4-FFF2-40B4-BE49-F238E27FC236}">
                <a16:creationId xmlns:a16="http://schemas.microsoft.com/office/drawing/2014/main" id="{93EA4665-283B-CC36-D07A-04FDEAFEAC3C}"/>
              </a:ext>
            </a:extLst>
          </xdr:cNvPr>
          <xdr:cNvSpPr txBox="1"/>
        </xdr:nvSpPr>
        <xdr:spPr>
          <a:xfrm>
            <a:off x="8743928" y="3894419"/>
            <a:ext cx="32733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DE</a:t>
            </a:r>
          </a:p>
        </xdr:txBody>
      </xdr:sp>
      <xdr:sp macro="" textlink="">
        <xdr:nvSpPr>
          <xdr:cNvPr id="129" name="CuadroTexto 216">
            <a:extLst>
              <a:ext uri="{FF2B5EF4-FFF2-40B4-BE49-F238E27FC236}">
                <a16:creationId xmlns:a16="http://schemas.microsoft.com/office/drawing/2014/main" id="{E7E7E1D2-ED74-F57C-1928-868245AF2916}"/>
              </a:ext>
            </a:extLst>
          </xdr:cNvPr>
          <xdr:cNvSpPr txBox="1"/>
        </xdr:nvSpPr>
        <xdr:spPr>
          <a:xfrm>
            <a:off x="8645507" y="4224812"/>
            <a:ext cx="31130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E1</a:t>
            </a:r>
          </a:p>
        </xdr:txBody>
      </xdr:sp>
      <xdr:sp macro="" textlink="">
        <xdr:nvSpPr>
          <xdr:cNvPr id="130" name="CuadroTexto 217">
            <a:extLst>
              <a:ext uri="{FF2B5EF4-FFF2-40B4-BE49-F238E27FC236}">
                <a16:creationId xmlns:a16="http://schemas.microsoft.com/office/drawing/2014/main" id="{B9502748-CB87-A023-3FC9-50AA1009C4BF}"/>
              </a:ext>
            </a:extLst>
          </xdr:cNvPr>
          <xdr:cNvSpPr txBox="1"/>
        </xdr:nvSpPr>
        <xdr:spPr>
          <a:xfrm>
            <a:off x="8562528" y="462299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FD</a:t>
            </a:r>
          </a:p>
        </xdr:txBody>
      </xdr:sp>
      <xdr:sp macro="" textlink="">
        <xdr:nvSpPr>
          <xdr:cNvPr id="131" name="CuadroTexto 218">
            <a:extLst>
              <a:ext uri="{FF2B5EF4-FFF2-40B4-BE49-F238E27FC236}">
                <a16:creationId xmlns:a16="http://schemas.microsoft.com/office/drawing/2014/main" id="{B5E1F68A-BCBC-1877-F157-7CF5C45F3BE0}"/>
              </a:ext>
            </a:extLst>
          </xdr:cNvPr>
          <xdr:cNvSpPr txBox="1"/>
        </xdr:nvSpPr>
        <xdr:spPr>
          <a:xfrm>
            <a:off x="8455037" y="5101368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F1</a:t>
            </a:r>
          </a:p>
        </xdr:txBody>
      </xdr:sp>
      <xdr:sp macro="" textlink="">
        <xdr:nvSpPr>
          <xdr:cNvPr id="132" name="CuadroTexto 219">
            <a:extLst>
              <a:ext uri="{FF2B5EF4-FFF2-40B4-BE49-F238E27FC236}">
                <a16:creationId xmlns:a16="http://schemas.microsoft.com/office/drawing/2014/main" id="{14C672DE-FBDA-BC06-C266-29AB8ACADC74}"/>
              </a:ext>
            </a:extLst>
          </xdr:cNvPr>
          <xdr:cNvSpPr txBox="1"/>
        </xdr:nvSpPr>
        <xdr:spPr>
          <a:xfrm>
            <a:off x="8452012" y="5782407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F2</a:t>
            </a:r>
          </a:p>
        </xdr:txBody>
      </xdr:sp>
      <xdr:sp macro="" textlink="">
        <xdr:nvSpPr>
          <xdr:cNvPr id="133" name="CuadroTexto 220">
            <a:extLst>
              <a:ext uri="{FF2B5EF4-FFF2-40B4-BE49-F238E27FC236}">
                <a16:creationId xmlns:a16="http://schemas.microsoft.com/office/drawing/2014/main" id="{182539A3-F7A4-D237-DF86-466223D3D111}"/>
              </a:ext>
            </a:extLst>
          </xdr:cNvPr>
          <xdr:cNvSpPr txBox="1"/>
        </xdr:nvSpPr>
        <xdr:spPr>
          <a:xfrm>
            <a:off x="11389376" y="5782407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F5</a:t>
            </a:r>
          </a:p>
        </xdr:txBody>
      </xdr:sp>
      <xdr:sp macro="" textlink="">
        <xdr:nvSpPr>
          <xdr:cNvPr id="134" name="CuadroTexto 221">
            <a:extLst>
              <a:ext uri="{FF2B5EF4-FFF2-40B4-BE49-F238E27FC236}">
                <a16:creationId xmlns:a16="http://schemas.microsoft.com/office/drawing/2014/main" id="{09F97BF7-D6CE-8C3A-15A0-0FD113229E9F}"/>
              </a:ext>
            </a:extLst>
          </xdr:cNvPr>
          <xdr:cNvSpPr txBox="1"/>
        </xdr:nvSpPr>
        <xdr:spPr>
          <a:xfrm>
            <a:off x="10919933" y="4658951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EF</a:t>
            </a:r>
          </a:p>
        </xdr:txBody>
      </xdr:sp>
      <xdr:sp macro="" textlink="">
        <xdr:nvSpPr>
          <xdr:cNvPr id="135" name="CuadroTexto 222">
            <a:extLst>
              <a:ext uri="{FF2B5EF4-FFF2-40B4-BE49-F238E27FC236}">
                <a16:creationId xmlns:a16="http://schemas.microsoft.com/office/drawing/2014/main" id="{9CB8F6AF-B111-B6B2-1EEE-A9DD0162C584}"/>
              </a:ext>
            </a:extLst>
          </xdr:cNvPr>
          <xdr:cNvSpPr txBox="1"/>
        </xdr:nvSpPr>
        <xdr:spPr>
          <a:xfrm>
            <a:off x="10645986" y="3637040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E2</a:t>
            </a:r>
          </a:p>
        </xdr:txBody>
      </xdr:sp>
      <xdr:sp macro="" textlink="">
        <xdr:nvSpPr>
          <xdr:cNvPr id="136" name="CuadroTexto 223">
            <a:extLst>
              <a:ext uri="{FF2B5EF4-FFF2-40B4-BE49-F238E27FC236}">
                <a16:creationId xmlns:a16="http://schemas.microsoft.com/office/drawing/2014/main" id="{BE76AD24-9E7C-BF8A-8A37-67410D6A15A9}"/>
              </a:ext>
            </a:extLst>
          </xdr:cNvPr>
          <xdr:cNvSpPr txBox="1"/>
        </xdr:nvSpPr>
        <xdr:spPr>
          <a:xfrm>
            <a:off x="11306143" y="4928244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F3</a:t>
            </a:r>
          </a:p>
        </xdr:txBody>
      </xdr:sp>
      <xdr:sp macro="" textlink="">
        <xdr:nvSpPr>
          <xdr:cNvPr id="137" name="CuadroTexto 224">
            <a:extLst>
              <a:ext uri="{FF2B5EF4-FFF2-40B4-BE49-F238E27FC236}">
                <a16:creationId xmlns:a16="http://schemas.microsoft.com/office/drawing/2014/main" id="{04F3069D-B9EC-68EA-6F0D-ED22821CBCFA}"/>
              </a:ext>
            </a:extLst>
          </xdr:cNvPr>
          <xdr:cNvSpPr txBox="1"/>
        </xdr:nvSpPr>
        <xdr:spPr>
          <a:xfrm>
            <a:off x="11131288" y="5304036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F4</a:t>
            </a:r>
          </a:p>
        </xdr:txBody>
      </xdr:sp>
    </xdr:grpSp>
    <xdr:clientData/>
  </xdr:twoCellAnchor>
  <xdr:twoCellAnchor>
    <xdr:from>
      <xdr:col>4</xdr:col>
      <xdr:colOff>667307</xdr:colOff>
      <xdr:row>22</xdr:row>
      <xdr:rowOff>55028</xdr:rowOff>
    </xdr:from>
    <xdr:to>
      <xdr:col>5</xdr:col>
      <xdr:colOff>331855</xdr:colOff>
      <xdr:row>23</xdr:row>
      <xdr:rowOff>82088</xdr:rowOff>
    </xdr:to>
    <xdr:sp macro="" textlink="">
      <xdr:nvSpPr>
        <xdr:cNvPr id="91" name="CuadroTexto 1">
          <a:extLst>
            <a:ext uri="{FF2B5EF4-FFF2-40B4-BE49-F238E27FC236}">
              <a16:creationId xmlns:a16="http://schemas.microsoft.com/office/drawing/2014/main" id="{31670FF5-A2D1-7A1B-3A7A-F07AC920214E}"/>
            </a:ext>
          </a:extLst>
        </xdr:cNvPr>
        <xdr:cNvSpPr txBox="1"/>
      </xdr:nvSpPr>
      <xdr:spPr>
        <a:xfrm>
          <a:off x="3715307" y="4246028"/>
          <a:ext cx="426548" cy="217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800" b="1" u="sng">
              <a:solidFill>
                <a:srgbClr val="FF0000"/>
              </a:solidFill>
            </a:rPr>
            <a:t>B4</a:t>
          </a:r>
        </a:p>
      </xdr:txBody>
    </xdr:sp>
    <xdr:clientData/>
  </xdr:two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D8CEDB60-2775-2F69-D934-515B8386AAE7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3" name="CuadroTexto 89">
          <a:extLst>
            <a:ext uri="{FF2B5EF4-FFF2-40B4-BE49-F238E27FC236}">
              <a16:creationId xmlns:a16="http://schemas.microsoft.com/office/drawing/2014/main" id="{88C7DB9E-070C-0134-771E-6BFBF3EA789A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8349F8B3-7114-0A0B-29B1-283C79A2BD22}"/>
            </a:ext>
          </a:extLst>
        </xdr:cNvPr>
        <xdr:cNvCxnSpPr>
          <a:cxnSpLocks/>
          <a:stCxn id="3" idx="3"/>
          <a:endCxn id="5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5" name="CuadroTexto 8">
          <a:extLst>
            <a:ext uri="{FF2B5EF4-FFF2-40B4-BE49-F238E27FC236}">
              <a16:creationId xmlns:a16="http://schemas.microsoft.com/office/drawing/2014/main" id="{BD385BBA-A720-9518-3688-86838158A336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9F5F4831-FDF2-2F92-EA60-35179CC6A5E1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7" name="CuadroTexto 89">
          <a:extLst>
            <a:ext uri="{FF2B5EF4-FFF2-40B4-BE49-F238E27FC236}">
              <a16:creationId xmlns:a16="http://schemas.microsoft.com/office/drawing/2014/main" id="{620114C9-85A9-1F92-D010-70A65B6D831F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77FE222-C65D-5DA2-5C2F-4CDFB7893E99}"/>
            </a:ext>
          </a:extLst>
        </xdr:cNvPr>
        <xdr:cNvCxnSpPr>
          <a:cxnSpLocks/>
          <a:stCxn id="6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9" name="CuadroTexto 89">
          <a:extLst>
            <a:ext uri="{FF2B5EF4-FFF2-40B4-BE49-F238E27FC236}">
              <a16:creationId xmlns:a16="http://schemas.microsoft.com/office/drawing/2014/main" id="{9EF3BF2C-B2C6-30D9-C50F-B77E5E96F279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25D71FAB-37D0-85FF-0650-30A32EA31B80}"/>
            </a:ext>
          </a:extLst>
        </xdr:cNvPr>
        <xdr:cNvCxnSpPr>
          <a:cxnSpLocks/>
          <a:stCxn id="9" idx="0"/>
          <a:endCxn id="6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11" name="CuadroTexto 89">
          <a:extLst>
            <a:ext uri="{FF2B5EF4-FFF2-40B4-BE49-F238E27FC236}">
              <a16:creationId xmlns:a16="http://schemas.microsoft.com/office/drawing/2014/main" id="{7448E4C8-EBB6-4BC5-2327-9128AA52F234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65870E08-7498-C8EE-DA65-108D28969B70}"/>
            </a:ext>
          </a:extLst>
        </xdr:cNvPr>
        <xdr:cNvCxnSpPr>
          <a:cxnSpLocks/>
          <a:stCxn id="11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88154442-EB13-A7E1-2506-60D137FF0342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14" name="CuadroTexto 55">
          <a:extLst>
            <a:ext uri="{FF2B5EF4-FFF2-40B4-BE49-F238E27FC236}">
              <a16:creationId xmlns:a16="http://schemas.microsoft.com/office/drawing/2014/main" id="{1BE04D8A-E636-740E-0E0C-9E073947E6E2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84EAEE7D-CB59-4329-BFD5-D0F900655503}"/>
            </a:ext>
          </a:extLst>
        </xdr:cNvPr>
        <xdr:cNvCxnSpPr>
          <a:cxnSpLocks/>
          <a:stCxn id="2" idx="3"/>
          <a:endCxn id="14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EC9F7574-E460-9AF1-5FF1-74584F59F7C8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17" name="CuadroTexto 89">
          <a:extLst>
            <a:ext uri="{FF2B5EF4-FFF2-40B4-BE49-F238E27FC236}">
              <a16:creationId xmlns:a16="http://schemas.microsoft.com/office/drawing/2014/main" id="{E3B1E01C-E2A7-D6D5-79F1-770F22203002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2BF4F719-5A6B-6E7C-AF4D-9411002B2B30}"/>
            </a:ext>
          </a:extLst>
        </xdr:cNvPr>
        <xdr:cNvCxnSpPr>
          <a:cxnSpLocks/>
          <a:stCxn id="16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19" name="CuadroTexto 89">
          <a:extLst>
            <a:ext uri="{FF2B5EF4-FFF2-40B4-BE49-F238E27FC236}">
              <a16:creationId xmlns:a16="http://schemas.microsoft.com/office/drawing/2014/main" id="{370450EA-0D66-2043-BD70-C96EC62DC27E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3E2072D3-5642-ECA0-E1DA-DE191E22FCB1}"/>
            </a:ext>
          </a:extLst>
        </xdr:cNvPr>
        <xdr:cNvCxnSpPr>
          <a:cxnSpLocks/>
          <a:stCxn id="19" idx="0"/>
          <a:endCxn id="16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21" name="CuadroTexto 89">
          <a:extLst>
            <a:ext uri="{FF2B5EF4-FFF2-40B4-BE49-F238E27FC236}">
              <a16:creationId xmlns:a16="http://schemas.microsoft.com/office/drawing/2014/main" id="{2B8CB992-4CBE-7BB0-EE0B-20D027EB8C3D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5B45BC-2B5F-BF2B-88FB-B9CCB250C087}"/>
            </a:ext>
          </a:extLst>
        </xdr:cNvPr>
        <xdr:cNvCxnSpPr>
          <a:cxnSpLocks/>
          <a:stCxn id="21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8A0195A0-AFCE-74F7-1969-BEEAEBE28B75}"/>
            </a:ext>
          </a:extLst>
        </xdr:cNvPr>
        <xdr:cNvCxnSpPr>
          <a:cxnSpLocks/>
          <a:stCxn id="13" idx="3"/>
          <a:endCxn id="24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24" name="CuadroTexto 89">
          <a:extLst>
            <a:ext uri="{FF2B5EF4-FFF2-40B4-BE49-F238E27FC236}">
              <a16:creationId xmlns:a16="http://schemas.microsoft.com/office/drawing/2014/main" id="{BBBD214E-E392-8040-EE44-8FABBA4B9E6C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25" name="CuadroTexto 89">
          <a:extLst>
            <a:ext uri="{FF2B5EF4-FFF2-40B4-BE49-F238E27FC236}">
              <a16:creationId xmlns:a16="http://schemas.microsoft.com/office/drawing/2014/main" id="{C42442B9-1BAE-FC7A-61F9-928B85BF5926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1FA67DCD-4040-6EC1-E370-8AA8F47911BF}"/>
            </a:ext>
          </a:extLst>
        </xdr:cNvPr>
        <xdr:cNvCxnSpPr>
          <a:cxnSpLocks/>
          <a:stCxn id="27" idx="3"/>
          <a:endCxn id="16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27" name="CuadroTexto 89">
          <a:extLst>
            <a:ext uri="{FF2B5EF4-FFF2-40B4-BE49-F238E27FC236}">
              <a16:creationId xmlns:a16="http://schemas.microsoft.com/office/drawing/2014/main" id="{A2A35DA1-311D-4AA4-5742-58C40BEE6D1B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C6B34306-61E5-BD75-B18C-78C22DF92156}"/>
            </a:ext>
          </a:extLst>
        </xdr:cNvPr>
        <xdr:cNvCxnSpPr>
          <a:cxnSpLocks/>
          <a:stCxn id="29" idx="3"/>
          <a:endCxn id="7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29" name="CuadroTexto 89">
          <a:extLst>
            <a:ext uri="{FF2B5EF4-FFF2-40B4-BE49-F238E27FC236}">
              <a16:creationId xmlns:a16="http://schemas.microsoft.com/office/drawing/2014/main" id="{947AB18D-1459-0D1A-BB7B-DF2846214070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8C92C36E-7351-0514-0CE4-56B14A1162FB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C403164-0BCB-F5DB-FE29-1F5AE03F90B7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D07FF1F5-A86D-63C9-F135-F87F1CA2714C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A8611EF2-04A0-675A-7FA8-EA055CB9DA84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18E79C66-A7A4-4B0D-986C-F6FC810A1C3F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B4A567E3-182A-0752-9B02-AA47BC58A890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B2340E2F-6E85-A9DB-3A2D-74C28E79EB57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D3B966B3-8BC0-BDF4-FC21-9E5EC099B538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FB9E3E8F-93A9-DF6E-EF3C-53B7A53F54F9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13FD131E-015C-3EF4-8BE6-C5C121B7A08E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40B8430F-F000-6216-4708-5E00B7E53653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41" name="CuadroTexto 89">
          <a:extLst>
            <a:ext uri="{FF2B5EF4-FFF2-40B4-BE49-F238E27FC236}">
              <a16:creationId xmlns:a16="http://schemas.microsoft.com/office/drawing/2014/main" id="{2D6CB821-8375-D6EE-4EA8-9AC79A505112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42" name="CuadroTexto 89">
          <a:extLst>
            <a:ext uri="{FF2B5EF4-FFF2-40B4-BE49-F238E27FC236}">
              <a16:creationId xmlns:a16="http://schemas.microsoft.com/office/drawing/2014/main" id="{B99033FC-A2F2-47C9-E0A5-E5D93CE7C7BF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43" name="CuadroTexto 89">
          <a:extLst>
            <a:ext uri="{FF2B5EF4-FFF2-40B4-BE49-F238E27FC236}">
              <a16:creationId xmlns:a16="http://schemas.microsoft.com/office/drawing/2014/main" id="{AC779ACB-3882-F65B-35F6-E9A94FFD4ABC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56F04CBF-7B31-72BE-BAC7-E639C7CF1ACC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45" name="CuadroTexto 89">
          <a:extLst>
            <a:ext uri="{FF2B5EF4-FFF2-40B4-BE49-F238E27FC236}">
              <a16:creationId xmlns:a16="http://schemas.microsoft.com/office/drawing/2014/main" id="{FCDE4453-E4E2-DBE7-5CC7-4F675D8DE0EB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46" name="CuadroTexto 89">
          <a:extLst>
            <a:ext uri="{FF2B5EF4-FFF2-40B4-BE49-F238E27FC236}">
              <a16:creationId xmlns:a16="http://schemas.microsoft.com/office/drawing/2014/main" id="{2FF6D95D-DCB1-782D-5AAB-27F91217CFAF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FD8362D8-C9DE-A1C9-8259-2251DC15FF1C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48" name="CuadroTexto 89">
          <a:extLst>
            <a:ext uri="{FF2B5EF4-FFF2-40B4-BE49-F238E27FC236}">
              <a16:creationId xmlns:a16="http://schemas.microsoft.com/office/drawing/2014/main" id="{33F13B03-3119-4CD0-6933-2D036CF788F1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49" name="CuadroTexto 89">
          <a:extLst>
            <a:ext uri="{FF2B5EF4-FFF2-40B4-BE49-F238E27FC236}">
              <a16:creationId xmlns:a16="http://schemas.microsoft.com/office/drawing/2014/main" id="{5D98445E-7326-E798-C521-9822A9EC2C06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50" name="CuadroTexto 89">
          <a:extLst>
            <a:ext uri="{FF2B5EF4-FFF2-40B4-BE49-F238E27FC236}">
              <a16:creationId xmlns:a16="http://schemas.microsoft.com/office/drawing/2014/main" id="{9950C371-1389-9BE5-A778-01598F9FDA56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0C614315-0E6A-88BC-64F8-F8C08DB2F5A4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52" name="Rectángulo: esquinas redondeadas 51">
          <a:extLst>
            <a:ext uri="{FF2B5EF4-FFF2-40B4-BE49-F238E27FC236}">
              <a16:creationId xmlns:a16="http://schemas.microsoft.com/office/drawing/2014/main" id="{0C254D81-65AD-D1D4-0F3F-FBA741B8518D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53" name="CuadroTexto 89">
          <a:extLst>
            <a:ext uri="{FF2B5EF4-FFF2-40B4-BE49-F238E27FC236}">
              <a16:creationId xmlns:a16="http://schemas.microsoft.com/office/drawing/2014/main" id="{02D40B98-8126-B4C3-93DD-3CF8FE7401F2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6350FEBA-D452-A5FA-C51D-170E18FC0CB2}"/>
            </a:ext>
          </a:extLst>
        </xdr:cNvPr>
        <xdr:cNvCxnSpPr>
          <a:cxnSpLocks/>
          <a:stCxn id="53" idx="3"/>
          <a:endCxn id="55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55" name="CuadroTexto 101">
          <a:extLst>
            <a:ext uri="{FF2B5EF4-FFF2-40B4-BE49-F238E27FC236}">
              <a16:creationId xmlns:a16="http://schemas.microsoft.com/office/drawing/2014/main" id="{FA2332B2-F556-8BAB-DCA8-74E953715E7F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56" name="Rectángulo: esquinas redondeadas 55">
          <a:extLst>
            <a:ext uri="{FF2B5EF4-FFF2-40B4-BE49-F238E27FC236}">
              <a16:creationId xmlns:a16="http://schemas.microsoft.com/office/drawing/2014/main" id="{ACCE0E01-2C3A-5450-A607-A2A7AFAC31D1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57" name="CuadroTexto 89">
          <a:extLst>
            <a:ext uri="{FF2B5EF4-FFF2-40B4-BE49-F238E27FC236}">
              <a16:creationId xmlns:a16="http://schemas.microsoft.com/office/drawing/2014/main" id="{93380B2E-D833-C18F-C9D6-91AE29751DBA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CA7BDD73-49B2-6E7C-4ED9-3AB97821C273}"/>
            </a:ext>
          </a:extLst>
        </xdr:cNvPr>
        <xdr:cNvCxnSpPr>
          <a:cxnSpLocks/>
          <a:stCxn id="56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59" name="CuadroTexto 89">
          <a:extLst>
            <a:ext uri="{FF2B5EF4-FFF2-40B4-BE49-F238E27FC236}">
              <a16:creationId xmlns:a16="http://schemas.microsoft.com/office/drawing/2014/main" id="{4A68D4C6-152F-2FA3-1442-5BF755F9B0C3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60" name="Conector recto de flecha 59">
          <a:extLst>
            <a:ext uri="{FF2B5EF4-FFF2-40B4-BE49-F238E27FC236}">
              <a16:creationId xmlns:a16="http://schemas.microsoft.com/office/drawing/2014/main" id="{35A2FD74-E173-70F2-A104-DD4BCB832C98}"/>
            </a:ext>
          </a:extLst>
        </xdr:cNvPr>
        <xdr:cNvCxnSpPr>
          <a:cxnSpLocks/>
          <a:stCxn id="59" idx="0"/>
          <a:endCxn id="56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61" name="CuadroTexto 89">
          <a:extLst>
            <a:ext uri="{FF2B5EF4-FFF2-40B4-BE49-F238E27FC236}">
              <a16:creationId xmlns:a16="http://schemas.microsoft.com/office/drawing/2014/main" id="{26976583-AE32-071A-52A4-A947742FA2FB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827AA5A9-A365-C93C-EED3-FC5A3598E9CE}"/>
            </a:ext>
          </a:extLst>
        </xdr:cNvPr>
        <xdr:cNvCxnSpPr>
          <a:cxnSpLocks/>
          <a:stCxn id="61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63" name="Rectángulo: esquinas redondeadas 62">
          <a:extLst>
            <a:ext uri="{FF2B5EF4-FFF2-40B4-BE49-F238E27FC236}">
              <a16:creationId xmlns:a16="http://schemas.microsoft.com/office/drawing/2014/main" id="{97B5B7BC-AFB4-87FD-1A8B-0C5BB9EE6C5D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64" name="CuadroTexto 110">
          <a:extLst>
            <a:ext uri="{FF2B5EF4-FFF2-40B4-BE49-F238E27FC236}">
              <a16:creationId xmlns:a16="http://schemas.microsoft.com/office/drawing/2014/main" id="{A699956D-D736-E47B-7AE1-ACBD974AABB5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572AFCD8-AEB0-FCB0-1995-E1CFD43575DA}"/>
            </a:ext>
          </a:extLst>
        </xdr:cNvPr>
        <xdr:cNvCxnSpPr>
          <a:cxnSpLocks/>
          <a:stCxn id="52" idx="3"/>
          <a:endCxn id="64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66" name="Rectángulo: esquinas redondeadas 65">
          <a:extLst>
            <a:ext uri="{FF2B5EF4-FFF2-40B4-BE49-F238E27FC236}">
              <a16:creationId xmlns:a16="http://schemas.microsoft.com/office/drawing/2014/main" id="{854825C8-8185-DBFE-5E65-2945050D3C1B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7" name="CuadroTexto 89">
          <a:extLst>
            <a:ext uri="{FF2B5EF4-FFF2-40B4-BE49-F238E27FC236}">
              <a16:creationId xmlns:a16="http://schemas.microsoft.com/office/drawing/2014/main" id="{E73F7B49-3971-7DB9-FCBD-B4A1BDD47C08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45A4E2CD-C6E7-8807-B2B9-E5464467DA9F}"/>
            </a:ext>
          </a:extLst>
        </xdr:cNvPr>
        <xdr:cNvCxnSpPr>
          <a:cxnSpLocks/>
          <a:stCxn id="66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69" name="CuadroTexto 89">
          <a:extLst>
            <a:ext uri="{FF2B5EF4-FFF2-40B4-BE49-F238E27FC236}">
              <a16:creationId xmlns:a16="http://schemas.microsoft.com/office/drawing/2014/main" id="{B60621EE-62B8-8380-E3E7-19605291AC96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45620338-558A-84B0-E78C-6213A090A517}"/>
            </a:ext>
          </a:extLst>
        </xdr:cNvPr>
        <xdr:cNvCxnSpPr>
          <a:cxnSpLocks/>
          <a:stCxn id="69" idx="0"/>
          <a:endCxn id="66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71" name="CuadroTexto 89">
          <a:extLst>
            <a:ext uri="{FF2B5EF4-FFF2-40B4-BE49-F238E27FC236}">
              <a16:creationId xmlns:a16="http://schemas.microsoft.com/office/drawing/2014/main" id="{40D0F165-474F-AD8A-3890-7868A85BC196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F067F429-B9BC-C0FD-B701-27D68ECE463E}"/>
            </a:ext>
          </a:extLst>
        </xdr:cNvPr>
        <xdr:cNvCxnSpPr>
          <a:cxnSpLocks/>
          <a:stCxn id="71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34CDD0A7-59FE-8B6C-6562-1C29C7037B72}"/>
            </a:ext>
          </a:extLst>
        </xdr:cNvPr>
        <xdr:cNvCxnSpPr>
          <a:cxnSpLocks/>
          <a:stCxn id="63" idx="3"/>
          <a:endCxn id="74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74" name="CuadroTexto 89">
          <a:extLst>
            <a:ext uri="{FF2B5EF4-FFF2-40B4-BE49-F238E27FC236}">
              <a16:creationId xmlns:a16="http://schemas.microsoft.com/office/drawing/2014/main" id="{A4FAAB65-A908-3A5B-AD95-05CDA47945B0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75" name="CuadroTexto 89">
          <a:extLst>
            <a:ext uri="{FF2B5EF4-FFF2-40B4-BE49-F238E27FC236}">
              <a16:creationId xmlns:a16="http://schemas.microsoft.com/office/drawing/2014/main" id="{5F75E00A-02B1-665A-D5AE-1C52E11A0C8E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574DD3E0-56C0-5E3E-82BF-950E1A230B2E}"/>
            </a:ext>
          </a:extLst>
        </xdr:cNvPr>
        <xdr:cNvCxnSpPr>
          <a:cxnSpLocks/>
          <a:stCxn id="77" idx="3"/>
          <a:endCxn id="66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77" name="CuadroTexto 89">
          <a:extLst>
            <a:ext uri="{FF2B5EF4-FFF2-40B4-BE49-F238E27FC236}">
              <a16:creationId xmlns:a16="http://schemas.microsoft.com/office/drawing/2014/main" id="{87B133C5-9E6A-5AA1-B902-8D0998821082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78" name="Conector recto de flecha 77">
          <a:extLst>
            <a:ext uri="{FF2B5EF4-FFF2-40B4-BE49-F238E27FC236}">
              <a16:creationId xmlns:a16="http://schemas.microsoft.com/office/drawing/2014/main" id="{B382FC1B-2E73-1AEE-0F45-42484E156087}"/>
            </a:ext>
          </a:extLst>
        </xdr:cNvPr>
        <xdr:cNvCxnSpPr>
          <a:cxnSpLocks/>
          <a:stCxn id="79" idx="3"/>
          <a:endCxn id="57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79" name="CuadroTexto 89">
          <a:extLst>
            <a:ext uri="{FF2B5EF4-FFF2-40B4-BE49-F238E27FC236}">
              <a16:creationId xmlns:a16="http://schemas.microsoft.com/office/drawing/2014/main" id="{4A48CC0F-C7A6-5CDD-5A10-7515007959DE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A3B0F85D-10F4-3D9C-46BF-3A2F53CA32EC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E5DD068E-9140-01D1-3311-9E08D5926E5C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7B1B881-6008-C3EA-DB57-7F5C948E5FCC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C2707D09-DA5D-0ABD-98DD-D924945F112B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B90FED52-AAAB-3CFA-B8C3-610B15858EEE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B31BA120-EFA3-B963-8D4E-40985F29E497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46D1FCBC-A624-DDDE-FDED-271DF61CA388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A1717495-88DE-9AEF-8AEC-013F8C69D305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45BF7AED-1B03-EB97-C7C3-81400F3EB365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CDA25C38-442E-78D2-FC40-85CCCA8EEFCD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44A5691B-6F84-B342-229E-179EDE93369F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99" name="CuadroTexto 89">
          <a:extLst>
            <a:ext uri="{FF2B5EF4-FFF2-40B4-BE49-F238E27FC236}">
              <a16:creationId xmlns:a16="http://schemas.microsoft.com/office/drawing/2014/main" id="{5914E270-1F0D-7FB2-466A-4DE12C42A017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DBF05CE1-2467-6F9F-CB90-D4B0C3869EE1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104" name="CuadroTexto 89">
          <a:extLst>
            <a:ext uri="{FF2B5EF4-FFF2-40B4-BE49-F238E27FC236}">
              <a16:creationId xmlns:a16="http://schemas.microsoft.com/office/drawing/2014/main" id="{AE144A6B-CAFE-C497-61E5-D3389A4E8833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138" name="CuadroTexto 89">
          <a:extLst>
            <a:ext uri="{FF2B5EF4-FFF2-40B4-BE49-F238E27FC236}">
              <a16:creationId xmlns:a16="http://schemas.microsoft.com/office/drawing/2014/main" id="{B422A70D-EB84-12B5-463C-7196E0D52B98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139" name="CuadroTexto 89">
          <a:extLst>
            <a:ext uri="{FF2B5EF4-FFF2-40B4-BE49-F238E27FC236}">
              <a16:creationId xmlns:a16="http://schemas.microsoft.com/office/drawing/2014/main" id="{90883D64-6E3C-9A4B-CD86-CAFE2CC001AF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140" name="CuadroTexto 89">
          <a:extLst>
            <a:ext uri="{FF2B5EF4-FFF2-40B4-BE49-F238E27FC236}">
              <a16:creationId xmlns:a16="http://schemas.microsoft.com/office/drawing/2014/main" id="{3EB8CE6B-A92E-2991-737D-8F0788D8645B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141" name="CuadroTexto 89">
          <a:extLst>
            <a:ext uri="{FF2B5EF4-FFF2-40B4-BE49-F238E27FC236}">
              <a16:creationId xmlns:a16="http://schemas.microsoft.com/office/drawing/2014/main" id="{63691BF4-D77C-8A62-C033-16B3BBA753A1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142" name="CuadroTexto 89">
          <a:extLst>
            <a:ext uri="{FF2B5EF4-FFF2-40B4-BE49-F238E27FC236}">
              <a16:creationId xmlns:a16="http://schemas.microsoft.com/office/drawing/2014/main" id="{044B1331-17A0-E972-3D79-C8A547D42102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43" name="CuadroTexto 89">
          <a:extLst>
            <a:ext uri="{FF2B5EF4-FFF2-40B4-BE49-F238E27FC236}">
              <a16:creationId xmlns:a16="http://schemas.microsoft.com/office/drawing/2014/main" id="{EE082D69-3580-48EA-9667-F2BC43DB9DFB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44" name="CuadroTexto 89">
          <a:extLst>
            <a:ext uri="{FF2B5EF4-FFF2-40B4-BE49-F238E27FC236}">
              <a16:creationId xmlns:a16="http://schemas.microsoft.com/office/drawing/2014/main" id="{63344DA9-DC8F-4178-5879-0B7745313469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45" name="CuadroTexto 89">
          <a:extLst>
            <a:ext uri="{FF2B5EF4-FFF2-40B4-BE49-F238E27FC236}">
              <a16:creationId xmlns:a16="http://schemas.microsoft.com/office/drawing/2014/main" id="{925DDBF1-61F9-4144-79D6-DD09F6A71731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3CA67903-3A51-4720-A30B-5EE42814812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H7" zoomScale="110" zoomScaleNormal="110" workbookViewId="0">
      <selection activeCell="Y25" sqref="Y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9BC41-68A6-4E77-BC52-076B7D9AA93A}">
  <sheetPr>
    <tabColor rgb="FFFFFF00"/>
  </sheetPr>
  <dimension ref="A1:W56"/>
  <sheetViews>
    <sheetView topLeftCell="A13" zoomScale="70" zoomScaleNormal="70" workbookViewId="0">
      <selection activeCell="F2" sqref="F2:F48"/>
    </sheetView>
  </sheetViews>
  <sheetFormatPr baseColWidth="10" defaultRowHeight="15" x14ac:dyDescent="0.25"/>
  <cols>
    <col min="1" max="1" width="5.28515625" bestFit="1" customWidth="1"/>
    <col min="2" max="2" width="5" bestFit="1" customWidth="1"/>
    <col min="3" max="3" width="2.140625" bestFit="1" customWidth="1"/>
    <col min="4" max="4" width="16.85546875" bestFit="1" customWidth="1"/>
    <col min="5" max="5" width="16" bestFit="1" customWidth="1"/>
    <col min="6" max="6" width="12.85546875" bestFit="1" customWidth="1"/>
    <col min="8" max="8" width="21.5703125" bestFit="1" customWidth="1"/>
    <col min="9" max="9" width="20.140625" customWidth="1"/>
    <col min="10" max="10" width="17.42578125" bestFit="1" customWidth="1"/>
  </cols>
  <sheetData>
    <row r="1" spans="1:23" x14ac:dyDescent="0.25">
      <c r="B1" s="3"/>
      <c r="C1" s="7"/>
      <c r="D1" s="3" t="s">
        <v>49</v>
      </c>
      <c r="E1" s="3" t="s">
        <v>50</v>
      </c>
      <c r="F1" s="3" t="s">
        <v>51</v>
      </c>
      <c r="G1" s="3"/>
      <c r="H1" s="3" t="s">
        <v>113</v>
      </c>
      <c r="I1" s="3" t="s">
        <v>52</v>
      </c>
      <c r="J1" s="3" t="s">
        <v>53</v>
      </c>
      <c r="K1" s="3" t="s">
        <v>153</v>
      </c>
      <c r="L1" s="3" t="s">
        <v>54</v>
      </c>
      <c r="M1" s="3" t="s">
        <v>55</v>
      </c>
      <c r="N1" s="3" t="s">
        <v>56</v>
      </c>
      <c r="O1" s="3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</row>
    <row r="2" spans="1:23" x14ac:dyDescent="0.25">
      <c r="A2" s="3" t="s">
        <v>68</v>
      </c>
      <c r="B2" s="5">
        <v>1</v>
      </c>
      <c r="C2" s="7" t="s">
        <v>63</v>
      </c>
      <c r="D2" s="6">
        <v>14241.934359413817</v>
      </c>
      <c r="E2" s="6">
        <v>0</v>
      </c>
      <c r="F2" s="6">
        <v>14241.934359413817</v>
      </c>
      <c r="G2" s="6"/>
      <c r="H2" s="6">
        <v>205857.39576450959</v>
      </c>
      <c r="I2" s="6">
        <v>32463.205910446723</v>
      </c>
      <c r="J2" s="6">
        <v>238320.60167495633</v>
      </c>
      <c r="K2" s="27">
        <f>J2/F2</f>
        <v>16.733724202107989</v>
      </c>
      <c r="L2" s="6"/>
      <c r="M2" s="6"/>
      <c r="N2" s="6">
        <v>15221.731285038801</v>
      </c>
      <c r="O2" s="6"/>
      <c r="P2" s="6">
        <v>100</v>
      </c>
      <c r="Q2" s="6">
        <v>1000</v>
      </c>
      <c r="R2" s="6"/>
      <c r="S2" s="6">
        <v>600</v>
      </c>
      <c r="T2" s="6">
        <v>3000</v>
      </c>
      <c r="W2">
        <f>J2/F2</f>
        <v>16.733724202107989</v>
      </c>
    </row>
    <row r="3" spans="1:23" x14ac:dyDescent="0.25">
      <c r="A3" s="8" t="s">
        <v>69</v>
      </c>
      <c r="B3" s="3">
        <v>1</v>
      </c>
      <c r="C3" s="3" t="s">
        <v>64</v>
      </c>
      <c r="D3" s="6"/>
      <c r="E3" s="6"/>
      <c r="F3" s="6">
        <v>991.59999999999991</v>
      </c>
      <c r="G3" s="6"/>
      <c r="H3" s="29">
        <v>1774.324036588763</v>
      </c>
      <c r="I3" s="29">
        <v>345.31975790339573</v>
      </c>
      <c r="J3" s="29">
        <v>2119.6437944921586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 spans="1:23" x14ac:dyDescent="0.25">
      <c r="A4" s="3" t="s">
        <v>42</v>
      </c>
      <c r="B4" s="3">
        <v>1.2</v>
      </c>
      <c r="C4" s="3"/>
      <c r="D4" s="6">
        <v>14241.934359413817</v>
      </c>
      <c r="E4" s="6">
        <v>0</v>
      </c>
      <c r="F4" s="6">
        <v>14241.934359413817</v>
      </c>
      <c r="G4" s="6"/>
      <c r="H4" s="6">
        <v>205857.39576450959</v>
      </c>
      <c r="I4" s="6">
        <v>32463.205910446723</v>
      </c>
      <c r="J4" s="6">
        <v>238320.60167495633</v>
      </c>
      <c r="K4" s="6"/>
      <c r="L4" s="6"/>
      <c r="M4" s="6"/>
      <c r="N4" s="6">
        <v>15221.731285038801</v>
      </c>
      <c r="O4" s="6"/>
      <c r="P4" s="6">
        <v>100</v>
      </c>
      <c r="Q4" s="6">
        <v>1000</v>
      </c>
      <c r="R4" s="6"/>
      <c r="S4" s="6">
        <v>600</v>
      </c>
      <c r="T4" s="6">
        <v>3000</v>
      </c>
    </row>
    <row r="5" spans="1:23" x14ac:dyDescent="0.25">
      <c r="A5" s="9" t="s">
        <v>70</v>
      </c>
      <c r="B5" s="3">
        <v>2</v>
      </c>
      <c r="C5" s="3" t="s">
        <v>63</v>
      </c>
      <c r="D5" s="6">
        <v>1890.8298403574672</v>
      </c>
      <c r="E5" s="6">
        <v>0</v>
      </c>
      <c r="F5" s="6">
        <v>1890.8298403574672</v>
      </c>
      <c r="G5" s="6"/>
      <c r="H5" s="6">
        <v>1995.2278746133472</v>
      </c>
      <c r="I5" s="6">
        <v>13.109194908598328</v>
      </c>
      <c r="J5" s="6">
        <v>2008.3370695219455</v>
      </c>
      <c r="K5" s="6"/>
      <c r="L5" s="6">
        <v>2.3287030702842202</v>
      </c>
      <c r="M5" s="6"/>
      <c r="N5" s="6"/>
      <c r="O5" s="6">
        <v>3.7621554359142801</v>
      </c>
      <c r="P5" s="6"/>
      <c r="Q5" s="6"/>
      <c r="R5" s="6"/>
      <c r="S5" s="6"/>
      <c r="T5" s="6"/>
    </row>
    <row r="6" spans="1:23" x14ac:dyDescent="0.25">
      <c r="A6" s="3" t="s">
        <v>71</v>
      </c>
      <c r="B6" s="3">
        <v>2</v>
      </c>
      <c r="C6" s="3" t="s">
        <v>64</v>
      </c>
      <c r="D6" s="6">
        <v>0</v>
      </c>
      <c r="E6" s="6">
        <v>0</v>
      </c>
      <c r="F6" s="6">
        <v>0</v>
      </c>
      <c r="G6" s="6"/>
      <c r="H6" s="6">
        <v>0</v>
      </c>
      <c r="I6" s="6">
        <v>0</v>
      </c>
      <c r="J6" s="6">
        <v>0</v>
      </c>
      <c r="K6" s="6">
        <v>0</v>
      </c>
      <c r="L6" s="6"/>
      <c r="M6" s="6"/>
      <c r="N6" s="6"/>
      <c r="O6" s="6"/>
      <c r="P6" s="6"/>
      <c r="Q6" s="6"/>
      <c r="R6" s="6"/>
      <c r="S6" s="6"/>
      <c r="T6" s="6"/>
    </row>
    <row r="7" spans="1:23" x14ac:dyDescent="0.25">
      <c r="A7" s="8" t="s">
        <v>72</v>
      </c>
      <c r="B7" s="3"/>
      <c r="C7" s="3"/>
      <c r="D7" s="3"/>
      <c r="E7" s="3"/>
      <c r="F7" s="6">
        <v>3062</v>
      </c>
      <c r="G7" s="6"/>
      <c r="H7" s="29">
        <v>5479.0038322254868</v>
      </c>
      <c r="I7" s="29">
        <v>1066.326239108711</v>
      </c>
      <c r="J7" s="29">
        <v>6545.3300713341978</v>
      </c>
    </row>
    <row r="8" spans="1:23" x14ac:dyDescent="0.25">
      <c r="A8" s="3" t="s">
        <v>110</v>
      </c>
      <c r="B8" s="3">
        <v>10.199999999999999</v>
      </c>
      <c r="C8" s="3"/>
      <c r="D8" s="6">
        <v>1.4235444931748558</v>
      </c>
      <c r="E8" s="6">
        <v>0</v>
      </c>
      <c r="F8" s="6">
        <v>1.4235444931748558</v>
      </c>
      <c r="G8" s="6"/>
      <c r="H8" s="6">
        <v>0</v>
      </c>
      <c r="I8" s="6">
        <v>0</v>
      </c>
      <c r="J8" s="6">
        <v>0</v>
      </c>
      <c r="K8" s="6"/>
      <c r="L8" s="6"/>
      <c r="M8" s="6"/>
      <c r="N8" s="6"/>
      <c r="O8" s="6"/>
      <c r="P8" s="6"/>
      <c r="Q8" s="6"/>
      <c r="R8" s="6"/>
      <c r="S8" s="6"/>
      <c r="T8" s="6"/>
    </row>
    <row r="9" spans="1:23" x14ac:dyDescent="0.25">
      <c r="A9" s="3" t="s">
        <v>74</v>
      </c>
      <c r="B9" s="3">
        <v>3.2</v>
      </c>
      <c r="C9" s="3"/>
      <c r="D9" s="6">
        <v>5666.9359769854709</v>
      </c>
      <c r="E9" s="6">
        <v>4173.54804763416</v>
      </c>
      <c r="F9" s="6">
        <v>9840.4840246196309</v>
      </c>
      <c r="G9" s="6"/>
      <c r="H9" s="6">
        <v>139802.99906579714</v>
      </c>
      <c r="I9" s="6">
        <v>14881.972716564609</v>
      </c>
      <c r="J9" s="6">
        <v>154684.97178236174</v>
      </c>
      <c r="K9" s="6"/>
      <c r="L9" s="6">
        <v>2.1170027911674798</v>
      </c>
      <c r="M9" s="6">
        <v>676.883625132406</v>
      </c>
      <c r="N9" s="6">
        <v>2135.9203957371201</v>
      </c>
      <c r="O9" s="6">
        <v>6425.1369202837404</v>
      </c>
      <c r="P9" s="6">
        <v>150.254953359545</v>
      </c>
      <c r="Q9" s="6">
        <v>1003.71776853105</v>
      </c>
      <c r="R9" s="6">
        <v>2460.48393507122</v>
      </c>
      <c r="S9" s="6">
        <v>1991.7208315277101</v>
      </c>
      <c r="T9" s="6">
        <v>363.853445392933</v>
      </c>
    </row>
    <row r="10" spans="1:23" x14ac:dyDescent="0.25">
      <c r="A10" s="3" t="s">
        <v>75</v>
      </c>
      <c r="B10" s="3">
        <v>2</v>
      </c>
      <c r="C10" s="3" t="s">
        <v>65</v>
      </c>
      <c r="D10" s="6">
        <v>4867.9914625945403</v>
      </c>
      <c r="E10" s="6">
        <v>3526.5971420657079</v>
      </c>
      <c r="F10" s="6">
        <v>8394.5886046602463</v>
      </c>
      <c r="G10" s="6"/>
      <c r="H10" s="6">
        <v>84911.598752487276</v>
      </c>
      <c r="I10" s="6">
        <v>8135.6791126292637</v>
      </c>
      <c r="J10" s="6">
        <v>93047.277865116543</v>
      </c>
      <c r="K10" s="6"/>
      <c r="L10" s="6">
        <v>4.4457058614517004</v>
      </c>
      <c r="M10" s="6">
        <v>676.88362513240497</v>
      </c>
      <c r="N10" s="6">
        <v>115.710492474974</v>
      </c>
      <c r="O10" s="6">
        <v>5716.1493700138399</v>
      </c>
      <c r="P10" s="6">
        <v>26.7733428096811</v>
      </c>
      <c r="Q10" s="6">
        <v>668.889283676834</v>
      </c>
      <c r="R10" s="6">
        <v>2460.48393507122</v>
      </c>
      <c r="S10" s="6">
        <v>381.044768510165</v>
      </c>
      <c r="T10" s="6">
        <v>2819.6155824545899</v>
      </c>
    </row>
    <row r="11" spans="1:23" x14ac:dyDescent="0.25">
      <c r="A11" s="3" t="s">
        <v>76</v>
      </c>
      <c r="B11" s="3">
        <v>2</v>
      </c>
      <c r="C11" s="3" t="s">
        <v>65</v>
      </c>
      <c r="D11" s="5">
        <v>4867.9914625945403</v>
      </c>
      <c r="E11" s="5">
        <v>3526.5971420657079</v>
      </c>
      <c r="F11" s="5">
        <v>8394.5886046602463</v>
      </c>
      <c r="H11">
        <v>84911.598752487276</v>
      </c>
      <c r="I11">
        <v>8135.6791126292637</v>
      </c>
      <c r="J11">
        <v>93047.277865116543</v>
      </c>
      <c r="L11">
        <v>4.4457058614517004</v>
      </c>
      <c r="M11">
        <v>676.88362513240497</v>
      </c>
      <c r="N11">
        <v>115.710492474974</v>
      </c>
      <c r="O11">
        <v>5716.1493700138399</v>
      </c>
      <c r="P11">
        <v>26.7733428096811</v>
      </c>
      <c r="Q11">
        <v>668.889283676834</v>
      </c>
      <c r="R11">
        <v>2460.48393507122</v>
      </c>
      <c r="S11">
        <v>381.044768510165</v>
      </c>
      <c r="T11">
        <v>2819.6155824545899</v>
      </c>
    </row>
    <row r="12" spans="1:23" x14ac:dyDescent="0.25">
      <c r="A12" s="3" t="s">
        <v>77</v>
      </c>
      <c r="B12" s="3">
        <v>2.2999999999999998</v>
      </c>
      <c r="C12" s="3"/>
      <c r="D12" s="10">
        <v>15338.677883346147</v>
      </c>
      <c r="E12" s="10">
        <v>2847.0574819322414</v>
      </c>
      <c r="F12" s="10">
        <v>18185.735365278386</v>
      </c>
      <c r="G12" s="10"/>
      <c r="H12" s="10">
        <v>257952.56229626751</v>
      </c>
      <c r="I12" s="10">
        <v>38804.449906379908</v>
      </c>
      <c r="J12" s="10">
        <v>296757.0122026474</v>
      </c>
      <c r="K12" s="6"/>
      <c r="L12" s="6"/>
      <c r="M12" s="6"/>
      <c r="N12" s="6">
        <v>17241.941188301498</v>
      </c>
      <c r="O12" s="6">
        <v>712.74970570362302</v>
      </c>
      <c r="P12" s="6">
        <v>223.481610549648</v>
      </c>
      <c r="Q12" s="6">
        <v>1307.99481286229</v>
      </c>
      <c r="R12" s="6"/>
      <c r="S12" s="6">
        <v>2161.90876568659</v>
      </c>
      <c r="T12" s="6">
        <v>363.877923853987</v>
      </c>
    </row>
    <row r="13" spans="1:23" x14ac:dyDescent="0.25">
      <c r="A13" s="3" t="s">
        <v>78</v>
      </c>
      <c r="B13" s="3">
        <v>2.7</v>
      </c>
      <c r="C13" s="3"/>
      <c r="D13" s="6">
        <v>588.8406609572678</v>
      </c>
      <c r="E13" s="6">
        <v>289.7301607925088</v>
      </c>
      <c r="F13" s="6">
        <v>878.57082174977631</v>
      </c>
      <c r="G13" s="6"/>
      <c r="H13" s="6">
        <v>2900.6318157510323</v>
      </c>
      <c r="I13" s="6">
        <v>418.15880290485524</v>
      </c>
      <c r="J13" s="6">
        <v>3318.7906186558876</v>
      </c>
      <c r="K13" s="6"/>
      <c r="L13" s="6"/>
      <c r="M13" s="6"/>
      <c r="N13" s="6"/>
      <c r="O13" s="6"/>
      <c r="P13" s="6"/>
      <c r="Q13" s="6">
        <v>26.8336719925809</v>
      </c>
      <c r="R13" s="6"/>
      <c r="S13" s="6">
        <v>48.767297329486802</v>
      </c>
      <c r="T13" s="6">
        <v>180.35993908467699</v>
      </c>
    </row>
    <row r="14" spans="1:23" x14ac:dyDescent="0.25">
      <c r="A14" s="9" t="s">
        <v>79</v>
      </c>
      <c r="B14" s="3">
        <v>3</v>
      </c>
      <c r="C14" s="3" t="s">
        <v>63</v>
      </c>
      <c r="D14" s="6">
        <v>1718.936218506788</v>
      </c>
      <c r="E14" s="6">
        <v>0</v>
      </c>
      <c r="F14" s="6">
        <v>1718.936218506788</v>
      </c>
      <c r="G14" s="6"/>
      <c r="H14" s="6">
        <v>1813.8435223757701</v>
      </c>
      <c r="I14" s="6">
        <v>11.917449916907607</v>
      </c>
      <c r="J14" s="6">
        <v>1825.7609722926777</v>
      </c>
      <c r="K14" s="6"/>
      <c r="L14" s="6">
        <v>2.1170027911674798</v>
      </c>
      <c r="M14" s="6"/>
      <c r="N14" s="6"/>
      <c r="O14" s="6">
        <v>3.4201413053766201</v>
      </c>
      <c r="P14" s="6"/>
      <c r="Q14" s="6"/>
      <c r="R14" s="6"/>
      <c r="S14" s="6"/>
      <c r="T14" s="6"/>
    </row>
    <row r="15" spans="1:23" x14ac:dyDescent="0.25">
      <c r="A15" s="3" t="s">
        <v>80</v>
      </c>
      <c r="B15" s="3">
        <v>3</v>
      </c>
      <c r="C15" s="3" t="s">
        <v>64</v>
      </c>
      <c r="D15" s="6">
        <v>2879.464294902607</v>
      </c>
      <c r="E15" s="6">
        <v>0</v>
      </c>
      <c r="F15" s="6">
        <v>2879.464294902607</v>
      </c>
      <c r="G15" s="6"/>
      <c r="H15" s="6">
        <v>27555.917836920053</v>
      </c>
      <c r="I15" s="6">
        <v>1411.7319920826653</v>
      </c>
      <c r="J15" s="6">
        <v>28967.649829002719</v>
      </c>
      <c r="K15" s="27">
        <f>J15/F15</f>
        <v>10.060083009288538</v>
      </c>
      <c r="L15" s="6"/>
      <c r="M15" s="6">
        <v>676.883625132406</v>
      </c>
      <c r="N15" s="6"/>
      <c r="O15" s="6">
        <v>3413.2232922816502</v>
      </c>
      <c r="P15" s="6"/>
      <c r="Q15" s="6"/>
      <c r="R15" s="6">
        <v>1529.35357322961</v>
      </c>
      <c r="S15" s="6"/>
      <c r="T15" s="6"/>
    </row>
    <row r="16" spans="1:23" x14ac:dyDescent="0.25">
      <c r="A16" s="3" t="s">
        <v>81</v>
      </c>
      <c r="B16" s="3">
        <v>10.3</v>
      </c>
      <c r="C16" s="3"/>
      <c r="D16" s="6">
        <v>59.992232212368918</v>
      </c>
      <c r="E16" s="6">
        <v>0</v>
      </c>
      <c r="F16" s="6">
        <v>59.992232212368918</v>
      </c>
      <c r="G16" s="6"/>
      <c r="H16" s="6">
        <v>0</v>
      </c>
      <c r="I16" s="6">
        <v>0</v>
      </c>
      <c r="J16" s="6"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5">
      <c r="A17" s="3" t="s">
        <v>82</v>
      </c>
      <c r="B17" s="3">
        <v>4.3</v>
      </c>
      <c r="C17" s="3"/>
      <c r="D17" s="6">
        <v>1223.2056326518625</v>
      </c>
      <c r="E17" s="6">
        <v>1312.7527045618306</v>
      </c>
      <c r="F17" s="6">
        <v>2535.9583372136931</v>
      </c>
      <c r="G17" s="6"/>
      <c r="H17" s="6">
        <v>29104.962467650163</v>
      </c>
      <c r="I17" s="6">
        <v>2613.5396404894905</v>
      </c>
      <c r="J17" s="6">
        <v>31718.502108139652</v>
      </c>
      <c r="K17" s="6"/>
      <c r="L17" s="6"/>
      <c r="M17" s="6"/>
      <c r="N17" s="6">
        <v>758.05645362200005</v>
      </c>
      <c r="O17" s="6">
        <v>2325.7744883369201</v>
      </c>
      <c r="P17" s="6">
        <v>31.187370012576199</v>
      </c>
      <c r="Q17" s="6">
        <v>113.004621745145</v>
      </c>
      <c r="R17" s="6">
        <v>931.13036184161194</v>
      </c>
      <c r="S17" s="6">
        <v>37.172760468006402</v>
      </c>
      <c r="T17" s="6"/>
    </row>
    <row r="18" spans="1:20" x14ac:dyDescent="0.25">
      <c r="A18" s="3" t="s">
        <v>83</v>
      </c>
      <c r="B18" s="3">
        <v>3.4</v>
      </c>
      <c r="C18" s="3"/>
      <c r="D18" s="10">
        <v>9706.065784013861</v>
      </c>
      <c r="E18" s="10">
        <v>2333.7083423169302</v>
      </c>
      <c r="F18" s="10">
        <v>12039.774126330791</v>
      </c>
      <c r="G18" s="10"/>
      <c r="H18" s="10">
        <v>173979.70682154506</v>
      </c>
      <c r="I18" s="10">
        <v>27857.088127046612</v>
      </c>
      <c r="J18" s="10">
        <v>201836.79494859168</v>
      </c>
      <c r="K18" s="6"/>
      <c r="L18" s="6"/>
      <c r="M18" s="6"/>
      <c r="N18" s="6">
        <v>15864.0772461864</v>
      </c>
      <c r="O18" s="6">
        <v>30.030707339419799</v>
      </c>
      <c r="P18" s="6">
        <v>104.41402720267899</v>
      </c>
      <c r="Q18" s="6">
        <v>245.101240857775</v>
      </c>
      <c r="R18" s="6"/>
      <c r="S18" s="6">
        <v>195.99249530662499</v>
      </c>
      <c r="T18" s="6"/>
    </row>
    <row r="19" spans="1:20" x14ac:dyDescent="0.25">
      <c r="A19" s="3" t="s">
        <v>84</v>
      </c>
      <c r="B19" s="3">
        <v>3.9</v>
      </c>
      <c r="C19" s="3"/>
      <c r="D19" s="6">
        <v>184.00219334062348</v>
      </c>
      <c r="E19" s="6">
        <v>601.90594044689931</v>
      </c>
      <c r="F19" s="6">
        <v>785.90813378752296</v>
      </c>
      <c r="G19" s="6"/>
      <c r="H19" s="6">
        <v>925.64067646216438</v>
      </c>
      <c r="I19" s="6">
        <v>102.57761481303213</v>
      </c>
      <c r="J19" s="6">
        <v>1028.2182912751964</v>
      </c>
      <c r="K19" s="6"/>
      <c r="L19" s="6"/>
      <c r="M19" s="6"/>
      <c r="N19" s="6"/>
      <c r="O19" s="6"/>
      <c r="P19" s="6"/>
      <c r="Q19" s="6">
        <v>172.18042521850199</v>
      </c>
      <c r="R19" s="6"/>
      <c r="S19" s="6">
        <v>11.368199320281899</v>
      </c>
      <c r="T19" s="6">
        <v>2.4089331804744998E-2</v>
      </c>
    </row>
    <row r="20" spans="1:20" x14ac:dyDescent="0.25">
      <c r="A20" s="28" t="s">
        <v>45</v>
      </c>
      <c r="B20" s="3">
        <v>4</v>
      </c>
      <c r="C20" s="3" t="s">
        <v>63</v>
      </c>
      <c r="D20" s="6">
        <v>5403.6723560340815</v>
      </c>
      <c r="E20" s="6">
        <v>0</v>
      </c>
      <c r="F20" s="6">
        <v>5403.6723560340815</v>
      </c>
      <c r="G20" s="6"/>
      <c r="H20" s="6">
        <v>5403.6723560340815</v>
      </c>
      <c r="I20" s="6">
        <v>0</v>
      </c>
      <c r="J20" s="6">
        <v>5403.6723560340815</v>
      </c>
      <c r="K20" s="6"/>
      <c r="L20" s="6"/>
      <c r="M20" s="6"/>
      <c r="N20" s="6"/>
      <c r="O20" s="6"/>
      <c r="P20" s="6"/>
      <c r="Q20" s="6"/>
      <c r="R20" s="6"/>
      <c r="S20" s="6"/>
    </row>
    <row r="21" spans="1:20" x14ac:dyDescent="0.25">
      <c r="A21" s="3" t="s">
        <v>46</v>
      </c>
      <c r="B21" s="3">
        <v>4</v>
      </c>
      <c r="C21" s="3" t="s">
        <v>64</v>
      </c>
      <c r="D21" s="6">
        <v>1548.8325323083409</v>
      </c>
      <c r="E21" s="6">
        <v>0</v>
      </c>
      <c r="F21" s="6">
        <v>1548.8325323083409</v>
      </c>
      <c r="G21" s="6"/>
      <c r="H21" s="6">
        <v>18137.074041664637</v>
      </c>
      <c r="I21" s="6">
        <v>940.94578346476408</v>
      </c>
      <c r="J21" s="6">
        <v>19078.019825129402</v>
      </c>
      <c r="K21" s="27">
        <f>J21/F21</f>
        <v>12.317677623090731</v>
      </c>
      <c r="L21" s="6"/>
      <c r="M21" s="6"/>
      <c r="N21" s="6"/>
      <c r="O21" s="6">
        <v>2322.5868682875798</v>
      </c>
      <c r="P21" s="6"/>
      <c r="Q21" s="6"/>
      <c r="R21" s="6">
        <v>931.13036184161194</v>
      </c>
      <c r="S21" s="6"/>
    </row>
    <row r="22" spans="1:20" x14ac:dyDescent="0.25">
      <c r="A22" s="3" t="s">
        <v>47</v>
      </c>
      <c r="B22" s="3">
        <v>4</v>
      </c>
      <c r="C22" s="3" t="s">
        <v>65</v>
      </c>
      <c r="D22" s="6">
        <v>102.13135240801148</v>
      </c>
      <c r="E22" s="6">
        <v>0</v>
      </c>
      <c r="F22" s="6">
        <v>102.13135240801148</v>
      </c>
      <c r="G22" s="6"/>
      <c r="H22" s="6">
        <v>0</v>
      </c>
      <c r="I22" s="6">
        <v>0</v>
      </c>
      <c r="J22" s="6">
        <v>0</v>
      </c>
      <c r="K22" s="6"/>
      <c r="L22" s="6"/>
      <c r="M22" s="6"/>
      <c r="N22" s="6"/>
      <c r="O22" s="6"/>
      <c r="P22" s="6"/>
      <c r="Q22" s="6"/>
      <c r="R22" s="6"/>
      <c r="S22" s="6"/>
    </row>
    <row r="23" spans="1:20" x14ac:dyDescent="0.25">
      <c r="A23" s="3" t="s">
        <v>85</v>
      </c>
      <c r="B23" s="3">
        <v>6.4</v>
      </c>
      <c r="C23" s="3"/>
      <c r="D23" s="6">
        <v>1362.3088104938299</v>
      </c>
      <c r="E23" s="6">
        <v>0.61179857095787205</v>
      </c>
      <c r="F23" s="6">
        <v>1362.9206090647876</v>
      </c>
      <c r="G23" s="6"/>
      <c r="H23" s="6">
        <v>24453.813946121212</v>
      </c>
      <c r="I23" s="6">
        <v>3932.2047146624514</v>
      </c>
      <c r="J23" s="6">
        <v>28386.018660783662</v>
      </c>
      <c r="K23" s="6"/>
      <c r="L23" s="6"/>
      <c r="M23" s="6"/>
      <c r="N23" s="6">
        <v>2265.9030754069399</v>
      </c>
      <c r="O23" s="6"/>
      <c r="P23" s="6">
        <v>10.983998367756501</v>
      </c>
      <c r="Q23" s="6">
        <v>1.39856212152515</v>
      </c>
      <c r="R23" s="6"/>
      <c r="S23" s="6">
        <v>27.756445498835902</v>
      </c>
      <c r="T23" s="6"/>
    </row>
    <row r="24" spans="1:20" x14ac:dyDescent="0.25">
      <c r="A24" s="3" t="s">
        <v>86</v>
      </c>
      <c r="B24" s="3">
        <v>4.5</v>
      </c>
      <c r="C24" s="3"/>
      <c r="D24" s="6">
        <v>10444.367775019482</v>
      </c>
      <c r="E24" s="6">
        <v>2537.961850928245</v>
      </c>
      <c r="F24" s="6">
        <v>12982.32962594773</v>
      </c>
      <c r="G24" s="6"/>
      <c r="H24" s="6">
        <v>187479.24385091261</v>
      </c>
      <c r="I24" s="6">
        <v>30146.903390865275</v>
      </c>
      <c r="J24" s="6">
        <v>217626.14724177789</v>
      </c>
      <c r="K24" s="6"/>
      <c r="L24" s="6"/>
      <c r="M24" s="6"/>
      <c r="N24" s="6">
        <v>17371.923911449099</v>
      </c>
      <c r="O24" s="6"/>
      <c r="P24" s="6">
        <v>84.210655768618395</v>
      </c>
      <c r="Q24" s="6">
        <v>10.7223098040972</v>
      </c>
      <c r="R24" s="6"/>
      <c r="S24" s="6">
        <v>212.799419574231</v>
      </c>
      <c r="T24" s="6"/>
    </row>
    <row r="25" spans="1:20" x14ac:dyDescent="0.25">
      <c r="A25" s="3" t="s">
        <v>48</v>
      </c>
      <c r="B25" s="3">
        <v>4</v>
      </c>
      <c r="C25" s="3" t="s">
        <v>66</v>
      </c>
      <c r="D25" s="6">
        <v>277.06706548974842</v>
      </c>
      <c r="E25" s="6">
        <v>2475.5049473499262</v>
      </c>
      <c r="F25" s="6">
        <v>2752.5720128396733</v>
      </c>
      <c r="G25" s="6"/>
      <c r="H25" s="6">
        <v>467.46047567522032</v>
      </c>
      <c r="I25" s="6">
        <v>48.218264993616721</v>
      </c>
      <c r="J25" s="6">
        <v>515.67874066883701</v>
      </c>
      <c r="K25" s="6"/>
      <c r="L25" s="6"/>
      <c r="M25" s="6"/>
      <c r="N25" s="6"/>
      <c r="O25" s="6"/>
      <c r="P25" s="6"/>
      <c r="Q25" s="6">
        <v>122.772871456836</v>
      </c>
      <c r="R25" s="6"/>
      <c r="S25" s="6">
        <v>0.61984858557566602</v>
      </c>
      <c r="T25" s="6"/>
    </row>
    <row r="26" spans="1:20" x14ac:dyDescent="0.25">
      <c r="A26" s="3" t="s">
        <v>87</v>
      </c>
      <c r="B26" s="3">
        <v>4</v>
      </c>
      <c r="C26" s="3" t="s">
        <v>66</v>
      </c>
      <c r="D26" s="6">
        <v>277.06706548974842</v>
      </c>
      <c r="E26" s="6">
        <v>2475.5049473499262</v>
      </c>
      <c r="F26" s="6">
        <v>2752.5720128396733</v>
      </c>
      <c r="G26" s="6"/>
      <c r="H26" s="6">
        <v>467.46047567522032</v>
      </c>
      <c r="I26" s="6">
        <v>48.218264993616721</v>
      </c>
      <c r="J26" s="6">
        <v>515.67874066883701</v>
      </c>
      <c r="K26" s="6"/>
      <c r="L26" s="6"/>
      <c r="M26" s="6"/>
      <c r="N26" s="6"/>
      <c r="O26" s="6"/>
      <c r="P26" s="6"/>
      <c r="Q26" s="6">
        <v>122.772871456836</v>
      </c>
      <c r="R26" s="6"/>
      <c r="S26" s="6">
        <v>0.61984858557566602</v>
      </c>
      <c r="T26" s="6"/>
    </row>
    <row r="27" spans="1:20" x14ac:dyDescent="0.25">
      <c r="A27" s="3" t="s">
        <v>88</v>
      </c>
      <c r="B27" s="3">
        <v>5</v>
      </c>
      <c r="C27" s="3" t="s">
        <v>63</v>
      </c>
      <c r="D27" s="6">
        <v>66.828444751058441</v>
      </c>
      <c r="E27" s="6">
        <v>0</v>
      </c>
      <c r="F27" s="6">
        <v>66.828444751058441</v>
      </c>
      <c r="G27" s="6"/>
      <c r="H27" s="6">
        <v>0</v>
      </c>
      <c r="I27" s="6">
        <v>0</v>
      </c>
      <c r="J27" s="6">
        <v>0</v>
      </c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x14ac:dyDescent="0.25">
      <c r="A28" s="3" t="s">
        <v>89</v>
      </c>
      <c r="B28" s="3">
        <v>5</v>
      </c>
      <c r="C28" s="3" t="s">
        <v>64</v>
      </c>
      <c r="D28" s="6">
        <v>66.828444751058313</v>
      </c>
      <c r="E28" s="6">
        <v>808.85022294053181</v>
      </c>
      <c r="F28" s="6">
        <v>875.67866769159002</v>
      </c>
      <c r="G28" s="6"/>
      <c r="H28" s="6">
        <v>0</v>
      </c>
      <c r="I28" s="6">
        <v>0</v>
      </c>
      <c r="J28" s="6">
        <v>0</v>
      </c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x14ac:dyDescent="0.25">
      <c r="A29" s="3" t="s">
        <v>90</v>
      </c>
      <c r="B29" s="3">
        <v>5</v>
      </c>
      <c r="C29" s="3" t="s">
        <v>64</v>
      </c>
      <c r="D29" s="6">
        <v>66.828444751058313</v>
      </c>
      <c r="E29" s="6">
        <v>808.85022294053181</v>
      </c>
      <c r="F29" s="6">
        <v>875.67866769159002</v>
      </c>
      <c r="G29" s="6"/>
      <c r="H29" s="6">
        <v>0</v>
      </c>
      <c r="I29" s="6">
        <v>0</v>
      </c>
      <c r="J29" s="6">
        <v>0</v>
      </c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5">
      <c r="A30" s="3" t="s">
        <v>91</v>
      </c>
      <c r="B30" s="3">
        <v>5.6</v>
      </c>
      <c r="C30" s="3"/>
      <c r="D30" s="6">
        <v>10444.367747523967</v>
      </c>
      <c r="E30" s="6">
        <v>0</v>
      </c>
      <c r="F30" s="6">
        <v>10444.367747523967</v>
      </c>
      <c r="G30" s="6"/>
      <c r="H30" s="6">
        <v>187479.24385091261</v>
      </c>
      <c r="I30" s="6">
        <v>30146.903390865275</v>
      </c>
      <c r="J30" s="6">
        <v>217626.14724177789</v>
      </c>
      <c r="K30" s="6"/>
      <c r="L30" s="6"/>
      <c r="M30" s="6"/>
      <c r="N30" s="6">
        <v>17371.923911449099</v>
      </c>
      <c r="O30" s="6"/>
      <c r="P30" s="6">
        <v>84.210655768618395</v>
      </c>
      <c r="Q30" s="6">
        <v>10.7223098040972</v>
      </c>
      <c r="R30" s="6"/>
      <c r="S30" s="6">
        <v>212.799419574231</v>
      </c>
    </row>
    <row r="31" spans="1:20" x14ac:dyDescent="0.25">
      <c r="A31" s="8" t="s">
        <v>92</v>
      </c>
      <c r="B31" s="3">
        <v>6</v>
      </c>
      <c r="C31" s="3" t="s">
        <v>63</v>
      </c>
      <c r="D31" s="6"/>
      <c r="E31" s="6"/>
      <c r="F31" s="6">
        <v>5053.42276266919</v>
      </c>
      <c r="G31" s="6"/>
      <c r="H31" s="6">
        <v>9042.365343736119</v>
      </c>
      <c r="I31" s="6">
        <v>1759.8292910331122</v>
      </c>
      <c r="J31" s="6">
        <v>10802.194634769232</v>
      </c>
      <c r="K31" s="6"/>
      <c r="L31" s="6"/>
      <c r="M31" s="6"/>
      <c r="N31" s="6"/>
      <c r="O31" s="6"/>
      <c r="P31" s="6"/>
      <c r="Q31" s="6"/>
      <c r="R31" s="6"/>
      <c r="S31" s="6"/>
    </row>
    <row r="32" spans="1:20" x14ac:dyDescent="0.25">
      <c r="A32" s="3" t="s">
        <v>93</v>
      </c>
      <c r="B32" s="3">
        <v>6</v>
      </c>
      <c r="C32" s="3" t="s">
        <v>64</v>
      </c>
      <c r="D32" s="6">
        <v>519.602287996874</v>
      </c>
      <c r="E32" s="6">
        <v>6.2645558535955441</v>
      </c>
      <c r="F32" s="6">
        <v>525.86684385046942</v>
      </c>
      <c r="G32" s="6"/>
      <c r="H32" s="6">
        <v>0</v>
      </c>
      <c r="I32" s="6">
        <v>0</v>
      </c>
      <c r="J32" s="6">
        <v>0</v>
      </c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x14ac:dyDescent="0.25">
      <c r="A33" s="3" t="s">
        <v>94</v>
      </c>
      <c r="B33" s="3">
        <v>6</v>
      </c>
      <c r="C33" s="3" t="s">
        <v>65</v>
      </c>
      <c r="D33" s="6">
        <v>8581.7186545843142</v>
      </c>
      <c r="E33" s="6">
        <v>3.9454103667166756</v>
      </c>
      <c r="F33" s="6">
        <v>8585.6640649510318</v>
      </c>
      <c r="G33" s="6"/>
      <c r="H33" s="6">
        <v>150850.50994879918</v>
      </c>
      <c r="I33" s="6">
        <v>24513.022846690168</v>
      </c>
      <c r="J33" s="6">
        <v>175363.53279548936</v>
      </c>
      <c r="K33" s="6"/>
      <c r="L33" s="6"/>
      <c r="M33" s="6"/>
      <c r="N33" s="6">
        <v>14804.4442360714</v>
      </c>
      <c r="O33" s="6"/>
      <c r="P33" s="6">
        <v>0.505263936065939</v>
      </c>
      <c r="Q33" s="6"/>
      <c r="R33" s="6"/>
      <c r="S33" s="6"/>
      <c r="T33" s="6"/>
    </row>
    <row r="34" spans="1:20" x14ac:dyDescent="0.25">
      <c r="A34" s="3" t="s">
        <v>95</v>
      </c>
      <c r="B34" s="3">
        <v>6</v>
      </c>
      <c r="C34" s="3" t="s">
        <v>66</v>
      </c>
      <c r="D34" s="6">
        <v>35.364344363772766</v>
      </c>
      <c r="E34" s="6">
        <v>7.2631577301483688E-2</v>
      </c>
      <c r="F34" s="6">
        <v>35.436975941074252</v>
      </c>
      <c r="G34" s="6"/>
      <c r="H34" s="6">
        <v>5135.8111867195239</v>
      </c>
      <c r="I34" s="6">
        <v>673.95518328989135</v>
      </c>
      <c r="J34" s="6">
        <v>5809.7663700094154</v>
      </c>
      <c r="K34" s="6"/>
      <c r="L34" s="6"/>
      <c r="M34" s="6"/>
      <c r="N34" s="6">
        <v>29.668224921986901</v>
      </c>
      <c r="O34" s="6"/>
      <c r="P34" s="6">
        <v>0.72721393464796003</v>
      </c>
      <c r="Q34" s="6">
        <v>9.3237476825720496</v>
      </c>
      <c r="R34" s="6"/>
      <c r="S34" s="6">
        <v>185.04297407539499</v>
      </c>
      <c r="T34" s="6"/>
    </row>
    <row r="35" spans="1:20" x14ac:dyDescent="0.25">
      <c r="A35" s="3" t="s">
        <v>96</v>
      </c>
      <c r="B35" s="3">
        <v>6</v>
      </c>
      <c r="C35" s="3" t="s">
        <v>67</v>
      </c>
      <c r="D35" s="6">
        <v>336.5366919720135</v>
      </c>
      <c r="E35" s="6">
        <v>7.3584908315264803</v>
      </c>
      <c r="F35" s="6">
        <v>343.89518280353997</v>
      </c>
      <c r="G35" s="6"/>
      <c r="H35" s="6">
        <v>7044.8995941488602</v>
      </c>
      <c r="I35" s="6">
        <v>1028.5041064530176</v>
      </c>
      <c r="J35" s="6">
        <v>8073.403700601878</v>
      </c>
      <c r="K35" s="6"/>
      <c r="L35" s="6"/>
      <c r="M35" s="6"/>
      <c r="N35" s="6">
        <v>271.90837504875901</v>
      </c>
      <c r="O35" s="6"/>
      <c r="P35" s="6">
        <v>72.091837542709499</v>
      </c>
      <c r="Q35" s="6"/>
      <c r="R35" s="6"/>
      <c r="S35" s="6"/>
      <c r="T35" s="6"/>
    </row>
    <row r="36" spans="1:20" x14ac:dyDescent="0.25">
      <c r="A36" s="3" t="s">
        <v>97</v>
      </c>
      <c r="B36" s="3">
        <v>7</v>
      </c>
      <c r="C36" s="3" t="s">
        <v>63</v>
      </c>
      <c r="D36" s="6">
        <v>2.6628947346653069</v>
      </c>
      <c r="E36" s="6">
        <v>0</v>
      </c>
      <c r="F36" s="6">
        <v>2.6628947346653069</v>
      </c>
      <c r="G36" s="6"/>
      <c r="H36" s="6">
        <v>0</v>
      </c>
      <c r="I36" s="6">
        <v>0</v>
      </c>
      <c r="J36" s="6">
        <v>0</v>
      </c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A37" s="3" t="s">
        <v>98</v>
      </c>
      <c r="B37" s="3">
        <v>7.9</v>
      </c>
      <c r="C37" s="3"/>
      <c r="D37" s="6">
        <v>399.50642286492615</v>
      </c>
      <c r="E37" s="6">
        <v>453.70126932842442</v>
      </c>
      <c r="F37" s="6">
        <v>853.20769219335057</v>
      </c>
      <c r="G37" s="6"/>
      <c r="H37" s="6">
        <v>2900.6318157510323</v>
      </c>
      <c r="I37" s="6">
        <v>418.15880290485524</v>
      </c>
      <c r="J37" s="6">
        <v>3318.7906186558876</v>
      </c>
      <c r="K37" s="6"/>
      <c r="L37" s="6"/>
      <c r="M37" s="6"/>
      <c r="N37" s="6"/>
      <c r="O37" s="6"/>
      <c r="P37" s="6"/>
      <c r="Q37" s="6">
        <v>26.8336719925809</v>
      </c>
      <c r="R37" s="6"/>
      <c r="S37" s="6">
        <v>48.767297329486802</v>
      </c>
      <c r="T37" s="6">
        <v>180.35993908467699</v>
      </c>
    </row>
    <row r="38" spans="1:20" x14ac:dyDescent="0.25">
      <c r="A38" s="3" t="s">
        <v>99</v>
      </c>
      <c r="B38" s="3">
        <v>8</v>
      </c>
      <c r="C38" s="3" t="s">
        <v>63</v>
      </c>
      <c r="D38" s="6">
        <v>18.876023729845919</v>
      </c>
      <c r="E38" s="6">
        <v>0</v>
      </c>
      <c r="F38" s="6">
        <v>18.876023729845919</v>
      </c>
      <c r="G38" s="6"/>
      <c r="H38" s="6">
        <v>0</v>
      </c>
      <c r="I38" s="6">
        <v>0</v>
      </c>
      <c r="J38" s="6">
        <v>0</v>
      </c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x14ac:dyDescent="0.25">
      <c r="A39" s="8" t="s">
        <v>100</v>
      </c>
      <c r="B39" s="3">
        <v>8</v>
      </c>
      <c r="C39" s="3" t="s">
        <v>64</v>
      </c>
      <c r="D39" s="6"/>
      <c r="E39" s="6"/>
      <c r="F39" s="6">
        <v>7.0424003889268043</v>
      </c>
      <c r="G39" s="6"/>
      <c r="H39" s="6">
        <v>12.601351639123521</v>
      </c>
      <c r="I39" s="6">
        <v>2.4524808363886486</v>
      </c>
      <c r="J39" s="6">
        <v>15.05383247551217</v>
      </c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3" t="s">
        <v>101</v>
      </c>
      <c r="B40" s="3">
        <v>8.9</v>
      </c>
      <c r="C40" s="3"/>
      <c r="D40" s="6">
        <v>18.876023729845887</v>
      </c>
      <c r="E40" s="6">
        <v>6.4875194856552056</v>
      </c>
      <c r="F40" s="6">
        <v>25.363543215501092</v>
      </c>
      <c r="G40" s="6"/>
      <c r="H40" s="6">
        <v>0</v>
      </c>
      <c r="I40" s="6">
        <v>0</v>
      </c>
      <c r="J40" s="6">
        <v>0</v>
      </c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x14ac:dyDescent="0.25">
      <c r="A41" s="3" t="s">
        <v>102</v>
      </c>
      <c r="B41" s="3">
        <v>9</v>
      </c>
      <c r="C41" s="3" t="s">
        <v>63</v>
      </c>
      <c r="D41" s="6">
        <v>18.876023729845848</v>
      </c>
      <c r="E41" s="6">
        <v>580.65885194648763</v>
      </c>
      <c r="F41" s="6">
        <v>599.53487567633351</v>
      </c>
      <c r="G41" s="6"/>
      <c r="H41" s="6"/>
      <c r="I41" s="6"/>
      <c r="J41" s="10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x14ac:dyDescent="0.25">
      <c r="A42" s="3" t="s">
        <v>103</v>
      </c>
      <c r="B42" s="3">
        <v>9</v>
      </c>
      <c r="C42" s="3" t="s">
        <v>64</v>
      </c>
      <c r="D42" s="6">
        <v>399.50642331309803</v>
      </c>
      <c r="E42" s="6">
        <v>90.471453230513902</v>
      </c>
      <c r="F42" s="6">
        <v>489.97787654361184</v>
      </c>
      <c r="G42" s="6"/>
      <c r="H42" s="6">
        <v>2900.6318157510323</v>
      </c>
      <c r="I42" s="6">
        <v>418.15880290485524</v>
      </c>
      <c r="J42" s="6">
        <v>3318.7906186558876</v>
      </c>
      <c r="K42" s="6"/>
      <c r="L42" s="6"/>
      <c r="M42" s="6"/>
      <c r="N42" s="6"/>
      <c r="O42" s="6"/>
      <c r="P42" s="6"/>
      <c r="Q42" s="6">
        <v>26.8336719925809</v>
      </c>
      <c r="R42" s="6"/>
      <c r="S42" s="6">
        <v>48.767297329486802</v>
      </c>
      <c r="T42" s="6">
        <v>180.35993908467699</v>
      </c>
    </row>
    <row r="43" spans="1:20" x14ac:dyDescent="0.25">
      <c r="A43" s="3" t="s">
        <v>104</v>
      </c>
      <c r="B43" s="3">
        <v>9</v>
      </c>
      <c r="C43" s="3" t="s">
        <v>65</v>
      </c>
      <c r="D43" s="6">
        <v>184.00757994881397</v>
      </c>
      <c r="E43" s="6">
        <v>81.923355352741879</v>
      </c>
      <c r="F43" s="6">
        <v>265.93093530155585</v>
      </c>
      <c r="G43" s="6"/>
      <c r="H43" s="6">
        <v>925.64067646216438</v>
      </c>
      <c r="I43" s="6">
        <v>102.57761481303213</v>
      </c>
      <c r="J43" s="6">
        <v>1028.2182912751964</v>
      </c>
      <c r="K43" s="6"/>
      <c r="L43" s="6"/>
      <c r="M43" s="6"/>
      <c r="N43" s="6"/>
      <c r="O43" s="6"/>
      <c r="P43" s="6"/>
      <c r="Q43" s="6">
        <v>172.18042521850199</v>
      </c>
      <c r="R43" s="6"/>
      <c r="S43" s="6">
        <v>11.368199320281899</v>
      </c>
      <c r="T43" s="6">
        <v>2.4089331804744998E-2</v>
      </c>
    </row>
    <row r="44" spans="1:20" x14ac:dyDescent="0.25">
      <c r="A44" s="3" t="s">
        <v>105</v>
      </c>
      <c r="B44" s="3">
        <v>9</v>
      </c>
      <c r="C44" s="3" t="s">
        <v>65</v>
      </c>
      <c r="D44" s="6">
        <f>D42+D43</f>
        <v>583.51400326191197</v>
      </c>
      <c r="E44" s="6">
        <f>E42+E43</f>
        <v>172.39480858325578</v>
      </c>
      <c r="F44" s="6">
        <f>F42+F43</f>
        <v>755.90881184516775</v>
      </c>
      <c r="G44" s="6"/>
      <c r="H44" s="6">
        <f>H42+H43</f>
        <v>3826.2724922131965</v>
      </c>
      <c r="I44" s="6">
        <f>I42+I43</f>
        <v>520.73641771788732</v>
      </c>
      <c r="J44" s="6">
        <f>J42+J43</f>
        <v>4347.0089099310844</v>
      </c>
      <c r="K44" s="6"/>
      <c r="L44" s="6"/>
      <c r="M44" s="6"/>
      <c r="N44" s="6"/>
      <c r="O44" s="6"/>
      <c r="P44" s="6"/>
      <c r="Q44" s="6">
        <f>Q42+Q43</f>
        <v>199.01409721108288</v>
      </c>
      <c r="R44" s="6"/>
      <c r="S44" s="6">
        <f>S42+S43</f>
        <v>60.135496649768697</v>
      </c>
      <c r="T44" s="6">
        <f>T42+T43</f>
        <v>180.38402841648173</v>
      </c>
    </row>
    <row r="45" spans="1:20" x14ac:dyDescent="0.25">
      <c r="A45" s="3" t="s">
        <v>106</v>
      </c>
      <c r="B45" s="3">
        <v>10</v>
      </c>
      <c r="C45" s="3" t="s">
        <v>63</v>
      </c>
      <c r="D45" s="6">
        <v>89.122943906667473</v>
      </c>
      <c r="E45" s="6">
        <v>0</v>
      </c>
      <c r="F45" s="6">
        <v>89.122943906667459</v>
      </c>
      <c r="G45" s="6"/>
      <c r="H45" s="6">
        <v>0</v>
      </c>
      <c r="I45" s="6">
        <v>0</v>
      </c>
      <c r="J45" s="6">
        <v>0</v>
      </c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x14ac:dyDescent="0.25">
      <c r="A46" s="8" t="s">
        <v>73</v>
      </c>
      <c r="B46" s="3">
        <v>10</v>
      </c>
      <c r="C46" s="3" t="s">
        <v>64</v>
      </c>
      <c r="D46" s="6"/>
      <c r="E46" s="6"/>
      <c r="F46" s="6">
        <v>436.01000000000005</v>
      </c>
      <c r="G46" s="6"/>
      <c r="H46" s="6">
        <v>780.17650584214073</v>
      </c>
      <c r="I46" s="6">
        <v>151.83830944277895</v>
      </c>
      <c r="J46" s="6">
        <v>932.01481528491968</v>
      </c>
      <c r="K46" s="6"/>
      <c r="L46" s="6"/>
      <c r="M46" s="6"/>
      <c r="N46" s="6"/>
      <c r="O46" s="6"/>
      <c r="P46" s="6"/>
      <c r="Q46" s="6">
        <v>26.8336719925809</v>
      </c>
      <c r="R46" s="6"/>
      <c r="S46" s="6">
        <v>48.767297329486802</v>
      </c>
      <c r="T46" s="6">
        <v>180.35993908467699</v>
      </c>
    </row>
    <row r="47" spans="1:20" x14ac:dyDescent="0.25">
      <c r="A47" s="3" t="s">
        <v>114</v>
      </c>
      <c r="B47" s="3"/>
      <c r="C47" s="3"/>
      <c r="D47" s="6">
        <v>35.364344363772801</v>
      </c>
      <c r="E47" s="6">
        <v>7.2631577301483688E-2</v>
      </c>
      <c r="F47" s="6">
        <v>35.436975941074252</v>
      </c>
      <c r="G47" s="6"/>
      <c r="H47" s="6">
        <v>5135.8111867195239</v>
      </c>
      <c r="I47" s="6">
        <v>673.95518328989135</v>
      </c>
      <c r="J47" s="6">
        <v>5809.7663700094154</v>
      </c>
      <c r="K47" s="6"/>
      <c r="L47" s="6"/>
      <c r="M47" s="6"/>
      <c r="N47" s="6">
        <v>29.668224921986901</v>
      </c>
      <c r="O47" s="6"/>
      <c r="P47" s="6">
        <v>0.72721393464796003</v>
      </c>
      <c r="Q47" s="6">
        <v>9.3237476825720496</v>
      </c>
      <c r="R47" s="6"/>
      <c r="S47" s="6">
        <v>185.04297407539499</v>
      </c>
      <c r="T47" s="6"/>
    </row>
    <row r="48" spans="1:20" x14ac:dyDescent="0.25">
      <c r="A48" s="3" t="s">
        <v>115</v>
      </c>
      <c r="D48" s="6">
        <v>336.5366919720135</v>
      </c>
      <c r="E48" s="6">
        <v>7.3584908315264803</v>
      </c>
      <c r="F48" s="6">
        <v>343.89518280353997</v>
      </c>
      <c r="G48" s="6"/>
      <c r="H48" s="6">
        <v>7044.8995941488602</v>
      </c>
      <c r="I48" s="6">
        <v>1028.5041064530176</v>
      </c>
      <c r="J48" s="6">
        <v>8073.403700601878</v>
      </c>
      <c r="K48" s="6"/>
      <c r="L48" s="6"/>
      <c r="M48" s="6"/>
      <c r="N48" s="6">
        <v>271.90837504875901</v>
      </c>
      <c r="O48" s="6"/>
      <c r="P48" s="6">
        <v>72.091837542709499</v>
      </c>
      <c r="Q48" s="6"/>
      <c r="R48" s="6"/>
      <c r="S48" s="6"/>
      <c r="T48" s="6"/>
    </row>
    <row r="55" spans="1:10" x14ac:dyDescent="0.25">
      <c r="A55" s="3" t="s">
        <v>111</v>
      </c>
      <c r="B55" s="5" t="e">
        <f>Exergy!B19+Exergy!B32+Exergy!#REF!</f>
        <v>#REF!</v>
      </c>
      <c r="C55" s="3"/>
      <c r="D55" s="5">
        <f>D19+D37+D40</f>
        <v>602.38463993539551</v>
      </c>
      <c r="E55" s="5">
        <f>E19+E37+E40</f>
        <v>1062.094729260979</v>
      </c>
      <c r="F55" s="5">
        <f>F19+F37+F40</f>
        <v>1664.4793691963746</v>
      </c>
      <c r="G55" s="6"/>
      <c r="H55" s="5">
        <f>H19+H37+H40</f>
        <v>3826.2724922131965</v>
      </c>
      <c r="I55" s="5">
        <f>I19+I37+I40</f>
        <v>520.73641771788732</v>
      </c>
      <c r="J55" s="5">
        <f>J19+J37+J40</f>
        <v>4347.0089099310844</v>
      </c>
    </row>
    <row r="56" spans="1:10" x14ac:dyDescent="0.25">
      <c r="A56" s="3" t="s">
        <v>112</v>
      </c>
      <c r="B56" s="5">
        <f>Exergy!B33+Exergy!B34+Exergy!B35</f>
        <v>1355.4436875215013</v>
      </c>
      <c r="C56" s="3"/>
      <c r="D56" s="5">
        <f>D41+D42+D43</f>
        <v>602.39002699175785</v>
      </c>
      <c r="E56" s="5">
        <f>E41+E42+E43</f>
        <v>753.05366052974341</v>
      </c>
      <c r="F56" s="5">
        <f>F41+F42+F43</f>
        <v>1355.4436875215013</v>
      </c>
      <c r="H56" s="5">
        <f>H41+H42+H43</f>
        <v>3826.2724922131965</v>
      </c>
      <c r="I56" s="5">
        <f>I41+I42+I43</f>
        <v>520.73641771788732</v>
      </c>
      <c r="J56" s="5">
        <f>J41+J42+J43</f>
        <v>4347.0089099310844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FA40-7A85-4D58-B2F7-6C01AA033862}">
  <sheetPr>
    <tabColor rgb="FFFFFF00"/>
  </sheetPr>
  <dimension ref="A1:E6"/>
  <sheetViews>
    <sheetView workbookViewId="0">
      <selection activeCell="G12" sqref="G12"/>
    </sheetView>
  </sheetViews>
  <sheetFormatPr baseColWidth="10" defaultRowHeight="15" x14ac:dyDescent="0.25"/>
  <cols>
    <col min="1" max="1" width="15.7109375" bestFit="1" customWidth="1"/>
    <col min="5" max="5" width="13" bestFit="1" customWidth="1"/>
  </cols>
  <sheetData>
    <row r="1" spans="1:5" x14ac:dyDescent="0.25">
      <c r="B1" s="4" t="s">
        <v>116</v>
      </c>
      <c r="C1" s="4" t="s">
        <v>117</v>
      </c>
      <c r="D1" s="4" t="s">
        <v>118</v>
      </c>
    </row>
    <row r="2" spans="1:5" x14ac:dyDescent="0.25">
      <c r="A2" t="s">
        <v>147</v>
      </c>
      <c r="B2" s="27">
        <f>C2+D2</f>
        <v>2.1375996313958843</v>
      </c>
      <c r="C2" s="27">
        <f>SUM(RXCFI!B123:E123)</f>
        <v>1.7893546153577684</v>
      </c>
      <c r="D2" s="27">
        <f>SUM(RXCFI!F123:G123)</f>
        <v>0.34824501603811592</v>
      </c>
      <c r="E2" t="s">
        <v>150</v>
      </c>
    </row>
    <row r="3" spans="1:5" x14ac:dyDescent="0.25">
      <c r="A3" t="s">
        <v>119</v>
      </c>
      <c r="B3" s="3">
        <v>1.06</v>
      </c>
      <c r="C3" s="27">
        <v>1.06</v>
      </c>
      <c r="D3" s="27">
        <v>0</v>
      </c>
      <c r="E3" t="s">
        <v>150</v>
      </c>
    </row>
    <row r="4" spans="1:5" x14ac:dyDescent="0.25">
      <c r="A4" t="s">
        <v>120</v>
      </c>
      <c r="B4" s="3">
        <v>1.04</v>
      </c>
      <c r="C4" s="27">
        <v>1.04</v>
      </c>
      <c r="D4" s="27">
        <v>0</v>
      </c>
      <c r="E4" t="s">
        <v>150</v>
      </c>
    </row>
    <row r="5" spans="1:5" x14ac:dyDescent="0.25">
      <c r="A5" t="s">
        <v>148</v>
      </c>
      <c r="B5" s="27">
        <f>C5+D5</f>
        <v>1.1822497392458799</v>
      </c>
      <c r="C5" s="27">
        <f>SUM(RXCFI!B143:E143)</f>
        <v>0.1574447096534613</v>
      </c>
      <c r="D5" s="27">
        <f>SUM(RXCFI!F143:G143)</f>
        <v>1.0248050295924187</v>
      </c>
      <c r="E5" t="s">
        <v>151</v>
      </c>
    </row>
    <row r="6" spans="1:5" x14ac:dyDescent="0.25">
      <c r="A6" t="s">
        <v>149</v>
      </c>
      <c r="B6" s="27">
        <f>C6+D6</f>
        <v>1.898641801764358</v>
      </c>
      <c r="C6" s="27">
        <f>SUM('H2'!B40:D40)</f>
        <v>0.31099807701477589</v>
      </c>
      <c r="D6" s="27">
        <f>SUM('H2'!F40:H40)</f>
        <v>1.587643724749582</v>
      </c>
      <c r="E6" t="s">
        <v>151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A304-59EE-4097-B581-EAF2EF7C0131}">
  <dimension ref="A1:Z40"/>
  <sheetViews>
    <sheetView zoomScale="70" zoomScaleNormal="70" workbookViewId="0">
      <selection activeCell="I40" sqref="I40"/>
    </sheetView>
  </sheetViews>
  <sheetFormatPr baseColWidth="10" defaultRowHeight="15" x14ac:dyDescent="0.25"/>
  <cols>
    <col min="1" max="1" width="7.7109375" customWidth="1"/>
    <col min="9" max="9" width="5.140625" style="17" customWidth="1"/>
    <col min="10" max="10" width="8.7109375" bestFit="1" customWidth="1"/>
    <col min="13" max="13" width="11.5703125" bestFit="1" customWidth="1"/>
    <col min="14" max="14" width="11.7109375" bestFit="1" customWidth="1"/>
    <col min="16" max="16" width="13.28515625" bestFit="1" customWidth="1"/>
    <col min="17" max="17" width="13.42578125" bestFit="1" customWidth="1"/>
    <col min="18" max="18" width="3.5703125" style="17" customWidth="1"/>
    <col min="19" max="19" width="8.7109375" bestFit="1" customWidth="1"/>
    <col min="27" max="27" width="3.28515625" customWidth="1"/>
    <col min="28" max="28" width="5" bestFit="1" customWidth="1"/>
    <col min="29" max="29" width="9" customWidth="1"/>
  </cols>
  <sheetData>
    <row r="1" spans="1:26" x14ac:dyDescent="0.25">
      <c r="B1" t="s">
        <v>130</v>
      </c>
      <c r="C1" t="s">
        <v>131</v>
      </c>
      <c r="D1" t="s">
        <v>132</v>
      </c>
      <c r="E1" t="s">
        <v>133</v>
      </c>
      <c r="F1" s="16" t="s">
        <v>134</v>
      </c>
      <c r="G1" s="16"/>
      <c r="H1" s="16"/>
      <c r="I1"/>
    </row>
    <row r="2" spans="1:26" x14ac:dyDescent="0.25">
      <c r="B2" s="18">
        <v>4.02E-2</v>
      </c>
      <c r="C2" s="19">
        <v>0.37330000000000002</v>
      </c>
      <c r="D2" s="19">
        <v>0.57969999999999999</v>
      </c>
      <c r="E2" s="18">
        <f>0.68%</f>
        <v>6.8000000000000005E-3</v>
      </c>
      <c r="G2" s="20">
        <f>A3+J3+S3</f>
        <v>1</v>
      </c>
      <c r="I2"/>
    </row>
    <row r="3" spans="1:26" x14ac:dyDescent="0.25">
      <c r="A3" s="21">
        <f>B2/SUM(B2:D2)</f>
        <v>4.0475231574708011E-2</v>
      </c>
      <c r="B3" s="22" t="s">
        <v>135</v>
      </c>
      <c r="C3" s="22"/>
      <c r="D3" s="22"/>
      <c r="E3" s="22"/>
      <c r="F3" s="22"/>
      <c r="G3" s="22"/>
      <c r="H3" s="22"/>
      <c r="J3" s="23">
        <f>C2/SUM(B2:D2)</f>
        <v>0.37585581957309705</v>
      </c>
      <c r="K3" s="24" t="s">
        <v>136</v>
      </c>
      <c r="L3" s="24"/>
      <c r="M3" s="24"/>
      <c r="N3" s="24"/>
      <c r="O3" s="24"/>
      <c r="P3" s="24"/>
      <c r="Q3" s="24"/>
      <c r="S3" s="23">
        <f>D2/SUM(B2:D2)</f>
        <v>0.58366894885219489</v>
      </c>
      <c r="T3" s="25" t="s">
        <v>137</v>
      </c>
      <c r="U3" s="25"/>
      <c r="V3" s="25"/>
      <c r="W3" s="25"/>
      <c r="X3" s="25"/>
      <c r="Y3" s="25"/>
      <c r="Z3" s="25"/>
    </row>
    <row r="4" spans="1:26" x14ac:dyDescent="0.25">
      <c r="B4" t="s">
        <v>138</v>
      </c>
      <c r="C4" t="s">
        <v>139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K4" t="s">
        <v>138</v>
      </c>
      <c r="L4" t="s">
        <v>139</v>
      </c>
      <c r="M4" t="s">
        <v>140</v>
      </c>
      <c r="N4" t="s">
        <v>141</v>
      </c>
      <c r="O4" t="s">
        <v>142</v>
      </c>
      <c r="P4" t="s">
        <v>143</v>
      </c>
      <c r="Q4" t="s">
        <v>144</v>
      </c>
      <c r="T4" t="s">
        <v>138</v>
      </c>
      <c r="U4" t="s">
        <v>139</v>
      </c>
      <c r="V4" t="s">
        <v>140</v>
      </c>
      <c r="W4" t="s">
        <v>141</v>
      </c>
      <c r="X4" t="s">
        <v>142</v>
      </c>
      <c r="Y4" t="s">
        <v>143</v>
      </c>
      <c r="Z4" t="s">
        <v>144</v>
      </c>
    </row>
    <row r="5" spans="1:26" x14ac:dyDescent="0.25">
      <c r="A5">
        <v>2020</v>
      </c>
      <c r="B5">
        <v>1.72413793103448</v>
      </c>
      <c r="C5">
        <v>4.8270870338111602E-2</v>
      </c>
      <c r="D5">
        <v>4.9682252976512896E-4</v>
      </c>
      <c r="E5">
        <v>1.3633968253894701E-3</v>
      </c>
      <c r="F5">
        <v>0.133537931740908</v>
      </c>
      <c r="G5">
        <v>4.40058340997626E-3</v>
      </c>
      <c r="H5">
        <v>1.50366005659975E-2</v>
      </c>
      <c r="J5">
        <v>2020</v>
      </c>
      <c r="K5" s="26">
        <v>1.72413793103448</v>
      </c>
      <c r="L5" s="26">
        <v>0.204598722523152</v>
      </c>
      <c r="M5" s="26">
        <v>3.0322719156862599E-3</v>
      </c>
      <c r="N5" s="26">
        <v>6.8145166159116598E-3</v>
      </c>
      <c r="O5" s="26">
        <v>0.20297765624618</v>
      </c>
      <c r="P5" s="26">
        <v>6.6888867831639198E-3</v>
      </c>
      <c r="Q5" s="26">
        <v>2.2855632860316302E-2</v>
      </c>
      <c r="S5">
        <v>2020</v>
      </c>
      <c r="T5">
        <v>1.72413793103448</v>
      </c>
      <c r="U5">
        <v>2.11139602085614</v>
      </c>
      <c r="V5">
        <v>5.2642058421765899E-2</v>
      </c>
      <c r="W5">
        <v>0.122618570321558</v>
      </c>
      <c r="X5">
        <v>0.390341646627269</v>
      </c>
      <c r="Y5">
        <v>1.2863243813776799E-2</v>
      </c>
      <c r="Z5">
        <v>4.39531401159928E-2</v>
      </c>
    </row>
    <row r="6" spans="1:26" x14ac:dyDescent="0.25">
      <c r="A6">
        <v>2021</v>
      </c>
      <c r="B6">
        <v>1.7021276595744701</v>
      </c>
      <c r="C6">
        <v>4.7847758926412902E-2</v>
      </c>
      <c r="D6">
        <v>4.9467610732177505E-4</v>
      </c>
      <c r="E6">
        <v>1.37016080438134E-3</v>
      </c>
      <c r="F6">
        <v>0.12841344249320899</v>
      </c>
      <c r="G6">
        <v>4.4227323252787297E-3</v>
      </c>
      <c r="H6">
        <v>1.7084007141688399E-2</v>
      </c>
      <c r="J6">
        <v>2021</v>
      </c>
      <c r="K6" s="26">
        <v>1.7021276595744701</v>
      </c>
      <c r="L6" s="26">
        <v>0.22128633923256899</v>
      </c>
      <c r="M6" s="26">
        <v>3.1916073398566801E-3</v>
      </c>
      <c r="N6" s="26">
        <v>7.9859074066549098E-3</v>
      </c>
      <c r="O6" s="26">
        <v>0.195188432589678</v>
      </c>
      <c r="P6" s="26">
        <v>6.7225531344236701E-3</v>
      </c>
      <c r="Q6" s="26">
        <v>2.5967690855366401E-2</v>
      </c>
      <c r="S6">
        <v>2021</v>
      </c>
      <c r="T6">
        <v>1.7021276595744701</v>
      </c>
      <c r="U6">
        <v>1.92079610052591</v>
      </c>
      <c r="V6">
        <v>4.7352072992227399E-2</v>
      </c>
      <c r="W6">
        <v>0.12119213101757401</v>
      </c>
      <c r="X6">
        <v>0.375362370364765</v>
      </c>
      <c r="Y6">
        <v>1.2927986796968599E-2</v>
      </c>
      <c r="Z6">
        <v>4.9937867029550803E-2</v>
      </c>
    </row>
    <row r="7" spans="1:26" x14ac:dyDescent="0.25">
      <c r="A7">
        <v>2022</v>
      </c>
      <c r="B7">
        <v>1.6806722689075599</v>
      </c>
      <c r="C7">
        <v>4.73670594267427E-2</v>
      </c>
      <c r="D7">
        <v>4.92189364288135E-4</v>
      </c>
      <c r="E7">
        <v>1.3832933595632701E-3</v>
      </c>
      <c r="F7">
        <v>0.12192829602772499</v>
      </c>
      <c r="G7">
        <v>4.4065326701912596E-3</v>
      </c>
      <c r="H7">
        <v>1.8859723588549499E-2</v>
      </c>
      <c r="J7">
        <v>2022</v>
      </c>
      <c r="K7" s="26">
        <v>1.6806722689075599</v>
      </c>
      <c r="L7" s="26">
        <v>0.22251444988570801</v>
      </c>
      <c r="M7" s="26">
        <v>3.17055118684045E-3</v>
      </c>
      <c r="N7" s="26">
        <v>8.7147098577984392E-3</v>
      </c>
      <c r="O7" s="26">
        <v>0.185331009962142</v>
      </c>
      <c r="P7" s="26">
        <v>6.6979296586907097E-3</v>
      </c>
      <c r="Q7" s="26">
        <v>2.8666779854595301E-2</v>
      </c>
      <c r="S7">
        <v>2022</v>
      </c>
      <c r="T7">
        <v>1.6806722689075599</v>
      </c>
      <c r="U7">
        <v>1.6419154810177199</v>
      </c>
      <c r="V7">
        <v>4.0428981841247401E-2</v>
      </c>
      <c r="W7">
        <v>0.112707652691245</v>
      </c>
      <c r="X7">
        <v>0.35640578838873399</v>
      </c>
      <c r="Y7">
        <v>1.28806339590206E-2</v>
      </c>
      <c r="Z7">
        <v>5.5128422797298703E-2</v>
      </c>
    </row>
    <row r="8" spans="1:26" x14ac:dyDescent="0.25">
      <c r="A8">
        <v>2023</v>
      </c>
      <c r="B8">
        <v>1.6597510373444</v>
      </c>
      <c r="C8">
        <v>4.6832780694583701E-2</v>
      </c>
      <c r="D8">
        <v>4.8927717177354698E-4</v>
      </c>
      <c r="E8">
        <v>1.4011385095563001E-3</v>
      </c>
      <c r="F8">
        <v>0.115850086447869</v>
      </c>
      <c r="G8">
        <v>4.3878171806121299E-3</v>
      </c>
      <c r="H8">
        <v>2.0479641365972402E-2</v>
      </c>
      <c r="J8">
        <v>2023</v>
      </c>
      <c r="K8" s="26">
        <v>1.6597510373444</v>
      </c>
      <c r="L8" s="26">
        <v>0.21479298005408601</v>
      </c>
      <c r="M8" s="26">
        <v>3.04597966675298E-3</v>
      </c>
      <c r="N8" s="26">
        <v>9.0920030818781895E-3</v>
      </c>
      <c r="O8" s="26">
        <v>0.17609213140076099</v>
      </c>
      <c r="P8" s="26">
        <v>6.6694821145304303E-3</v>
      </c>
      <c r="Q8" s="26">
        <v>3.1129054876278001E-2</v>
      </c>
      <c r="S8">
        <v>2023</v>
      </c>
      <c r="T8">
        <v>1.6597510373444</v>
      </c>
      <c r="U8">
        <v>1.3813832314321699</v>
      </c>
      <c r="V8">
        <v>3.4157265825718403E-2</v>
      </c>
      <c r="W8">
        <v>0.10279563354106799</v>
      </c>
      <c r="X8">
        <v>0.33863871423223302</v>
      </c>
      <c r="Y8">
        <v>1.28259271433278E-2</v>
      </c>
      <c r="Z8">
        <v>5.9863567069765498E-2</v>
      </c>
    </row>
    <row r="9" spans="1:26" x14ac:dyDescent="0.25">
      <c r="A9">
        <v>2024</v>
      </c>
      <c r="B9">
        <v>1.63934426229508</v>
      </c>
      <c r="C9">
        <v>4.62507510039405E-2</v>
      </c>
      <c r="D9">
        <v>4.85948338266349E-4</v>
      </c>
      <c r="E9">
        <v>1.42243329908614E-3</v>
      </c>
      <c r="F9">
        <v>0.11016390362126301</v>
      </c>
      <c r="G9">
        <v>4.3672353538662598E-3</v>
      </c>
      <c r="H9">
        <v>2.19587907528178E-2</v>
      </c>
      <c r="J9">
        <v>2024</v>
      </c>
      <c r="K9" s="26">
        <v>1.63934426229508</v>
      </c>
      <c r="L9" s="26">
        <v>0.20275197876922099</v>
      </c>
      <c r="M9" s="26">
        <v>2.87358724044356E-3</v>
      </c>
      <c r="N9" s="26">
        <v>9.2275902351027905E-3</v>
      </c>
      <c r="O9" s="26">
        <v>0.16744913350432</v>
      </c>
      <c r="P9" s="26">
        <v>6.63819773787672E-3</v>
      </c>
      <c r="Q9" s="26">
        <v>3.3377361944283097E-2</v>
      </c>
      <c r="S9">
        <v>2024</v>
      </c>
      <c r="T9">
        <v>1.63934426229508</v>
      </c>
      <c r="U9">
        <v>1.1654055206276499</v>
      </c>
      <c r="V9">
        <v>2.9024514066087501E-2</v>
      </c>
      <c r="W9">
        <v>9.3546857902001804E-2</v>
      </c>
      <c r="X9">
        <v>0.32201756443138502</v>
      </c>
      <c r="Y9">
        <v>1.2765764880532099E-2</v>
      </c>
      <c r="Z9">
        <v>6.4187234508236699E-2</v>
      </c>
    </row>
    <row r="10" spans="1:26" x14ac:dyDescent="0.25">
      <c r="A10">
        <v>2025</v>
      </c>
      <c r="B10">
        <v>1.6194331983805701</v>
      </c>
      <c r="C10">
        <v>4.5635693473400997E-2</v>
      </c>
      <c r="D10">
        <v>4.8233305459184498E-4</v>
      </c>
      <c r="E10">
        <v>1.44666981454178E-3</v>
      </c>
      <c r="F10">
        <v>0.104835852343393</v>
      </c>
      <c r="G10">
        <v>4.3449367781896904E-3</v>
      </c>
      <c r="H10">
        <v>2.3309245980075999E-2</v>
      </c>
      <c r="J10">
        <v>2025</v>
      </c>
      <c r="K10" s="26">
        <v>1.6194331983805701</v>
      </c>
      <c r="L10" s="26">
        <v>0.189145220399662</v>
      </c>
      <c r="M10" s="26">
        <v>2.6860709265301998E-3</v>
      </c>
      <c r="N10" s="26">
        <v>9.2078952961882499E-3</v>
      </c>
      <c r="O10" s="26">
        <v>0.15935049556195799</v>
      </c>
      <c r="P10" s="26">
        <v>6.6043039028483201E-3</v>
      </c>
      <c r="Q10" s="26">
        <v>3.5430053889715603E-2</v>
      </c>
      <c r="S10">
        <v>2025</v>
      </c>
      <c r="T10">
        <v>1.6194331983805701</v>
      </c>
      <c r="U10">
        <v>0.99214297873054003</v>
      </c>
      <c r="V10">
        <v>2.4930303576079199E-2</v>
      </c>
      <c r="W10">
        <v>8.5462446142103493E-2</v>
      </c>
      <c r="X10">
        <v>0.30644326069607303</v>
      </c>
      <c r="Y10">
        <v>1.27005844285545E-2</v>
      </c>
      <c r="Z10">
        <v>6.8134719018683898E-2</v>
      </c>
    </row>
    <row r="11" spans="1:26" x14ac:dyDescent="0.25">
      <c r="A11">
        <v>2026</v>
      </c>
      <c r="B11">
        <v>1.6</v>
      </c>
      <c r="C11">
        <v>4.4992747876298603E-2</v>
      </c>
      <c r="D11">
        <v>4.7845126191350701E-4</v>
      </c>
      <c r="E11">
        <v>1.4730041219244701E-3</v>
      </c>
      <c r="F11">
        <v>9.9836746394464104E-2</v>
      </c>
      <c r="G11">
        <v>4.3210910442342404E-3</v>
      </c>
      <c r="H11">
        <v>2.4541919229875801E-2</v>
      </c>
      <c r="J11">
        <v>2026</v>
      </c>
      <c r="K11" s="26">
        <v>1.6</v>
      </c>
      <c r="L11" s="26">
        <v>0.17542584090216001</v>
      </c>
      <c r="M11" s="26">
        <v>2.50026765535067E-3</v>
      </c>
      <c r="N11" s="26">
        <v>9.0904289653335694E-3</v>
      </c>
      <c r="O11" s="26">
        <v>0.15175185451958501</v>
      </c>
      <c r="P11" s="26">
        <v>6.56805838723604E-3</v>
      </c>
      <c r="Q11" s="26">
        <v>3.7303717229411198E-2</v>
      </c>
      <c r="S11">
        <v>2026</v>
      </c>
      <c r="T11">
        <v>1.6</v>
      </c>
      <c r="U11">
        <v>0.85361226229012299</v>
      </c>
      <c r="V11">
        <v>2.1662918758017801E-2</v>
      </c>
      <c r="W11">
        <v>7.8519541008760296E-2</v>
      </c>
      <c r="X11">
        <v>0.29183048946074103</v>
      </c>
      <c r="Y11">
        <v>1.26308815139155E-2</v>
      </c>
      <c r="Z11">
        <v>7.1737917748867799E-2</v>
      </c>
    </row>
    <row r="12" spans="1:26" x14ac:dyDescent="0.25">
      <c r="A12">
        <v>2027</v>
      </c>
      <c r="B12">
        <v>1.5810276679841899</v>
      </c>
      <c r="C12">
        <v>4.4324341158282897E-2</v>
      </c>
      <c r="D12">
        <v>4.74293844583543E-4</v>
      </c>
      <c r="E12">
        <v>1.5005485796292801E-3</v>
      </c>
      <c r="F12">
        <v>9.5141639251690197E-2</v>
      </c>
      <c r="G12">
        <v>4.2958594934384402E-3</v>
      </c>
      <c r="H12">
        <v>2.5666626673574E-2</v>
      </c>
      <c r="J12">
        <v>2027</v>
      </c>
      <c r="K12" s="26">
        <v>1.5810276679841899</v>
      </c>
      <c r="L12" s="26">
        <v>0.16235654704960201</v>
      </c>
      <c r="M12" s="26">
        <v>2.3248872922707799E-3</v>
      </c>
      <c r="N12" s="26">
        <v>8.9167531572983908E-3</v>
      </c>
      <c r="O12" s="26">
        <v>0.14461529166256901</v>
      </c>
      <c r="P12" s="26">
        <v>6.52970643002643E-3</v>
      </c>
      <c r="Q12" s="26">
        <v>3.9013272543832501E-2</v>
      </c>
      <c r="S12">
        <v>2027</v>
      </c>
      <c r="T12">
        <v>1.5810276679841899</v>
      </c>
      <c r="U12">
        <v>0.74203185370458702</v>
      </c>
      <c r="V12">
        <v>1.9029766478227399E-2</v>
      </c>
      <c r="W12">
        <v>7.2559317480195396E-2</v>
      </c>
      <c r="X12">
        <v>0.27810633012032498</v>
      </c>
      <c r="Y12">
        <v>1.2557127750050801E-2</v>
      </c>
      <c r="Z12">
        <v>7.50255241227549E-2</v>
      </c>
    </row>
    <row r="13" spans="1:26" x14ac:dyDescent="0.25">
      <c r="A13">
        <v>2028</v>
      </c>
      <c r="B13">
        <v>1.5625</v>
      </c>
      <c r="C13">
        <v>4.3633349412900597E-2</v>
      </c>
      <c r="D13">
        <v>4.69862161736146E-4</v>
      </c>
      <c r="E13">
        <v>1.5285605497765099E-3</v>
      </c>
      <c r="F13">
        <v>9.0721352808170203E-2</v>
      </c>
      <c r="G13">
        <v>4.2692626259227002E-3</v>
      </c>
      <c r="H13">
        <v>2.6691444568115699E-2</v>
      </c>
      <c r="J13">
        <v>2028</v>
      </c>
      <c r="K13" s="26">
        <v>1.5625</v>
      </c>
      <c r="L13" s="26">
        <v>0.15022600965101199</v>
      </c>
      <c r="M13" s="26">
        <v>2.1628551483179499E-3</v>
      </c>
      <c r="N13" s="26">
        <v>8.7095884244384903E-3</v>
      </c>
      <c r="O13" s="26">
        <v>0.13789645626841901</v>
      </c>
      <c r="P13" s="26">
        <v>6.4892791914025003E-3</v>
      </c>
      <c r="Q13" s="26">
        <v>4.0570995743535801E-2</v>
      </c>
      <c r="S13">
        <v>2028</v>
      </c>
      <c r="T13">
        <v>1.5625</v>
      </c>
      <c r="U13">
        <v>0.65118185579270804</v>
      </c>
      <c r="V13">
        <v>1.68812084235044E-2</v>
      </c>
      <c r="W13">
        <v>6.7414557500411601E-2</v>
      </c>
      <c r="X13">
        <v>0.26518549282388199</v>
      </c>
      <c r="Y13">
        <v>1.24793830603894E-2</v>
      </c>
      <c r="Z13">
        <v>7.8021145660645899E-2</v>
      </c>
    </row>
    <row r="14" spans="1:26" x14ac:dyDescent="0.25">
      <c r="A14">
        <v>2029</v>
      </c>
      <c r="B14">
        <v>1.54440154440155</v>
      </c>
      <c r="C14">
        <v>4.2927360131054401E-2</v>
      </c>
      <c r="D14">
        <v>4.65225840967404E-4</v>
      </c>
      <c r="E14">
        <v>1.55680708365915E-3</v>
      </c>
      <c r="F14">
        <v>8.6533123363532E-2</v>
      </c>
      <c r="G14">
        <v>4.2409353435090896E-3</v>
      </c>
      <c r="H14">
        <v>2.7621117390472499E-2</v>
      </c>
      <c r="J14">
        <v>2029</v>
      </c>
      <c r="K14" s="26">
        <v>1.54440154440155</v>
      </c>
      <c r="L14" s="26">
        <v>0.13915988784754499</v>
      </c>
      <c r="M14" s="26">
        <v>2.0153961117966301E-3</v>
      </c>
      <c r="N14" s="26">
        <v>8.4874156892339996E-3</v>
      </c>
      <c r="O14" s="26">
        <v>0.13153034751256901</v>
      </c>
      <c r="P14" s="26">
        <v>6.4462217221338096E-3</v>
      </c>
      <c r="Q14" s="26">
        <v>4.1984098433518198E-2</v>
      </c>
      <c r="S14">
        <v>2029</v>
      </c>
      <c r="T14">
        <v>1.54440154440155</v>
      </c>
      <c r="U14">
        <v>0.57634797342073896</v>
      </c>
      <c r="V14">
        <v>1.5105604547284801E-2</v>
      </c>
      <c r="W14">
        <v>6.2939955709682194E-2</v>
      </c>
      <c r="X14">
        <v>0.25294297598570897</v>
      </c>
      <c r="Y14">
        <v>1.23965802348727E-2</v>
      </c>
      <c r="Z14">
        <v>8.0738650833688905E-2</v>
      </c>
    </row>
    <row r="15" spans="1:26" x14ac:dyDescent="0.25">
      <c r="A15">
        <v>2030</v>
      </c>
      <c r="B15">
        <v>1.5267175572519101</v>
      </c>
      <c r="C15">
        <v>4.2213783353701698E-2</v>
      </c>
      <c r="D15">
        <v>4.6045864845633601E-4</v>
      </c>
      <c r="E15">
        <v>1.5852109312807501E-3</v>
      </c>
      <c r="F15">
        <v>8.2606951583663907E-2</v>
      </c>
      <c r="G15">
        <v>4.2120058419419697E-3</v>
      </c>
      <c r="H15">
        <v>2.8468925445048102E-2</v>
      </c>
      <c r="J15">
        <v>2030</v>
      </c>
      <c r="K15" s="26">
        <v>1.5267175572519101</v>
      </c>
      <c r="L15" s="26">
        <v>0.12912944244338601</v>
      </c>
      <c r="M15" s="26">
        <v>1.8818111037048201E-3</v>
      </c>
      <c r="N15" s="26">
        <v>8.2588103625293695E-3</v>
      </c>
      <c r="O15" s="26">
        <v>0.12556256640716901</v>
      </c>
      <c r="P15" s="26">
        <v>6.4022488797517898E-3</v>
      </c>
      <c r="Q15" s="26">
        <v>4.3272766676473097E-2</v>
      </c>
      <c r="S15">
        <v>2030</v>
      </c>
      <c r="T15">
        <v>1.5267175572519101</v>
      </c>
      <c r="U15">
        <v>0.51400113496148903</v>
      </c>
      <c r="V15">
        <v>1.3620187544506401E-2</v>
      </c>
      <c r="W15">
        <v>5.9015842739998499E-2</v>
      </c>
      <c r="X15">
        <v>0.24146647385994099</v>
      </c>
      <c r="Y15">
        <v>1.23120170764457E-2</v>
      </c>
      <c r="Z15">
        <v>8.3216858993217499E-2</v>
      </c>
    </row>
    <row r="16" spans="1:26" x14ac:dyDescent="0.25">
      <c r="A16">
        <v>2031</v>
      </c>
      <c r="B16">
        <v>1.5209125475285199</v>
      </c>
      <c r="C16">
        <v>4.1812400166575399E-2</v>
      </c>
      <c r="D16">
        <v>4.5906971382476199E-4</v>
      </c>
      <c r="E16">
        <v>1.6259726131675901E-3</v>
      </c>
      <c r="F16">
        <v>7.9439948280526695E-2</v>
      </c>
      <c r="G16">
        <v>4.1382203597044604E-3</v>
      </c>
      <c r="H16">
        <v>3.00143000812743E-2</v>
      </c>
      <c r="J16">
        <v>2031</v>
      </c>
      <c r="K16" s="26">
        <v>1.5209125475285199</v>
      </c>
      <c r="L16" s="26">
        <v>0.123714242134351</v>
      </c>
      <c r="M16" s="26">
        <v>1.8191575713955401E-3</v>
      </c>
      <c r="N16" s="26">
        <v>8.4168978314876994E-3</v>
      </c>
      <c r="O16" s="26">
        <v>0.120748721386401</v>
      </c>
      <c r="P16" s="26">
        <v>6.2900949467507902E-3</v>
      </c>
      <c r="Q16" s="26">
        <v>4.5621736123537003E-2</v>
      </c>
      <c r="S16">
        <v>2031</v>
      </c>
      <c r="T16">
        <v>1.5209125475285199</v>
      </c>
      <c r="U16">
        <v>0.472720417535957</v>
      </c>
      <c r="V16">
        <v>1.2720460955432699E-2</v>
      </c>
      <c r="W16">
        <v>5.7952323332814498E-2</v>
      </c>
      <c r="X16">
        <v>0.23220907958923201</v>
      </c>
      <c r="Y16">
        <v>1.20963364360592E-2</v>
      </c>
      <c r="Z16">
        <v>8.7734107929878805E-2</v>
      </c>
    </row>
    <row r="17" spans="1:26" x14ac:dyDescent="0.25">
      <c r="A17">
        <v>2032</v>
      </c>
      <c r="B17">
        <v>1.51515151515152</v>
      </c>
      <c r="C17">
        <v>4.1396255190766201E-2</v>
      </c>
      <c r="D17">
        <v>4.57280135702311E-4</v>
      </c>
      <c r="E17">
        <v>1.66873701021829E-3</v>
      </c>
      <c r="F17">
        <v>7.5961572014263096E-2</v>
      </c>
      <c r="G17">
        <v>4.05317378105274E-3</v>
      </c>
      <c r="H17">
        <v>3.1310159075760201E-2</v>
      </c>
      <c r="J17">
        <v>2032</v>
      </c>
      <c r="K17" s="26">
        <v>1.51515151515152</v>
      </c>
      <c r="L17" s="26">
        <v>0.117829052874953</v>
      </c>
      <c r="M17" s="26">
        <v>1.7451626083910599E-3</v>
      </c>
      <c r="N17" s="26">
        <v>8.4906068763099599E-3</v>
      </c>
      <c r="O17" s="26">
        <v>0.11546158946168</v>
      </c>
      <c r="P17" s="26">
        <v>6.1608241472001597E-3</v>
      </c>
      <c r="Q17" s="26">
        <v>4.7591441795155502E-2</v>
      </c>
      <c r="S17">
        <v>2032</v>
      </c>
      <c r="T17">
        <v>1.51515151515152</v>
      </c>
      <c r="U17">
        <v>0.43412497164452002</v>
      </c>
      <c r="V17">
        <v>1.1838498831693399E-2</v>
      </c>
      <c r="W17">
        <v>5.6585610117404997E-2</v>
      </c>
      <c r="X17">
        <v>0.222041518195538</v>
      </c>
      <c r="Y17">
        <v>1.1847738744615701E-2</v>
      </c>
      <c r="Z17">
        <v>9.1522003452222098E-2</v>
      </c>
    </row>
    <row r="18" spans="1:26" x14ac:dyDescent="0.25">
      <c r="A18">
        <v>2033</v>
      </c>
      <c r="B18">
        <v>1.5094339622641499</v>
      </c>
      <c r="C18">
        <v>4.0969792617256001E-2</v>
      </c>
      <c r="D18">
        <v>4.5513701507968001E-4</v>
      </c>
      <c r="E18">
        <v>1.7129107380518601E-3</v>
      </c>
      <c r="F18">
        <v>7.2761413748913095E-2</v>
      </c>
      <c r="G18">
        <v>3.9737282087066996E-3</v>
      </c>
      <c r="H18">
        <v>3.2473222445977099E-2</v>
      </c>
      <c r="J18">
        <v>2033</v>
      </c>
      <c r="K18" s="26">
        <v>1.5094339622641499</v>
      </c>
      <c r="L18" s="26">
        <v>0.11183096533829601</v>
      </c>
      <c r="M18" s="26">
        <v>1.6658750792015399E-3</v>
      </c>
      <c r="N18" s="26">
        <v>8.4985006781159098E-3</v>
      </c>
      <c r="O18" s="26">
        <v>0.11059734889834801</v>
      </c>
      <c r="P18" s="26">
        <v>6.04006687723419E-3</v>
      </c>
      <c r="Q18" s="26">
        <v>4.9359298117885197E-2</v>
      </c>
      <c r="S18">
        <v>2033</v>
      </c>
      <c r="T18">
        <v>1.5094339622641499</v>
      </c>
      <c r="U18">
        <v>0.39878068862149402</v>
      </c>
      <c r="V18">
        <v>1.10027302645604E-2</v>
      </c>
      <c r="W18">
        <v>5.50370408551887E-2</v>
      </c>
      <c r="X18">
        <v>0.21268720941989999</v>
      </c>
      <c r="Y18">
        <v>1.1615513225450401E-2</v>
      </c>
      <c r="Z18">
        <v>9.49217271497792E-2</v>
      </c>
    </row>
    <row r="19" spans="1:26" x14ac:dyDescent="0.25">
      <c r="A19">
        <v>2034</v>
      </c>
      <c r="B19">
        <v>1.5037593984962401</v>
      </c>
      <c r="C19">
        <v>4.05269184873659E-2</v>
      </c>
      <c r="D19">
        <v>4.5257053078018398E-4</v>
      </c>
      <c r="E19">
        <v>1.7570213932165E-3</v>
      </c>
      <c r="F19">
        <v>6.9814820820249104E-2</v>
      </c>
      <c r="G19">
        <v>3.8994661772408798E-3</v>
      </c>
      <c r="H19">
        <v>3.3520418660317103E-2</v>
      </c>
      <c r="J19">
        <v>2034</v>
      </c>
      <c r="K19" s="26">
        <v>1.5037593984962401</v>
      </c>
      <c r="L19" s="26">
        <v>0.105962565492141</v>
      </c>
      <c r="M19" s="26">
        <v>1.58580784268994E-3</v>
      </c>
      <c r="N19" s="26">
        <v>8.4599967283321403E-3</v>
      </c>
      <c r="O19" s="26">
        <v>0.106118527646779</v>
      </c>
      <c r="P19" s="26">
        <v>5.9271885894061401E-3</v>
      </c>
      <c r="Q19" s="26">
        <v>5.0951036363681999E-2</v>
      </c>
      <c r="S19">
        <v>2034</v>
      </c>
      <c r="T19">
        <v>1.5037593984962401</v>
      </c>
      <c r="U19">
        <v>0.36687837811812901</v>
      </c>
      <c r="V19">
        <v>1.02287350808614E-2</v>
      </c>
      <c r="W19">
        <v>5.3410758584441699E-2</v>
      </c>
      <c r="X19">
        <v>0.20407409162842099</v>
      </c>
      <c r="Y19">
        <v>1.13984395950118E-2</v>
      </c>
      <c r="Z19">
        <v>9.7982762237849894E-2</v>
      </c>
    </row>
    <row r="20" spans="1:26" x14ac:dyDescent="0.25">
      <c r="A20">
        <v>2035</v>
      </c>
      <c r="B20">
        <v>1.4981273408239699</v>
      </c>
      <c r="C20">
        <v>4.00778905902811E-2</v>
      </c>
      <c r="D20">
        <v>4.4973568506525403E-4</v>
      </c>
      <c r="E20">
        <v>1.80151102209999E-3</v>
      </c>
      <c r="F20">
        <v>6.7093391032546204E-2</v>
      </c>
      <c r="G20">
        <v>3.8297947153130502E-3</v>
      </c>
      <c r="H20">
        <v>3.4464730505914802E-2</v>
      </c>
      <c r="J20">
        <v>2035</v>
      </c>
      <c r="K20" s="26">
        <v>1.4981273408239699</v>
      </c>
      <c r="L20" s="26">
        <v>0.10034703305880099</v>
      </c>
      <c r="M20" s="26">
        <v>1.50746900563374E-3</v>
      </c>
      <c r="N20" s="26">
        <v>8.3878609602026696E-3</v>
      </c>
      <c r="O20" s="26">
        <v>0.10198195436947</v>
      </c>
      <c r="P20" s="26">
        <v>5.8212879672758303E-3</v>
      </c>
      <c r="Q20" s="26">
        <v>5.2386390368990503E-2</v>
      </c>
      <c r="S20">
        <v>2035</v>
      </c>
      <c r="T20">
        <v>1.4981273408239699</v>
      </c>
      <c r="U20">
        <v>0.33830044696186801</v>
      </c>
      <c r="V20">
        <v>9.5211921961500696E-3</v>
      </c>
      <c r="W20">
        <v>5.17729875305852E-2</v>
      </c>
      <c r="X20">
        <v>0.19611914301821201</v>
      </c>
      <c r="Y20">
        <v>1.1194784552453501E-2</v>
      </c>
      <c r="Z20">
        <v>0.10074305840190501</v>
      </c>
    </row>
    <row r="21" spans="1:26" x14ac:dyDescent="0.25">
      <c r="A21">
        <v>2036</v>
      </c>
      <c r="B21">
        <v>1.4925373134328399</v>
      </c>
      <c r="C21">
        <v>3.9618699207195698E-2</v>
      </c>
      <c r="D21">
        <v>4.4659007460482402E-4</v>
      </c>
      <c r="E21">
        <v>1.8453057348096901E-3</v>
      </c>
      <c r="F21">
        <v>6.4574863839745797E-2</v>
      </c>
      <c r="G21">
        <v>3.7642689971855501E-3</v>
      </c>
      <c r="H21">
        <v>3.5317809566572697E-2</v>
      </c>
      <c r="J21">
        <v>2036</v>
      </c>
      <c r="K21" s="26">
        <v>1.4925373134328399</v>
      </c>
      <c r="L21" s="26">
        <v>9.5087710611277201E-2</v>
      </c>
      <c r="M21" s="26">
        <v>1.4329425530842899E-3</v>
      </c>
      <c r="N21" s="26">
        <v>8.2975341693342607E-3</v>
      </c>
      <c r="O21" s="26">
        <v>9.8153793036413597E-2</v>
      </c>
      <c r="P21" s="26">
        <v>5.72168887572204E-3</v>
      </c>
      <c r="Q21" s="26">
        <v>5.3683070541190502E-2</v>
      </c>
      <c r="S21">
        <v>2036</v>
      </c>
      <c r="T21">
        <v>1.4925373134328399</v>
      </c>
      <c r="U21">
        <v>0.31280588680934601</v>
      </c>
      <c r="V21">
        <v>8.8795436357743292E-3</v>
      </c>
      <c r="W21">
        <v>5.0169762050599698E-2</v>
      </c>
      <c r="X21">
        <v>0.18875729430079499</v>
      </c>
      <c r="Y21">
        <v>1.1003247837926999E-2</v>
      </c>
      <c r="Z21">
        <v>0.103236674117674</v>
      </c>
    </row>
    <row r="22" spans="1:26" x14ac:dyDescent="0.25">
      <c r="A22">
        <v>2037</v>
      </c>
      <c r="B22">
        <v>1.4869888475836399</v>
      </c>
      <c r="C22">
        <v>3.9153259074206997E-2</v>
      </c>
      <c r="D22">
        <v>4.4319899767346501E-4</v>
      </c>
      <c r="E22">
        <v>1.8883510081289499E-3</v>
      </c>
      <c r="F22">
        <v>6.2237257093072297E-2</v>
      </c>
      <c r="G22">
        <v>3.7024810659034399E-3</v>
      </c>
      <c r="H22">
        <v>3.6089520401487198E-2</v>
      </c>
      <c r="J22">
        <v>2037</v>
      </c>
      <c r="K22" s="26">
        <v>1.4869888475836399</v>
      </c>
      <c r="L22" s="26">
        <v>9.0179459859709502E-2</v>
      </c>
      <c r="M22" s="26">
        <v>1.36250619094848E-3</v>
      </c>
      <c r="N22" s="26">
        <v>8.1923006347376995E-3</v>
      </c>
      <c r="O22" s="26">
        <v>9.4600630781469894E-2</v>
      </c>
      <c r="P22" s="26">
        <v>5.62777122017324E-3</v>
      </c>
      <c r="Q22" s="26">
        <v>5.4856071010260597E-2</v>
      </c>
      <c r="S22">
        <v>2037</v>
      </c>
      <c r="T22">
        <v>1.4869888475836399</v>
      </c>
      <c r="U22">
        <v>0.29012644837725798</v>
      </c>
      <c r="V22">
        <v>8.3011333411760497E-3</v>
      </c>
      <c r="W22">
        <v>4.8638321125628999E-2</v>
      </c>
      <c r="X22">
        <v>0.18192428996436499</v>
      </c>
      <c r="Y22">
        <v>1.08226369618716E-2</v>
      </c>
      <c r="Z22">
        <v>0.105492444250501</v>
      </c>
    </row>
    <row r="23" spans="1:26" x14ac:dyDescent="0.25">
      <c r="A23">
        <v>2038</v>
      </c>
      <c r="B23">
        <v>1.4814814814814801</v>
      </c>
      <c r="C23">
        <v>3.8682524322466501E-2</v>
      </c>
      <c r="D23">
        <v>4.3958641057706302E-4</v>
      </c>
      <c r="E23">
        <v>1.9303171955912799E-3</v>
      </c>
      <c r="F23">
        <v>6.0060188700658101E-2</v>
      </c>
      <c r="G23">
        <v>3.6439319973761001E-3</v>
      </c>
      <c r="H23">
        <v>3.6787003650884602E-2</v>
      </c>
      <c r="J23">
        <v>2038</v>
      </c>
      <c r="K23" s="26">
        <v>1.4814814814814801</v>
      </c>
      <c r="L23" s="26">
        <v>8.5646724842962402E-2</v>
      </c>
      <c r="M23" s="26">
        <v>1.2968285186139E-3</v>
      </c>
      <c r="N23" s="26">
        <v>8.0810757270492802E-3</v>
      </c>
      <c r="O23" s="26">
        <v>9.1291486825000406E-2</v>
      </c>
      <c r="P23" s="26">
        <v>5.5387766360116804E-3</v>
      </c>
      <c r="Q23" s="26">
        <v>5.5916245549344698E-2</v>
      </c>
      <c r="S23">
        <v>2038</v>
      </c>
      <c r="T23">
        <v>1.4814814814814801</v>
      </c>
      <c r="U23">
        <v>0.26990375688447699</v>
      </c>
      <c r="V23">
        <v>7.7792453388590404E-3</v>
      </c>
      <c r="W23">
        <v>4.71788053883384E-2</v>
      </c>
      <c r="X23">
        <v>0.17556055158653899</v>
      </c>
      <c r="Y23">
        <v>1.06514935307917E-2</v>
      </c>
      <c r="Z23">
        <v>0.107531241441047</v>
      </c>
    </row>
    <row r="24" spans="1:26" x14ac:dyDescent="0.25">
      <c r="A24">
        <v>2039</v>
      </c>
      <c r="B24">
        <v>1.4760147601475999</v>
      </c>
      <c r="C24">
        <v>3.8208924496573898E-2</v>
      </c>
      <c r="D24">
        <v>4.3579508572185599E-4</v>
      </c>
      <c r="E24">
        <v>1.9711385645259198E-3</v>
      </c>
      <c r="F24">
        <v>5.8023916572722101E-2</v>
      </c>
      <c r="G24">
        <v>3.5882909361013202E-3</v>
      </c>
      <c r="H24">
        <v>3.7417337048466698E-2</v>
      </c>
      <c r="J24">
        <v>2039</v>
      </c>
      <c r="K24" s="26">
        <v>1.4760147601475999</v>
      </c>
      <c r="L24" s="26">
        <v>8.1413792503496396E-2</v>
      </c>
      <c r="M24" s="26">
        <v>1.23494415957521E-3</v>
      </c>
      <c r="N24" s="26">
        <v>7.9579511920826202E-3</v>
      </c>
      <c r="O24" s="26">
        <v>8.8196353190537605E-2</v>
      </c>
      <c r="P24" s="26">
        <v>5.4542022228740101E-3</v>
      </c>
      <c r="Q24" s="26">
        <v>5.6874352313669399E-2</v>
      </c>
      <c r="S24">
        <v>2039</v>
      </c>
      <c r="T24">
        <v>1.4760147601475999</v>
      </c>
      <c r="U24">
        <v>0.251852347486545</v>
      </c>
      <c r="V24">
        <v>7.3086227704278698E-3</v>
      </c>
      <c r="W24">
        <v>4.5800574174106497E-2</v>
      </c>
      <c r="X24">
        <v>0.16960837152026501</v>
      </c>
      <c r="Y24">
        <v>1.04888504286039E-2</v>
      </c>
      <c r="Z24">
        <v>0.10937375444936399</v>
      </c>
    </row>
    <row r="25" spans="1:26" x14ac:dyDescent="0.25">
      <c r="A25">
        <v>2040</v>
      </c>
      <c r="B25">
        <v>1.47058823529412</v>
      </c>
      <c r="C25">
        <v>3.7741330158539997E-2</v>
      </c>
      <c r="D25">
        <v>4.3195359239971099E-4</v>
      </c>
      <c r="E25">
        <v>2.0117308607629902E-3</v>
      </c>
      <c r="F25">
        <v>5.6124750162273099E-2</v>
      </c>
      <c r="G25">
        <v>3.5354344998627298E-3</v>
      </c>
      <c r="H25">
        <v>3.7988416675524897E-2</v>
      </c>
      <c r="J25">
        <v>2040</v>
      </c>
      <c r="K25" s="26">
        <v>1.47058823529412</v>
      </c>
      <c r="L25" s="26">
        <v>7.7504895065254195E-2</v>
      </c>
      <c r="M25" s="26">
        <v>1.1774085684309601E-3</v>
      </c>
      <c r="N25" s="26">
        <v>7.8324296443339197E-3</v>
      </c>
      <c r="O25" s="26">
        <v>8.5309620246655102E-2</v>
      </c>
      <c r="P25" s="26">
        <v>5.3738604397913598E-3</v>
      </c>
      <c r="Q25" s="26">
        <v>5.7742393346797899E-2</v>
      </c>
      <c r="S25">
        <v>2040</v>
      </c>
      <c r="T25">
        <v>1.47058823529412</v>
      </c>
      <c r="U25">
        <v>0.235709573424837</v>
      </c>
      <c r="V25">
        <v>6.8840017686738596E-3</v>
      </c>
      <c r="W25">
        <v>4.4507090733740803E-2</v>
      </c>
      <c r="X25">
        <v>0.16405696201279801</v>
      </c>
      <c r="Y25">
        <v>1.0334346999598801E-2</v>
      </c>
      <c r="Z25">
        <v>0.11104306412845801</v>
      </c>
    </row>
    <row r="26" spans="1:26" x14ac:dyDescent="0.25">
      <c r="A26">
        <v>2041</v>
      </c>
      <c r="B26">
        <v>1.46520146520147</v>
      </c>
      <c r="C26">
        <v>3.70840972216245E-2</v>
      </c>
      <c r="D26">
        <v>4.25432529136389E-4</v>
      </c>
      <c r="E26">
        <v>2.02302088940488E-3</v>
      </c>
      <c r="F26">
        <v>5.5296318709388399E-2</v>
      </c>
      <c r="G26">
        <v>3.45353805331086E-3</v>
      </c>
      <c r="H26">
        <v>3.7716755368627099E-2</v>
      </c>
      <c r="J26">
        <v>2041</v>
      </c>
      <c r="K26" s="26">
        <v>1.46520146520147</v>
      </c>
      <c r="L26" s="26">
        <v>7.2496081435222806E-2</v>
      </c>
      <c r="M26" s="26">
        <v>1.1021126806292499E-3</v>
      </c>
      <c r="N26" s="26">
        <v>7.4618768890925497E-3</v>
      </c>
      <c r="O26" s="26">
        <v>8.4050404438270401E-2</v>
      </c>
      <c r="P26" s="26">
        <v>5.2493778410325001E-3</v>
      </c>
      <c r="Q26" s="26">
        <v>5.7329468160313202E-2</v>
      </c>
      <c r="S26">
        <v>2041</v>
      </c>
      <c r="T26">
        <v>1.46520146520147</v>
      </c>
      <c r="U26">
        <v>0.21867403006692501</v>
      </c>
      <c r="V26">
        <v>6.4123113231756203E-3</v>
      </c>
      <c r="W26">
        <v>4.2300478592775297E-2</v>
      </c>
      <c r="X26">
        <v>0.16163539315052</v>
      </c>
      <c r="Y26">
        <v>1.0094957386600999E-2</v>
      </c>
      <c r="Z26">
        <v>0.110248977231371</v>
      </c>
    </row>
    <row r="27" spans="1:26" x14ac:dyDescent="0.25">
      <c r="A27">
        <v>2042</v>
      </c>
      <c r="B27">
        <v>1.4598540145985399</v>
      </c>
      <c r="C27">
        <v>3.6407407744491402E-2</v>
      </c>
      <c r="D27">
        <v>4.1845607167952001E-4</v>
      </c>
      <c r="E27">
        <v>2.0269616878269398E-3</v>
      </c>
      <c r="F27">
        <v>5.4942619484706197E-2</v>
      </c>
      <c r="G27">
        <v>3.3867536338947398E-3</v>
      </c>
      <c r="H27">
        <v>3.7561963630656399E-2</v>
      </c>
      <c r="J27">
        <v>2042</v>
      </c>
      <c r="K27" s="26">
        <v>1.4598540145985399</v>
      </c>
      <c r="L27" s="26">
        <v>6.8010226581141503E-2</v>
      </c>
      <c r="M27" s="26">
        <v>1.03416427759033E-3</v>
      </c>
      <c r="N27" s="26">
        <v>7.1142362702953403E-3</v>
      </c>
      <c r="O27" s="26">
        <v>8.3512781616753504E-2</v>
      </c>
      <c r="P27" s="26">
        <v>5.1478655235199997E-3</v>
      </c>
      <c r="Q27" s="26">
        <v>5.7094184718597701E-2</v>
      </c>
      <c r="S27">
        <v>2042</v>
      </c>
      <c r="T27">
        <v>1.4598540145985399</v>
      </c>
      <c r="U27">
        <v>0.20384820750542901</v>
      </c>
      <c r="V27">
        <v>5.9976299381825004E-3</v>
      </c>
      <c r="W27">
        <v>4.0321155100787799E-2</v>
      </c>
      <c r="X27">
        <v>0.16060150310914101</v>
      </c>
      <c r="Y27">
        <v>9.8997413913846106E-3</v>
      </c>
      <c r="Z27">
        <v>0.109796509074226</v>
      </c>
    </row>
    <row r="28" spans="1:26" x14ac:dyDescent="0.25">
      <c r="A28">
        <v>2043</v>
      </c>
      <c r="B28">
        <v>1.4545454545454599</v>
      </c>
      <c r="C28">
        <v>3.5755813781135501E-2</v>
      </c>
      <c r="D28">
        <v>4.1164777563145599E-4</v>
      </c>
      <c r="E28">
        <v>2.0303080007934701E-3</v>
      </c>
      <c r="F28">
        <v>5.4657310050105899E-2</v>
      </c>
      <c r="G28">
        <v>3.3245731949261901E-3</v>
      </c>
      <c r="H28">
        <v>3.7421686491001402E-2</v>
      </c>
      <c r="J28">
        <v>2043</v>
      </c>
      <c r="K28" s="26">
        <v>1.4545454545454599</v>
      </c>
      <c r="L28" s="26">
        <v>6.4085318163351807E-2</v>
      </c>
      <c r="M28" s="26">
        <v>9.7436663600990398E-4</v>
      </c>
      <c r="N28" s="26">
        <v>6.80818833197132E-3</v>
      </c>
      <c r="O28" s="26">
        <v>8.3079111276160994E-2</v>
      </c>
      <c r="P28" s="26">
        <v>5.0533512562878202E-3</v>
      </c>
      <c r="Q28" s="26">
        <v>5.6880963466322099E-2</v>
      </c>
      <c r="S28">
        <v>2043</v>
      </c>
      <c r="T28">
        <v>1.4545454545454599</v>
      </c>
      <c r="U28">
        <v>0.19120924939969799</v>
      </c>
      <c r="V28">
        <v>5.6422968707105199E-3</v>
      </c>
      <c r="W28">
        <v>3.8668647737724701E-2</v>
      </c>
      <c r="X28">
        <v>0.159767521684925</v>
      </c>
      <c r="Y28">
        <v>9.7179831851688797E-3</v>
      </c>
      <c r="Z28">
        <v>0.109386468204466</v>
      </c>
    </row>
    <row r="29" spans="1:26" x14ac:dyDescent="0.25">
      <c r="A29">
        <v>2044</v>
      </c>
      <c r="B29">
        <v>1.4492753623188399</v>
      </c>
      <c r="C29">
        <v>3.5129158729679297E-2</v>
      </c>
      <c r="D29">
        <v>4.0502077272403701E-4</v>
      </c>
      <c r="E29">
        <v>2.03327727017125E-3</v>
      </c>
      <c r="F29">
        <v>5.4368608911822401E-2</v>
      </c>
      <c r="G29">
        <v>3.26492046928494E-3</v>
      </c>
      <c r="H29">
        <v>3.72762012391845E-2</v>
      </c>
      <c r="J29">
        <v>2044</v>
      </c>
      <c r="K29" s="26">
        <v>1.4492753623188399</v>
      </c>
      <c r="L29" s="26">
        <v>6.0573776857284399E-2</v>
      </c>
      <c r="M29" s="26">
        <v>9.2058471351652604E-4</v>
      </c>
      <c r="N29" s="26">
        <v>6.5282154333704398E-3</v>
      </c>
      <c r="O29" s="26">
        <v>8.2640285545970096E-2</v>
      </c>
      <c r="P29" s="26">
        <v>4.96267911331311E-3</v>
      </c>
      <c r="Q29" s="26">
        <v>5.66598258835605E-2</v>
      </c>
      <c r="S29">
        <v>2044</v>
      </c>
      <c r="T29">
        <v>1.4492753623188399</v>
      </c>
      <c r="U29">
        <v>0.18034161897725101</v>
      </c>
      <c r="V29">
        <v>5.3348880763579602E-3</v>
      </c>
      <c r="W29">
        <v>3.7276840226211902E-2</v>
      </c>
      <c r="X29">
        <v>0.15892362604994301</v>
      </c>
      <c r="Y29">
        <v>9.5436136794482904E-3</v>
      </c>
      <c r="Z29">
        <v>0.10896120362223199</v>
      </c>
    </row>
    <row r="30" spans="1:26" x14ac:dyDescent="0.25">
      <c r="A30">
        <v>2045</v>
      </c>
      <c r="B30">
        <v>1.44404332129964</v>
      </c>
      <c r="C30">
        <v>3.4527913034626503E-2</v>
      </c>
      <c r="D30">
        <v>3.9859264140054202E-4</v>
      </c>
      <c r="E30">
        <v>2.0361468514285201E-3</v>
      </c>
      <c r="F30">
        <v>5.4095801627708301E-2</v>
      </c>
      <c r="G30">
        <v>3.20788252391052E-3</v>
      </c>
      <c r="H30">
        <v>3.7128931169554999E-2</v>
      </c>
      <c r="J30">
        <v>2045</v>
      </c>
      <c r="K30" s="26">
        <v>1.44404332129964</v>
      </c>
      <c r="L30" s="26">
        <v>5.75181506382983E-2</v>
      </c>
      <c r="M30" s="26">
        <v>8.7349924391617103E-4</v>
      </c>
      <c r="N30" s="26">
        <v>6.2886972855523502E-3</v>
      </c>
      <c r="O30" s="26">
        <v>8.2225618474116594E-2</v>
      </c>
      <c r="P30" s="26">
        <v>4.8759814363439902E-3</v>
      </c>
      <c r="Q30" s="26">
        <v>5.6435975377723699E-2</v>
      </c>
      <c r="S30">
        <v>2045</v>
      </c>
      <c r="T30">
        <v>1.44404332129964</v>
      </c>
      <c r="U30">
        <v>0.17091872988637599</v>
      </c>
      <c r="V30">
        <v>5.0664518103951403E-3</v>
      </c>
      <c r="W30">
        <v>3.6093075760673797E-2</v>
      </c>
      <c r="X30">
        <v>0.158126189373301</v>
      </c>
      <c r="Y30">
        <v>9.3768873775845994E-3</v>
      </c>
      <c r="Z30">
        <v>0.108530721880238</v>
      </c>
    </row>
    <row r="31" spans="1:26" x14ac:dyDescent="0.25">
      <c r="A31">
        <v>2046</v>
      </c>
      <c r="B31">
        <v>1.43884892086331</v>
      </c>
      <c r="C31">
        <v>3.3948256210083599E-2</v>
      </c>
      <c r="D31">
        <v>3.9232529299399301E-4</v>
      </c>
      <c r="E31">
        <v>2.03855956744223E-3</v>
      </c>
      <c r="F31">
        <v>5.3837881105758802E-2</v>
      </c>
      <c r="G31">
        <v>3.15327591810366E-3</v>
      </c>
      <c r="H31">
        <v>3.6980106341300001E-2</v>
      </c>
      <c r="J31">
        <v>2046</v>
      </c>
      <c r="K31" s="26">
        <v>1.43884892086331</v>
      </c>
      <c r="L31" s="26">
        <v>5.4945265504670597E-2</v>
      </c>
      <c r="M31" s="26">
        <v>8.3349098072997498E-4</v>
      </c>
      <c r="N31" s="26">
        <v>6.0999621665856303E-3</v>
      </c>
      <c r="O31" s="26">
        <v>8.1833579280753493E-2</v>
      </c>
      <c r="P31" s="26">
        <v>4.7929793955175598E-3</v>
      </c>
      <c r="Q31" s="26">
        <v>5.6209761638776098E-2</v>
      </c>
      <c r="S31">
        <v>2046</v>
      </c>
      <c r="T31">
        <v>1.43884892086331</v>
      </c>
      <c r="U31">
        <v>0.16268684929195701</v>
      </c>
      <c r="V31">
        <v>4.8300565335665097E-3</v>
      </c>
      <c r="W31">
        <v>3.5076875570143502E-2</v>
      </c>
      <c r="X31">
        <v>0.157372267847603</v>
      </c>
      <c r="Y31">
        <v>9.2172680683030098E-3</v>
      </c>
      <c r="Z31">
        <v>0.108095695459185</v>
      </c>
    </row>
    <row r="32" spans="1:26" x14ac:dyDescent="0.25">
      <c r="A32">
        <v>2047</v>
      </c>
      <c r="B32">
        <v>1.4336917562724001</v>
      </c>
      <c r="C32">
        <v>3.3389724413049798E-2</v>
      </c>
      <c r="D32">
        <v>3.8622247058520901E-4</v>
      </c>
      <c r="E32">
        <v>2.0406320722907798E-3</v>
      </c>
      <c r="F32">
        <v>5.3580021708736297E-2</v>
      </c>
      <c r="G32">
        <v>3.10071693444998E-3</v>
      </c>
      <c r="H32">
        <v>3.6827385729733701E-2</v>
      </c>
      <c r="J32">
        <v>2047</v>
      </c>
      <c r="K32" s="26">
        <v>1.4336917562724001</v>
      </c>
      <c r="L32" s="26">
        <v>5.2774229141085399E-2</v>
      </c>
      <c r="M32" s="26">
        <v>7.9934156243640503E-4</v>
      </c>
      <c r="N32" s="26">
        <v>5.9530575568814302E-3</v>
      </c>
      <c r="O32" s="26">
        <v>8.1441632997279301E-2</v>
      </c>
      <c r="P32" s="26">
        <v>4.7130897403639804E-3</v>
      </c>
      <c r="Q32" s="26">
        <v>5.59776263091952E-2</v>
      </c>
      <c r="S32">
        <v>2047</v>
      </c>
      <c r="T32">
        <v>1.4336917562724001</v>
      </c>
      <c r="U32">
        <v>0.15544016012384701</v>
      </c>
      <c r="V32">
        <v>4.6200876610278802E-3</v>
      </c>
      <c r="W32">
        <v>3.4194669978362097E-2</v>
      </c>
      <c r="X32">
        <v>0.156618524994768</v>
      </c>
      <c r="Y32">
        <v>9.06363411608457E-3</v>
      </c>
      <c r="Z32">
        <v>0.107649281363837</v>
      </c>
    </row>
    <row r="33" spans="1:26" x14ac:dyDescent="0.25">
      <c r="A33">
        <v>2048</v>
      </c>
      <c r="B33">
        <v>1.4285714285714299</v>
      </c>
      <c r="C33">
        <v>3.2847366527936302E-2</v>
      </c>
      <c r="D33">
        <v>3.80231676469362E-4</v>
      </c>
      <c r="E33">
        <v>2.0418156274129898E-3</v>
      </c>
      <c r="F33">
        <v>5.3317749716235603E-2</v>
      </c>
      <c r="G33">
        <v>3.0499907987416399E-3</v>
      </c>
      <c r="H33">
        <v>3.6670105573810702E-2</v>
      </c>
      <c r="J33">
        <v>2048</v>
      </c>
      <c r="K33" s="26">
        <v>1.4285714285714299</v>
      </c>
      <c r="L33" s="26">
        <v>5.0919833284130099E-2</v>
      </c>
      <c r="M33" s="26">
        <v>7.6978893784837999E-4</v>
      </c>
      <c r="N33" s="26">
        <v>5.8373922005548699E-3</v>
      </c>
      <c r="O33" s="26">
        <v>8.1042979568677995E-2</v>
      </c>
      <c r="P33" s="26">
        <v>4.6359860140872998E-3</v>
      </c>
      <c r="Q33" s="26">
        <v>5.5738560472192299E-2</v>
      </c>
      <c r="S33">
        <v>2048</v>
      </c>
      <c r="T33">
        <v>1.4285714285714299</v>
      </c>
      <c r="U33">
        <v>0.149004354567253</v>
      </c>
      <c r="V33">
        <v>4.4317960405574203E-3</v>
      </c>
      <c r="W33">
        <v>3.3416490836862899E-2</v>
      </c>
      <c r="X33">
        <v>0.15585188378591899</v>
      </c>
      <c r="Y33">
        <v>8.9153577193986401E-3</v>
      </c>
      <c r="Z33">
        <v>0.107189539369601</v>
      </c>
    </row>
    <row r="34" spans="1:26" x14ac:dyDescent="0.25">
      <c r="A34">
        <v>2049</v>
      </c>
      <c r="B34">
        <v>1.4234875444839901</v>
      </c>
      <c r="C34">
        <v>3.23331901361327E-2</v>
      </c>
      <c r="D34">
        <v>3.7450691746591702E-4</v>
      </c>
      <c r="E34">
        <v>2.0440215937403299E-3</v>
      </c>
      <c r="F34">
        <v>5.3060829054502899E-2</v>
      </c>
      <c r="G34">
        <v>3.00115671771341E-3</v>
      </c>
      <c r="H34">
        <v>3.6510684340655998E-2</v>
      </c>
      <c r="J34">
        <v>2049</v>
      </c>
      <c r="K34" s="26">
        <v>1.4234875444839901</v>
      </c>
      <c r="L34" s="26">
        <v>4.9343392244111398E-2</v>
      </c>
      <c r="M34" s="26">
        <v>7.4425169745754801E-4</v>
      </c>
      <c r="N34" s="26">
        <v>5.7495438706785303E-3</v>
      </c>
      <c r="O34" s="26">
        <v>8.0652460162844303E-2</v>
      </c>
      <c r="P34" s="26">
        <v>4.5617582109243899E-3</v>
      </c>
      <c r="Q34" s="26">
        <v>5.54962401977971E-2</v>
      </c>
      <c r="S34">
        <v>2049</v>
      </c>
      <c r="T34">
        <v>1.4234875444839901</v>
      </c>
      <c r="U34">
        <v>0.14326191961437601</v>
      </c>
      <c r="V34">
        <v>4.2620786585121102E-3</v>
      </c>
      <c r="W34">
        <v>3.2726802968788403E-2</v>
      </c>
      <c r="X34">
        <v>0.15510088492854701</v>
      </c>
      <c r="Y34">
        <v>8.7726119440853598E-3</v>
      </c>
      <c r="Z34">
        <v>0.106723538841918</v>
      </c>
    </row>
    <row r="35" spans="1:26" x14ac:dyDescent="0.25">
      <c r="A35">
        <v>2050</v>
      </c>
      <c r="B35">
        <v>1.4184397163120599</v>
      </c>
      <c r="C35">
        <v>3.2105631511736198E-2</v>
      </c>
      <c r="D35">
        <v>3.7215556697255901E-4</v>
      </c>
      <c r="E35">
        <v>2.0851575933572902E-3</v>
      </c>
      <c r="F35">
        <v>5.3230225129340697E-2</v>
      </c>
      <c r="G35">
        <v>2.96409437160921E-3</v>
      </c>
      <c r="H35">
        <v>3.6470968131059399E-2</v>
      </c>
      <c r="J35">
        <v>2050</v>
      </c>
      <c r="K35" s="26">
        <v>1.4184397163120599</v>
      </c>
      <c r="L35" s="26">
        <v>4.87527471211869E-2</v>
      </c>
      <c r="M35" s="26">
        <v>7.3257842455328099E-4</v>
      </c>
      <c r="N35" s="26">
        <v>5.81235957213516E-3</v>
      </c>
      <c r="O35" s="26">
        <v>8.0909942196597903E-2</v>
      </c>
      <c r="P35" s="26">
        <v>4.5054234448459896E-3</v>
      </c>
      <c r="Q35" s="26">
        <v>5.5435871559210301E-2</v>
      </c>
      <c r="S35">
        <v>2050</v>
      </c>
      <c r="T35">
        <v>1.4184397163120599</v>
      </c>
      <c r="U35">
        <v>0.13997832246292199</v>
      </c>
      <c r="V35">
        <v>4.1635077279083702E-3</v>
      </c>
      <c r="W35">
        <v>3.2783456855051102E-2</v>
      </c>
      <c r="X35">
        <v>0.15559604268576499</v>
      </c>
      <c r="Y35">
        <v>8.6642758554730699E-3</v>
      </c>
      <c r="Z35">
        <v>0.106607445306174</v>
      </c>
    </row>
    <row r="38" spans="1:26" x14ac:dyDescent="0.25">
      <c r="B38" s="3" t="s">
        <v>145</v>
      </c>
      <c r="F38" s="3" t="s">
        <v>146</v>
      </c>
    </row>
    <row r="39" spans="1:26" x14ac:dyDescent="0.25">
      <c r="B39" t="s">
        <v>130</v>
      </c>
      <c r="C39" t="s">
        <v>131</v>
      </c>
      <c r="D39" t="s">
        <v>132</v>
      </c>
      <c r="F39" t="s">
        <v>130</v>
      </c>
      <c r="G39" t="s">
        <v>131</v>
      </c>
      <c r="H39" t="s">
        <v>132</v>
      </c>
    </row>
    <row r="40" spans="1:26" x14ac:dyDescent="0.25">
      <c r="B40">
        <f>A3*(SUM(C25:D25)+SUM(F25:G25))</f>
        <v>3.9598322897761136E-3</v>
      </c>
      <c r="C40">
        <f>J3*(SUM(L25:M25)+SUM(O25:P25))</f>
        <v>6.3657115673283457E-2</v>
      </c>
      <c r="D40">
        <f>S3*(SUM(U25:V25)+SUM(X25:Y25))</f>
        <v>0.2433811290517163</v>
      </c>
      <c r="F40">
        <f>A3*(B25+E25+H25)</f>
        <v>6.1141414609124436E-2</v>
      </c>
      <c r="G40">
        <f>J3*(K25+N25+Q25)</f>
        <v>0.57737582526971865</v>
      </c>
      <c r="H40">
        <f>S3*(T25+W25+Z25)</f>
        <v>0.94912648487073903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302F-40F5-4B36-96BA-CE5F4FE75E90}">
  <dimension ref="A1:H153"/>
  <sheetViews>
    <sheetView workbookViewId="0">
      <pane xSplit="1" ySplit="2" topLeftCell="B132" activePane="bottomRight" state="frozen"/>
      <selection pane="topRight" activeCell="B1" sqref="B1"/>
      <selection pane="bottomLeft" activeCell="A3" sqref="A3"/>
      <selection pane="bottomRight" activeCell="I127" sqref="I127"/>
    </sheetView>
  </sheetViews>
  <sheetFormatPr baseColWidth="10" defaultRowHeight="15" x14ac:dyDescent="0.25"/>
  <cols>
    <col min="1" max="1" width="6" bestFit="1" customWidth="1"/>
    <col min="8" max="8" width="3.5703125" style="14" customWidth="1"/>
  </cols>
  <sheetData>
    <row r="1" spans="1:7" x14ac:dyDescent="0.25">
      <c r="A1" s="12" t="s">
        <v>121</v>
      </c>
      <c r="B1" s="13" t="s">
        <v>122</v>
      </c>
      <c r="C1" s="13"/>
      <c r="D1" s="13"/>
      <c r="E1" s="13"/>
      <c r="F1" s="13"/>
      <c r="G1" s="13"/>
    </row>
    <row r="2" spans="1:7" x14ac:dyDescent="0.25">
      <c r="A2" s="3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</row>
    <row r="3" spans="1:7" x14ac:dyDescent="0.25">
      <c r="A3">
        <v>1900</v>
      </c>
      <c r="B3">
        <v>0</v>
      </c>
      <c r="C3">
        <v>1.7800595170883</v>
      </c>
      <c r="D3">
        <v>0</v>
      </c>
      <c r="E3">
        <v>0</v>
      </c>
      <c r="F3">
        <v>0</v>
      </c>
      <c r="G3">
        <v>0.41224449907461702</v>
      </c>
    </row>
    <row r="4" spans="1:7" x14ac:dyDescent="0.25">
      <c r="A4">
        <v>1901</v>
      </c>
      <c r="B4">
        <v>0.125992917183093</v>
      </c>
      <c r="C4">
        <v>1.83236458599751</v>
      </c>
      <c r="D4">
        <v>0</v>
      </c>
      <c r="E4">
        <v>0</v>
      </c>
      <c r="F4">
        <v>7.0644215405145597E-3</v>
      </c>
      <c r="G4">
        <v>0.39497395745365299</v>
      </c>
    </row>
    <row r="5" spans="1:7" x14ac:dyDescent="0.25">
      <c r="A5">
        <v>1902</v>
      </c>
      <c r="B5">
        <v>9.4244424342974198E-2</v>
      </c>
      <c r="C5">
        <v>1.8726056653077501</v>
      </c>
      <c r="D5">
        <v>0</v>
      </c>
      <c r="E5">
        <v>0</v>
      </c>
      <c r="F5">
        <v>5.0735512987563902E-3</v>
      </c>
      <c r="G5">
        <v>0.38168680862479898</v>
      </c>
    </row>
    <row r="6" spans="1:7" x14ac:dyDescent="0.25">
      <c r="A6">
        <v>1903</v>
      </c>
      <c r="B6">
        <v>0.101882771084453</v>
      </c>
      <c r="C6">
        <v>1.93415653002544</v>
      </c>
      <c r="D6">
        <v>0</v>
      </c>
      <c r="E6">
        <v>0</v>
      </c>
      <c r="F6">
        <v>5.36027517522987E-3</v>
      </c>
      <c r="G6">
        <v>0.36229304989376698</v>
      </c>
    </row>
    <row r="7" spans="1:7" x14ac:dyDescent="0.25">
      <c r="A7">
        <v>1904</v>
      </c>
      <c r="B7">
        <v>0.100735503510162</v>
      </c>
      <c r="C7">
        <v>1.96760744382466</v>
      </c>
      <c r="D7">
        <v>0</v>
      </c>
      <c r="E7">
        <v>0</v>
      </c>
      <c r="F7">
        <v>4.9408356854328097E-3</v>
      </c>
      <c r="G7">
        <v>0.35182040794352498</v>
      </c>
    </row>
    <row r="8" spans="1:7" x14ac:dyDescent="0.25">
      <c r="A8">
        <v>1905</v>
      </c>
      <c r="B8">
        <v>8.6701621106487894E-2</v>
      </c>
      <c r="C8">
        <v>1.97169372309174</v>
      </c>
      <c r="D8">
        <v>0</v>
      </c>
      <c r="E8">
        <v>0</v>
      </c>
      <c r="F8">
        <v>4.0441234478346896E-3</v>
      </c>
      <c r="G8">
        <v>0.35086394748107602</v>
      </c>
    </row>
    <row r="9" spans="1:7" x14ac:dyDescent="0.25">
      <c r="A9">
        <v>1906</v>
      </c>
      <c r="B9">
        <v>7.7111928722945394E-2</v>
      </c>
      <c r="C9">
        <v>1.9449791730478401</v>
      </c>
      <c r="D9">
        <v>0</v>
      </c>
      <c r="E9">
        <v>0</v>
      </c>
      <c r="F9">
        <v>3.4818237812562899E-3</v>
      </c>
      <c r="G9">
        <v>0.359985688164219</v>
      </c>
    </row>
    <row r="10" spans="1:7" x14ac:dyDescent="0.25">
      <c r="A10">
        <v>1907</v>
      </c>
      <c r="B10">
        <v>7.7952464285762801E-2</v>
      </c>
      <c r="C10">
        <v>1.92297805127679</v>
      </c>
      <c r="D10">
        <v>0</v>
      </c>
      <c r="E10">
        <v>0</v>
      </c>
      <c r="F10">
        <v>3.6271862665601799E-3</v>
      </c>
      <c r="G10">
        <v>0.367418968323594</v>
      </c>
    </row>
    <row r="11" spans="1:7" x14ac:dyDescent="0.25">
      <c r="A11">
        <v>1908</v>
      </c>
      <c r="B11">
        <v>9.2373502020453399E-2</v>
      </c>
      <c r="C11">
        <v>1.86767550667739</v>
      </c>
      <c r="D11">
        <v>0</v>
      </c>
      <c r="E11">
        <v>0</v>
      </c>
      <c r="F11">
        <v>4.2856080410198999E-3</v>
      </c>
      <c r="G11">
        <v>0.38570395570600002</v>
      </c>
    </row>
    <row r="12" spans="1:7" x14ac:dyDescent="0.25">
      <c r="A12">
        <v>1909</v>
      </c>
      <c r="B12">
        <v>7.5855890051268499E-2</v>
      </c>
      <c r="C12">
        <v>1.85015901413108</v>
      </c>
      <c r="D12">
        <v>0</v>
      </c>
      <c r="E12">
        <v>0</v>
      </c>
      <c r="F12">
        <v>3.7949206808871E-3</v>
      </c>
      <c r="G12">
        <v>0.391663323631605</v>
      </c>
    </row>
    <row r="13" spans="1:7" x14ac:dyDescent="0.25">
      <c r="A13">
        <v>1910</v>
      </c>
      <c r="B13">
        <v>7.0730478338574404E-2</v>
      </c>
      <c r="C13">
        <v>1.8272554055170001</v>
      </c>
      <c r="D13">
        <v>0</v>
      </c>
      <c r="E13">
        <v>0</v>
      </c>
      <c r="F13">
        <v>3.5721027671584298E-3</v>
      </c>
      <c r="G13">
        <v>0.39934303689584699</v>
      </c>
    </row>
    <row r="14" spans="1:7" x14ac:dyDescent="0.25">
      <c r="A14">
        <v>1911</v>
      </c>
      <c r="B14">
        <v>7.7280381580833502E-2</v>
      </c>
      <c r="C14">
        <v>1.7805533014875099</v>
      </c>
      <c r="D14">
        <v>0</v>
      </c>
      <c r="E14">
        <v>0</v>
      </c>
      <c r="F14">
        <v>3.8989373584361899E-3</v>
      </c>
      <c r="G14">
        <v>0.41481668972734198</v>
      </c>
    </row>
    <row r="15" spans="1:7" x14ac:dyDescent="0.25">
      <c r="A15">
        <v>1912</v>
      </c>
      <c r="B15">
        <v>7.7920532854227301E-2</v>
      </c>
      <c r="C15">
        <v>1.75487272128236</v>
      </c>
      <c r="D15">
        <v>0</v>
      </c>
      <c r="E15">
        <v>0</v>
      </c>
      <c r="F15">
        <v>4.1674113479376398E-3</v>
      </c>
      <c r="G15">
        <v>0.423268677295421</v>
      </c>
    </row>
    <row r="16" spans="1:7" x14ac:dyDescent="0.25">
      <c r="A16">
        <v>1913</v>
      </c>
      <c r="B16">
        <v>7.8502966051073E-2</v>
      </c>
      <c r="C16">
        <v>1.78255972774004</v>
      </c>
      <c r="D16">
        <v>0</v>
      </c>
      <c r="E16">
        <v>0</v>
      </c>
      <c r="F16">
        <v>4.4941524484870803E-3</v>
      </c>
      <c r="G16">
        <v>0.41474034086815298</v>
      </c>
    </row>
    <row r="17" spans="1:7" x14ac:dyDescent="0.25">
      <c r="A17">
        <v>1914</v>
      </c>
      <c r="B17">
        <v>6.8793390322261505E-2</v>
      </c>
      <c r="C17">
        <v>1.80178456550137</v>
      </c>
      <c r="D17">
        <v>0</v>
      </c>
      <c r="E17">
        <v>0</v>
      </c>
      <c r="F17">
        <v>3.8449043110517301E-3</v>
      </c>
      <c r="G17">
        <v>0.40830387971217502</v>
      </c>
    </row>
    <row r="18" spans="1:7" x14ac:dyDescent="0.25">
      <c r="A18">
        <v>1915</v>
      </c>
      <c r="B18">
        <v>5.9579341817058998E-2</v>
      </c>
      <c r="C18">
        <v>1.77588307779539</v>
      </c>
      <c r="D18">
        <v>0</v>
      </c>
      <c r="E18">
        <v>0</v>
      </c>
      <c r="F18">
        <v>3.1155039606400601E-3</v>
      </c>
      <c r="G18">
        <v>0.41675921951056999</v>
      </c>
    </row>
    <row r="19" spans="1:7" x14ac:dyDescent="0.25">
      <c r="A19">
        <v>1916</v>
      </c>
      <c r="B19">
        <v>6.1529849478142898E-2</v>
      </c>
      <c r="C19">
        <v>1.7664765017221</v>
      </c>
      <c r="D19">
        <v>0</v>
      </c>
      <c r="E19">
        <v>0</v>
      </c>
      <c r="F19">
        <v>3.3501303319325199E-3</v>
      </c>
      <c r="G19">
        <v>0.41972632547380301</v>
      </c>
    </row>
    <row r="20" spans="1:7" x14ac:dyDescent="0.25">
      <c r="A20">
        <v>1917</v>
      </c>
      <c r="B20">
        <v>5.2694050700558201E-2</v>
      </c>
      <c r="C20">
        <v>1.77511592406698</v>
      </c>
      <c r="D20">
        <v>0</v>
      </c>
      <c r="E20">
        <v>0</v>
      </c>
      <c r="F20">
        <v>2.9554820251763399E-3</v>
      </c>
      <c r="G20">
        <v>0.41675308867149302</v>
      </c>
    </row>
    <row r="21" spans="1:7" x14ac:dyDescent="0.25">
      <c r="A21">
        <v>1918</v>
      </c>
      <c r="B21">
        <v>7.9724367985748307E-2</v>
      </c>
      <c r="C21">
        <v>1.6075492961509099</v>
      </c>
      <c r="D21">
        <v>0</v>
      </c>
      <c r="E21">
        <v>0</v>
      </c>
      <c r="F21">
        <v>3.77022883151435E-3</v>
      </c>
      <c r="G21">
        <v>0.47113283008615697</v>
      </c>
    </row>
    <row r="22" spans="1:7" x14ac:dyDescent="0.25">
      <c r="A22">
        <v>1919</v>
      </c>
      <c r="B22">
        <v>5.5408881117602303E-2</v>
      </c>
      <c r="C22">
        <v>1.4890402293663001</v>
      </c>
      <c r="D22">
        <v>0</v>
      </c>
      <c r="E22">
        <v>0</v>
      </c>
      <c r="F22">
        <v>3.0109293288827698E-3</v>
      </c>
      <c r="G22">
        <v>0.50950636885578504</v>
      </c>
    </row>
    <row r="23" spans="1:7" x14ac:dyDescent="0.25">
      <c r="A23">
        <v>1920</v>
      </c>
      <c r="B23">
        <v>3.3086904042665802E-2</v>
      </c>
      <c r="C23">
        <v>1.6886643835356001</v>
      </c>
      <c r="D23">
        <v>0</v>
      </c>
      <c r="E23">
        <v>0</v>
      </c>
      <c r="F23">
        <v>2.9475885597421E-3</v>
      </c>
      <c r="G23">
        <v>0.44532615927975899</v>
      </c>
    </row>
    <row r="24" spans="1:7" x14ac:dyDescent="0.25">
      <c r="A24">
        <v>1921</v>
      </c>
      <c r="B24">
        <v>1.0198244174892701E-3</v>
      </c>
      <c r="C24">
        <v>1.70705954412761</v>
      </c>
      <c r="D24">
        <v>0</v>
      </c>
      <c r="E24">
        <v>0</v>
      </c>
      <c r="F24" s="15">
        <v>7.7088317585226595E-5</v>
      </c>
      <c r="G24">
        <v>0.43912469123915798</v>
      </c>
    </row>
    <row r="25" spans="1:7" x14ac:dyDescent="0.25">
      <c r="A25">
        <v>1922</v>
      </c>
      <c r="B25">
        <v>6.2194787541983799E-2</v>
      </c>
      <c r="C25">
        <v>1.7161768596263201</v>
      </c>
      <c r="D25">
        <v>0</v>
      </c>
      <c r="E25">
        <v>0</v>
      </c>
      <c r="F25">
        <v>3.64862316721886E-3</v>
      </c>
      <c r="G25">
        <v>0.43600897162756702</v>
      </c>
    </row>
    <row r="26" spans="1:7" x14ac:dyDescent="0.25">
      <c r="A26">
        <v>1923</v>
      </c>
      <c r="B26">
        <v>5.8267778689845E-2</v>
      </c>
      <c r="C26">
        <v>1.76155329675419</v>
      </c>
      <c r="D26">
        <v>0</v>
      </c>
      <c r="E26">
        <v>0</v>
      </c>
      <c r="F26">
        <v>3.5418233132093399E-3</v>
      </c>
      <c r="G26">
        <v>0.42109219152473798</v>
      </c>
    </row>
    <row r="27" spans="1:7" x14ac:dyDescent="0.25">
      <c r="A27">
        <v>1924</v>
      </c>
      <c r="B27">
        <v>5.4353601920761399E-2</v>
      </c>
      <c r="C27">
        <v>1.7706366984814199</v>
      </c>
      <c r="D27">
        <v>0</v>
      </c>
      <c r="E27">
        <v>0</v>
      </c>
      <c r="F27">
        <v>3.0721205300172499E-3</v>
      </c>
      <c r="G27">
        <v>0.41691317441152498</v>
      </c>
    </row>
    <row r="28" spans="1:7" x14ac:dyDescent="0.25">
      <c r="A28">
        <v>1925</v>
      </c>
      <c r="B28">
        <v>6.3094274829557401E-2</v>
      </c>
      <c r="C28">
        <v>1.8049856150380901</v>
      </c>
      <c r="D28">
        <v>0</v>
      </c>
      <c r="E28">
        <v>0</v>
      </c>
      <c r="F28">
        <v>3.6511691147234899E-3</v>
      </c>
      <c r="G28">
        <v>0.40414701298293298</v>
      </c>
    </row>
    <row r="29" spans="1:7" x14ac:dyDescent="0.25">
      <c r="A29">
        <v>1926</v>
      </c>
      <c r="B29">
        <v>6.5708801005630493E-2</v>
      </c>
      <c r="C29">
        <v>1.7505724314056099</v>
      </c>
      <c r="D29">
        <v>0</v>
      </c>
      <c r="E29">
        <v>0</v>
      </c>
      <c r="F29">
        <v>3.3119499166772001E-3</v>
      </c>
      <c r="G29">
        <v>0.42112646218290201</v>
      </c>
    </row>
    <row r="30" spans="1:7" x14ac:dyDescent="0.25">
      <c r="A30">
        <v>1927</v>
      </c>
      <c r="B30">
        <v>5.5622705107100302E-2</v>
      </c>
      <c r="C30">
        <v>1.73700009678653</v>
      </c>
      <c r="D30">
        <v>0</v>
      </c>
      <c r="E30">
        <v>0</v>
      </c>
      <c r="F30">
        <v>3.0662123783395398E-3</v>
      </c>
      <c r="G30">
        <v>0.424090319895843</v>
      </c>
    </row>
    <row r="31" spans="1:7" x14ac:dyDescent="0.25">
      <c r="A31">
        <v>1928</v>
      </c>
      <c r="B31">
        <v>5.5545366989391998E-2</v>
      </c>
      <c r="C31">
        <v>1.7042999001546</v>
      </c>
      <c r="D31">
        <v>0</v>
      </c>
      <c r="E31">
        <v>0</v>
      </c>
      <c r="F31">
        <v>2.9939354074946301E-3</v>
      </c>
      <c r="G31">
        <v>0.43392752155233899</v>
      </c>
    </row>
    <row r="32" spans="1:7" x14ac:dyDescent="0.25">
      <c r="A32">
        <v>1929</v>
      </c>
      <c r="B32">
        <v>4.71498938752061E-2</v>
      </c>
      <c r="C32">
        <v>1.74582737976078</v>
      </c>
      <c r="D32">
        <v>0</v>
      </c>
      <c r="E32">
        <v>0</v>
      </c>
      <c r="F32">
        <v>2.8847965740827499E-3</v>
      </c>
      <c r="G32">
        <v>0.418659524167387</v>
      </c>
    </row>
    <row r="33" spans="1:7" x14ac:dyDescent="0.25">
      <c r="A33">
        <v>1930</v>
      </c>
      <c r="B33">
        <v>8.6245952771681501E-3</v>
      </c>
      <c r="C33">
        <v>1.73142458701452</v>
      </c>
      <c r="D33">
        <v>0</v>
      </c>
      <c r="E33">
        <v>0</v>
      </c>
      <c r="F33">
        <v>4.2782538991191201E-4</v>
      </c>
      <c r="G33">
        <v>0.42256705250519699</v>
      </c>
    </row>
    <row r="34" spans="1:7" x14ac:dyDescent="0.25">
      <c r="A34">
        <v>1931</v>
      </c>
      <c r="B34">
        <v>1.65188850177672E-3</v>
      </c>
      <c r="C34">
        <v>1.7454356386988099</v>
      </c>
      <c r="D34">
        <v>0</v>
      </c>
      <c r="E34">
        <v>0</v>
      </c>
      <c r="F34">
        <v>1.17462098552516E-4</v>
      </c>
      <c r="G34">
        <v>0.41549355278667599</v>
      </c>
    </row>
    <row r="35" spans="1:7" x14ac:dyDescent="0.25">
      <c r="A35">
        <v>1932</v>
      </c>
      <c r="B35">
        <v>1.2977935522392599E-2</v>
      </c>
      <c r="C35">
        <v>1.6660708381659</v>
      </c>
      <c r="D35">
        <v>0</v>
      </c>
      <c r="E35">
        <v>0</v>
      </c>
      <c r="F35">
        <v>6.29074531144607E-4</v>
      </c>
      <c r="G35">
        <v>0.44409226107909799</v>
      </c>
    </row>
    <row r="36" spans="1:7" x14ac:dyDescent="0.25">
      <c r="A36">
        <v>1933</v>
      </c>
      <c r="B36">
        <v>3.6575941713336703E-2</v>
      </c>
      <c r="C36">
        <v>1.68254663098541</v>
      </c>
      <c r="D36">
        <v>0</v>
      </c>
      <c r="E36">
        <v>0</v>
      </c>
      <c r="F36">
        <v>2.2219314829559902E-3</v>
      </c>
      <c r="G36">
        <v>0.44004097691852201</v>
      </c>
    </row>
    <row r="37" spans="1:7" x14ac:dyDescent="0.25">
      <c r="A37">
        <v>1934</v>
      </c>
      <c r="B37">
        <v>4.48088357953383E-2</v>
      </c>
      <c r="C37">
        <v>1.74227881783108</v>
      </c>
      <c r="D37">
        <v>0</v>
      </c>
      <c r="E37">
        <v>0</v>
      </c>
      <c r="F37">
        <v>2.86777594469041E-3</v>
      </c>
      <c r="G37">
        <v>0.419466714502917</v>
      </c>
    </row>
    <row r="38" spans="1:7" x14ac:dyDescent="0.25">
      <c r="A38">
        <v>1935</v>
      </c>
      <c r="B38">
        <v>6.2765921135277195E-2</v>
      </c>
      <c r="C38">
        <v>1.7072189256866399</v>
      </c>
      <c r="D38">
        <v>0</v>
      </c>
      <c r="E38">
        <v>0</v>
      </c>
      <c r="F38">
        <v>3.3591679829050002E-3</v>
      </c>
      <c r="G38">
        <v>0.43159194856751298</v>
      </c>
    </row>
    <row r="39" spans="1:7" x14ac:dyDescent="0.25">
      <c r="A39">
        <v>1936</v>
      </c>
      <c r="B39">
        <v>5.0846659345171401E-2</v>
      </c>
      <c r="C39">
        <v>1.7776558918172001</v>
      </c>
      <c r="D39">
        <v>0</v>
      </c>
      <c r="E39">
        <v>0</v>
      </c>
      <c r="F39">
        <v>3.20020596570779E-3</v>
      </c>
      <c r="G39">
        <v>0.40797582773149399</v>
      </c>
    </row>
    <row r="40" spans="1:7" x14ac:dyDescent="0.25">
      <c r="A40">
        <v>1937</v>
      </c>
      <c r="B40">
        <v>5.2051658057508103E-2</v>
      </c>
      <c r="C40">
        <v>1.7719704822858999</v>
      </c>
      <c r="D40">
        <v>0</v>
      </c>
      <c r="E40">
        <v>0</v>
      </c>
      <c r="F40">
        <v>2.8045000674966299E-3</v>
      </c>
      <c r="G40">
        <v>0.40968522601845397</v>
      </c>
    </row>
    <row r="41" spans="1:7" x14ac:dyDescent="0.25">
      <c r="A41">
        <v>1938</v>
      </c>
      <c r="B41">
        <v>1.4411020230375901E-2</v>
      </c>
      <c r="C41">
        <v>1.7923011860178</v>
      </c>
      <c r="D41">
        <v>0</v>
      </c>
      <c r="E41">
        <v>0</v>
      </c>
      <c r="F41">
        <v>8.7225771303185403E-4</v>
      </c>
      <c r="G41">
        <v>0.40315138182121901</v>
      </c>
    </row>
    <row r="42" spans="1:7" x14ac:dyDescent="0.25">
      <c r="A42">
        <v>1939</v>
      </c>
      <c r="B42">
        <v>4.1520669461054698E-2</v>
      </c>
      <c r="C42">
        <v>1.8539049033531501</v>
      </c>
      <c r="D42">
        <v>0</v>
      </c>
      <c r="E42">
        <v>0</v>
      </c>
      <c r="F42">
        <v>2.46489546420651E-3</v>
      </c>
      <c r="G42">
        <v>0.38294436298747597</v>
      </c>
    </row>
    <row r="43" spans="1:7" x14ac:dyDescent="0.25">
      <c r="A43">
        <v>1940</v>
      </c>
      <c r="B43">
        <v>2.8352986924934199E-2</v>
      </c>
      <c r="C43">
        <v>1.87614954921442</v>
      </c>
      <c r="D43">
        <v>0</v>
      </c>
      <c r="E43">
        <v>0</v>
      </c>
      <c r="F43">
        <v>1.5423475052715901E-3</v>
      </c>
      <c r="G43">
        <v>0.37589836529275999</v>
      </c>
    </row>
    <row r="44" spans="1:7" x14ac:dyDescent="0.25">
      <c r="A44">
        <v>1941</v>
      </c>
      <c r="B44">
        <v>4.9334880171251302E-2</v>
      </c>
      <c r="C44">
        <v>1.89256969763876</v>
      </c>
      <c r="D44">
        <v>0</v>
      </c>
      <c r="E44">
        <v>0</v>
      </c>
      <c r="F44">
        <v>2.5272153587373998E-3</v>
      </c>
      <c r="G44">
        <v>0.37057229447106399</v>
      </c>
    </row>
    <row r="45" spans="1:7" x14ac:dyDescent="0.25">
      <c r="A45">
        <v>1942</v>
      </c>
      <c r="B45">
        <v>3.5147672238715698E-2</v>
      </c>
      <c r="C45">
        <v>1.88321917314458</v>
      </c>
      <c r="D45">
        <v>0</v>
      </c>
      <c r="E45">
        <v>0</v>
      </c>
      <c r="F45">
        <v>1.7177310056670999E-3</v>
      </c>
      <c r="G45">
        <v>0.37202895084272503</v>
      </c>
    </row>
    <row r="46" spans="1:7" x14ac:dyDescent="0.25">
      <c r="A46">
        <v>1943</v>
      </c>
      <c r="B46">
        <v>4.3977673596323902E-2</v>
      </c>
      <c r="C46">
        <v>1.8677476591689499</v>
      </c>
      <c r="D46">
        <v>0</v>
      </c>
      <c r="E46">
        <v>0</v>
      </c>
      <c r="F46">
        <v>2.1373011635267402E-3</v>
      </c>
      <c r="G46">
        <v>0.37550750862981302</v>
      </c>
    </row>
    <row r="47" spans="1:7" x14ac:dyDescent="0.25">
      <c r="A47">
        <v>1944</v>
      </c>
      <c r="B47">
        <v>1.6367080485868899E-3</v>
      </c>
      <c r="C47">
        <v>1.8464239001521701</v>
      </c>
      <c r="D47">
        <v>0</v>
      </c>
      <c r="E47">
        <v>0</v>
      </c>
      <c r="F47">
        <v>1.0099049406559E-4</v>
      </c>
      <c r="G47">
        <v>0.380024112437648</v>
      </c>
    </row>
    <row r="48" spans="1:7" x14ac:dyDescent="0.25">
      <c r="A48">
        <v>1945</v>
      </c>
      <c r="B48">
        <v>0</v>
      </c>
      <c r="C48">
        <v>1.79685376339271</v>
      </c>
      <c r="D48">
        <v>0</v>
      </c>
      <c r="E48">
        <v>0</v>
      </c>
      <c r="F48">
        <v>0</v>
      </c>
      <c r="G48">
        <v>0.39658250234506598</v>
      </c>
    </row>
    <row r="49" spans="1:7" x14ac:dyDescent="0.25">
      <c r="A49">
        <v>1946</v>
      </c>
      <c r="B49">
        <v>3.8793451237876003E-2</v>
      </c>
      <c r="C49">
        <v>1.7574415868884099</v>
      </c>
      <c r="D49">
        <v>0</v>
      </c>
      <c r="E49">
        <v>0</v>
      </c>
      <c r="F49">
        <v>1.9093169219191E-3</v>
      </c>
      <c r="G49">
        <v>0.41106380787926</v>
      </c>
    </row>
    <row r="50" spans="1:7" x14ac:dyDescent="0.25">
      <c r="A50">
        <v>1947</v>
      </c>
      <c r="B50">
        <v>4.24805774971279E-2</v>
      </c>
      <c r="C50">
        <v>1.8508859181022499</v>
      </c>
      <c r="D50">
        <v>0</v>
      </c>
      <c r="E50">
        <v>0</v>
      </c>
      <c r="F50">
        <v>2.7022580777210201E-3</v>
      </c>
      <c r="G50">
        <v>0.37942643108226898</v>
      </c>
    </row>
    <row r="51" spans="1:7" x14ac:dyDescent="0.25">
      <c r="A51">
        <v>1948</v>
      </c>
      <c r="B51">
        <v>4.7504824709509598E-2</v>
      </c>
      <c r="C51">
        <v>1.87528255510539</v>
      </c>
      <c r="D51">
        <v>0</v>
      </c>
      <c r="E51">
        <v>0</v>
      </c>
      <c r="F51">
        <v>2.5134254559828501E-3</v>
      </c>
      <c r="G51">
        <v>0.36897645998159301</v>
      </c>
    </row>
    <row r="52" spans="1:7" x14ac:dyDescent="0.25">
      <c r="A52">
        <v>1949</v>
      </c>
      <c r="B52">
        <v>3.0423609019885299E-2</v>
      </c>
      <c r="C52">
        <v>1.90597429082265</v>
      </c>
      <c r="D52">
        <v>0</v>
      </c>
      <c r="E52">
        <v>0</v>
      </c>
      <c r="F52">
        <v>1.6137978711933201E-3</v>
      </c>
      <c r="G52">
        <v>0.35980916023592302</v>
      </c>
    </row>
    <row r="53" spans="1:7" x14ac:dyDescent="0.25">
      <c r="A53">
        <v>1950</v>
      </c>
      <c r="B53">
        <v>6.03093072827132E-2</v>
      </c>
      <c r="C53">
        <v>1.91614504283885</v>
      </c>
      <c r="D53">
        <v>0</v>
      </c>
      <c r="E53">
        <v>0</v>
      </c>
      <c r="F53">
        <v>2.9365858585620702E-3</v>
      </c>
      <c r="G53">
        <v>0.35559931468843597</v>
      </c>
    </row>
    <row r="54" spans="1:7" x14ac:dyDescent="0.25">
      <c r="A54">
        <v>1951</v>
      </c>
      <c r="B54">
        <v>5.8462083326356502E-2</v>
      </c>
      <c r="C54">
        <v>1.93238001512325</v>
      </c>
      <c r="D54">
        <v>0</v>
      </c>
      <c r="E54">
        <v>0</v>
      </c>
      <c r="F54">
        <v>2.8961748832160199E-3</v>
      </c>
      <c r="G54">
        <v>0.34570776461240199</v>
      </c>
    </row>
    <row r="55" spans="1:7" x14ac:dyDescent="0.25">
      <c r="A55">
        <v>1952</v>
      </c>
      <c r="B55">
        <v>3.8281269478474801E-2</v>
      </c>
      <c r="C55">
        <v>1.9382317823991499</v>
      </c>
      <c r="D55">
        <v>0</v>
      </c>
      <c r="E55">
        <v>0</v>
      </c>
      <c r="F55">
        <v>1.8031342673475201E-3</v>
      </c>
      <c r="G55">
        <v>0.34225550959637102</v>
      </c>
    </row>
    <row r="56" spans="1:7" x14ac:dyDescent="0.25">
      <c r="A56">
        <v>1953</v>
      </c>
      <c r="B56">
        <v>3.6186257366186497E-2</v>
      </c>
      <c r="C56">
        <v>1.99259633558056</v>
      </c>
      <c r="D56">
        <v>0</v>
      </c>
      <c r="E56">
        <v>0</v>
      </c>
      <c r="F56">
        <v>1.8470145914464601E-3</v>
      </c>
      <c r="G56">
        <v>0.32370818798665302</v>
      </c>
    </row>
    <row r="57" spans="1:7" x14ac:dyDescent="0.25">
      <c r="A57">
        <v>1954</v>
      </c>
      <c r="B57">
        <v>3.85622968321108E-2</v>
      </c>
      <c r="C57">
        <v>1.9963327719849799</v>
      </c>
      <c r="D57">
        <v>0</v>
      </c>
      <c r="E57">
        <v>0</v>
      </c>
      <c r="F57">
        <v>1.73024521640905E-3</v>
      </c>
      <c r="G57">
        <v>0.31864853881851402</v>
      </c>
    </row>
    <row r="58" spans="1:7" x14ac:dyDescent="0.25">
      <c r="A58">
        <v>1955</v>
      </c>
      <c r="B58">
        <v>5.43514707466295E-2</v>
      </c>
      <c r="C58">
        <v>2.0413859759051101</v>
      </c>
      <c r="D58">
        <v>0</v>
      </c>
      <c r="E58">
        <v>0</v>
      </c>
      <c r="F58">
        <v>2.4426252560933799E-3</v>
      </c>
      <c r="G58">
        <v>0.30659428701604502</v>
      </c>
    </row>
    <row r="59" spans="1:7" x14ac:dyDescent="0.25">
      <c r="A59">
        <v>1956</v>
      </c>
      <c r="B59">
        <v>4.4437232972136601E-2</v>
      </c>
      <c r="C59">
        <v>2.05053169868299</v>
      </c>
      <c r="D59">
        <v>0</v>
      </c>
      <c r="E59" s="15">
        <v>3.6442643711024101E-5</v>
      </c>
      <c r="F59">
        <v>1.8566951651167499E-3</v>
      </c>
      <c r="G59">
        <v>0.30300299748390702</v>
      </c>
    </row>
    <row r="60" spans="1:7" x14ac:dyDescent="0.25">
      <c r="A60">
        <v>1957</v>
      </c>
      <c r="B60">
        <v>3.5110612758676503E-2</v>
      </c>
      <c r="C60">
        <v>2.0382183594058998</v>
      </c>
      <c r="D60" s="15">
        <v>1.6744718850621899E-7</v>
      </c>
      <c r="E60">
        <v>2.4634157043545199E-4</v>
      </c>
      <c r="F60">
        <v>1.40077374264444E-3</v>
      </c>
      <c r="G60">
        <v>0.30564042530528901</v>
      </c>
    </row>
    <row r="61" spans="1:7" x14ac:dyDescent="0.25">
      <c r="A61">
        <v>1958</v>
      </c>
      <c r="B61">
        <v>3.8283412410106299E-2</v>
      </c>
      <c r="C61">
        <v>1.9931693808037101</v>
      </c>
      <c r="D61" s="15">
        <v>1.15210142017505E-6</v>
      </c>
      <c r="E61">
        <v>2.5837211988389902E-4</v>
      </c>
      <c r="F61">
        <v>1.43500876716404E-3</v>
      </c>
      <c r="G61">
        <v>0.32020973753371401</v>
      </c>
    </row>
    <row r="62" spans="1:7" x14ac:dyDescent="0.25">
      <c r="A62">
        <v>1959</v>
      </c>
      <c r="B62">
        <v>3.7615656722474397E-2</v>
      </c>
      <c r="C62">
        <v>2.0460535185417998</v>
      </c>
      <c r="D62" s="15">
        <v>1.45577824688132E-6</v>
      </c>
      <c r="E62">
        <v>7.1519038628230398E-4</v>
      </c>
      <c r="F62">
        <v>1.80423785701243E-3</v>
      </c>
      <c r="G62">
        <v>0.29985770543613999</v>
      </c>
    </row>
    <row r="63" spans="1:7" x14ac:dyDescent="0.25">
      <c r="A63">
        <v>1960</v>
      </c>
      <c r="B63">
        <v>4.7742594629753901E-2</v>
      </c>
      <c r="C63">
        <v>2.0550846763072901</v>
      </c>
      <c r="D63" s="15">
        <v>4.6178015904147396E-6</v>
      </c>
      <c r="E63">
        <v>1.25502895715408E-3</v>
      </c>
      <c r="F63">
        <v>1.94379747001352E-3</v>
      </c>
      <c r="G63">
        <v>0.29885129532180199</v>
      </c>
    </row>
    <row r="64" spans="1:7" x14ac:dyDescent="0.25">
      <c r="A64">
        <v>1961</v>
      </c>
      <c r="B64">
        <v>3.11303994044668E-2</v>
      </c>
      <c r="C64">
        <v>2.0632883545049201</v>
      </c>
      <c r="D64" s="15">
        <v>5.36502618407901E-6</v>
      </c>
      <c r="E64">
        <v>1.8568595692392601E-3</v>
      </c>
      <c r="F64">
        <v>1.2811318234002701E-3</v>
      </c>
      <c r="G64">
        <v>0.29548760595895301</v>
      </c>
    </row>
    <row r="65" spans="1:7" x14ac:dyDescent="0.25">
      <c r="A65">
        <v>1962</v>
      </c>
      <c r="B65">
        <v>3.6297353738923899E-2</v>
      </c>
      <c r="C65">
        <v>2.0895195811392999</v>
      </c>
      <c r="D65" s="15">
        <v>9.5507862080868302E-6</v>
      </c>
      <c r="E65">
        <v>2.4774111711237802E-3</v>
      </c>
      <c r="F65">
        <v>1.52203701678567E-3</v>
      </c>
      <c r="G65">
        <v>0.28640435984080698</v>
      </c>
    </row>
    <row r="66" spans="1:7" x14ac:dyDescent="0.25">
      <c r="A66">
        <v>1963</v>
      </c>
      <c r="B66">
        <v>3.4897127881024802E-2</v>
      </c>
      <c r="C66">
        <v>2.1098304462453701</v>
      </c>
      <c r="D66" s="15">
        <v>1.21939193164839E-5</v>
      </c>
      <c r="E66">
        <v>3.67747561979807E-3</v>
      </c>
      <c r="F66">
        <v>1.4117430473822501E-3</v>
      </c>
      <c r="G66">
        <v>0.27865370047027799</v>
      </c>
    </row>
    <row r="67" spans="1:7" x14ac:dyDescent="0.25">
      <c r="A67">
        <v>1964</v>
      </c>
      <c r="B67">
        <v>3.6000345922310897E-2</v>
      </c>
      <c r="C67">
        <v>2.1518663886565901</v>
      </c>
      <c r="D67" s="15">
        <v>1.93502161849205E-5</v>
      </c>
      <c r="E67">
        <v>4.7497269126517304E-3</v>
      </c>
      <c r="F67">
        <v>1.4687838085610499E-3</v>
      </c>
      <c r="G67">
        <v>0.265292265649683</v>
      </c>
    </row>
    <row r="68" spans="1:7" x14ac:dyDescent="0.25">
      <c r="A68">
        <v>1965</v>
      </c>
      <c r="B68">
        <v>4.1372228479832497E-2</v>
      </c>
      <c r="C68">
        <v>2.1326654313986602</v>
      </c>
      <c r="D68" s="15">
        <v>2.55367249756282E-5</v>
      </c>
      <c r="E68">
        <v>6.9953544916734603E-3</v>
      </c>
      <c r="F68">
        <v>1.42841127752674E-3</v>
      </c>
      <c r="G68">
        <v>0.27135018522245502</v>
      </c>
    </row>
    <row r="69" spans="1:7" x14ac:dyDescent="0.25">
      <c r="A69">
        <v>1966</v>
      </c>
      <c r="B69">
        <v>3.6716784553773897E-2</v>
      </c>
      <c r="C69">
        <v>2.12970710914832</v>
      </c>
      <c r="D69" s="15">
        <v>3.4827251113838901E-5</v>
      </c>
      <c r="E69">
        <v>9.3434667878205709E-3</v>
      </c>
      <c r="F69">
        <v>1.3531228993061699E-3</v>
      </c>
      <c r="G69">
        <v>0.27080051996555099</v>
      </c>
    </row>
    <row r="70" spans="1:7" x14ac:dyDescent="0.25">
      <c r="A70">
        <v>1967</v>
      </c>
      <c r="B70">
        <v>2.5544225630680598E-2</v>
      </c>
      <c r="C70">
        <v>2.1602705030877498</v>
      </c>
      <c r="D70" s="15">
        <v>3.5257904873024598E-5</v>
      </c>
      <c r="E70">
        <v>1.06723030551126E-2</v>
      </c>
      <c r="F70">
        <v>1.0231676689960701E-3</v>
      </c>
      <c r="G70">
        <v>0.26094534293586902</v>
      </c>
    </row>
    <row r="71" spans="1:7" x14ac:dyDescent="0.25">
      <c r="A71">
        <v>1968</v>
      </c>
      <c r="B71">
        <v>3.6219580673630701E-2</v>
      </c>
      <c r="C71">
        <v>2.1823514832447599</v>
      </c>
      <c r="D71" s="15">
        <v>5.5283193436092799E-5</v>
      </c>
      <c r="E71">
        <v>1.22575039851015E-2</v>
      </c>
      <c r="F71">
        <v>1.3525447952204199E-3</v>
      </c>
      <c r="G71">
        <v>0.251098091066281</v>
      </c>
    </row>
    <row r="72" spans="1:7" x14ac:dyDescent="0.25">
      <c r="A72">
        <v>1969</v>
      </c>
      <c r="B72">
        <v>3.8742453796399803E-2</v>
      </c>
      <c r="C72">
        <v>2.2049199498626701</v>
      </c>
      <c r="D72" s="15">
        <v>6.6909702044064002E-5</v>
      </c>
      <c r="E72">
        <v>1.36887420864432E-2</v>
      </c>
      <c r="F72">
        <v>1.3718581001522501E-3</v>
      </c>
      <c r="G72">
        <v>0.244760513950879</v>
      </c>
    </row>
    <row r="73" spans="1:7" x14ac:dyDescent="0.25">
      <c r="A73">
        <v>1970</v>
      </c>
      <c r="B73">
        <v>3.5040882608500697E-2</v>
      </c>
      <c r="C73">
        <v>2.2223157035390901</v>
      </c>
      <c r="D73" s="15">
        <v>6.8055666624227497E-5</v>
      </c>
      <c r="E73">
        <v>1.5781434338828299E-2</v>
      </c>
      <c r="F73">
        <v>1.2177323848626899E-3</v>
      </c>
      <c r="G73">
        <v>0.239906652896311</v>
      </c>
    </row>
    <row r="74" spans="1:7" x14ac:dyDescent="0.25">
      <c r="A74">
        <v>1971</v>
      </c>
      <c r="B74">
        <v>2.9561415788041199E-2</v>
      </c>
      <c r="C74">
        <v>2.2324107197768601</v>
      </c>
      <c r="D74" s="15">
        <v>6.8222660716369798E-5</v>
      </c>
      <c r="E74">
        <v>2.11515360268426E-2</v>
      </c>
      <c r="F74">
        <v>1.03789756779691E-3</v>
      </c>
      <c r="G74">
        <v>0.24896398975442599</v>
      </c>
    </row>
    <row r="75" spans="1:7" x14ac:dyDescent="0.25">
      <c r="A75">
        <v>1972</v>
      </c>
      <c r="B75">
        <v>3.7123201307965398E-2</v>
      </c>
      <c r="C75">
        <v>2.25077991934524</v>
      </c>
      <c r="D75">
        <v>1.11657505150713E-4</v>
      </c>
      <c r="E75">
        <v>2.67849990654455E-2</v>
      </c>
      <c r="F75">
        <v>1.31549973929418E-3</v>
      </c>
      <c r="G75">
        <v>0.24067003106281101</v>
      </c>
    </row>
    <row r="76" spans="1:7" x14ac:dyDescent="0.25">
      <c r="A76">
        <v>1973</v>
      </c>
      <c r="B76">
        <v>3.0107631608543101E-2</v>
      </c>
      <c r="C76">
        <v>2.2880757093994601</v>
      </c>
      <c r="D76">
        <v>1.21920040245963E-4</v>
      </c>
      <c r="E76">
        <v>3.3180913675345203E-2</v>
      </c>
      <c r="F76">
        <v>1.0968978830843299E-3</v>
      </c>
      <c r="G76">
        <v>0.226743210706324</v>
      </c>
    </row>
    <row r="77" spans="1:7" x14ac:dyDescent="0.25">
      <c r="A77">
        <v>1974</v>
      </c>
      <c r="B77">
        <v>2.44861991348224E-2</v>
      </c>
      <c r="C77">
        <v>2.1966500090309</v>
      </c>
      <c r="D77" s="15">
        <v>9.3209775270094793E-5</v>
      </c>
      <c r="E77">
        <v>4.34397338224978E-2</v>
      </c>
      <c r="F77">
        <v>6.3769123974547696E-4</v>
      </c>
      <c r="G77">
        <v>0.24277207064679801</v>
      </c>
    </row>
    <row r="78" spans="1:7" x14ac:dyDescent="0.25">
      <c r="A78">
        <v>1975</v>
      </c>
      <c r="B78">
        <v>1.35301202497306E-2</v>
      </c>
      <c r="C78">
        <v>2.1574938141140398</v>
      </c>
      <c r="D78" s="15">
        <v>8.5499155321368901E-5</v>
      </c>
      <c r="E78">
        <v>5.89446740927883E-2</v>
      </c>
      <c r="F78">
        <v>4.7805931137039201E-4</v>
      </c>
      <c r="G78">
        <v>0.23922347274802699</v>
      </c>
    </row>
    <row r="79" spans="1:7" x14ac:dyDescent="0.25">
      <c r="A79">
        <v>1976</v>
      </c>
      <c r="B79">
        <v>2.5829677017858502E-2</v>
      </c>
      <c r="C79">
        <v>2.2037240049448599</v>
      </c>
      <c r="D79">
        <v>2.39504615435318E-4</v>
      </c>
      <c r="E79">
        <v>6.3223164866128001E-2</v>
      </c>
      <c r="F79">
        <v>9.7254709068604801E-4</v>
      </c>
      <c r="G79">
        <v>0.222774036331435</v>
      </c>
    </row>
    <row r="80" spans="1:7" x14ac:dyDescent="0.25">
      <c r="A80">
        <v>1977</v>
      </c>
      <c r="B80">
        <v>1.89496433519536E-2</v>
      </c>
      <c r="C80">
        <v>2.17982633550844</v>
      </c>
      <c r="D80">
        <v>1.6933807645416499E-4</v>
      </c>
      <c r="E80">
        <v>7.3613608006187006E-2</v>
      </c>
      <c r="F80">
        <v>5.9702524900722104E-4</v>
      </c>
      <c r="G80">
        <v>0.219992370960165</v>
      </c>
    </row>
    <row r="81" spans="1:7" x14ac:dyDescent="0.25">
      <c r="A81">
        <v>1978</v>
      </c>
      <c r="B81">
        <v>2.6610620270185799E-2</v>
      </c>
      <c r="C81">
        <v>2.1412107031913998</v>
      </c>
      <c r="D81">
        <v>2.5655300460964998E-4</v>
      </c>
      <c r="E81">
        <v>8.1501023267537595E-2</v>
      </c>
      <c r="F81">
        <v>7.6701833400776096E-4</v>
      </c>
      <c r="G81">
        <v>0.22483685591072899</v>
      </c>
    </row>
    <row r="82" spans="1:7" x14ac:dyDescent="0.25">
      <c r="A82">
        <v>1979</v>
      </c>
      <c r="B82">
        <v>2.1717405224347199E-2</v>
      </c>
      <c r="C82">
        <v>2.1258111459787798</v>
      </c>
      <c r="D82">
        <v>2.40360300312162E-4</v>
      </c>
      <c r="E82">
        <v>8.0993207463500499E-2</v>
      </c>
      <c r="F82">
        <v>6.6325614625057803E-4</v>
      </c>
      <c r="G82">
        <v>0.226593414605402</v>
      </c>
    </row>
    <row r="83" spans="1:7" x14ac:dyDescent="0.25">
      <c r="A83">
        <v>1980</v>
      </c>
      <c r="B83">
        <v>1.5533208373363101E-2</v>
      </c>
      <c r="C83">
        <v>2.1096229822822998</v>
      </c>
      <c r="D83">
        <v>1.8523360569192601E-4</v>
      </c>
      <c r="E83">
        <v>8.6296820901933802E-2</v>
      </c>
      <c r="F83">
        <v>5.1820415746437203E-4</v>
      </c>
      <c r="G83">
        <v>0.22443375152184999</v>
      </c>
    </row>
    <row r="84" spans="1:7" x14ac:dyDescent="0.25">
      <c r="A84">
        <v>1981</v>
      </c>
      <c r="B84">
        <v>1.15726960198182E-2</v>
      </c>
      <c r="C84">
        <v>2.0591707026556398</v>
      </c>
      <c r="D84">
        <v>1.4031785244334499E-4</v>
      </c>
      <c r="E84">
        <v>9.9849829914715499E-2</v>
      </c>
      <c r="F84">
        <v>3.6498641832183499E-4</v>
      </c>
      <c r="G84">
        <v>0.22522881141349599</v>
      </c>
    </row>
    <row r="85" spans="1:7" x14ac:dyDescent="0.25">
      <c r="A85">
        <v>1982</v>
      </c>
      <c r="B85">
        <v>1.17834507751761E-2</v>
      </c>
      <c r="C85">
        <v>2.0170445728322202</v>
      </c>
      <c r="D85">
        <v>1.6709749953952799E-4</v>
      </c>
      <c r="E85">
        <v>0.106798829584504</v>
      </c>
      <c r="F85">
        <v>3.7699873808670999E-4</v>
      </c>
      <c r="G85">
        <v>0.230359992393152</v>
      </c>
    </row>
    <row r="86" spans="1:7" x14ac:dyDescent="0.25">
      <c r="A86">
        <v>1983</v>
      </c>
      <c r="B86">
        <v>1.99490650893655E-2</v>
      </c>
      <c r="C86">
        <v>1.98170575944651</v>
      </c>
      <c r="D86">
        <v>2.9958645673214501E-4</v>
      </c>
      <c r="E86">
        <v>0.116591636814667</v>
      </c>
      <c r="F86">
        <v>6.4624015791245402E-4</v>
      </c>
      <c r="G86">
        <v>0.23071581872871899</v>
      </c>
    </row>
    <row r="87" spans="1:7" x14ac:dyDescent="0.25">
      <c r="A87">
        <v>1984</v>
      </c>
      <c r="B87">
        <v>2.1139700431699202E-2</v>
      </c>
      <c r="C87">
        <v>1.92823892556202</v>
      </c>
      <c r="D87">
        <v>3.6452879767909203E-4</v>
      </c>
      <c r="E87">
        <v>0.13390501685140899</v>
      </c>
      <c r="F87">
        <v>7.2150954360949504E-4</v>
      </c>
      <c r="G87">
        <v>0.22582931870588099</v>
      </c>
    </row>
    <row r="88" spans="1:7" x14ac:dyDescent="0.25">
      <c r="A88">
        <v>1985</v>
      </c>
      <c r="B88">
        <v>1.8591248552267001E-2</v>
      </c>
      <c r="C88">
        <v>1.87702298676657</v>
      </c>
      <c r="D88">
        <v>3.88356151850369E-4</v>
      </c>
      <c r="E88">
        <v>0.15278133880087999</v>
      </c>
      <c r="F88">
        <v>6.55267040877814E-4</v>
      </c>
      <c r="G88">
        <v>0.22039632753621499</v>
      </c>
    </row>
    <row r="89" spans="1:7" x14ac:dyDescent="0.25">
      <c r="A89">
        <v>1986</v>
      </c>
      <c r="B89">
        <v>1.29323747315123E-2</v>
      </c>
      <c r="C89">
        <v>1.8659641207900499</v>
      </c>
      <c r="D89">
        <v>3.00543338991105E-4</v>
      </c>
      <c r="E89">
        <v>0.159179835636308</v>
      </c>
      <c r="F89">
        <v>4.3373843855999098E-4</v>
      </c>
      <c r="G89">
        <v>0.21789557721296901</v>
      </c>
    </row>
    <row r="90" spans="1:7" x14ac:dyDescent="0.25">
      <c r="A90">
        <v>1987</v>
      </c>
      <c r="B90">
        <v>1.52284424447443E-2</v>
      </c>
      <c r="C90">
        <v>1.8665604438955099</v>
      </c>
      <c r="D90">
        <v>3.9586581183232399E-4</v>
      </c>
      <c r="E90">
        <v>0.16507335902421399</v>
      </c>
      <c r="F90">
        <v>5.4194197645200302E-4</v>
      </c>
      <c r="G90">
        <v>0.208942647922437</v>
      </c>
    </row>
    <row r="91" spans="1:7" x14ac:dyDescent="0.25">
      <c r="A91">
        <v>1988</v>
      </c>
      <c r="B91">
        <v>1.8210169806287101E-2</v>
      </c>
      <c r="C91">
        <v>1.8525450129755501</v>
      </c>
      <c r="D91">
        <v>4.4821478908912602E-4</v>
      </c>
      <c r="E91">
        <v>0.17207483095942</v>
      </c>
      <c r="F91">
        <v>5.6744141620284196E-4</v>
      </c>
      <c r="G91">
        <v>0.20715803773295599</v>
      </c>
    </row>
    <row r="92" spans="1:7" x14ac:dyDescent="0.25">
      <c r="A92">
        <v>1989</v>
      </c>
      <c r="B92">
        <v>1.7141003599303099E-2</v>
      </c>
      <c r="C92">
        <v>1.8711192814138999</v>
      </c>
      <c r="D92">
        <v>4.8999513784828196E-4</v>
      </c>
      <c r="E92">
        <v>0.16822153837825601</v>
      </c>
      <c r="F92">
        <v>5.8997610637286199E-4</v>
      </c>
      <c r="G92">
        <v>0.21220492601310301</v>
      </c>
    </row>
    <row r="93" spans="1:7" x14ac:dyDescent="0.25">
      <c r="A93">
        <v>1990</v>
      </c>
      <c r="B93">
        <v>1.25511634495192E-2</v>
      </c>
      <c r="C93">
        <v>1.8464223064724601</v>
      </c>
      <c r="D93">
        <v>2.9993192925551902E-4</v>
      </c>
      <c r="E93">
        <v>0.17092732033040101</v>
      </c>
      <c r="F93">
        <v>3.7830244440485499E-4</v>
      </c>
      <c r="G93">
        <v>0.21435984970087199</v>
      </c>
    </row>
    <row r="94" spans="1:7" x14ac:dyDescent="0.25">
      <c r="A94">
        <v>1991</v>
      </c>
      <c r="B94">
        <v>1.30930652430993E-2</v>
      </c>
      <c r="C94">
        <v>1.83775143137154</v>
      </c>
      <c r="D94">
        <v>3.2567227702357898E-4</v>
      </c>
      <c r="E94">
        <v>0.17493626886056399</v>
      </c>
      <c r="F94">
        <v>4.08429511366198E-4</v>
      </c>
      <c r="G94">
        <v>0.20634557979319801</v>
      </c>
    </row>
    <row r="95" spans="1:7" x14ac:dyDescent="0.25">
      <c r="A95">
        <v>1992</v>
      </c>
      <c r="B95">
        <v>6.1534850066240999E-3</v>
      </c>
      <c r="C95">
        <v>1.83887070298394</v>
      </c>
      <c r="D95">
        <v>1.7825813425070201E-4</v>
      </c>
      <c r="E95">
        <v>0.17488785715962299</v>
      </c>
      <c r="F95">
        <v>2.10288575535922E-4</v>
      </c>
      <c r="G95">
        <v>0.207617514408102</v>
      </c>
    </row>
    <row r="96" spans="1:7" x14ac:dyDescent="0.25">
      <c r="A96">
        <v>1993</v>
      </c>
      <c r="B96">
        <v>1.6883798614443699E-2</v>
      </c>
      <c r="C96">
        <v>1.81147675340474</v>
      </c>
      <c r="D96">
        <v>4.0481154753701902E-4</v>
      </c>
      <c r="E96">
        <v>0.176143132458778</v>
      </c>
      <c r="F96">
        <v>4.8056755246895599E-4</v>
      </c>
      <c r="G96">
        <v>0.21399959775732999</v>
      </c>
    </row>
    <row r="97" spans="1:7" x14ac:dyDescent="0.25">
      <c r="A97">
        <v>1994</v>
      </c>
      <c r="B97">
        <v>1.1727787828631301E-2</v>
      </c>
      <c r="C97">
        <v>1.81678232378893</v>
      </c>
      <c r="D97">
        <v>3.2858780355707898E-4</v>
      </c>
      <c r="E97">
        <v>0.17602219071085201</v>
      </c>
      <c r="F97">
        <v>3.99186559902308E-4</v>
      </c>
      <c r="G97">
        <v>0.212011073025932</v>
      </c>
    </row>
    <row r="98" spans="1:7" x14ac:dyDescent="0.25">
      <c r="A98">
        <v>1995</v>
      </c>
      <c r="B98">
        <v>1.7798615165696099E-2</v>
      </c>
      <c r="C98">
        <v>1.7988832184305801</v>
      </c>
      <c r="D98">
        <v>4.4645362849700702E-4</v>
      </c>
      <c r="E98">
        <v>0.17705315345090999</v>
      </c>
      <c r="F98">
        <v>5.3774262819224704E-4</v>
      </c>
      <c r="G98">
        <v>0.21567420546042301</v>
      </c>
    </row>
    <row r="99" spans="1:7" x14ac:dyDescent="0.25">
      <c r="A99">
        <v>1996</v>
      </c>
      <c r="B99">
        <v>1.4055531414737799E-2</v>
      </c>
      <c r="C99">
        <v>1.80485805405705</v>
      </c>
      <c r="D99">
        <v>3.9424489464752899E-4</v>
      </c>
      <c r="E99">
        <v>0.17788627050272099</v>
      </c>
      <c r="F99">
        <v>4.8022898809910701E-4</v>
      </c>
      <c r="G99">
        <v>0.21164452888252799</v>
      </c>
    </row>
    <row r="100" spans="1:7" x14ac:dyDescent="0.25">
      <c r="A100">
        <v>1997</v>
      </c>
      <c r="B100">
        <v>1.1771168330187E-2</v>
      </c>
      <c r="C100">
        <v>1.8160408401905599</v>
      </c>
      <c r="D100">
        <v>3.2866138800426501E-4</v>
      </c>
      <c r="E100">
        <v>0.17242849591484299</v>
      </c>
      <c r="F100">
        <v>3.9105348779386599E-4</v>
      </c>
      <c r="G100">
        <v>0.21134700390817099</v>
      </c>
    </row>
    <row r="101" spans="1:7" x14ac:dyDescent="0.25">
      <c r="A101">
        <v>1998</v>
      </c>
      <c r="B101">
        <v>1.2227648966015201E-2</v>
      </c>
      <c r="C101">
        <v>1.8237130067673899</v>
      </c>
      <c r="D101">
        <v>3.4226081645976697E-4</v>
      </c>
      <c r="E101">
        <v>0.17177497555830301</v>
      </c>
      <c r="F101">
        <v>4.1948849779292698E-4</v>
      </c>
      <c r="G101">
        <v>0.207658336313785</v>
      </c>
    </row>
    <row r="102" spans="1:7" x14ac:dyDescent="0.25">
      <c r="A102">
        <v>1999</v>
      </c>
      <c r="B102">
        <v>1.2761547584614299E-2</v>
      </c>
      <c r="C102">
        <v>1.8203848273355401</v>
      </c>
      <c r="D102">
        <v>3.6011907569168599E-4</v>
      </c>
      <c r="E102">
        <v>0.17287307102178601</v>
      </c>
      <c r="F102">
        <v>4.35359035047051E-4</v>
      </c>
      <c r="G102">
        <v>0.20471428709064601</v>
      </c>
    </row>
    <row r="103" spans="1:7" x14ac:dyDescent="0.25">
      <c r="A103">
        <v>2000</v>
      </c>
      <c r="B103">
        <v>2.1012114498616698E-2</v>
      </c>
      <c r="C103">
        <v>1.8372365715315699</v>
      </c>
      <c r="D103">
        <v>5.7591592750131097E-4</v>
      </c>
      <c r="E103">
        <v>0.16900248592712699</v>
      </c>
      <c r="F103">
        <v>6.8202258850375095E-4</v>
      </c>
      <c r="G103">
        <v>0.20123988828911199</v>
      </c>
    </row>
    <row r="104" spans="1:7" x14ac:dyDescent="0.25">
      <c r="A104">
        <v>2001</v>
      </c>
      <c r="B104">
        <v>7.8644389623897405E-3</v>
      </c>
      <c r="C104">
        <v>1.83519690238265</v>
      </c>
      <c r="D104">
        <v>2.2260790766427099E-4</v>
      </c>
      <c r="E104">
        <v>0.17078660570131801</v>
      </c>
      <c r="F104">
        <v>2.6506567817858299E-4</v>
      </c>
      <c r="G104">
        <v>0.196672167455227</v>
      </c>
    </row>
    <row r="105" spans="1:7" x14ac:dyDescent="0.25">
      <c r="A105">
        <v>2002</v>
      </c>
      <c r="B105">
        <v>2.01334167188792E-2</v>
      </c>
      <c r="C105">
        <v>1.84559257805388</v>
      </c>
      <c r="D105">
        <v>5.31156035386975E-4</v>
      </c>
      <c r="E105">
        <v>0.16574009102393999</v>
      </c>
      <c r="F105">
        <v>6.1168867901118603E-4</v>
      </c>
      <c r="G105">
        <v>0.197344277991055</v>
      </c>
    </row>
    <row r="106" spans="1:7" x14ac:dyDescent="0.25">
      <c r="A106">
        <v>2003</v>
      </c>
      <c r="B106">
        <v>1.8859231096025001E-2</v>
      </c>
      <c r="C106">
        <v>1.8769025555404799</v>
      </c>
      <c r="D106">
        <v>5.0997859005871696E-4</v>
      </c>
      <c r="E106">
        <v>0.15830011561422599</v>
      </c>
      <c r="F106">
        <v>6.0716032724581295E-4</v>
      </c>
      <c r="G106">
        <v>0.194053895684766</v>
      </c>
    </row>
    <row r="107" spans="1:7" x14ac:dyDescent="0.25">
      <c r="A107">
        <v>2004</v>
      </c>
      <c r="B107">
        <v>2.4619865424083499E-2</v>
      </c>
      <c r="C107">
        <v>1.8605362504203899</v>
      </c>
      <c r="D107">
        <v>5.7040629907973003E-4</v>
      </c>
      <c r="E107">
        <v>0.15723658582088301</v>
      </c>
      <c r="F107">
        <v>6.9917402348450796E-4</v>
      </c>
      <c r="G107">
        <v>0.19924355781265399</v>
      </c>
    </row>
    <row r="108" spans="1:7" x14ac:dyDescent="0.25">
      <c r="A108">
        <v>2005</v>
      </c>
      <c r="B108">
        <v>2.3493894114779201E-2</v>
      </c>
      <c r="C108">
        <v>1.8657684803466901</v>
      </c>
      <c r="D108">
        <v>5.6351247743176996E-4</v>
      </c>
      <c r="E108">
        <v>0.15236306928983101</v>
      </c>
      <c r="F108">
        <v>7.1397485401539197E-4</v>
      </c>
      <c r="G108">
        <v>0.20326842749318499</v>
      </c>
    </row>
    <row r="109" spans="1:7" x14ac:dyDescent="0.25">
      <c r="A109">
        <v>2006</v>
      </c>
      <c r="B109">
        <v>2.1730420356304E-2</v>
      </c>
      <c r="C109">
        <v>1.8688181155069701</v>
      </c>
      <c r="D109">
        <v>5.0994919345544296E-4</v>
      </c>
      <c r="E109">
        <v>0.14786625018841201</v>
      </c>
      <c r="F109">
        <v>6.8020000417171695E-4</v>
      </c>
      <c r="G109">
        <v>0.20524163687519201</v>
      </c>
    </row>
    <row r="110" spans="1:7" x14ac:dyDescent="0.25">
      <c r="A110">
        <v>2007</v>
      </c>
      <c r="B110">
        <v>2.2875336827886301E-2</v>
      </c>
      <c r="C110">
        <v>1.8994553876007101</v>
      </c>
      <c r="D110">
        <v>5.45402112808147E-4</v>
      </c>
      <c r="E110">
        <v>0.13797682858406299</v>
      </c>
      <c r="F110">
        <v>7.5692870807597202E-4</v>
      </c>
      <c r="G110">
        <v>0.204066080276089</v>
      </c>
    </row>
    <row r="111" spans="1:7" x14ac:dyDescent="0.25">
      <c r="A111">
        <v>2008</v>
      </c>
      <c r="B111">
        <v>1.8955227448832199E-2</v>
      </c>
      <c r="C111">
        <v>1.8805561055373601</v>
      </c>
      <c r="D111">
        <v>4.0180577281357001E-4</v>
      </c>
      <c r="E111">
        <v>0.13592890611459801</v>
      </c>
      <c r="F111">
        <v>5.94121730503885E-4</v>
      </c>
      <c r="G111">
        <v>0.21205475941801599</v>
      </c>
    </row>
    <row r="112" spans="1:7" x14ac:dyDescent="0.25">
      <c r="A112">
        <v>2009</v>
      </c>
      <c r="B112">
        <v>1.36684815562651E-2</v>
      </c>
      <c r="C112">
        <v>1.85701106455633</v>
      </c>
      <c r="D112">
        <v>3.1501150708119298E-4</v>
      </c>
      <c r="E112">
        <v>0.13455467124109499</v>
      </c>
      <c r="F112">
        <v>4.9135549578180001E-4</v>
      </c>
      <c r="G112">
        <v>0.22246452937078701</v>
      </c>
    </row>
    <row r="113" spans="1:7" x14ac:dyDescent="0.25">
      <c r="A113">
        <v>2010</v>
      </c>
      <c r="B113">
        <v>3.7036669808563003E-2</v>
      </c>
      <c r="C113">
        <v>1.86110438541967</v>
      </c>
      <c r="D113">
        <v>8.0925157916833903E-4</v>
      </c>
      <c r="E113">
        <v>0.12898624191984701</v>
      </c>
      <c r="F113">
        <v>1.33779066011472E-3</v>
      </c>
      <c r="G113">
        <v>0.22750854166974699</v>
      </c>
    </row>
    <row r="114" spans="1:7" x14ac:dyDescent="0.25">
      <c r="A114">
        <v>2011</v>
      </c>
      <c r="B114">
        <v>3.8682348508280097E-2</v>
      </c>
      <c r="C114">
        <v>1.89125320146534</v>
      </c>
      <c r="D114">
        <v>8.9747699488115795E-4</v>
      </c>
      <c r="E114">
        <v>0.11699615371155</v>
      </c>
      <c r="F114">
        <v>1.5823686407921199E-3</v>
      </c>
      <c r="G114">
        <v>0.232194493258531</v>
      </c>
    </row>
    <row r="115" spans="1:7" x14ac:dyDescent="0.25">
      <c r="A115">
        <v>2012</v>
      </c>
      <c r="B115">
        <v>3.4859863552056003E-2</v>
      </c>
      <c r="C115">
        <v>1.8831243782943501</v>
      </c>
      <c r="D115">
        <v>7.1665324328945904E-4</v>
      </c>
      <c r="E115">
        <v>0.10898767484394201</v>
      </c>
      <c r="F115">
        <v>1.4210856454439701E-3</v>
      </c>
      <c r="G115">
        <v>0.24397216881400299</v>
      </c>
    </row>
    <row r="116" spans="1:7" x14ac:dyDescent="0.25">
      <c r="A116">
        <v>2013</v>
      </c>
      <c r="B116">
        <v>3.5783490911661303E-2</v>
      </c>
      <c r="C116">
        <v>1.8712901582507599</v>
      </c>
      <c r="D116">
        <v>6.8698120255409104E-4</v>
      </c>
      <c r="E116">
        <v>0.10667848338428799</v>
      </c>
      <c r="F116">
        <v>1.5366809677113699E-3</v>
      </c>
      <c r="G116">
        <v>0.25431885173982399</v>
      </c>
    </row>
    <row r="117" spans="1:7" x14ac:dyDescent="0.25">
      <c r="A117">
        <v>2014</v>
      </c>
      <c r="B117">
        <v>2.90358070560944E-2</v>
      </c>
      <c r="C117">
        <v>1.85013704478704</v>
      </c>
      <c r="D117">
        <v>5.8097731099565598E-4</v>
      </c>
      <c r="E117">
        <v>0.10714069544350401</v>
      </c>
      <c r="F117">
        <v>1.3844885780338999E-3</v>
      </c>
      <c r="G117">
        <v>0.26295530071973999</v>
      </c>
    </row>
    <row r="118" spans="1:7" x14ac:dyDescent="0.25">
      <c r="A118">
        <v>2015</v>
      </c>
      <c r="B118">
        <v>2.7351114129047199E-2</v>
      </c>
      <c r="C118">
        <v>1.8234210958533701</v>
      </c>
      <c r="D118">
        <v>5.6141397438822004E-4</v>
      </c>
      <c r="E118">
        <v>0.106549209210829</v>
      </c>
      <c r="F118">
        <v>1.37766196814288E-3</v>
      </c>
      <c r="G118">
        <v>0.26979490932473599</v>
      </c>
    </row>
    <row r="119" spans="1:7" x14ac:dyDescent="0.25">
      <c r="A119">
        <v>2016</v>
      </c>
      <c r="B119">
        <v>3.3753234290421402E-2</v>
      </c>
      <c r="C119">
        <v>1.79248677367901</v>
      </c>
      <c r="D119">
        <v>6.5064721969776797E-4</v>
      </c>
      <c r="E119">
        <v>0.105231344580279</v>
      </c>
      <c r="F119">
        <v>1.64724725076903E-3</v>
      </c>
      <c r="G119">
        <v>0.28254401375460397</v>
      </c>
    </row>
    <row r="120" spans="1:7" x14ac:dyDescent="0.25">
      <c r="A120">
        <v>2017</v>
      </c>
      <c r="B120">
        <v>3.3197189411022801E-2</v>
      </c>
      <c r="C120">
        <v>1.77536714182627</v>
      </c>
      <c r="D120">
        <v>6.6518835913517802E-4</v>
      </c>
      <c r="E120">
        <v>0.103795809633888</v>
      </c>
      <c r="F120">
        <v>1.78539065402019E-3</v>
      </c>
      <c r="G120">
        <v>0.290710486737083</v>
      </c>
    </row>
    <row r="121" spans="1:7" x14ac:dyDescent="0.25">
      <c r="A121">
        <v>2018</v>
      </c>
      <c r="B121">
        <v>2.4982939564275199E-2</v>
      </c>
      <c r="C121">
        <v>1.7405240708082499</v>
      </c>
      <c r="D121">
        <v>4.7266704873376899E-4</v>
      </c>
      <c r="E121">
        <v>0.10403152450922699</v>
      </c>
      <c r="F121">
        <v>1.3234907361547601E-3</v>
      </c>
      <c r="G121">
        <v>0.30623822268166301</v>
      </c>
    </row>
    <row r="122" spans="1:7" x14ac:dyDescent="0.25">
      <c r="A122">
        <v>2019</v>
      </c>
      <c r="B122">
        <v>2.55752555308521E-2</v>
      </c>
      <c r="C122">
        <v>1.7072081510722299</v>
      </c>
      <c r="D122">
        <v>4.96977594128813E-4</v>
      </c>
      <c r="E122">
        <v>0.104256908140403</v>
      </c>
      <c r="F122">
        <v>1.4626330111912E-3</v>
      </c>
      <c r="G122">
        <v>0.321085387104805</v>
      </c>
    </row>
    <row r="123" spans="1:7" x14ac:dyDescent="0.25">
      <c r="A123">
        <v>2020</v>
      </c>
      <c r="B123">
        <v>3.0803598388237301E-2</v>
      </c>
      <c r="C123">
        <v>1.6566342816371</v>
      </c>
      <c r="D123">
        <v>5.9862349946702802E-4</v>
      </c>
      <c r="E123">
        <v>0.10131811183296401</v>
      </c>
      <c r="F123">
        <v>1.84322350616487E-3</v>
      </c>
      <c r="G123">
        <v>0.34640179253195102</v>
      </c>
    </row>
    <row r="124" spans="1:7" x14ac:dyDescent="0.25">
      <c r="A124">
        <v>2021</v>
      </c>
      <c r="B124">
        <v>6.9140186002924695E-2</v>
      </c>
      <c r="C124">
        <v>1.5254094279658299</v>
      </c>
      <c r="D124">
        <v>1.3984176545872101E-3</v>
      </c>
      <c r="E124">
        <v>0.10201380834826999</v>
      </c>
      <c r="F124">
        <v>4.7783318113677996E-3</v>
      </c>
      <c r="G124">
        <v>0.39467953215948998</v>
      </c>
    </row>
    <row r="125" spans="1:7" x14ac:dyDescent="0.25">
      <c r="A125">
        <v>2022</v>
      </c>
      <c r="B125">
        <v>6.5452957217925004E-2</v>
      </c>
      <c r="C125">
        <v>1.4022861411276299</v>
      </c>
      <c r="D125">
        <v>1.36478101470654E-3</v>
      </c>
      <c r="E125">
        <v>0.102666553915973</v>
      </c>
      <c r="F125">
        <v>5.2718380601109102E-3</v>
      </c>
      <c r="G125">
        <v>0.439976698189882</v>
      </c>
    </row>
    <row r="126" spans="1:7" x14ac:dyDescent="0.25">
      <c r="A126">
        <v>2023</v>
      </c>
      <c r="B126">
        <v>6.1612689472368899E-2</v>
      </c>
      <c r="C126">
        <v>1.2865366250474199</v>
      </c>
      <c r="D126">
        <v>1.32237062585775E-3</v>
      </c>
      <c r="E126">
        <v>0.103280206991076</v>
      </c>
      <c r="F126">
        <v>5.6596753846856196E-3</v>
      </c>
      <c r="G126">
        <v>0.482561047442291</v>
      </c>
    </row>
    <row r="127" spans="1:7" x14ac:dyDescent="0.25">
      <c r="A127">
        <v>2024</v>
      </c>
      <c r="B127">
        <v>5.8117525569056097E-2</v>
      </c>
      <c r="C127">
        <v>1.17751772357014</v>
      </c>
      <c r="D127">
        <v>1.2819950141729701E-3</v>
      </c>
      <c r="E127">
        <v>0.103858177304917</v>
      </c>
      <c r="F127">
        <v>5.9835670089527998E-3</v>
      </c>
      <c r="G127">
        <v>0.52266919763451902</v>
      </c>
    </row>
    <row r="128" spans="1:7" x14ac:dyDescent="0.25">
      <c r="A128">
        <v>2025</v>
      </c>
      <c r="B128">
        <v>5.4925518574702098E-2</v>
      </c>
      <c r="C128">
        <v>1.0746589639580499</v>
      </c>
      <c r="D128">
        <v>1.2432601004975E-3</v>
      </c>
      <c r="E128">
        <v>0.104403489253293</v>
      </c>
      <c r="F128">
        <v>6.2512061260868498E-3</v>
      </c>
      <c r="G128">
        <v>0.56051102619089899</v>
      </c>
    </row>
    <row r="129" spans="1:7" x14ac:dyDescent="0.25">
      <c r="A129">
        <v>2026</v>
      </c>
      <c r="B129">
        <v>5.2022994130785802E-2</v>
      </c>
      <c r="C129">
        <v>0.97745257151459297</v>
      </c>
      <c r="D129">
        <v>1.20670146655374E-3</v>
      </c>
      <c r="E129">
        <v>0.104918834834533</v>
      </c>
      <c r="F129">
        <v>6.4735812612074003E-3</v>
      </c>
      <c r="G129">
        <v>0.59627334387100595</v>
      </c>
    </row>
    <row r="130" spans="1:7" x14ac:dyDescent="0.25">
      <c r="A130">
        <v>2027</v>
      </c>
      <c r="B130">
        <v>4.9425920197504802E-2</v>
      </c>
      <c r="C130">
        <v>0.88544508635737096</v>
      </c>
      <c r="D130">
        <v>1.1730693863340001E-3</v>
      </c>
      <c r="E130">
        <v>0.10540661809368899</v>
      </c>
      <c r="F130">
        <v>6.66252431058207E-3</v>
      </c>
      <c r="G130">
        <v>0.63012297896629299</v>
      </c>
    </row>
    <row r="131" spans="1:7" x14ac:dyDescent="0.25">
      <c r="A131">
        <v>2028</v>
      </c>
      <c r="B131">
        <v>4.6978964286493098E-2</v>
      </c>
      <c r="C131">
        <v>0.79823029024320402</v>
      </c>
      <c r="D131">
        <v>1.13996414300305E-3</v>
      </c>
      <c r="E131">
        <v>0.105868992621396</v>
      </c>
      <c r="F131">
        <v>6.8109848854253502E-3</v>
      </c>
      <c r="G131">
        <v>0.662209379527397</v>
      </c>
    </row>
    <row r="132" spans="1:7" x14ac:dyDescent="0.25">
      <c r="A132">
        <v>2029</v>
      </c>
      <c r="B132">
        <v>4.4118150952904597E-2</v>
      </c>
      <c r="C132">
        <v>0.71544321066502004</v>
      </c>
      <c r="D132">
        <v>1.0954290324757801E-3</v>
      </c>
      <c r="E132">
        <v>0.106307893341523</v>
      </c>
      <c r="F132">
        <v>6.8486260650954204E-3</v>
      </c>
      <c r="G132">
        <v>0.69266681926219098</v>
      </c>
    </row>
    <row r="133" spans="1:7" x14ac:dyDescent="0.25">
      <c r="A133">
        <v>2030</v>
      </c>
      <c r="B133">
        <v>4.2066486137768699E-2</v>
      </c>
      <c r="C133">
        <v>0.63675501554111302</v>
      </c>
      <c r="D133">
        <v>1.0654933756708001E-3</v>
      </c>
      <c r="E133">
        <v>0.10672506357728199</v>
      </c>
      <c r="F133">
        <v>6.9395346130937596E-3</v>
      </c>
      <c r="G133">
        <v>0.72161627578412002</v>
      </c>
    </row>
    <row r="134" spans="1:7" x14ac:dyDescent="0.25">
      <c r="A134">
        <v>2031</v>
      </c>
      <c r="B134">
        <v>5.48523691019965E-2</v>
      </c>
      <c r="C134">
        <v>0.55181469227109603</v>
      </c>
      <c r="D134">
        <v>1.4362501738791999E-3</v>
      </c>
      <c r="E134">
        <v>0.105012758963713</v>
      </c>
      <c r="F134">
        <v>9.7076074096213803E-3</v>
      </c>
      <c r="G134">
        <v>0.76236159768176104</v>
      </c>
    </row>
    <row r="135" spans="1:7" x14ac:dyDescent="0.25">
      <c r="A135">
        <v>2032</v>
      </c>
      <c r="B135">
        <v>5.1780228965449697E-2</v>
      </c>
      <c r="C135">
        <v>0.47393240960484201</v>
      </c>
      <c r="D135">
        <v>1.3596246667581899E-3</v>
      </c>
      <c r="E135">
        <v>0.103442736778834</v>
      </c>
      <c r="F135">
        <v>9.8612879931066592E-3</v>
      </c>
      <c r="G135">
        <v>0.79972122330117201</v>
      </c>
    </row>
    <row r="136" spans="1:7" x14ac:dyDescent="0.25">
      <c r="A136">
        <v>2033</v>
      </c>
      <c r="B136">
        <v>4.8881481483805701E-2</v>
      </c>
      <c r="C136">
        <v>0.402263537044039</v>
      </c>
      <c r="D136">
        <v>1.2861446046724401E-3</v>
      </c>
      <c r="E136">
        <v>0.101997970189648</v>
      </c>
      <c r="F136">
        <v>9.9352740203173893E-3</v>
      </c>
      <c r="G136">
        <v>0.83410031641161397</v>
      </c>
    </row>
    <row r="137" spans="1:7" x14ac:dyDescent="0.25">
      <c r="A137">
        <v>2034</v>
      </c>
      <c r="B137">
        <v>4.6327503586548503E-2</v>
      </c>
      <c r="C137">
        <v>0.336093042837596</v>
      </c>
      <c r="D137">
        <v>1.2213365772496701E-3</v>
      </c>
      <c r="E137">
        <v>0.10066404493306901</v>
      </c>
      <c r="F137">
        <v>9.9807365454781596E-3</v>
      </c>
      <c r="G137">
        <v>0.86584187310426697</v>
      </c>
    </row>
    <row r="138" spans="1:7" x14ac:dyDescent="0.25">
      <c r="A138">
        <v>2035</v>
      </c>
      <c r="B138">
        <v>4.40740645731258E-2</v>
      </c>
      <c r="C138">
        <v>0.274811555473645</v>
      </c>
      <c r="D138">
        <v>1.16379998320188E-3</v>
      </c>
      <c r="E138">
        <v>9.94286767416145E-2</v>
      </c>
      <c r="F138">
        <v>1.00042059350288E-2</v>
      </c>
      <c r="G138">
        <v>0.89523820493918205</v>
      </c>
    </row>
    <row r="139" spans="1:7" x14ac:dyDescent="0.25">
      <c r="A139">
        <v>2036</v>
      </c>
      <c r="B139">
        <v>4.21384105294942E-2</v>
      </c>
      <c r="C139">
        <v>0.217896542224671</v>
      </c>
      <c r="D139">
        <v>1.1140053453584499E-3</v>
      </c>
      <c r="E139">
        <v>9.8281331923326498E-2</v>
      </c>
      <c r="F139">
        <v>1.0025052741446799E-2</v>
      </c>
      <c r="G139">
        <v>0.92253996747505096</v>
      </c>
    </row>
    <row r="140" spans="1:7" x14ac:dyDescent="0.25">
      <c r="A140">
        <v>2037</v>
      </c>
      <c r="B140">
        <v>4.0462507997679503E-2</v>
      </c>
      <c r="C140">
        <v>0.16489737253084799</v>
      </c>
      <c r="D140">
        <v>1.07173797668941E-3</v>
      </c>
      <c r="E140">
        <v>9.7212926255813598E-2</v>
      </c>
      <c r="F140">
        <v>1.00554550682433E-2</v>
      </c>
      <c r="G140">
        <v>0.94796332526729499</v>
      </c>
    </row>
    <row r="141" spans="1:7" x14ac:dyDescent="0.25">
      <c r="A141">
        <v>2038</v>
      </c>
      <c r="B141">
        <v>3.8960181876276902E-2</v>
      </c>
      <c r="C141">
        <v>0.11542336184226901</v>
      </c>
      <c r="D141">
        <v>1.03294781081191E-3</v>
      </c>
      <c r="E141">
        <v>9.6215583963101606E-2</v>
      </c>
      <c r="F141">
        <v>1.0068543343886601E-2</v>
      </c>
      <c r="G141">
        <v>0.97169568715936505</v>
      </c>
    </row>
    <row r="142" spans="1:7" x14ac:dyDescent="0.25">
      <c r="A142">
        <v>2039</v>
      </c>
      <c r="B142">
        <v>3.7501859216810297E-2</v>
      </c>
      <c r="C142">
        <v>6.9134124409904005E-2</v>
      </c>
      <c r="D142">
        <v>9.9682347086332791E-4</v>
      </c>
      <c r="E142">
        <v>9.5282443238382794E-2</v>
      </c>
      <c r="F142">
        <v>1.00633460471661E-2</v>
      </c>
      <c r="G142">
        <v>0.99390033398631905</v>
      </c>
    </row>
    <row r="143" spans="1:7" x14ac:dyDescent="0.25">
      <c r="A143">
        <v>2040</v>
      </c>
      <c r="B143">
        <v>3.6338351977702403E-2</v>
      </c>
      <c r="C143">
        <v>2.5731731030996002E-2</v>
      </c>
      <c r="D143">
        <v>9.6712849207748503E-4</v>
      </c>
      <c r="E143">
        <v>9.4407498152685398E-2</v>
      </c>
      <c r="F143">
        <v>1.0084849138948601E-2</v>
      </c>
      <c r="G143">
        <v>1.01472018045347</v>
      </c>
    </row>
    <row r="144" spans="1:7" x14ac:dyDescent="0.25">
      <c r="A144">
        <v>2041</v>
      </c>
      <c r="B144">
        <v>2.2494547012383698E-2</v>
      </c>
      <c r="C144">
        <v>2.3566661117249098E-2</v>
      </c>
      <c r="D144">
        <v>6.0873495376199103E-4</v>
      </c>
      <c r="E144">
        <v>9.3063732538253202E-2</v>
      </c>
      <c r="F144">
        <v>6.54088686110993E-3</v>
      </c>
      <c r="G144">
        <v>1.0164742027757201</v>
      </c>
    </row>
    <row r="145" spans="1:7" x14ac:dyDescent="0.25">
      <c r="A145">
        <v>2042</v>
      </c>
      <c r="B145">
        <v>2.13081893503098E-2</v>
      </c>
      <c r="C145">
        <v>2.15158369373817E-2</v>
      </c>
      <c r="D145">
        <v>5.7293766172261304E-4</v>
      </c>
      <c r="E145">
        <v>9.1790874328615504E-2</v>
      </c>
      <c r="F145">
        <v>6.2571627400915403E-3</v>
      </c>
      <c r="G145">
        <v>1.01813566939518</v>
      </c>
    </row>
    <row r="146" spans="1:7" x14ac:dyDescent="0.25">
      <c r="A146">
        <v>2043</v>
      </c>
      <c r="B146">
        <v>2.18561615794974E-2</v>
      </c>
      <c r="C146">
        <v>1.9570448215465001E-2</v>
      </c>
      <c r="D146">
        <v>5.8354816733834905E-4</v>
      </c>
      <c r="E146">
        <v>9.0583455365090298E-2</v>
      </c>
      <c r="F146">
        <v>6.4720429673215804E-3</v>
      </c>
      <c r="G146">
        <v>1.0197117179199999</v>
      </c>
    </row>
    <row r="147" spans="1:7" x14ac:dyDescent="0.25">
      <c r="A147">
        <v>2044</v>
      </c>
      <c r="B147">
        <v>2.2197636708073301E-2</v>
      </c>
      <c r="C147">
        <v>1.7722567867365601E-2</v>
      </c>
      <c r="D147">
        <v>5.9009248377414397E-4</v>
      </c>
      <c r="E147">
        <v>8.9436555648090499E-2</v>
      </c>
      <c r="F147">
        <v>6.6421325787602396E-3</v>
      </c>
      <c r="G147">
        <v>1.0212087704441899</v>
      </c>
    </row>
    <row r="148" spans="1:7" x14ac:dyDescent="0.25">
      <c r="A148">
        <v>2045</v>
      </c>
      <c r="B148">
        <v>2.2872684682390999E-2</v>
      </c>
      <c r="C148">
        <v>1.5965044036321398E-2</v>
      </c>
      <c r="D148">
        <v>6.0036601885661599E-4</v>
      </c>
      <c r="E148">
        <v>8.8345736328258401E-2</v>
      </c>
      <c r="F148">
        <v>6.8544899474898002E-3</v>
      </c>
      <c r="G148">
        <v>1.02263262101454</v>
      </c>
    </row>
    <row r="149" spans="1:7" x14ac:dyDescent="0.25">
      <c r="A149">
        <v>2046</v>
      </c>
      <c r="B149">
        <v>2.3866811022411501E-2</v>
      </c>
      <c r="C149">
        <v>1.42914075880867E-2</v>
      </c>
      <c r="D149">
        <v>6.1427314151720402E-4</v>
      </c>
      <c r="E149">
        <v>8.7306982292687102E-2</v>
      </c>
      <c r="F149">
        <v>7.1097694571731797E-3</v>
      </c>
      <c r="G149">
        <v>1.0239885105730699</v>
      </c>
    </row>
    <row r="150" spans="1:7" x14ac:dyDescent="0.25">
      <c r="A150">
        <v>2047</v>
      </c>
      <c r="B150">
        <v>2.4776982299540101E-2</v>
      </c>
      <c r="C150">
        <v>1.2695792543220201E-2</v>
      </c>
      <c r="D150">
        <v>6.2563569760534299E-4</v>
      </c>
      <c r="E150">
        <v>8.6316652780670702E-2</v>
      </c>
      <c r="F150">
        <v>7.3371551457104096E-3</v>
      </c>
      <c r="G150">
        <v>1.0252811914184501</v>
      </c>
    </row>
    <row r="151" spans="1:7" x14ac:dyDescent="0.25">
      <c r="A151">
        <v>2048</v>
      </c>
      <c r="B151">
        <v>2.5482278910039902E-2</v>
      </c>
      <c r="C151">
        <v>1.1172867383740501E-2</v>
      </c>
      <c r="D151">
        <v>6.3248542673399603E-4</v>
      </c>
      <c r="E151">
        <v>8.5371438748703996E-2</v>
      </c>
      <c r="F151">
        <v>7.5120642326223204E-3</v>
      </c>
      <c r="G151">
        <v>1.0265149828576501</v>
      </c>
    </row>
    <row r="152" spans="1:7" x14ac:dyDescent="0.25">
      <c r="A152">
        <v>2049</v>
      </c>
      <c r="B152">
        <v>2.62621915650968E-2</v>
      </c>
      <c r="C152">
        <v>9.7177755388882705E-3</v>
      </c>
      <c r="D152">
        <v>6.4020885972334999E-4</v>
      </c>
      <c r="E152">
        <v>8.4468325932559707E-2</v>
      </c>
      <c r="F152">
        <v>7.6972450162899296E-3</v>
      </c>
      <c r="G152">
        <v>1.02769381942112</v>
      </c>
    </row>
    <row r="153" spans="1:7" x14ac:dyDescent="0.25">
      <c r="A153">
        <v>2050</v>
      </c>
      <c r="B153">
        <v>3.9129911460607403E-2</v>
      </c>
      <c r="C153">
        <v>8.3260836501901202E-3</v>
      </c>
      <c r="D153">
        <v>9.3407290341245897E-4</v>
      </c>
      <c r="E153">
        <v>8.3604562737642593E-2</v>
      </c>
      <c r="F153">
        <v>1.1363498855746499E-2</v>
      </c>
      <c r="G153">
        <v>1.0288212927756699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2" max="2" width="12.28515625" bestFit="1" customWidth="1"/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28</v>
      </c>
    </row>
    <row r="2" spans="1:4" x14ac:dyDescent="0.25">
      <c r="A2" t="s">
        <v>2</v>
      </c>
      <c r="B2" t="s">
        <v>8</v>
      </c>
      <c r="C2" t="s">
        <v>23</v>
      </c>
      <c r="D2" t="s">
        <v>29</v>
      </c>
    </row>
    <row r="3" spans="1:4" x14ac:dyDescent="0.25">
      <c r="A3" t="s">
        <v>3</v>
      </c>
      <c r="B3" t="s">
        <v>9</v>
      </c>
      <c r="C3" t="s">
        <v>24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40"/>
  <sheetViews>
    <sheetView tabSelected="1" workbookViewId="0">
      <selection activeCell="A33" sqref="A33:XFD33"/>
    </sheetView>
  </sheetViews>
  <sheetFormatPr baseColWidth="10" defaultRowHeight="15" x14ac:dyDescent="0.25"/>
  <cols>
    <col min="1" max="1" width="9.5703125" style="3" customWidth="1"/>
    <col min="2" max="2" width="11" customWidth="1"/>
    <col min="3" max="3" width="25.85546875" style="32" customWidth="1"/>
  </cols>
  <sheetData>
    <row r="1" spans="1:3" x14ac:dyDescent="0.25">
      <c r="A1" s="4" t="s">
        <v>0</v>
      </c>
      <c r="B1" s="2" t="s">
        <v>1</v>
      </c>
      <c r="C1" s="33" t="s">
        <v>176</v>
      </c>
    </row>
    <row r="2" spans="1:3" x14ac:dyDescent="0.25">
      <c r="A2" t="s">
        <v>68</v>
      </c>
      <c r="B2" t="s">
        <v>2</v>
      </c>
      <c r="C2" s="32" t="s">
        <v>177</v>
      </c>
    </row>
    <row r="3" spans="1:3" x14ac:dyDescent="0.25">
      <c r="A3" t="s">
        <v>69</v>
      </c>
      <c r="B3" t="s">
        <v>2</v>
      </c>
      <c r="C3" s="32" t="s">
        <v>178</v>
      </c>
    </row>
    <row r="4" spans="1:3" x14ac:dyDescent="0.25">
      <c r="A4" t="s">
        <v>70</v>
      </c>
      <c r="B4" t="s">
        <v>2</v>
      </c>
      <c r="C4" s="32" t="s">
        <v>179</v>
      </c>
    </row>
    <row r="5" spans="1:3" x14ac:dyDescent="0.25">
      <c r="A5" t="s">
        <v>72</v>
      </c>
      <c r="B5" t="s">
        <v>2</v>
      </c>
      <c r="C5" s="32" t="s">
        <v>180</v>
      </c>
    </row>
    <row r="6" spans="1:3" x14ac:dyDescent="0.25">
      <c r="A6" t="s">
        <v>79</v>
      </c>
      <c r="B6" t="s">
        <v>2</v>
      </c>
      <c r="C6" s="32" t="s">
        <v>181</v>
      </c>
    </row>
    <row r="7" spans="1:3" x14ac:dyDescent="0.25">
      <c r="A7" t="s">
        <v>80</v>
      </c>
      <c r="B7" t="s">
        <v>2</v>
      </c>
      <c r="C7" s="32" t="s">
        <v>182</v>
      </c>
    </row>
    <row r="8" spans="1:3" x14ac:dyDescent="0.25">
      <c r="A8" t="s">
        <v>45</v>
      </c>
      <c r="B8" t="s">
        <v>2</v>
      </c>
      <c r="C8" s="32" t="s">
        <v>183</v>
      </c>
    </row>
    <row r="9" spans="1:3" x14ac:dyDescent="0.25">
      <c r="A9" t="s">
        <v>46</v>
      </c>
      <c r="B9" t="s">
        <v>2</v>
      </c>
      <c r="C9" s="32" t="s">
        <v>184</v>
      </c>
    </row>
    <row r="10" spans="1:3" x14ac:dyDescent="0.25">
      <c r="A10" t="s">
        <v>92</v>
      </c>
      <c r="B10" t="s">
        <v>2</v>
      </c>
      <c r="C10" s="32" t="s">
        <v>185</v>
      </c>
    </row>
    <row r="11" spans="1:3" x14ac:dyDescent="0.25">
      <c r="A11" t="s">
        <v>93</v>
      </c>
      <c r="B11" t="s">
        <v>2</v>
      </c>
      <c r="C11" s="32" t="s">
        <v>186</v>
      </c>
    </row>
    <row r="12" spans="1:3" x14ac:dyDescent="0.25">
      <c r="A12" t="s">
        <v>73</v>
      </c>
      <c r="B12" t="s">
        <v>2</v>
      </c>
      <c r="C12" s="32" t="s">
        <v>187</v>
      </c>
    </row>
    <row r="13" spans="1:3" x14ac:dyDescent="0.25">
      <c r="A13" t="s">
        <v>211</v>
      </c>
      <c r="B13" t="s">
        <v>2</v>
      </c>
      <c r="C13" s="32" t="s">
        <v>212</v>
      </c>
    </row>
    <row r="14" spans="1:3" x14ac:dyDescent="0.25">
      <c r="A14" t="s">
        <v>42</v>
      </c>
      <c r="B14" t="s">
        <v>3</v>
      </c>
      <c r="C14" s="32" t="s">
        <v>188</v>
      </c>
    </row>
    <row r="15" spans="1:3" x14ac:dyDescent="0.25">
      <c r="A15" t="s">
        <v>110</v>
      </c>
      <c r="B15" t="s">
        <v>3</v>
      </c>
      <c r="C15" s="32" t="s">
        <v>189</v>
      </c>
    </row>
    <row r="16" spans="1:3" x14ac:dyDescent="0.25">
      <c r="A16" t="s">
        <v>74</v>
      </c>
      <c r="B16" t="s">
        <v>3</v>
      </c>
      <c r="C16" s="32" t="s">
        <v>190</v>
      </c>
    </row>
    <row r="17" spans="1:3" x14ac:dyDescent="0.25">
      <c r="A17" t="s">
        <v>75</v>
      </c>
      <c r="B17" t="s">
        <v>3</v>
      </c>
      <c r="C17" s="32" t="s">
        <v>191</v>
      </c>
    </row>
    <row r="18" spans="1:3" x14ac:dyDescent="0.25">
      <c r="A18" t="s">
        <v>77</v>
      </c>
      <c r="B18" t="s">
        <v>3</v>
      </c>
      <c r="C18" s="32" t="s">
        <v>192</v>
      </c>
    </row>
    <row r="19" spans="1:3" x14ac:dyDescent="0.25">
      <c r="A19" t="s">
        <v>78</v>
      </c>
      <c r="B19" t="s">
        <v>3</v>
      </c>
      <c r="C19" s="32" t="s">
        <v>193</v>
      </c>
    </row>
    <row r="20" spans="1:3" x14ac:dyDescent="0.25">
      <c r="A20" t="s">
        <v>81</v>
      </c>
      <c r="B20" t="s">
        <v>3</v>
      </c>
      <c r="C20" s="32" t="s">
        <v>194</v>
      </c>
    </row>
    <row r="21" spans="1:3" x14ac:dyDescent="0.25">
      <c r="A21" t="s">
        <v>82</v>
      </c>
      <c r="B21" t="s">
        <v>3</v>
      </c>
      <c r="C21" s="32" t="s">
        <v>195</v>
      </c>
    </row>
    <row r="22" spans="1:3" x14ac:dyDescent="0.25">
      <c r="A22" t="s">
        <v>83</v>
      </c>
      <c r="B22" t="s">
        <v>3</v>
      </c>
      <c r="C22" s="32" t="s">
        <v>196</v>
      </c>
    </row>
    <row r="23" spans="1:3" x14ac:dyDescent="0.25">
      <c r="A23" t="s">
        <v>84</v>
      </c>
      <c r="B23" t="s">
        <v>3</v>
      </c>
      <c r="C23" s="32" t="s">
        <v>197</v>
      </c>
    </row>
    <row r="24" spans="1:3" x14ac:dyDescent="0.25">
      <c r="A24" t="s">
        <v>85</v>
      </c>
      <c r="B24" t="s">
        <v>3</v>
      </c>
      <c r="C24" s="32" t="s">
        <v>198</v>
      </c>
    </row>
    <row r="25" spans="1:3" x14ac:dyDescent="0.25">
      <c r="A25" t="s">
        <v>86</v>
      </c>
      <c r="B25" t="s">
        <v>3</v>
      </c>
      <c r="C25" s="32" t="s">
        <v>199</v>
      </c>
    </row>
    <row r="26" spans="1:3" x14ac:dyDescent="0.25">
      <c r="A26" t="s">
        <v>48</v>
      </c>
      <c r="B26" t="s">
        <v>3</v>
      </c>
      <c r="C26" s="32" t="s">
        <v>200</v>
      </c>
    </row>
    <row r="27" spans="1:3" x14ac:dyDescent="0.25">
      <c r="A27" t="s">
        <v>91</v>
      </c>
      <c r="B27" t="s">
        <v>3</v>
      </c>
      <c r="C27" s="32" t="s">
        <v>201</v>
      </c>
    </row>
    <row r="28" spans="1:3" x14ac:dyDescent="0.25">
      <c r="A28" t="s">
        <v>95</v>
      </c>
      <c r="B28" t="s">
        <v>3</v>
      </c>
      <c r="C28" s="32" t="s">
        <v>169</v>
      </c>
    </row>
    <row r="29" spans="1:3" x14ac:dyDescent="0.25">
      <c r="A29" t="s">
        <v>96</v>
      </c>
      <c r="B29" t="s">
        <v>3</v>
      </c>
      <c r="C29" s="32" t="s">
        <v>202</v>
      </c>
    </row>
    <row r="30" spans="1:3" x14ac:dyDescent="0.25">
      <c r="A30" t="s">
        <v>98</v>
      </c>
      <c r="B30" t="s">
        <v>3</v>
      </c>
      <c r="C30" s="32" t="s">
        <v>203</v>
      </c>
    </row>
    <row r="31" spans="1:3" x14ac:dyDescent="0.25">
      <c r="A31" t="s">
        <v>103</v>
      </c>
      <c r="B31" t="s">
        <v>3</v>
      </c>
      <c r="C31" s="32" t="s">
        <v>204</v>
      </c>
    </row>
    <row r="32" spans="1:3" x14ac:dyDescent="0.25">
      <c r="A32" t="s">
        <v>104</v>
      </c>
      <c r="B32" t="s">
        <v>3</v>
      </c>
      <c r="C32" s="32" t="s">
        <v>205</v>
      </c>
    </row>
    <row r="33" spans="1:3" x14ac:dyDescent="0.25">
      <c r="A33" t="s">
        <v>94</v>
      </c>
      <c r="B33" t="s">
        <v>4</v>
      </c>
      <c r="C33" s="32" t="s">
        <v>206</v>
      </c>
    </row>
    <row r="34" spans="1:3" x14ac:dyDescent="0.25">
      <c r="A34" t="s">
        <v>102</v>
      </c>
      <c r="B34" t="s">
        <v>4</v>
      </c>
      <c r="C34" s="32" t="s">
        <v>207</v>
      </c>
    </row>
    <row r="35" spans="1:3" x14ac:dyDescent="0.25">
      <c r="A35" s="11" t="s">
        <v>90</v>
      </c>
      <c r="B35" t="s">
        <v>27</v>
      </c>
      <c r="C35" s="32" t="s">
        <v>208</v>
      </c>
    </row>
    <row r="36" spans="1:3" x14ac:dyDescent="0.25">
      <c r="A36" t="s">
        <v>76</v>
      </c>
      <c r="B36" t="s">
        <v>27</v>
      </c>
      <c r="C36" s="32" t="s">
        <v>166</v>
      </c>
    </row>
    <row r="37" spans="1:3" x14ac:dyDescent="0.25">
      <c r="A37" t="s">
        <v>87</v>
      </c>
      <c r="B37" t="s">
        <v>27</v>
      </c>
      <c r="C37" s="32" t="s">
        <v>209</v>
      </c>
    </row>
    <row r="38" spans="1:3" x14ac:dyDescent="0.25">
      <c r="A38" t="s">
        <v>105</v>
      </c>
      <c r="B38" t="s">
        <v>27</v>
      </c>
      <c r="C38" s="32" t="s">
        <v>210</v>
      </c>
    </row>
    <row r="39" spans="1:3" x14ac:dyDescent="0.25">
      <c r="A39" s="11" t="s">
        <v>114</v>
      </c>
      <c r="B39" t="s">
        <v>27</v>
      </c>
      <c r="C39" s="32" t="s">
        <v>169</v>
      </c>
    </row>
    <row r="40" spans="1:3" x14ac:dyDescent="0.25">
      <c r="A40" s="11" t="s">
        <v>115</v>
      </c>
      <c r="B40" t="s">
        <v>27</v>
      </c>
      <c r="C40" s="32" t="s">
        <v>202</v>
      </c>
    </row>
  </sheetData>
  <autoFilter ref="B1:B40" xr:uid="{00000000-0001-0000-0200-000000000000}"/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B36:B38 B33:B34 B13 B2:B32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M17"/>
  <sheetViews>
    <sheetView workbookViewId="0">
      <selection activeCell="B9" sqref="B9"/>
    </sheetView>
  </sheetViews>
  <sheetFormatPr baseColWidth="10" defaultRowHeight="15" x14ac:dyDescent="0.25"/>
  <cols>
    <col min="1" max="1" width="7.7109375" customWidth="1"/>
    <col min="2" max="2" width="28.5703125" style="3" customWidth="1"/>
    <col min="3" max="3" width="12.140625" style="3" bestFit="1" customWidth="1"/>
    <col min="4" max="4" width="13.5703125" customWidth="1"/>
    <col min="5" max="5" width="22.28515625" customWidth="1"/>
    <col min="6" max="6" width="10" customWidth="1"/>
    <col min="8" max="8" width="2.140625" customWidth="1"/>
    <col min="9" max="9" width="16.7109375" bestFit="1" customWidth="1"/>
    <col min="10" max="10" width="12.28515625" bestFit="1" customWidth="1"/>
    <col min="11" max="11" width="4.42578125" customWidth="1"/>
  </cols>
  <sheetData>
    <row r="1" spans="1:13" x14ac:dyDescent="0.25">
      <c r="A1" s="2" t="s">
        <v>0</v>
      </c>
      <c r="B1" s="4" t="s">
        <v>6</v>
      </c>
      <c r="C1" s="4" t="s">
        <v>7</v>
      </c>
      <c r="D1" s="2" t="s">
        <v>1</v>
      </c>
      <c r="E1" s="2" t="s">
        <v>5</v>
      </c>
    </row>
    <row r="2" spans="1:13" x14ac:dyDescent="0.25">
      <c r="A2" t="s">
        <v>36</v>
      </c>
      <c r="B2" s="3" t="s">
        <v>107</v>
      </c>
      <c r="C2" s="3" t="s">
        <v>42</v>
      </c>
      <c r="D2" t="s">
        <v>8</v>
      </c>
      <c r="E2" t="s">
        <v>155</v>
      </c>
      <c r="G2" s="3"/>
      <c r="I2" s="3"/>
      <c r="J2" s="3"/>
      <c r="M2" s="3"/>
    </row>
    <row r="3" spans="1:13" x14ac:dyDescent="0.25">
      <c r="A3" t="s">
        <v>37</v>
      </c>
      <c r="B3" s="3" t="s">
        <v>164</v>
      </c>
      <c r="C3" s="3" t="s">
        <v>77</v>
      </c>
      <c r="D3" t="s">
        <v>8</v>
      </c>
      <c r="E3" t="s">
        <v>156</v>
      </c>
      <c r="G3" s="3"/>
      <c r="I3" s="3"/>
      <c r="J3" s="3"/>
      <c r="M3" s="3"/>
    </row>
    <row r="4" spans="1:13" x14ac:dyDescent="0.25">
      <c r="A4" t="s">
        <v>38</v>
      </c>
      <c r="B4" s="3" t="s">
        <v>154</v>
      </c>
      <c r="C4" s="3" t="s">
        <v>83</v>
      </c>
      <c r="D4" t="s">
        <v>8</v>
      </c>
      <c r="E4" t="s">
        <v>157</v>
      </c>
      <c r="G4" s="3"/>
      <c r="I4" s="3"/>
      <c r="J4" s="3"/>
      <c r="M4" s="3"/>
    </row>
    <row r="5" spans="1:13" x14ac:dyDescent="0.25">
      <c r="A5" t="s">
        <v>39</v>
      </c>
      <c r="B5" s="3" t="s">
        <v>165</v>
      </c>
      <c r="C5" s="3" t="s">
        <v>86</v>
      </c>
      <c r="D5" t="s">
        <v>8</v>
      </c>
      <c r="E5" t="s">
        <v>158</v>
      </c>
      <c r="G5" s="3"/>
      <c r="I5" s="3"/>
      <c r="J5" s="3"/>
      <c r="M5" s="3"/>
    </row>
    <row r="6" spans="1:13" x14ac:dyDescent="0.25">
      <c r="A6" t="s">
        <v>41</v>
      </c>
      <c r="B6" s="3" t="s">
        <v>161</v>
      </c>
      <c r="C6" s="3" t="s">
        <v>94</v>
      </c>
      <c r="D6" t="s">
        <v>8</v>
      </c>
      <c r="E6" t="s">
        <v>160</v>
      </c>
      <c r="G6" s="3"/>
      <c r="I6" s="3"/>
      <c r="J6" s="3"/>
      <c r="M6" s="3"/>
    </row>
    <row r="7" spans="1:13" x14ac:dyDescent="0.25">
      <c r="A7" t="s">
        <v>42</v>
      </c>
      <c r="B7" s="3" t="s">
        <v>78</v>
      </c>
      <c r="C7" s="3" t="s">
        <v>98</v>
      </c>
      <c r="D7" t="s">
        <v>8</v>
      </c>
      <c r="E7" t="s">
        <v>162</v>
      </c>
      <c r="G7" s="3"/>
      <c r="I7" s="3"/>
      <c r="J7" s="3"/>
      <c r="M7" s="3"/>
    </row>
    <row r="8" spans="1:13" x14ac:dyDescent="0.25">
      <c r="A8" t="s">
        <v>43</v>
      </c>
      <c r="B8" s="3" t="s">
        <v>213</v>
      </c>
      <c r="C8" s="3" t="s">
        <v>102</v>
      </c>
      <c r="D8" t="s">
        <v>8</v>
      </c>
      <c r="E8" t="s">
        <v>163</v>
      </c>
      <c r="G8" s="3"/>
      <c r="I8" s="3"/>
      <c r="J8" s="3"/>
      <c r="M8" s="3"/>
    </row>
    <row r="9" spans="1:13" x14ac:dyDescent="0.25">
      <c r="A9" t="s">
        <v>44</v>
      </c>
      <c r="B9" s="3" t="s">
        <v>73</v>
      </c>
      <c r="C9" s="3" t="s">
        <v>109</v>
      </c>
      <c r="D9" t="s">
        <v>8</v>
      </c>
      <c r="E9" t="s">
        <v>44</v>
      </c>
      <c r="G9" s="3"/>
      <c r="I9" s="3"/>
      <c r="J9" s="3"/>
      <c r="M9" s="3"/>
    </row>
    <row r="10" spans="1:13" x14ac:dyDescent="0.25">
      <c r="A10" t="s">
        <v>40</v>
      </c>
      <c r="B10" s="3" t="s">
        <v>152</v>
      </c>
      <c r="C10" s="3" t="s">
        <v>90</v>
      </c>
      <c r="D10" t="s">
        <v>9</v>
      </c>
      <c r="E10" t="s">
        <v>159</v>
      </c>
      <c r="G10" s="3"/>
      <c r="I10" s="3"/>
      <c r="J10" s="3"/>
      <c r="M10" s="3"/>
    </row>
    <row r="11" spans="1:13" x14ac:dyDescent="0.25">
      <c r="A11" t="s">
        <v>172</v>
      </c>
      <c r="B11" s="3" t="s">
        <v>75</v>
      </c>
      <c r="C11" s="3" t="s">
        <v>76</v>
      </c>
      <c r="D11" t="s">
        <v>9</v>
      </c>
      <c r="E11" t="s">
        <v>166</v>
      </c>
      <c r="G11" s="3"/>
      <c r="I11" s="3"/>
      <c r="J11" s="3"/>
      <c r="M11" s="3"/>
    </row>
    <row r="12" spans="1:13" x14ac:dyDescent="0.25">
      <c r="A12" t="s">
        <v>171</v>
      </c>
      <c r="B12" s="3" t="s">
        <v>108</v>
      </c>
      <c r="C12" s="3" t="s">
        <v>105</v>
      </c>
      <c r="D12" t="s">
        <v>9</v>
      </c>
      <c r="E12" t="s">
        <v>167</v>
      </c>
      <c r="G12" s="3"/>
      <c r="I12" s="3"/>
      <c r="J12" s="3"/>
      <c r="M12" s="3"/>
    </row>
    <row r="13" spans="1:13" x14ac:dyDescent="0.25">
      <c r="A13" t="s">
        <v>173</v>
      </c>
      <c r="B13" s="3" t="s">
        <v>48</v>
      </c>
      <c r="C13" s="3" t="s">
        <v>87</v>
      </c>
      <c r="D13" t="s">
        <v>9</v>
      </c>
      <c r="E13" t="s">
        <v>168</v>
      </c>
      <c r="G13" s="3"/>
      <c r="I13" s="3"/>
      <c r="J13" s="3"/>
      <c r="M13" s="3"/>
    </row>
    <row r="14" spans="1:13" x14ac:dyDescent="0.25">
      <c r="A14" t="s">
        <v>174</v>
      </c>
      <c r="B14" s="3" t="s">
        <v>95</v>
      </c>
      <c r="C14" s="3" t="s">
        <v>114</v>
      </c>
      <c r="D14" t="s">
        <v>9</v>
      </c>
      <c r="E14" t="s">
        <v>169</v>
      </c>
      <c r="G14" s="3"/>
      <c r="I14" s="3"/>
      <c r="J14" s="3"/>
      <c r="M14" s="3"/>
    </row>
    <row r="15" spans="1:13" x14ac:dyDescent="0.25">
      <c r="A15" t="s">
        <v>175</v>
      </c>
      <c r="B15" s="3" t="s">
        <v>96</v>
      </c>
      <c r="C15" s="3" t="s">
        <v>115</v>
      </c>
      <c r="D15" t="s">
        <v>9</v>
      </c>
      <c r="E15" t="s">
        <v>170</v>
      </c>
      <c r="M15" s="3"/>
    </row>
    <row r="16" spans="1:13" x14ac:dyDescent="0.25">
      <c r="M16" s="3"/>
    </row>
    <row r="17" spans="13:13" x14ac:dyDescent="0.25">
      <c r="M17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D2:D5 D6:D15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U5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2" sqref="D32"/>
    </sheetView>
  </sheetViews>
  <sheetFormatPr baseColWidth="10" defaultRowHeight="15" x14ac:dyDescent="0.25"/>
  <cols>
    <col min="1" max="1" width="8.7109375" style="3" customWidth="1"/>
    <col min="2" max="2" width="11.42578125" style="3"/>
    <col min="3" max="3" width="11.85546875" style="3" customWidth="1"/>
    <col min="4" max="4" width="16.7109375" style="3" customWidth="1"/>
    <col min="5" max="5" width="14.7109375" style="3" bestFit="1" customWidth="1"/>
    <col min="6" max="6" width="16.140625" style="3" bestFit="1" customWidth="1"/>
    <col min="7" max="7" width="12.28515625" style="3" bestFit="1" customWidth="1"/>
    <col min="9" max="9" width="17.5703125" bestFit="1" customWidth="1"/>
    <col min="10" max="10" width="15" bestFit="1" customWidth="1"/>
    <col min="11" max="11" width="16.42578125" bestFit="1" customWidth="1"/>
  </cols>
  <sheetData>
    <row r="1" spans="1:4" x14ac:dyDescent="0.25">
      <c r="A1" s="4" t="s">
        <v>0</v>
      </c>
      <c r="B1" s="4" t="s">
        <v>35</v>
      </c>
    </row>
    <row r="2" spans="1:4" x14ac:dyDescent="0.25">
      <c r="A2" s="3" t="str">
        <f>Flows!A2</f>
        <v>A1</v>
      </c>
      <c r="B2" s="31">
        <v>14241.934359413817</v>
      </c>
    </row>
    <row r="3" spans="1:4" x14ac:dyDescent="0.25">
      <c r="A3" s="3" t="str">
        <f>Flows!A3</f>
        <v>A2</v>
      </c>
      <c r="B3" s="31">
        <v>991.59999999999991</v>
      </c>
    </row>
    <row r="4" spans="1:4" x14ac:dyDescent="0.25">
      <c r="A4" s="3" t="s">
        <v>211</v>
      </c>
      <c r="B4" s="31">
        <v>25</v>
      </c>
      <c r="D4" s="31"/>
    </row>
    <row r="5" spans="1:4" x14ac:dyDescent="0.25">
      <c r="A5" s="3" t="str">
        <f>Flows!A14</f>
        <v>AB</v>
      </c>
      <c r="B5" s="31">
        <v>14241.934359413817</v>
      </c>
    </row>
    <row r="6" spans="1:4" x14ac:dyDescent="0.25">
      <c r="A6" s="3" t="str">
        <f>Flows!A4</f>
        <v>B1</v>
      </c>
      <c r="B6" s="31">
        <v>1890.8298403574672</v>
      </c>
    </row>
    <row r="7" spans="1:4" x14ac:dyDescent="0.25">
      <c r="A7" s="3" t="str">
        <f>Flows!A5</f>
        <v>B4</v>
      </c>
      <c r="B7" s="31">
        <v>3062</v>
      </c>
    </row>
    <row r="8" spans="1:4" x14ac:dyDescent="0.25">
      <c r="A8" s="3" t="str">
        <f>Flows!A15</f>
        <v>JB</v>
      </c>
      <c r="B8" s="31">
        <v>1.4235444931748558</v>
      </c>
    </row>
    <row r="9" spans="1:4" x14ac:dyDescent="0.25">
      <c r="A9" s="3" t="str">
        <f>Flows!A16</f>
        <v>CB</v>
      </c>
      <c r="B9" s="31">
        <v>9840.4840246196309</v>
      </c>
    </row>
    <row r="10" spans="1:4" x14ac:dyDescent="0.25">
      <c r="A10" s="3" t="str">
        <f>Flows!A17</f>
        <v>B3</v>
      </c>
      <c r="B10" s="31">
        <v>8394.5886046602463</v>
      </c>
    </row>
    <row r="11" spans="1:4" x14ac:dyDescent="0.25">
      <c r="A11" s="3" t="str">
        <f>Flows!A36</f>
        <v>B31</v>
      </c>
      <c r="B11" s="31">
        <v>8394.5886046602463</v>
      </c>
    </row>
    <row r="12" spans="1:4" x14ac:dyDescent="0.25">
      <c r="A12" s="3" t="str">
        <f>Flows!A18</f>
        <v>BC</v>
      </c>
      <c r="B12" s="31">
        <v>18185.735365278386</v>
      </c>
    </row>
    <row r="13" spans="1:4" x14ac:dyDescent="0.25">
      <c r="A13" s="3" t="str">
        <f>Flows!A19</f>
        <v>BG</v>
      </c>
      <c r="B13" s="31">
        <v>878.57082174977631</v>
      </c>
    </row>
    <row r="14" spans="1:4" x14ac:dyDescent="0.25">
      <c r="A14" s="3" t="str">
        <f>Flows!A6</f>
        <v>C1</v>
      </c>
      <c r="B14" s="31">
        <v>1718.936218506788</v>
      </c>
    </row>
    <row r="15" spans="1:4" x14ac:dyDescent="0.25">
      <c r="A15" s="3" t="str">
        <f>Flows!A7</f>
        <v>C2</v>
      </c>
      <c r="B15" s="31">
        <v>2879.464294902607</v>
      </c>
    </row>
    <row r="16" spans="1:4" x14ac:dyDescent="0.25">
      <c r="A16" s="3" t="str">
        <f>Flows!A20</f>
        <v>JC</v>
      </c>
      <c r="B16" s="31">
        <v>59.992232212368918</v>
      </c>
    </row>
    <row r="17" spans="1:2" x14ac:dyDescent="0.25">
      <c r="A17" s="3" t="str">
        <f>Flows!A21</f>
        <v>DC</v>
      </c>
      <c r="B17" s="31">
        <v>2535.9583372136931</v>
      </c>
    </row>
    <row r="18" spans="1:2" x14ac:dyDescent="0.25">
      <c r="A18" s="3" t="str">
        <f>Flows!A22</f>
        <v>CD</v>
      </c>
      <c r="B18" s="31">
        <v>12039.774126330791</v>
      </c>
    </row>
    <row r="19" spans="1:2" x14ac:dyDescent="0.25">
      <c r="A19" s="3" t="str">
        <f>Flows!A23</f>
        <v>CI</v>
      </c>
      <c r="B19" s="31">
        <v>785.90813378752296</v>
      </c>
    </row>
    <row r="20" spans="1:2" x14ac:dyDescent="0.25">
      <c r="A20" s="3" t="str">
        <f>Flows!A8</f>
        <v>D1</v>
      </c>
      <c r="B20" s="31">
        <v>5403.6723560340815</v>
      </c>
    </row>
    <row r="21" spans="1:2" x14ac:dyDescent="0.25">
      <c r="A21" s="3" t="str">
        <f>Flows!A9</f>
        <v>D2</v>
      </c>
      <c r="B21" s="31">
        <v>1548.8325323083409</v>
      </c>
    </row>
    <row r="22" spans="1:2" x14ac:dyDescent="0.25">
      <c r="A22" s="3" t="str">
        <f>Flows!A24</f>
        <v>FD</v>
      </c>
      <c r="B22" s="31">
        <v>1362.9206090647876</v>
      </c>
    </row>
    <row r="23" spans="1:2" x14ac:dyDescent="0.25">
      <c r="A23" s="3" t="str">
        <f>Flows!A25</f>
        <v>DE</v>
      </c>
      <c r="B23" s="31">
        <v>12982.32962594773</v>
      </c>
    </row>
    <row r="24" spans="1:2" x14ac:dyDescent="0.25">
      <c r="A24" s="3" t="str">
        <f>Flows!A26</f>
        <v>D4</v>
      </c>
      <c r="B24" s="31">
        <v>2752.5720128396733</v>
      </c>
    </row>
    <row r="25" spans="1:2" x14ac:dyDescent="0.25">
      <c r="A25" s="3" t="str">
        <f>Flows!A37</f>
        <v>D41</v>
      </c>
      <c r="B25" s="31">
        <v>2752.5720128396733</v>
      </c>
    </row>
    <row r="26" spans="1:2" x14ac:dyDescent="0.25">
      <c r="A26" s="3" t="str">
        <f>Flows!A27</f>
        <v>EF</v>
      </c>
      <c r="B26" s="31">
        <v>10444.367747523967</v>
      </c>
    </row>
    <row r="27" spans="1:2" x14ac:dyDescent="0.25">
      <c r="A27" s="3" t="str">
        <f>Flows!A10</f>
        <v>F1</v>
      </c>
      <c r="B27" s="31">
        <v>5053.42276266919</v>
      </c>
    </row>
    <row r="28" spans="1:2" x14ac:dyDescent="0.25">
      <c r="A28" s="3" t="str">
        <f>Flows!A11</f>
        <v>F2</v>
      </c>
      <c r="B28" s="31">
        <v>525.86684385046942</v>
      </c>
    </row>
    <row r="29" spans="1:2" x14ac:dyDescent="0.25">
      <c r="A29" s="3" t="str">
        <f>Flows!A33</f>
        <v>F3</v>
      </c>
      <c r="B29" s="31">
        <v>8585.6640649510318</v>
      </c>
    </row>
    <row r="30" spans="1:2" x14ac:dyDescent="0.25">
      <c r="A30" s="3" t="str">
        <f>Flows!A28</f>
        <v>F4</v>
      </c>
      <c r="B30" s="31">
        <v>35.436975941074252</v>
      </c>
    </row>
    <row r="31" spans="1:2" x14ac:dyDescent="0.25">
      <c r="A31" s="3" t="str">
        <f>Flows!A29</f>
        <v>F5</v>
      </c>
      <c r="B31" s="31">
        <v>343.89518280353997</v>
      </c>
    </row>
    <row r="32" spans="1:2" x14ac:dyDescent="0.25">
      <c r="A32" s="3" t="str">
        <f>Flows!A30</f>
        <v>GI</v>
      </c>
      <c r="B32" s="31">
        <v>853.20769219335057</v>
      </c>
    </row>
    <row r="33" spans="1:21" x14ac:dyDescent="0.25">
      <c r="A33" s="3" t="str">
        <f>Flows!A34</f>
        <v>I1</v>
      </c>
      <c r="B33" s="31">
        <v>599.53487567633351</v>
      </c>
    </row>
    <row r="34" spans="1:21" x14ac:dyDescent="0.25">
      <c r="A34" s="3" t="str">
        <f>Flows!A31</f>
        <v>I2</v>
      </c>
      <c r="B34" s="31">
        <v>489.97787654361184</v>
      </c>
    </row>
    <row r="35" spans="1:21" x14ac:dyDescent="0.25">
      <c r="A35" s="3" t="str">
        <f>Flows!A32</f>
        <v>I3</v>
      </c>
      <c r="B35" s="31">
        <v>265.93093530155585</v>
      </c>
    </row>
    <row r="36" spans="1:21" x14ac:dyDescent="0.25">
      <c r="A36" s="3" t="str">
        <f>Flows!A38</f>
        <v>I31</v>
      </c>
      <c r="B36" s="31">
        <f>B34+B35</f>
        <v>755.90881184516775</v>
      </c>
    </row>
    <row r="37" spans="1:21" x14ac:dyDescent="0.25">
      <c r="A37" s="3" t="str">
        <f>Flows!A12</f>
        <v>J2</v>
      </c>
      <c r="B37" s="31">
        <v>436.01000000000005</v>
      </c>
    </row>
    <row r="38" spans="1:21" x14ac:dyDescent="0.25">
      <c r="A38" s="3" t="s">
        <v>114</v>
      </c>
      <c r="B38" s="31">
        <v>35.436975941074252</v>
      </c>
    </row>
    <row r="39" spans="1:21" x14ac:dyDescent="0.25">
      <c r="A39" s="3" t="s">
        <v>115</v>
      </c>
      <c r="B39" s="31">
        <v>343.89518280353997</v>
      </c>
    </row>
    <row r="40" spans="1:21" x14ac:dyDescent="0.25">
      <c r="A40" s="3" t="s">
        <v>90</v>
      </c>
      <c r="B40" s="31">
        <f>B23-B26</f>
        <v>2537.9618784237628</v>
      </c>
    </row>
    <row r="43" spans="1:21" x14ac:dyDescent="0.25"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5"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5"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5"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50" spans="5:21" x14ac:dyDescent="0.25"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5:21" x14ac:dyDescent="0.25"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5:21" x14ac:dyDescent="0.25"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5:21" x14ac:dyDescent="0.25"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5:21" x14ac:dyDescent="0.25"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5:21" x14ac:dyDescent="0.25"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5:21" x14ac:dyDescent="0.25"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B7" sqref="B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11</v>
      </c>
      <c r="C2">
        <v>1</v>
      </c>
      <c r="D2" t="s">
        <v>33</v>
      </c>
    </row>
    <row r="3" spans="1:4" x14ac:dyDescent="0.25">
      <c r="A3" s="1" t="s">
        <v>14</v>
      </c>
      <c r="B3">
        <v>11</v>
      </c>
      <c r="C3">
        <v>1</v>
      </c>
      <c r="D3" t="s">
        <v>33</v>
      </c>
    </row>
    <row r="4" spans="1:4" x14ac:dyDescent="0.25">
      <c r="A4" s="1" t="s">
        <v>15</v>
      </c>
      <c r="B4">
        <v>11</v>
      </c>
      <c r="C4">
        <v>4</v>
      </c>
      <c r="D4" t="s">
        <v>34</v>
      </c>
    </row>
    <row r="5" spans="1:4" x14ac:dyDescent="0.25">
      <c r="A5" s="1" t="s">
        <v>16</v>
      </c>
      <c r="B5">
        <v>11</v>
      </c>
      <c r="C5">
        <v>1</v>
      </c>
      <c r="D5" t="s">
        <v>33</v>
      </c>
    </row>
    <row r="6" spans="1:4" x14ac:dyDescent="0.25">
      <c r="A6" s="1" t="s">
        <v>17</v>
      </c>
      <c r="B6">
        <v>11</v>
      </c>
      <c r="C6">
        <v>4</v>
      </c>
      <c r="D6" t="s">
        <v>34</v>
      </c>
    </row>
    <row r="7" spans="1:4" x14ac:dyDescent="0.25">
      <c r="A7" s="1" t="s">
        <v>18</v>
      </c>
      <c r="B7">
        <v>11</v>
      </c>
      <c r="C7">
        <v>2</v>
      </c>
      <c r="D7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C5C2-E2A8-4A30-8897-4CA1C9BD5C9B}">
  <dimension ref="A1:E13"/>
  <sheetViews>
    <sheetView zoomScaleNormal="100" workbookViewId="0">
      <selection activeCell="D12" sqref="D12"/>
    </sheetView>
  </sheetViews>
  <sheetFormatPr baseColWidth="10" defaultRowHeight="15" x14ac:dyDescent="0.25"/>
  <cols>
    <col min="3" max="5" width="11.42578125" style="3"/>
  </cols>
  <sheetData>
    <row r="1" spans="1:5" x14ac:dyDescent="0.25">
      <c r="A1" s="2" t="s">
        <v>0</v>
      </c>
      <c r="B1" s="2" t="s">
        <v>1</v>
      </c>
      <c r="C1" s="4" t="s">
        <v>116</v>
      </c>
      <c r="D1" s="4" t="s">
        <v>117</v>
      </c>
      <c r="E1" s="4" t="s">
        <v>118</v>
      </c>
    </row>
    <row r="2" spans="1:5" x14ac:dyDescent="0.25">
      <c r="A2" s="11" t="str">
        <f>Flows!A2</f>
        <v>A1</v>
      </c>
      <c r="B2" t="s">
        <v>29</v>
      </c>
      <c r="C2" s="30">
        <v>0.1</v>
      </c>
      <c r="D2" s="31">
        <v>0.1</v>
      </c>
      <c r="E2" s="31">
        <v>0.1</v>
      </c>
    </row>
    <row r="3" spans="1:5" x14ac:dyDescent="0.25">
      <c r="A3" s="11" t="str">
        <f>Flows!A3</f>
        <v>A2</v>
      </c>
      <c r="B3" t="s">
        <v>29</v>
      </c>
      <c r="C3" s="30">
        <v>2.1375996313958843</v>
      </c>
      <c r="D3" s="31">
        <v>1.7893546153577684</v>
      </c>
      <c r="E3" s="31">
        <v>0.34824501603811592</v>
      </c>
    </row>
    <row r="4" spans="1:5" x14ac:dyDescent="0.25">
      <c r="A4" s="11" t="str">
        <f>Flows!A4</f>
        <v>B1</v>
      </c>
      <c r="B4" t="s">
        <v>29</v>
      </c>
      <c r="C4">
        <v>1.06</v>
      </c>
      <c r="D4" s="31">
        <v>1.06</v>
      </c>
      <c r="E4" s="31">
        <v>0</v>
      </c>
    </row>
    <row r="5" spans="1:5" x14ac:dyDescent="0.25">
      <c r="A5" s="11" t="str">
        <f>Flows!A5</f>
        <v>B4</v>
      </c>
      <c r="B5" t="s">
        <v>29</v>
      </c>
      <c r="C5" s="30">
        <v>2.1375996313958843</v>
      </c>
      <c r="D5" s="31">
        <v>1.7893546153577684</v>
      </c>
      <c r="E5" s="31">
        <v>0.34824501603811592</v>
      </c>
    </row>
    <row r="6" spans="1:5" x14ac:dyDescent="0.25">
      <c r="A6" s="11" t="str">
        <f>Flows!A6</f>
        <v>C1</v>
      </c>
      <c r="B6" t="s">
        <v>29</v>
      </c>
      <c r="C6">
        <v>1.06</v>
      </c>
      <c r="D6" s="31">
        <v>1.06</v>
      </c>
      <c r="E6" s="31">
        <v>0</v>
      </c>
    </row>
    <row r="7" spans="1:5" x14ac:dyDescent="0.25">
      <c r="A7" s="11" t="str">
        <f>Flows!A7</f>
        <v>C2</v>
      </c>
      <c r="B7" t="s">
        <v>29</v>
      </c>
      <c r="C7" s="30">
        <v>10.060083009288538</v>
      </c>
      <c r="D7" s="31">
        <v>9.5698070942227407</v>
      </c>
      <c r="E7" s="31">
        <v>0.49027591506579687</v>
      </c>
    </row>
    <row r="8" spans="1:5" x14ac:dyDescent="0.25">
      <c r="A8" s="11" t="str">
        <f>Flows!A8</f>
        <v>D1</v>
      </c>
      <c r="B8" t="s">
        <v>29</v>
      </c>
      <c r="C8">
        <v>1.04</v>
      </c>
      <c r="D8" s="31">
        <v>1.04</v>
      </c>
      <c r="E8" s="31">
        <v>0</v>
      </c>
    </row>
    <row r="9" spans="1:5" x14ac:dyDescent="0.25">
      <c r="A9" s="11" t="str">
        <f>Flows!A9</f>
        <v>D2</v>
      </c>
      <c r="B9" t="s">
        <v>29</v>
      </c>
      <c r="C9" s="30">
        <v>12.317677623090731</v>
      </c>
      <c r="D9" s="31">
        <v>11.71015824069346</v>
      </c>
      <c r="E9" s="31">
        <v>0.60751938239727077</v>
      </c>
    </row>
    <row r="10" spans="1:5" x14ac:dyDescent="0.25">
      <c r="A10" s="11" t="str">
        <f>Flows!A10</f>
        <v>F1</v>
      </c>
      <c r="B10" t="s">
        <v>29</v>
      </c>
      <c r="C10" s="30">
        <v>2.1375996313958843</v>
      </c>
      <c r="D10" s="31">
        <v>1.7893546153577684</v>
      </c>
      <c r="E10" s="31">
        <v>0.34824501603811592</v>
      </c>
    </row>
    <row r="11" spans="1:5" x14ac:dyDescent="0.25">
      <c r="A11" s="11" t="str">
        <f>Flows!A11</f>
        <v>F2</v>
      </c>
      <c r="B11" t="s">
        <v>29</v>
      </c>
      <c r="C11">
        <v>0.3</v>
      </c>
      <c r="D11" s="31">
        <v>0.3</v>
      </c>
      <c r="E11" s="31">
        <v>0</v>
      </c>
    </row>
    <row r="12" spans="1:5" x14ac:dyDescent="0.25">
      <c r="A12" s="11" t="str">
        <f>Flows!A12</f>
        <v>J2</v>
      </c>
      <c r="B12" t="s">
        <v>29</v>
      </c>
      <c r="C12" s="30">
        <v>2.1375996313958843</v>
      </c>
      <c r="D12" s="31">
        <v>1.7893546153577684</v>
      </c>
      <c r="E12" s="31">
        <v>0.34824501603811592</v>
      </c>
    </row>
    <row r="13" spans="1:5" x14ac:dyDescent="0.25">
      <c r="A13" s="11" t="s">
        <v>211</v>
      </c>
      <c r="B13" t="s">
        <v>29</v>
      </c>
      <c r="C13" s="34">
        <v>2.14</v>
      </c>
      <c r="D13" s="35">
        <v>1.79</v>
      </c>
      <c r="E13" s="35">
        <v>0.35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BC5D02-82A0-4D91-AA76-65AF83CEF26B}">
          <x14:formula1>
            <xm:f>Validate!$D$2:$D$3</xm:f>
          </x14:formula1>
          <xm:sqref>B2:B12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7"/>
  <sheetViews>
    <sheetView workbookViewId="0">
      <selection activeCell="A2" sqref="A2:A7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26</v>
      </c>
    </row>
    <row r="2" spans="1:3" x14ac:dyDescent="0.25">
      <c r="A2" s="3" t="s">
        <v>76</v>
      </c>
      <c r="B2" t="s">
        <v>24</v>
      </c>
      <c r="C2">
        <v>0</v>
      </c>
    </row>
    <row r="3" spans="1:3" x14ac:dyDescent="0.25">
      <c r="A3" s="3" t="s">
        <v>105</v>
      </c>
      <c r="B3" t="s">
        <v>24</v>
      </c>
      <c r="C3">
        <v>0</v>
      </c>
    </row>
    <row r="4" spans="1:3" x14ac:dyDescent="0.25">
      <c r="A4" s="3" t="s">
        <v>87</v>
      </c>
      <c r="B4" t="s">
        <v>24</v>
      </c>
      <c r="C4">
        <v>0</v>
      </c>
    </row>
    <row r="5" spans="1:3" x14ac:dyDescent="0.25">
      <c r="A5" s="3" t="s">
        <v>114</v>
      </c>
      <c r="B5" t="s">
        <v>24</v>
      </c>
      <c r="C5">
        <v>0</v>
      </c>
    </row>
    <row r="6" spans="1:3" x14ac:dyDescent="0.25">
      <c r="A6" s="3" t="s">
        <v>115</v>
      </c>
      <c r="B6" t="s">
        <v>24</v>
      </c>
      <c r="C6">
        <v>0</v>
      </c>
    </row>
    <row r="7" spans="1:3" x14ac:dyDescent="0.25">
      <c r="A7" s="3" t="s">
        <v>90</v>
      </c>
      <c r="B7" t="s">
        <v>24</v>
      </c>
      <c r="C7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4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B2:B7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325A-3C94-4A5B-B56A-7CFBE37AECF6}">
  <dimension ref="A1:G5"/>
  <sheetViews>
    <sheetView workbookViewId="0">
      <selection activeCell="G4" sqref="G4"/>
    </sheetView>
  </sheetViews>
  <sheetFormatPr baseColWidth="10" defaultRowHeight="15" x14ac:dyDescent="0.25"/>
  <sheetData>
    <row r="1" spans="1:7" x14ac:dyDescent="0.25">
      <c r="A1" t="s">
        <v>0</v>
      </c>
      <c r="B1" t="s">
        <v>76</v>
      </c>
      <c r="C1" t="s">
        <v>105</v>
      </c>
      <c r="D1" t="s">
        <v>87</v>
      </c>
      <c r="E1" t="s">
        <v>114</v>
      </c>
      <c r="F1" t="s">
        <v>115</v>
      </c>
      <c r="G1" t="s">
        <v>90</v>
      </c>
    </row>
    <row r="2" spans="1:7" x14ac:dyDescent="0.25">
      <c r="A2" t="s">
        <v>36</v>
      </c>
      <c r="B2">
        <v>1</v>
      </c>
      <c r="C2">
        <v>0</v>
      </c>
      <c r="D2">
        <v>0</v>
      </c>
      <c r="E2">
        <v>1</v>
      </c>
      <c r="F2">
        <v>1</v>
      </c>
      <c r="G2">
        <v>1</v>
      </c>
    </row>
    <row r="3" spans="1:7" x14ac:dyDescent="0.25">
      <c r="A3" t="s">
        <v>37</v>
      </c>
      <c r="B3">
        <v>0</v>
      </c>
      <c r="C3">
        <v>0.75</v>
      </c>
      <c r="D3">
        <v>0.4</v>
      </c>
      <c r="E3">
        <v>0</v>
      </c>
      <c r="F3">
        <v>0</v>
      </c>
      <c r="G3">
        <v>0</v>
      </c>
    </row>
    <row r="4" spans="1:7" x14ac:dyDescent="0.25">
      <c r="A4" t="s">
        <v>38</v>
      </c>
      <c r="B4">
        <v>0</v>
      </c>
      <c r="C4">
        <v>0.25</v>
      </c>
      <c r="D4">
        <v>0.15</v>
      </c>
      <c r="E4">
        <v>0</v>
      </c>
      <c r="F4">
        <v>0</v>
      </c>
      <c r="G4">
        <v>0</v>
      </c>
    </row>
    <row r="5" spans="1:7" x14ac:dyDescent="0.25">
      <c r="A5" t="s">
        <v>39</v>
      </c>
      <c r="B5">
        <v>0</v>
      </c>
      <c r="C5">
        <v>0</v>
      </c>
      <c r="D5">
        <v>0.45</v>
      </c>
      <c r="E5">
        <v>0</v>
      </c>
      <c r="F5">
        <v>0</v>
      </c>
      <c r="G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5</vt:i4>
      </vt:variant>
    </vt:vector>
  </HeadingPairs>
  <TitlesOfParts>
    <vt:vector size="18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WasteAllocation</vt:lpstr>
      <vt:lpstr>EXERGIAS</vt:lpstr>
      <vt:lpstr>CosteEnergias</vt:lpstr>
      <vt:lpstr>H2</vt:lpstr>
      <vt:lpstr>RXCFI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2024-02-22T12:44:39Z</dcterms:modified>
</cp:coreProperties>
</file>