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torr\Documents\Proyectos\TaesLab\Examples\amoniaco\"/>
    </mc:Choice>
  </mc:AlternateContent>
  <xr:revisionPtr revIDLastSave="0" documentId="13_ncr:1_{8406364E-861F-4C0E-83B6-966B2D179EE4}" xr6:coauthVersionLast="47" xr6:coauthVersionMax="47" xr10:uidLastSave="{00000000-0000-0000-0000-000000000000}"/>
  <bookViews>
    <workbookView xWindow="3120" yWindow="2145" windowWidth="21600" windowHeight="11295" tabRatio="801" activeTab="2" xr2:uid="{00000000-000D-0000-FFFF-FFFF00000000}"/>
  </bookViews>
  <sheets>
    <sheet name="PhysicalDiagram" sheetId="5" r:id="rId1"/>
    <sheet name="Validate" sheetId="9" r:id="rId2"/>
    <sheet name="Flows" sheetId="1" r:id="rId3"/>
    <sheet name="Processes" sheetId="2" r:id="rId4"/>
    <sheet name="Exergy" sheetId="3" r:id="rId5"/>
    <sheet name="Format" sheetId="6" r:id="rId6"/>
    <sheet name="WasteDefinition" sheetId="8" r:id="rId7"/>
    <sheet name="Processes (2)" sheetId="12" r:id="rId8"/>
    <sheet name="Exergy (2)" sheetId="11" r:id="rId9"/>
    <sheet name="ResourcesCost2" sheetId="7" r:id="rId10"/>
    <sheet name="NH3 synthesis Exergy analysis" sheetId="13" r:id="rId11"/>
    <sheet name="Energy Streams" sheetId="14" r:id="rId12"/>
  </sheets>
  <definedNames>
    <definedName name="cgam_flows" localSheetId="2">Flows!$A$1:$B$6</definedName>
    <definedName name="cgam_processes" localSheetId="3">Processes!$A$1:$E$3</definedName>
    <definedName name="cgam_processes" localSheetId="7">'Processes (2)'!$A$1:$E$3</definedName>
    <definedName name="cgam_processes_1" localSheetId="7">'Processes (2)'!$A$1:$E$3</definedName>
    <definedName name="cgam_sample" localSheetId="4">Exergy!$A$1:$B$7</definedName>
    <definedName name="cgam_sample" localSheetId="8">'Exergy (2)'!$A$1:$B$7</definedName>
    <definedName name="tgas_c0" localSheetId="9">ResourcesCost2!$A$1:$B$1</definedName>
    <definedName name="tgas_fmt" localSheetId="5">Format!$A$1:$D$7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8" i="3" l="1"/>
  <c r="P19" i="12"/>
  <c r="P18" i="12"/>
  <c r="P17" i="12"/>
  <c r="P16" i="12"/>
  <c r="P15" i="12"/>
  <c r="P14" i="12"/>
  <c r="P13" i="12"/>
  <c r="P12" i="12"/>
  <c r="P11" i="12"/>
  <c r="P10" i="12"/>
  <c r="P9" i="12"/>
  <c r="P8" i="12"/>
  <c r="P6" i="12"/>
  <c r="P5" i="12"/>
  <c r="P4" i="12"/>
  <c r="P3" i="12"/>
  <c r="O19" i="12"/>
  <c r="O18" i="12"/>
  <c r="O17" i="12"/>
  <c r="O16" i="12"/>
  <c r="O15" i="12"/>
  <c r="O14" i="12"/>
  <c r="O13" i="12"/>
  <c r="O12" i="12"/>
  <c r="O11" i="12"/>
  <c r="O10" i="12"/>
  <c r="O9" i="12"/>
  <c r="O8" i="12"/>
  <c r="O7" i="12"/>
  <c r="O6" i="12"/>
  <c r="O5" i="12"/>
  <c r="O4" i="12"/>
  <c r="O3" i="12"/>
  <c r="L9" i="12"/>
  <c r="L8" i="12"/>
  <c r="L11" i="12"/>
  <c r="L10" i="12"/>
  <c r="L15" i="12"/>
  <c r="L14" i="12"/>
  <c r="L13" i="12"/>
  <c r="L12" i="12"/>
  <c r="L17" i="12"/>
  <c r="L16" i="12"/>
  <c r="L18" i="12"/>
  <c r="L19" i="12"/>
  <c r="K19" i="12"/>
  <c r="K18" i="12"/>
  <c r="K17" i="12"/>
  <c r="K16" i="12"/>
  <c r="K15" i="12"/>
  <c r="K14" i="12"/>
  <c r="K13" i="12"/>
  <c r="K12" i="12"/>
  <c r="K11" i="12"/>
  <c r="K10" i="12"/>
  <c r="K9" i="12"/>
  <c r="K8" i="12"/>
  <c r="K7" i="12"/>
  <c r="L6" i="12"/>
  <c r="K6" i="12"/>
  <c r="L5" i="12"/>
  <c r="K5" i="12"/>
  <c r="L4" i="12"/>
  <c r="K4" i="12"/>
  <c r="L3" i="12"/>
  <c r="K3" i="12"/>
  <c r="G2" i="12"/>
  <c r="P2" i="12"/>
  <c r="O2" i="12"/>
  <c r="L2" i="12"/>
  <c r="K2" i="12"/>
  <c r="H15" i="12" l="1"/>
  <c r="G3" i="12" l="1"/>
  <c r="M6" i="12"/>
  <c r="H14" i="12"/>
  <c r="H13" i="12"/>
  <c r="H7" i="12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E29" i="11"/>
  <c r="F29" i="11" s="1"/>
  <c r="E30" i="11"/>
  <c r="F30" i="11" s="1"/>
  <c r="E31" i="11"/>
  <c r="F31" i="11" s="1"/>
  <c r="D32" i="11"/>
  <c r="P7" i="12" s="1"/>
  <c r="C32" i="11"/>
  <c r="L7" i="12" s="1"/>
  <c r="B32" i="11"/>
  <c r="A29" i="11"/>
  <c r="A30" i="11"/>
  <c r="A31" i="11"/>
  <c r="H19" i="12"/>
  <c r="H18" i="12"/>
  <c r="H12" i="12"/>
  <c r="H9" i="12"/>
  <c r="H6" i="12"/>
  <c r="H5" i="12"/>
  <c r="G19" i="12"/>
  <c r="G18" i="12"/>
  <c r="G15" i="12"/>
  <c r="G12" i="12"/>
  <c r="G11" i="12"/>
  <c r="G10" i="12"/>
  <c r="G9" i="12"/>
  <c r="G7" i="12"/>
  <c r="G5" i="12"/>
  <c r="G14" i="12"/>
  <c r="G6" i="12"/>
  <c r="E32" i="11" l="1"/>
  <c r="F32" i="11" s="1"/>
  <c r="I14" i="12"/>
  <c r="I6" i="12"/>
  <c r="Q6" i="12"/>
  <c r="Q14" i="12"/>
  <c r="M14" i="12"/>
  <c r="I19" i="12"/>
  <c r="M19" i="12"/>
  <c r="Q18" i="12"/>
  <c r="H17" i="12"/>
  <c r="G17" i="12"/>
  <c r="Q17" i="12"/>
  <c r="M17" i="12"/>
  <c r="H16" i="12"/>
  <c r="G16" i="12"/>
  <c r="Q16" i="12"/>
  <c r="M16" i="12"/>
  <c r="I15" i="12"/>
  <c r="M15" i="12"/>
  <c r="G13" i="12"/>
  <c r="Q12" i="12"/>
  <c r="H11" i="12"/>
  <c r="M11" i="12"/>
  <c r="H10" i="12"/>
  <c r="I9" i="12"/>
  <c r="H8" i="12"/>
  <c r="G8" i="12"/>
  <c r="M7" i="12"/>
  <c r="H4" i="12"/>
  <c r="G4" i="12"/>
  <c r="H3" i="12"/>
  <c r="Q3" i="12"/>
  <c r="H2" i="12"/>
  <c r="M2" i="12"/>
  <c r="E28" i="11"/>
  <c r="F28" i="11" s="1"/>
  <c r="A28" i="11"/>
  <c r="E27" i="11"/>
  <c r="F27" i="11" s="1"/>
  <c r="A27" i="11"/>
  <c r="E26" i="11"/>
  <c r="F26" i="11" s="1"/>
  <c r="A26" i="11"/>
  <c r="E25" i="11"/>
  <c r="F25" i="11" s="1"/>
  <c r="A25" i="11"/>
  <c r="E24" i="11"/>
  <c r="F24" i="11" s="1"/>
  <c r="A24" i="11"/>
  <c r="E23" i="11"/>
  <c r="F23" i="11" s="1"/>
  <c r="A23" i="11"/>
  <c r="E22" i="11"/>
  <c r="F22" i="11" s="1"/>
  <c r="A22" i="11"/>
  <c r="E21" i="11"/>
  <c r="F21" i="11" s="1"/>
  <c r="A21" i="11"/>
  <c r="E20" i="11"/>
  <c r="F20" i="11" s="1"/>
  <c r="A20" i="11"/>
  <c r="E19" i="11"/>
  <c r="F19" i="11" s="1"/>
  <c r="A19" i="11"/>
  <c r="E18" i="11"/>
  <c r="F18" i="11" s="1"/>
  <c r="A18" i="11"/>
  <c r="E17" i="11"/>
  <c r="F17" i="11" s="1"/>
  <c r="A17" i="11"/>
  <c r="E16" i="11"/>
  <c r="F16" i="11" s="1"/>
  <c r="A16" i="11"/>
  <c r="E15" i="11"/>
  <c r="F15" i="11" s="1"/>
  <c r="A15" i="11"/>
  <c r="E14" i="11"/>
  <c r="F14" i="11" s="1"/>
  <c r="A14" i="11"/>
  <c r="E13" i="11"/>
  <c r="F13" i="11" s="1"/>
  <c r="A13" i="11"/>
  <c r="E12" i="11"/>
  <c r="F12" i="11" s="1"/>
  <c r="A12" i="11"/>
  <c r="E11" i="11"/>
  <c r="F11" i="11" s="1"/>
  <c r="A11" i="11"/>
  <c r="E10" i="11"/>
  <c r="F10" i="11" s="1"/>
  <c r="A10" i="11"/>
  <c r="E9" i="11"/>
  <c r="F9" i="11" s="1"/>
  <c r="A9" i="11"/>
  <c r="E8" i="11"/>
  <c r="F8" i="11" s="1"/>
  <c r="A8" i="11"/>
  <c r="E7" i="11"/>
  <c r="F7" i="11" s="1"/>
  <c r="A7" i="11"/>
  <c r="E6" i="11"/>
  <c r="F6" i="11" s="1"/>
  <c r="A6" i="11"/>
  <c r="E5" i="11"/>
  <c r="F5" i="11" s="1"/>
  <c r="A5" i="11"/>
  <c r="E4" i="11"/>
  <c r="F4" i="11" s="1"/>
  <c r="A4" i="11"/>
  <c r="E3" i="11"/>
  <c r="F3" i="11" s="1"/>
  <c r="A3" i="11"/>
  <c r="E2" i="11"/>
  <c r="F2" i="11" s="1"/>
  <c r="A2" i="11"/>
  <c r="I17" i="12" l="1"/>
  <c r="I4" i="12"/>
  <c r="Q2" i="12"/>
  <c r="Q7" i="12"/>
  <c r="I8" i="12"/>
  <c r="M10" i="12"/>
  <c r="Q11" i="12"/>
  <c r="I12" i="12"/>
  <c r="Q15" i="12"/>
  <c r="M3" i="12"/>
  <c r="Q4" i="12"/>
  <c r="I5" i="12"/>
  <c r="M8" i="12"/>
  <c r="Q9" i="12"/>
  <c r="I10" i="12"/>
  <c r="Q13" i="12"/>
  <c r="I7" i="12"/>
  <c r="M12" i="12"/>
  <c r="I2" i="12"/>
  <c r="I11" i="12"/>
  <c r="I16" i="12"/>
  <c r="I3" i="12"/>
  <c r="I18" i="12"/>
  <c r="M4" i="12"/>
  <c r="Q5" i="12"/>
  <c r="M18" i="12"/>
  <c r="Q19" i="12"/>
  <c r="M9" i="12"/>
  <c r="Q10" i="12"/>
  <c r="M5" i="12"/>
  <c r="Q8" i="12"/>
  <c r="M13" i="12"/>
  <c r="I13" i="1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cgam_flows" type="6" refreshedVersion="6" deleted="1" background="1" saveData="1">
    <textPr codePage="850" sourceFile="C:\Users\es17155931r\Personal\Termoeconomia\ExIOLab\Ejemplos\cgam\cgam_flows.csv" comma="1">
      <textFields count="2">
        <textField/>
        <textField/>
      </textFields>
    </textPr>
  </connection>
  <connection id="2" xr16:uid="{00000000-0015-0000-FFFF-FFFF01000000}" name="cgam_processes" type="6" refreshedVersion="6" deleted="1" background="1" saveData="1">
    <textPr codePage="850" sourceFile="C:\Users\es17155931r\Personal\Termoeconomia\ExIOLab\Ejemplos\cgam\cgam_processes.csv" comma="1">
      <textFields count="5">
        <textField/>
        <textField/>
        <textField/>
        <textField/>
        <textField/>
      </textFields>
    </textPr>
  </connection>
  <connection id="3" xr16:uid="{00000000-0015-0000-FFFF-FFFF02000000}" name="cgam_sample" type="6" refreshedVersion="6" deleted="1" background="1" saveData="1">
    <textPr codePage="850" sourceFile="C:\Users\es17155931r\Personal\Termoeconomia\ExIOLab\Ejemplos\cgam\cgam_sample.csv" comma="1">
      <textFields count="3">
        <textField/>
        <textField/>
        <textField/>
      </textFields>
    </textPr>
  </connection>
  <connection id="4" xr16:uid="{00000000-0015-0000-FFFF-FFFF03000000}" name="tgas_c0" type="6" refreshedVersion="6" deleted="1" background="1" saveData="1">
    <textPr codePage="850" sourceFile="C:\Users\es17155931r\Personal\Termoeconomia\ExIOLab2\Ejemplos\tgas\tgas_c0.csv" comma="1">
      <textFields count="2">
        <textField/>
        <textField/>
      </textFields>
    </textPr>
  </connection>
  <connection id="5" xr16:uid="{00000000-0015-0000-FFFF-FFFF04000000}" name="tgas_fmt" type="6" refreshedVersion="6" deleted="1" background="1" saveData="1">
    <textPr codePage="850" sourceFile="C:\Users\es17155931r\Personal\Termoeconomia\ExIOLab2\Ejemplos\tgas\tgas_fmt.csv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<sst xmlns="http://schemas.openxmlformats.org/spreadsheetml/2006/main" count="407" uniqueCount="169">
  <si>
    <t>key</t>
  </si>
  <si>
    <t>type</t>
  </si>
  <si>
    <t>RESOURCE</t>
  </si>
  <si>
    <t>INTERNAL</t>
  </si>
  <si>
    <t>OUTPUT</t>
  </si>
  <si>
    <t>description</t>
  </si>
  <si>
    <t>fuel</t>
  </si>
  <si>
    <t>product</t>
  </si>
  <si>
    <t>PRODUCTIVE</t>
  </si>
  <si>
    <t>DISSIPATIVE</t>
  </si>
  <si>
    <t>value</t>
  </si>
  <si>
    <t>width</t>
  </si>
  <si>
    <t>precision</t>
  </si>
  <si>
    <t>unit</t>
  </si>
  <si>
    <t>EXERGY</t>
  </si>
  <si>
    <t>EXERGY_COST</t>
  </si>
  <si>
    <t>EXERGY_UNIT_COST</t>
  </si>
  <si>
    <t>GENERALIZED_COST</t>
  </si>
  <si>
    <t>GENERALIZED_UNIT_COST</t>
  </si>
  <si>
    <t>DIAGNOSIS</t>
  </si>
  <si>
    <t>IRREVERSIBILITY</t>
  </si>
  <si>
    <t>Flows</t>
  </si>
  <si>
    <t>Processes</t>
  </si>
  <si>
    <t>Wastes</t>
  </si>
  <si>
    <t>DEFAULT</t>
  </si>
  <si>
    <t>MANUAL</t>
  </si>
  <si>
    <t>COST</t>
  </si>
  <si>
    <t>recycle</t>
  </si>
  <si>
    <t>WASTE</t>
  </si>
  <si>
    <t>Resources</t>
  </si>
  <si>
    <t>FLOW</t>
  </si>
  <si>
    <t>PROCESS</t>
  </si>
  <si>
    <t>RESOURCES</t>
  </si>
  <si>
    <t>HYBRID</t>
  </si>
  <si>
    <t>(kW)</t>
  </si>
  <si>
    <t>(J/J)</t>
  </si>
  <si>
    <t>(c/h)</t>
  </si>
  <si>
    <t>(c/kWh)</t>
  </si>
  <si>
    <t>B1</t>
  </si>
  <si>
    <t>State1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</si>
  <si>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</si>
  <si>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</si>
  <si>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</si>
  <si>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</si>
  <si>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</si>
  <si>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</si>
  <si>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</si>
  <si>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</si>
  <si>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</si>
  <si>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</si>
  <si>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</si>
  <si>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</si>
  <si>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</si>
  <si>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</si>
  <si>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</si>
  <si>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</si>
  <si>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</si>
  <si>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</si>
  <si>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</si>
  <si>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</si>
  <si>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</si>
  <si>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</si>
  <si>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</si>
  <si>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B25</t>
  </si>
  <si>
    <t>B26</t>
  </si>
  <si>
    <t>B27</t>
  </si>
  <si>
    <t>MIX1</t>
  </si>
  <si>
    <t>MIX2</t>
  </si>
  <si>
    <t>MIX3</t>
  </si>
  <si>
    <t>MIX4</t>
  </si>
  <si>
    <t>MIX5</t>
  </si>
  <si>
    <t>H2+N2 mix</t>
  </si>
  <si>
    <t>B1+B2</t>
  </si>
  <si>
    <t>COMP1</t>
  </si>
  <si>
    <t>COMP2</t>
  </si>
  <si>
    <t>1st stage compressor</t>
  </si>
  <si>
    <t>2nd stage compressor</t>
  </si>
  <si>
    <t>B5-B4</t>
  </si>
  <si>
    <t>B7-B6</t>
  </si>
  <si>
    <t>SPLIT1</t>
  </si>
  <si>
    <t>SPLIT2</t>
  </si>
  <si>
    <t>REAC1</t>
  </si>
  <si>
    <t>REAC2</t>
  </si>
  <si>
    <t>SEP1</t>
  </si>
  <si>
    <t>B5-B6</t>
  </si>
  <si>
    <t>Cooling water cooler</t>
  </si>
  <si>
    <t>Dissipative purge mix</t>
  </si>
  <si>
    <t>fuel value</t>
  </si>
  <si>
    <t>product value</t>
  </si>
  <si>
    <t>irreversibility value</t>
  </si>
  <si>
    <t>Physical exergy</t>
  </si>
  <si>
    <t>Chemical exergy</t>
  </si>
  <si>
    <t>Total exergy</t>
  </si>
  <si>
    <t>Comparison - Physical exergy</t>
  </si>
  <si>
    <t>Comparison - Chemical exergy</t>
  </si>
  <si>
    <t>Comparison - Total exergy</t>
  </si>
  <si>
    <t>RCY1</t>
  </si>
  <si>
    <t>Numerical uncertainty</t>
  </si>
  <si>
    <t>Significant change</t>
  </si>
  <si>
    <t>Problem - investigate why</t>
  </si>
  <si>
    <t>The balance between physical exergy increase and chemical exergy decrease is not exact due to numerical differences from HYSYS' data and my Matlab chemical exergy evaluation code.</t>
  </si>
  <si>
    <t>It should be zero, but it is not due to the chosen numerical tolerance</t>
  </si>
  <si>
    <t>Dissipative water mix</t>
  </si>
  <si>
    <t>B8+B11</t>
  </si>
  <si>
    <t>B8+B9</t>
  </si>
  <si>
    <t>HEX1</t>
  </si>
  <si>
    <t>HEX2</t>
  </si>
  <si>
    <t>HEX3</t>
  </si>
  <si>
    <t>B13-B14</t>
  </si>
  <si>
    <t>B10-B9</t>
  </si>
  <si>
    <t>B14-B15</t>
  </si>
  <si>
    <t>B24-B23</t>
  </si>
  <si>
    <t>Recycle</t>
  </si>
  <si>
    <t>Diff</t>
  </si>
  <si>
    <t>B28</t>
  </si>
  <si>
    <t>B29</t>
  </si>
  <si>
    <t>B30</t>
  </si>
  <si>
    <t>Converter mix</t>
  </si>
  <si>
    <t>B31</t>
  </si>
  <si>
    <t>B3+B22</t>
  </si>
  <si>
    <t>MIX6</t>
  </si>
  <si>
    <t>Dissipative air mix</t>
  </si>
  <si>
    <t>Converter split</t>
  </si>
  <si>
    <t>Separator split</t>
  </si>
  <si>
    <t>Converter preheater</t>
  </si>
  <si>
    <t>H2+N2+recycle mix</t>
  </si>
  <si>
    <t>First compressor Intercooler</t>
  </si>
  <si>
    <t>HEX4</t>
  </si>
  <si>
    <t>Cooling air cooler</t>
  </si>
  <si>
    <t>1st bed converter/reactor</t>
  </si>
  <si>
    <t>2nd bed converter/reactor</t>
  </si>
  <si>
    <t>NH3 separator</t>
  </si>
  <si>
    <t>B19+B21</t>
  </si>
  <si>
    <t>B25-B24</t>
  </si>
  <si>
    <t>B15-B16</t>
  </si>
  <si>
    <t>B16-B18</t>
  </si>
  <si>
    <t>B28-B27</t>
  </si>
  <si>
    <t>Unit</t>
  </si>
  <si>
    <t>Vapour Fraction</t>
  </si>
  <si>
    <t/>
  </si>
  <si>
    <t>Temperature</t>
  </si>
  <si>
    <t>K</t>
  </si>
  <si>
    <t>Pressure</t>
  </si>
  <si>
    <t>bar</t>
  </si>
  <si>
    <t>Molar Flow</t>
  </si>
  <si>
    <t>kgmole/s</t>
  </si>
  <si>
    <t>Mass Flow</t>
  </si>
  <si>
    <t>kg/s</t>
  </si>
  <si>
    <t>Molar Enthalpy</t>
  </si>
  <si>
    <t>kJ/kgmole</t>
  </si>
  <si>
    <t>Molar Entropy</t>
  </si>
  <si>
    <t>kJ/kgmole-C</t>
  </si>
  <si>
    <t>Mass Enthalpy</t>
  </si>
  <si>
    <t>kJ/kg</t>
  </si>
  <si>
    <t>Mass Entropy</t>
  </si>
  <si>
    <t>kJ/kg-C</t>
  </si>
  <si>
    <t>Mass Physical Exergy</t>
  </si>
  <si>
    <t>Molecular Weight</t>
  </si>
  <si>
    <t>H2 Mole Fraction</t>
  </si>
  <si>
    <t>N2 Mole Fraction</t>
  </si>
  <si>
    <t>NH3 Mole Fraction</t>
  </si>
  <si>
    <t>Ar Mole Fraction</t>
  </si>
  <si>
    <t>H2O Mole Fraction</t>
  </si>
  <si>
    <t>Air Mole Fraction</t>
  </si>
  <si>
    <t>Mass Density</t>
  </si>
  <si>
    <t>kg/m3</t>
  </si>
  <si>
    <t>Heat Flow</t>
  </si>
  <si>
    <t>kW</t>
  </si>
  <si>
    <t>QC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</si>
</sst>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0E+00"/>
    <numFmt numFmtId="166" formatCode="0.00000"/>
    <numFmt numFmtId="167" formatCode="0.000E+00"/>
  </numFmts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indexed="8"/>
      <name val="Calibri"/>
    </font>
    <font>
      <i/>
      <sz val="11"/>
      <color indexed="8"/>
      <name val="Calibri"/>
    </font>
    <font>
      <b/>
      <sz val="11"/>
      <color indexed="8"/>
      <name val="Calibri"/>
    </font>
    <font>
      <sz val="11"/>
      <color indexed="12"/>
      <name val="Calibri"/>
    </font>
  </fonts>
  <fills count="10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Alignment="1">
      <alignment horizontal="center"/>
    </xf>
    <xf numFmtId="164" fontId="0" fillId="0" borderId="0" xfId="0" applyNumberFormat="1"/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2" fontId="0" fillId="0" borderId="0" xfId="0" applyNumberFormat="1" applyAlignment="1">
      <alignment horizontal="center"/>
    </xf>
    <xf numFmtId="0" fontId="0" fillId="8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0" borderId="0" xfId="0" applyAlignment="1">
      <alignment horizontal="left"/>
    </xf>
    <xf numFmtId="0" fontId="0" fillId="5" borderId="0" xfId="0" applyFill="1" applyAlignment="1">
      <alignment horizontal="center"/>
    </xf>
    <xf numFmtId="0" fontId="0" fillId="9" borderId="0" xfId="0" applyFill="1" applyAlignment="1">
      <alignment horizontal="center"/>
    </xf>
    <xf numFmtId="2" fontId="0" fillId="0" borderId="7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2" fontId="0" fillId="0" borderId="9" xfId="0" applyNumberFormat="1" applyBorder="1" applyAlignment="1">
      <alignment horizontal="center"/>
    </xf>
    <xf numFmtId="0" fontId="0" fillId="6" borderId="0" xfId="0" applyFill="1" applyAlignment="1">
      <alignment horizontal="center"/>
    </xf>
    <xf numFmtId="0" fontId="0" fillId="0" borderId="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6" xfId="0" applyBorder="1" applyAlignment="1">
      <alignment horizontal="center"/>
    </xf>
    <xf numFmtId="2" fontId="0" fillId="0" borderId="16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2" fontId="0" fillId="0" borderId="17" xfId="0" applyNumberFormat="1" applyBorder="1" applyAlignment="1">
      <alignment horizontal="center"/>
    </xf>
    <xf numFmtId="0" fontId="0" fillId="0" borderId="18" xfId="0" quotePrefix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2" fontId="0" fillId="0" borderId="18" xfId="0" applyNumberFormat="1" applyBorder="1" applyAlignment="1">
      <alignment horizontal="center"/>
    </xf>
    <xf numFmtId="2" fontId="0" fillId="0" borderId="19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2" fontId="0" fillId="0" borderId="15" xfId="0" applyNumberFormat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quotePrefix="1" applyAlignment="1">
      <alignment horizontal="center"/>
    </xf>
    <xf numFmtId="0" fontId="0" fillId="0" borderId="1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3" borderId="21" xfId="0" applyFill="1" applyBorder="1" applyAlignment="1">
      <alignment horizontal="center"/>
    </xf>
    <xf numFmtId="0" fontId="0" fillId="3" borderId="22" xfId="0" applyFill="1" applyBorder="1" applyAlignment="1">
      <alignment horizontal="center"/>
    </xf>
    <xf numFmtId="0" fontId="0" fillId="3" borderId="23" xfId="0" applyFill="1" applyBorder="1" applyAlignment="1">
      <alignment horizontal="center"/>
    </xf>
    <xf numFmtId="11" fontId="0" fillId="0" borderId="0" xfId="0" applyNumberFormat="1"/>
    <xf numFmtId="0" fontId="0" fillId="3" borderId="1" xfId="0" applyFill="1" applyBorder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65" fontId="3" fillId="0" borderId="0" xfId="0" applyNumberFormat="1" applyFont="1" applyAlignment="1">
      <alignment horizontal="center"/>
    </xf>
    <xf numFmtId="166" fontId="3" fillId="0" borderId="0" xfId="0" applyNumberFormat="1" applyFont="1" applyAlignment="1">
      <alignment horizontal="center"/>
    </xf>
    <xf numFmtId="0" fontId="3" fillId="8" borderId="0" xfId="0" applyFont="1" applyFill="1" applyAlignment="1">
      <alignment horizontal="center"/>
    </xf>
    <xf numFmtId="165" fontId="6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164" fontId="6" fillId="0" borderId="0" xfId="0" applyNumberFormat="1" applyFont="1" applyAlignment="1">
      <alignment horizontal="center"/>
    </xf>
    <xf numFmtId="167" fontId="3" fillId="0" borderId="0" xfId="0" applyNumberFormat="1" applyFont="1" applyAlignment="1">
      <alignment horizontal="center"/>
    </xf>
    <xf numFmtId="167" fontId="6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3" fillId="5" borderId="0" xfId="0" applyFont="1" applyFill="1" applyAlignment="1">
      <alignment horizontal="center"/>
    </xf>
    <xf numFmtId="11" fontId="3" fillId="0" borderId="0" xfId="0" applyNumberFormat="1" applyFont="1" applyAlignment="1">
      <alignment horizontal="center"/>
    </xf>
    <xf numFmtId="2" fontId="0" fillId="0" borderId="0" xfId="0" quotePrefix="1" applyNumberFormat="1" applyAlignment="1">
      <alignment horizontal="center"/>
    </xf>
    <xf numFmtId="2" fontId="0" fillId="0" borderId="9" xfId="0" quotePrefix="1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0" fontId="2" fillId="3" borderId="11" xfId="0" applyFont="1" applyFill="1" applyBorder="1" applyAlignment="1">
      <alignment horizontal="center" vertical="center" wrapText="1"/>
    </xf>
    <xf numFmtId="0" fontId="2" fillId="3" borderId="12" xfId="0" applyFont="1" applyFill="1" applyBorder="1" applyAlignment="1">
      <alignment horizontal="center" vertical="center" wrapText="1"/>
    </xf>
    <xf numFmtId="0" fontId="2" fillId="3" borderId="13" xfId="0" applyFont="1" applyFill="1" applyBorder="1" applyAlignment="1">
      <alignment horizontal="center" vertical="center" wrapText="1"/>
    </xf>
    <xf numFmtId="0" fontId="0" fillId="8" borderId="0" xfId="0" applyFill="1"/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174988</xdr:colOff>
      <xdr:row>0</xdr:row>
      <xdr:rowOff>167759</xdr:rowOff>
    </xdr:from>
    <xdr:to>
      <xdr:col>20</xdr:col>
      <xdr:colOff>695533</xdr:colOff>
      <xdr:row>32</xdr:row>
      <xdr:rowOff>124239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2CF8A7D-6B2A-BD8E-5C35-F30F1B4E9F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5575" y="167759"/>
          <a:ext cx="14211697" cy="6052480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gam_flows" connectionId="1" xr16:uid="{00000000-0016-0000-0200-000000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gam_processes" connectionId="2" xr16:uid="{00000000-0016-0000-0300-000001000000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gam_sample" connectionId="3" xr16:uid="{00000000-0016-0000-0500-000004000000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gas_fmt" connectionId="5" xr16:uid="{00000000-0016-0000-0700-000006000000}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gam_processes_1" connectionId="2" xr16:uid="{00000000-0016-0000-0400-000003000000}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gam_processes" connectionId="2" xr16:uid="{00000000-0016-0000-0400-000002000000}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gam_sample" connectionId="3" xr16:uid="{00000000-0016-0000-0600-000005000000}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gas_c0" connectionId="4" xr16:uid="{00000000-0016-0000-0800-000007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.xml"/><Relationship Id="rId2" Type="http://schemas.openxmlformats.org/officeDocument/2006/relationships/queryTable" Target="../queryTables/queryTable5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tabColor rgb="FFC00000"/>
  </sheetPr>
  <dimension ref="A1"/>
  <sheetViews>
    <sheetView showGridLines="0" zoomScale="70" zoomScaleNormal="70" workbookViewId="0">
      <selection activeCell="V22" sqref="V22"/>
    </sheetView>
  </sheetViews>
  <sheetFormatPr baseColWidth="10" defaultColWidth="10.85546875" defaultRowHeight="15" x14ac:dyDescent="0.25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7"/>
  <dimension ref="A1:C7"/>
  <sheetViews>
    <sheetView workbookViewId="0">
      <selection activeCell="E5" sqref="E5"/>
    </sheetView>
  </sheetViews>
  <sheetFormatPr baseColWidth="10" defaultColWidth="10.85546875" defaultRowHeight="15" x14ac:dyDescent="0.25"/>
  <sheetData>
    <row r="1" spans="1:3" x14ac:dyDescent="0.25">
      <c r="A1" s="2" t="s">
        <v>0</v>
      </c>
      <c r="B1" s="2" t="s">
        <v>1</v>
      </c>
      <c r="C1" s="2" t="s">
        <v>10</v>
      </c>
    </row>
    <row r="2" spans="1:3" x14ac:dyDescent="0.25">
      <c r="A2" t="s">
        <v>38</v>
      </c>
      <c r="B2" t="s">
        <v>2</v>
      </c>
      <c r="C2">
        <v>1</v>
      </c>
    </row>
    <row r="3" spans="1:3" x14ac:dyDescent="0.25">
      <c r="A3" t="s">
        <v>40</v>
      </c>
      <c r="B3" t="s">
        <v>2</v>
      </c>
      <c r="C3">
        <v>1</v>
      </c>
    </row>
    <row r="4" spans="1:3" x14ac:dyDescent="0.25">
      <c r="A4" t="s">
        <v>61</v>
      </c>
      <c r="B4" t="s">
        <v>2</v>
      </c>
      <c r="C4">
        <v>1</v>
      </c>
    </row>
    <row r="5" spans="1:3" x14ac:dyDescent="0.25">
      <c r="A5" t="s">
        <v>65</v>
      </c>
      <c r="B5" t="s">
        <v>2</v>
      </c>
      <c r="C5">
        <v>1</v>
      </c>
    </row>
    <row r="6" spans="1:3" x14ac:dyDescent="0.25">
      <c r="A6" t="s">
        <v>115</v>
      </c>
      <c r="B6" t="s">
        <v>2</v>
      </c>
      <c r="C6">
        <v>1</v>
      </c>
    </row>
    <row r="7" spans="1:3" x14ac:dyDescent="0.25">
      <c r="A7" t="s">
        <v>116</v>
      </c>
      <c r="B7" t="s">
        <v>2</v>
      </c>
      <c r="C7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X79"/>
  <sheetViews>
    <sheetView topLeftCell="O1" workbookViewId="0">
      <selection activeCell="R4" sqref="R4"/>
    </sheetView>
  </sheetViews>
  <sheetFormatPr baseColWidth="10" defaultColWidth="11.42578125" defaultRowHeight="15" x14ac:dyDescent="0.25"/>
  <cols>
    <col min="1" max="1" width="19.42578125" style="49" customWidth="1"/>
    <col min="2" max="2" width="11.85546875" style="49" bestFit="1" customWidth="1"/>
    <col min="3" max="3" width="12.5703125" style="49" bestFit="1" customWidth="1"/>
    <col min="4" max="4" width="12.28515625" style="49" bestFit="1" customWidth="1"/>
    <col min="5" max="5" width="12.140625" style="49" bestFit="1" customWidth="1"/>
    <col min="6" max="11" width="13.28515625" style="49" bestFit="1" customWidth="1"/>
    <col min="12" max="15" width="12.5703125" style="49" bestFit="1" customWidth="1"/>
    <col min="16" max="16" width="13.28515625" style="49" bestFit="1" customWidth="1"/>
    <col min="17" max="18" width="14.28515625" style="49" bestFit="1" customWidth="1"/>
    <col min="19" max="23" width="13.28515625" style="49" bestFit="1" customWidth="1"/>
    <col min="24" max="26" width="15.28515625" style="49" bestFit="1" customWidth="1"/>
    <col min="27" max="28" width="12.5703125" style="49" bestFit="1" customWidth="1"/>
    <col min="29" max="36" width="11.85546875" style="49" bestFit="1" customWidth="1"/>
    <col min="37" max="37" width="9.42578125" style="49" bestFit="1" customWidth="1"/>
    <col min="38" max="38" width="9" style="49" bestFit="1" customWidth="1"/>
    <col min="39" max="40" width="9.42578125" style="49" bestFit="1" customWidth="1"/>
    <col min="41" max="41" width="9" style="49" bestFit="1" customWidth="1"/>
    <col min="42" max="44" width="9.42578125" style="49" bestFit="1" customWidth="1"/>
    <col min="45" max="48" width="11.85546875" style="49" bestFit="1" customWidth="1"/>
    <col min="49" max="50" width="10" style="49" bestFit="1" customWidth="1"/>
    <col min="51" max="16384" width="11.42578125" style="49"/>
  </cols>
  <sheetData>
    <row r="1" spans="1:50" x14ac:dyDescent="0.25">
      <c r="B1" s="50" t="s">
        <v>137</v>
      </c>
      <c r="C1" s="51" t="s">
        <v>38</v>
      </c>
      <c r="D1" s="51" t="s">
        <v>40</v>
      </c>
      <c r="E1" s="51" t="s">
        <v>41</v>
      </c>
      <c r="F1" s="51" t="s">
        <v>42</v>
      </c>
      <c r="G1" s="51" t="s">
        <v>43</v>
      </c>
      <c r="H1" s="51" t="s">
        <v>44</v>
      </c>
      <c r="I1" s="51" t="s">
        <v>45</v>
      </c>
      <c r="J1" s="51" t="s">
        <v>46</v>
      </c>
      <c r="K1" s="51" t="s">
        <v>47</v>
      </c>
      <c r="L1" s="51" t="s">
        <v>48</v>
      </c>
      <c r="M1" s="51" t="s">
        <v>49</v>
      </c>
      <c r="N1" s="51" t="s">
        <v>50</v>
      </c>
      <c r="O1" s="51" t="s">
        <v>51</v>
      </c>
      <c r="P1" s="51" t="s">
        <v>52</v>
      </c>
      <c r="Q1" s="51" t="s">
        <v>53</v>
      </c>
      <c r="R1" s="51" t="s">
        <v>54</v>
      </c>
      <c r="S1" s="51" t="s">
        <v>55</v>
      </c>
      <c r="T1" s="51" t="s">
        <v>56</v>
      </c>
      <c r="U1" s="51" t="s">
        <v>57</v>
      </c>
      <c r="V1" s="51" t="s">
        <v>58</v>
      </c>
      <c r="W1" s="51" t="s">
        <v>59</v>
      </c>
      <c r="X1" s="51" t="s">
        <v>60</v>
      </c>
      <c r="Y1" s="51" t="s">
        <v>61</v>
      </c>
      <c r="Z1" s="51" t="s">
        <v>62</v>
      </c>
      <c r="AA1" s="51" t="s">
        <v>63</v>
      </c>
      <c r="AB1" s="51" t="s">
        <v>64</v>
      </c>
      <c r="AC1" s="51" t="s">
        <v>65</v>
      </c>
      <c r="AD1" s="51" t="s">
        <v>114</v>
      </c>
      <c r="AE1" s="51" t="s">
        <v>118</v>
      </c>
      <c r="AF1" s="51"/>
      <c r="AG1" s="51"/>
      <c r="AH1" s="51"/>
      <c r="AI1" s="51"/>
      <c r="AJ1" s="51"/>
      <c r="AK1" s="51"/>
      <c r="AL1" s="51"/>
      <c r="AM1" s="51"/>
      <c r="AN1" s="51"/>
      <c r="AO1" s="51"/>
      <c r="AP1" s="51"/>
      <c r="AQ1" s="51"/>
      <c r="AR1" s="51"/>
      <c r="AS1" s="51"/>
      <c r="AT1" s="51"/>
      <c r="AU1" s="51"/>
      <c r="AV1" s="51"/>
      <c r="AW1" s="51"/>
      <c r="AX1" s="51"/>
    </row>
    <row r="3" spans="1:50" x14ac:dyDescent="0.25">
      <c r="A3" s="49" t="s">
        <v>138</v>
      </c>
      <c r="B3" s="50" t="s">
        <v>139</v>
      </c>
      <c r="C3" s="52">
        <v>1</v>
      </c>
      <c r="D3" s="52">
        <v>1</v>
      </c>
      <c r="E3" s="52">
        <v>1</v>
      </c>
      <c r="F3" s="52">
        <v>1</v>
      </c>
      <c r="G3" s="52">
        <v>1</v>
      </c>
      <c r="H3" s="52">
        <v>1</v>
      </c>
      <c r="I3" s="52">
        <v>1</v>
      </c>
      <c r="J3" s="52">
        <v>1</v>
      </c>
      <c r="K3" s="52">
        <v>1</v>
      </c>
      <c r="L3" s="52">
        <v>1</v>
      </c>
      <c r="M3" s="52">
        <v>1</v>
      </c>
      <c r="N3" s="52">
        <v>1</v>
      </c>
      <c r="O3" s="52">
        <v>1</v>
      </c>
      <c r="P3" s="52">
        <v>1</v>
      </c>
      <c r="Q3" s="52">
        <v>1</v>
      </c>
      <c r="R3" s="52">
        <v>0.84286629168557947</v>
      </c>
      <c r="S3" s="52">
        <v>0</v>
      </c>
      <c r="T3" s="52">
        <v>1</v>
      </c>
      <c r="U3" s="52">
        <v>1</v>
      </c>
      <c r="V3" s="52">
        <v>1</v>
      </c>
      <c r="W3" s="52">
        <v>1</v>
      </c>
      <c r="X3" s="52">
        <v>1</v>
      </c>
      <c r="Y3" s="52">
        <v>0</v>
      </c>
      <c r="Z3" s="52">
        <v>0</v>
      </c>
      <c r="AA3" s="52">
        <v>5.7061347870374535E-2</v>
      </c>
      <c r="AB3" s="52">
        <v>5.7061347870374535E-2</v>
      </c>
      <c r="AC3" s="52">
        <v>1</v>
      </c>
      <c r="AD3" s="52">
        <v>1</v>
      </c>
      <c r="AE3" s="52">
        <v>1</v>
      </c>
      <c r="AI3" s="53"/>
    </row>
    <row r="4" spans="1:50" x14ac:dyDescent="0.25">
      <c r="A4" s="54" t="s">
        <v>140</v>
      </c>
      <c r="B4" s="50" t="s">
        <v>141</v>
      </c>
      <c r="C4" s="55">
        <v>300</v>
      </c>
      <c r="D4" s="55">
        <v>300</v>
      </c>
      <c r="E4" s="52">
        <v>299.34671811384811</v>
      </c>
      <c r="F4" s="52">
        <v>276.16146280365808</v>
      </c>
      <c r="G4" s="52">
        <v>426.01924224401421</v>
      </c>
      <c r="H4" s="55">
        <v>350</v>
      </c>
      <c r="I4" s="52">
        <v>450.44181028598996</v>
      </c>
      <c r="J4" s="52">
        <v>450.44181028598996</v>
      </c>
      <c r="K4" s="52">
        <v>450.44181028598996</v>
      </c>
      <c r="L4" s="55">
        <v>630</v>
      </c>
      <c r="M4" s="52">
        <v>745.82808181293012</v>
      </c>
      <c r="N4" s="52">
        <v>597.51928933309046</v>
      </c>
      <c r="O4" s="52">
        <v>714.38840961597339</v>
      </c>
      <c r="P4" s="52">
        <v>622.79336363646746</v>
      </c>
      <c r="Q4" s="55">
        <v>350</v>
      </c>
      <c r="R4" s="55">
        <v>300</v>
      </c>
      <c r="S4" s="52">
        <v>270.41969992816013</v>
      </c>
      <c r="T4" s="52">
        <v>270.41969992816013</v>
      </c>
      <c r="U4" s="52">
        <v>270.41969992816013</v>
      </c>
      <c r="V4" s="52">
        <v>270.41970085447855</v>
      </c>
      <c r="W4" s="52">
        <v>270.41969992816013</v>
      </c>
      <c r="X4" s="55">
        <v>270.41967328726884</v>
      </c>
      <c r="Y4" s="55">
        <v>300</v>
      </c>
      <c r="Z4" s="55">
        <v>340</v>
      </c>
      <c r="AA4" s="52">
        <v>453.03399604859385</v>
      </c>
      <c r="AB4" s="52">
        <v>453.03399604859385</v>
      </c>
      <c r="AC4" s="55">
        <v>288</v>
      </c>
      <c r="AD4" s="55">
        <v>298</v>
      </c>
      <c r="AE4" s="55">
        <v>298</v>
      </c>
      <c r="AF4" s="56"/>
      <c r="AG4" s="56"/>
      <c r="AH4" s="56"/>
      <c r="AI4" s="57"/>
      <c r="AJ4" s="56"/>
      <c r="AK4" s="57"/>
      <c r="AL4" s="56"/>
      <c r="AM4" s="56"/>
      <c r="AN4" s="56"/>
      <c r="AO4" s="57"/>
      <c r="AP4" s="57"/>
      <c r="AQ4" s="57"/>
      <c r="AR4" s="56"/>
      <c r="AS4" s="57"/>
      <c r="AT4" s="57"/>
      <c r="AU4" s="56"/>
      <c r="AV4" s="56"/>
      <c r="AW4" s="56"/>
      <c r="AX4" s="56"/>
    </row>
    <row r="5" spans="1:50" x14ac:dyDescent="0.25">
      <c r="A5" s="54" t="s">
        <v>142</v>
      </c>
      <c r="B5" s="50" t="s">
        <v>143</v>
      </c>
      <c r="C5" s="55">
        <v>30</v>
      </c>
      <c r="D5" s="52">
        <v>30</v>
      </c>
      <c r="E5" s="52">
        <v>30</v>
      </c>
      <c r="F5" s="52">
        <v>30</v>
      </c>
      <c r="G5" s="52">
        <v>99.999989999999997</v>
      </c>
      <c r="H5" s="52">
        <v>99.999989999999997</v>
      </c>
      <c r="I5" s="52">
        <v>199.99997999999999</v>
      </c>
      <c r="J5" s="52">
        <v>199.99997999999999</v>
      </c>
      <c r="K5" s="52">
        <v>199.99997999999999</v>
      </c>
      <c r="L5" s="52">
        <v>199.99997999999999</v>
      </c>
      <c r="M5" s="52">
        <v>189.99997999999999</v>
      </c>
      <c r="N5" s="52">
        <v>189.99997999999999</v>
      </c>
      <c r="O5" s="52">
        <v>179.99997999999999</v>
      </c>
      <c r="P5" s="52">
        <v>179.99997999999999</v>
      </c>
      <c r="Q5" s="52">
        <v>179.99997999999999</v>
      </c>
      <c r="R5" s="52">
        <v>179.99997999999999</v>
      </c>
      <c r="S5" s="52">
        <v>29.999979999999997</v>
      </c>
      <c r="T5" s="52">
        <v>29.999979999999997</v>
      </c>
      <c r="U5" s="52">
        <v>29.999979999999997</v>
      </c>
      <c r="V5" s="52">
        <v>29.999979999999997</v>
      </c>
      <c r="W5" s="52">
        <v>29.999979999999997</v>
      </c>
      <c r="X5" s="55">
        <v>29.999979999999997</v>
      </c>
      <c r="Y5" s="55">
        <v>10</v>
      </c>
      <c r="Z5" s="52">
        <v>10</v>
      </c>
      <c r="AA5" s="52">
        <v>10</v>
      </c>
      <c r="AB5" s="52">
        <v>10</v>
      </c>
      <c r="AC5" s="55">
        <v>10</v>
      </c>
      <c r="AD5" s="52">
        <v>10</v>
      </c>
      <c r="AE5" s="52">
        <v>10</v>
      </c>
      <c r="AF5" s="56"/>
      <c r="AG5" s="56"/>
      <c r="AH5" s="56"/>
      <c r="AI5" s="57"/>
      <c r="AJ5" s="56"/>
      <c r="AK5" s="57"/>
      <c r="AL5" s="56"/>
      <c r="AM5" s="56"/>
      <c r="AN5" s="56"/>
      <c r="AO5" s="57"/>
      <c r="AP5" s="57"/>
      <c r="AQ5" s="56"/>
      <c r="AR5" s="56"/>
      <c r="AS5" s="57"/>
      <c r="AT5" s="57"/>
      <c r="AU5" s="56"/>
      <c r="AV5" s="56"/>
      <c r="AW5" s="56"/>
      <c r="AX5" s="56"/>
    </row>
    <row r="6" spans="1:50" x14ac:dyDescent="0.25">
      <c r="A6" s="49" t="s">
        <v>144</v>
      </c>
      <c r="B6" s="50" t="s">
        <v>145</v>
      </c>
      <c r="C6" s="55">
        <v>2.9700000000000001E-2</v>
      </c>
      <c r="D6" s="55">
        <v>0.01</v>
      </c>
      <c r="E6" s="52">
        <v>3.9699999999999999E-2</v>
      </c>
      <c r="F6" s="52">
        <v>0.18628341104178325</v>
      </c>
      <c r="G6" s="52">
        <v>0.18628341104178325</v>
      </c>
      <c r="H6" s="52">
        <v>0.18628341104178325</v>
      </c>
      <c r="I6" s="52">
        <v>0.18628341104178325</v>
      </c>
      <c r="J6" s="52">
        <v>9.3141705520891627E-2</v>
      </c>
      <c r="K6" s="52">
        <v>9.3141705520891627E-2</v>
      </c>
      <c r="L6" s="52">
        <v>9.3141705520891627E-2</v>
      </c>
      <c r="M6" s="52">
        <v>8.6738136115777228E-2</v>
      </c>
      <c r="N6" s="52">
        <v>0.17987984163666887</v>
      </c>
      <c r="O6" s="52">
        <v>0.16710641224086456</v>
      </c>
      <c r="P6" s="52">
        <v>0.16710641224086456</v>
      </c>
      <c r="Q6" s="52">
        <v>0.16710641224086456</v>
      </c>
      <c r="R6" s="52">
        <v>0.16710641224086456</v>
      </c>
      <c r="S6" s="52">
        <v>1.9036476674801229E-2</v>
      </c>
      <c r="T6" s="52">
        <v>0.14806993556606332</v>
      </c>
      <c r="U6" s="52">
        <v>1.4806993556606331E-3</v>
      </c>
      <c r="V6" s="52">
        <v>1.4806993556606331E-3</v>
      </c>
      <c r="W6" s="52">
        <v>0.14658923621040268</v>
      </c>
      <c r="X6" s="55">
        <v>0.14658341104178324</v>
      </c>
      <c r="Y6" s="52">
        <v>0.14629341594156905</v>
      </c>
      <c r="Z6" s="52">
        <v>0.14629341594156905</v>
      </c>
      <c r="AA6" s="52">
        <v>0.14629341594156905</v>
      </c>
      <c r="AB6" s="52">
        <v>0.14629341594156905</v>
      </c>
      <c r="AC6" s="52">
        <v>2.4059397595292742</v>
      </c>
      <c r="AD6" s="52">
        <v>2.4059397595292742</v>
      </c>
      <c r="AE6" s="52">
        <v>2.4059397595292742</v>
      </c>
      <c r="AF6" s="58"/>
      <c r="AG6" s="58"/>
      <c r="AH6" s="58"/>
      <c r="AI6" s="59"/>
      <c r="AJ6" s="58"/>
      <c r="AK6" s="58"/>
      <c r="AL6" s="58"/>
      <c r="AM6" s="58"/>
      <c r="AN6" s="58"/>
      <c r="AO6" s="58"/>
      <c r="AP6" s="58"/>
      <c r="AQ6" s="58"/>
      <c r="AR6" s="58"/>
      <c r="AS6" s="58"/>
      <c r="AT6" s="58"/>
      <c r="AU6" s="58"/>
      <c r="AV6" s="58"/>
    </row>
    <row r="7" spans="1:50" x14ac:dyDescent="0.25">
      <c r="A7" s="49" t="s">
        <v>146</v>
      </c>
      <c r="B7" s="50" t="s">
        <v>147</v>
      </c>
      <c r="C7" s="52">
        <v>5.9875200963020327E-2</v>
      </c>
      <c r="D7" s="52">
        <v>0.28132350502014164</v>
      </c>
      <c r="E7" s="52">
        <v>0.34119870598316199</v>
      </c>
      <c r="F7" s="52">
        <v>1.9646274233015113</v>
      </c>
      <c r="G7" s="52">
        <v>1.9646274233015113</v>
      </c>
      <c r="H7" s="52">
        <v>1.9646274233015113</v>
      </c>
      <c r="I7" s="52">
        <v>1.9646274233015113</v>
      </c>
      <c r="J7" s="52">
        <v>0.98231371165075565</v>
      </c>
      <c r="K7" s="52">
        <v>0.98231371165075565</v>
      </c>
      <c r="L7" s="52">
        <v>0.98231371165075565</v>
      </c>
      <c r="M7" s="52">
        <v>0.98231051193433883</v>
      </c>
      <c r="N7" s="52">
        <v>1.9646242235850944</v>
      </c>
      <c r="O7" s="52">
        <v>1.9646178431456278</v>
      </c>
      <c r="P7" s="52">
        <v>1.9646178431456278</v>
      </c>
      <c r="Q7" s="52">
        <v>1.9646178431456278</v>
      </c>
      <c r="R7" s="52">
        <v>1.9646178431456278</v>
      </c>
      <c r="S7" s="52">
        <v>0.32468018907870466</v>
      </c>
      <c r="T7" s="52">
        <v>1.6399376540669126</v>
      </c>
      <c r="U7" s="52">
        <v>1.6399376540669128E-2</v>
      </c>
      <c r="V7" s="52">
        <v>1.6399376540669128E-2</v>
      </c>
      <c r="W7" s="52">
        <v>1.6235382775262435</v>
      </c>
      <c r="X7" s="52">
        <v>1.6234287173183495</v>
      </c>
      <c r="Y7" s="52">
        <v>2.6354905876219363</v>
      </c>
      <c r="Z7" s="52">
        <v>2.6354905876219363</v>
      </c>
      <c r="AA7" s="52">
        <v>2.6354905876219363</v>
      </c>
      <c r="AB7" s="52">
        <v>2.6354905876219363</v>
      </c>
      <c r="AC7" s="52">
        <v>69.65195787395885</v>
      </c>
      <c r="AD7" s="52">
        <v>69.65195787395885</v>
      </c>
      <c r="AE7" s="52">
        <v>69.65195787395885</v>
      </c>
      <c r="AF7" s="58"/>
      <c r="AG7" s="58"/>
      <c r="AH7" s="58"/>
      <c r="AI7" s="58"/>
      <c r="AJ7" s="58"/>
      <c r="AK7" s="58"/>
      <c r="AL7" s="58"/>
      <c r="AM7" s="58"/>
      <c r="AN7" s="58"/>
      <c r="AO7" s="58"/>
      <c r="AP7" s="58"/>
      <c r="AQ7" s="58"/>
      <c r="AR7" s="58"/>
      <c r="AS7" s="58"/>
      <c r="AT7" s="58"/>
      <c r="AU7" s="58"/>
      <c r="AV7" s="58"/>
    </row>
    <row r="8" spans="1:50" x14ac:dyDescent="0.25">
      <c r="A8" s="49" t="s">
        <v>148</v>
      </c>
      <c r="B8" s="50" t="s">
        <v>149</v>
      </c>
      <c r="C8" s="52">
        <v>51.482082599589155</v>
      </c>
      <c r="D8" s="52">
        <v>-163.09261873815288</v>
      </c>
      <c r="E8" s="52">
        <v>-2.5669605585322621</v>
      </c>
      <c r="F8" s="52">
        <v>-6090.9189150991233</v>
      </c>
      <c r="G8" s="52">
        <v>-1667.7681155956407</v>
      </c>
      <c r="H8" s="52">
        <v>-4032.466011690155</v>
      </c>
      <c r="I8" s="52">
        <v>-967.1121416466035</v>
      </c>
      <c r="J8" s="52">
        <v>-967.1121416466035</v>
      </c>
      <c r="K8" s="52">
        <v>-967.1121416466035</v>
      </c>
      <c r="L8" s="52">
        <v>4757.6714490825907</v>
      </c>
      <c r="M8" s="52">
        <v>5108.9134859475098</v>
      </c>
      <c r="N8" s="52">
        <v>1962.7499992914516</v>
      </c>
      <c r="O8" s="52">
        <v>2112.7804494587645</v>
      </c>
      <c r="P8" s="52">
        <v>-1078.0971490020406</v>
      </c>
      <c r="Q8" s="52">
        <v>-10493.563681747015</v>
      </c>
      <c r="R8" s="52">
        <v>-14698.99340735123</v>
      </c>
      <c r="S8" s="52">
        <v>-68828.546215766328</v>
      </c>
      <c r="T8" s="52">
        <v>-7739.87665272096</v>
      </c>
      <c r="U8" s="52">
        <v>-7739.8766527209618</v>
      </c>
      <c r="V8" s="52">
        <v>-7739.8766527209618</v>
      </c>
      <c r="W8" s="52">
        <v>-7739.8766527209618</v>
      </c>
      <c r="X8" s="52">
        <v>-7739.8611172038582</v>
      </c>
      <c r="Y8" s="52">
        <v>-285661.96791369491</v>
      </c>
      <c r="Z8" s="52">
        <v>-282651.00719638763</v>
      </c>
      <c r="AA8" s="52">
        <v>-271896.01305228285</v>
      </c>
      <c r="AB8" s="52">
        <v>-271896.01305228285</v>
      </c>
      <c r="AC8" s="52">
        <v>-375.84390923830665</v>
      </c>
      <c r="AD8" s="52">
        <v>-83.766708629041673</v>
      </c>
      <c r="AE8" s="52">
        <v>-83.766708629041673</v>
      </c>
      <c r="AF8" s="56"/>
      <c r="AG8" s="56"/>
      <c r="AH8" s="56"/>
      <c r="AI8" s="56"/>
      <c r="AJ8" s="56"/>
      <c r="AK8" s="56"/>
      <c r="AL8" s="56"/>
      <c r="AM8" s="56"/>
      <c r="AN8" s="56"/>
      <c r="AO8" s="56"/>
      <c r="AP8" s="56"/>
      <c r="AQ8" s="56"/>
      <c r="AR8" s="56"/>
      <c r="AS8" s="60"/>
      <c r="AT8" s="60"/>
      <c r="AU8" s="60"/>
      <c r="AV8" s="56"/>
      <c r="AW8" s="56"/>
      <c r="AX8" s="56"/>
    </row>
    <row r="9" spans="1:50" x14ac:dyDescent="0.25">
      <c r="A9" s="49" t="s">
        <v>150</v>
      </c>
      <c r="B9" s="50" t="s">
        <v>151</v>
      </c>
      <c r="C9" s="52">
        <v>94.92283359261107</v>
      </c>
      <c r="D9" s="52">
        <v>119.65229529865097</v>
      </c>
      <c r="E9" s="52">
        <v>105.82378249886067</v>
      </c>
      <c r="F9" s="52">
        <v>111.09620297009216</v>
      </c>
      <c r="G9" s="52">
        <v>113.80742086819856</v>
      </c>
      <c r="H9" s="52">
        <v>107.69099059525099</v>
      </c>
      <c r="I9" s="52">
        <v>109.44017331063252</v>
      </c>
      <c r="J9" s="52">
        <v>109.44017331063252</v>
      </c>
      <c r="K9" s="52">
        <v>109.44017331063252</v>
      </c>
      <c r="L9" s="52">
        <v>120.13692710112051</v>
      </c>
      <c r="M9" s="52">
        <v>131.00573185190456</v>
      </c>
      <c r="N9" s="52">
        <v>121.15996001232328</v>
      </c>
      <c r="O9" s="52">
        <v>132.53663012429115</v>
      </c>
      <c r="P9" s="52">
        <v>127.75688215991927</v>
      </c>
      <c r="Q9" s="52">
        <v>107.83133759128476</v>
      </c>
      <c r="R9" s="52">
        <v>94.703018942088633</v>
      </c>
      <c r="S9" s="52">
        <v>73.428623090741183</v>
      </c>
      <c r="T9" s="52">
        <v>112.11241753157005</v>
      </c>
      <c r="U9" s="52">
        <v>112.11241753157005</v>
      </c>
      <c r="V9" s="52">
        <v>112.11276027925005</v>
      </c>
      <c r="W9" s="52">
        <v>112.11241753157005</v>
      </c>
      <c r="X9" s="52">
        <v>112.11218823224723</v>
      </c>
      <c r="Y9" s="52">
        <v>93.774125398788428</v>
      </c>
      <c r="Z9" s="52">
        <v>103.19552249109152</v>
      </c>
      <c r="AA9" s="52">
        <v>129.79180240393805</v>
      </c>
      <c r="AB9" s="52">
        <v>129.79180240393805</v>
      </c>
      <c r="AC9" s="52">
        <v>97.930120740956397</v>
      </c>
      <c r="AD9" s="52">
        <v>98.92706706069059</v>
      </c>
      <c r="AE9" s="52">
        <v>98.92706706069059</v>
      </c>
      <c r="AF9" s="56"/>
      <c r="AG9" s="56"/>
      <c r="AH9" s="56"/>
      <c r="AI9" s="56"/>
      <c r="AJ9" s="56"/>
      <c r="AK9" s="56"/>
      <c r="AL9" s="56"/>
      <c r="AM9" s="56"/>
      <c r="AN9" s="56"/>
      <c r="AO9" s="56"/>
      <c r="AP9" s="56"/>
      <c r="AQ9" s="56"/>
      <c r="AR9" s="56"/>
      <c r="AS9" s="60"/>
      <c r="AT9" s="60"/>
      <c r="AU9" s="60"/>
      <c r="AV9" s="56"/>
      <c r="AW9" s="56"/>
      <c r="AX9" s="56"/>
    </row>
    <row r="10" spans="1:50" x14ac:dyDescent="0.25">
      <c r="A10" s="49" t="s">
        <v>152</v>
      </c>
      <c r="B10" s="50" t="s">
        <v>153</v>
      </c>
      <c r="C10" s="52">
        <v>25.536746910497026</v>
      </c>
      <c r="D10" s="52">
        <v>-5.7973335262716885</v>
      </c>
      <c r="E10" s="52">
        <v>-0.29867737592990734</v>
      </c>
      <c r="F10" s="52">
        <v>-577.53299095095133</v>
      </c>
      <c r="G10" s="52">
        <v>-158.13559849317207</v>
      </c>
      <c r="H10" s="52">
        <v>-382.35317020331223</v>
      </c>
      <c r="I10" s="52">
        <v>-91.700312471004764</v>
      </c>
      <c r="J10" s="52">
        <v>-91.700312471004764</v>
      </c>
      <c r="K10" s="52">
        <v>-91.700312471004764</v>
      </c>
      <c r="L10" s="52">
        <v>451.11620434466067</v>
      </c>
      <c r="M10" s="52">
        <v>451.1176740593263</v>
      </c>
      <c r="N10" s="52">
        <v>179.70823875959709</v>
      </c>
      <c r="O10" s="52">
        <v>179.70882326732732</v>
      </c>
      <c r="P10" s="52">
        <v>-91.700758621014728</v>
      </c>
      <c r="Q10" s="52">
        <v>-892.56126049945453</v>
      </c>
      <c r="R10" s="52">
        <v>-1250.2665902299411</v>
      </c>
      <c r="S10" s="52">
        <v>-4035.5188233529702</v>
      </c>
      <c r="T10" s="52">
        <v>-698.83329675099333</v>
      </c>
      <c r="U10" s="52">
        <v>-698.83329675099333</v>
      </c>
      <c r="V10" s="52">
        <v>-698.83329675099333</v>
      </c>
      <c r="W10" s="52">
        <v>-698.83329675099333</v>
      </c>
      <c r="X10" s="52">
        <v>-698.85128398090899</v>
      </c>
      <c r="Y10" s="52">
        <v>-15856.806807416382</v>
      </c>
      <c r="Z10" s="52">
        <v>-15689.67142447494</v>
      </c>
      <c r="AA10" s="52">
        <v>-15092.672581389577</v>
      </c>
      <c r="AB10" s="52">
        <v>-15092.672581389577</v>
      </c>
      <c r="AC10" s="52">
        <v>-12.982518111690203</v>
      </c>
      <c r="AD10" s="52">
        <v>-2.8934959040234713</v>
      </c>
      <c r="AE10" s="52">
        <v>-2.8934959040234713</v>
      </c>
      <c r="AF10" s="56"/>
      <c r="AG10" s="56"/>
      <c r="AH10" s="56"/>
      <c r="AI10" s="56"/>
      <c r="AJ10" s="56"/>
      <c r="AK10" s="56"/>
      <c r="AL10" s="56"/>
      <c r="AM10" s="56"/>
      <c r="AN10" s="56"/>
      <c r="AO10" s="56"/>
      <c r="AP10" s="56"/>
      <c r="AQ10" s="56"/>
      <c r="AR10" s="56"/>
      <c r="AS10" s="60"/>
      <c r="AT10" s="60"/>
      <c r="AU10" s="60"/>
      <c r="AV10" s="56"/>
      <c r="AW10" s="56"/>
      <c r="AX10" s="56"/>
    </row>
    <row r="11" spans="1:50" x14ac:dyDescent="0.25">
      <c r="A11" s="49" t="s">
        <v>154</v>
      </c>
      <c r="B11" s="50" t="s">
        <v>155</v>
      </c>
      <c r="C11" s="52">
        <v>47.084738127922563</v>
      </c>
      <c r="D11" s="52">
        <v>4.2531922560144535</v>
      </c>
      <c r="E11" s="52">
        <v>12.313071801075635</v>
      </c>
      <c r="F11" s="52">
        <v>10.533997132281167</v>
      </c>
      <c r="G11" s="52">
        <v>10.791071278832609</v>
      </c>
      <c r="H11" s="52">
        <v>10.211119334188988</v>
      </c>
      <c r="I11" s="52">
        <v>10.376974558895679</v>
      </c>
      <c r="J11" s="52">
        <v>10.376974558895679</v>
      </c>
      <c r="K11" s="52">
        <v>10.376974558895679</v>
      </c>
      <c r="L11" s="52">
        <v>11.391226808219198</v>
      </c>
      <c r="M11" s="52">
        <v>11.56782184784058</v>
      </c>
      <c r="N11" s="52">
        <v>11.093334877013371</v>
      </c>
      <c r="O11" s="52">
        <v>11.273297159463434</v>
      </c>
      <c r="P11" s="52">
        <v>10.866741484257469</v>
      </c>
      <c r="Q11" s="52">
        <v>9.1719150443842228</v>
      </c>
      <c r="R11" s="52">
        <v>8.0552468659514265</v>
      </c>
      <c r="S11" s="52">
        <v>4.3052280913598455</v>
      </c>
      <c r="T11" s="52">
        <v>10.122627771176131</v>
      </c>
      <c r="U11" s="52">
        <v>10.122627771176131</v>
      </c>
      <c r="V11" s="52">
        <v>10.122658717856797</v>
      </c>
      <c r="W11" s="52">
        <v>10.122627771176131</v>
      </c>
      <c r="X11" s="52">
        <v>10.12288793165327</v>
      </c>
      <c r="Y11" s="52">
        <v>5.2053068206554896</v>
      </c>
      <c r="Z11" s="52">
        <v>5.7282790407227404</v>
      </c>
      <c r="AA11" s="52">
        <v>7.2046116286904578</v>
      </c>
      <c r="AB11" s="52">
        <v>7.2046116286904578</v>
      </c>
      <c r="AC11" s="52">
        <v>3.382732924357029</v>
      </c>
      <c r="AD11" s="52">
        <v>3.4171697566009316</v>
      </c>
      <c r="AE11" s="52">
        <v>3.4171697566009316</v>
      </c>
      <c r="AF11" s="56"/>
      <c r="AG11" s="56"/>
      <c r="AH11" s="56"/>
      <c r="AI11" s="56"/>
      <c r="AJ11" s="56"/>
      <c r="AK11" s="56"/>
      <c r="AL11" s="56"/>
      <c r="AM11" s="56"/>
      <c r="AN11" s="56"/>
      <c r="AO11" s="56"/>
      <c r="AP11" s="56"/>
      <c r="AQ11" s="56"/>
      <c r="AR11" s="56"/>
      <c r="AS11" s="60"/>
      <c r="AT11" s="60"/>
      <c r="AU11" s="60"/>
      <c r="AV11" s="56"/>
      <c r="AW11" s="56"/>
      <c r="AX11" s="56"/>
    </row>
    <row r="12" spans="1:50" x14ac:dyDescent="0.25">
      <c r="A12" s="49" t="s">
        <v>156</v>
      </c>
      <c r="B12" s="50" t="s">
        <v>153</v>
      </c>
      <c r="C12" s="52">
        <v>4178.7063300072496</v>
      </c>
      <c r="D12" s="52">
        <v>297.53405617682392</v>
      </c>
      <c r="E12" s="52">
        <v>979.31492750235861</v>
      </c>
      <c r="F12" s="52">
        <v>797.80118541441175</v>
      </c>
      <c r="G12" s="52">
        <v>1140.5519210778784</v>
      </c>
      <c r="H12" s="52">
        <v>1089.2470216632341</v>
      </c>
      <c r="I12" s="52">
        <v>1330.4501441492416</v>
      </c>
      <c r="J12" s="52">
        <v>1330.4501441492416</v>
      </c>
      <c r="K12" s="52">
        <v>1330.4501441492416</v>
      </c>
      <c r="L12" s="52">
        <v>1570.8673528290999</v>
      </c>
      <c r="M12" s="52">
        <v>1650.5033585861172</v>
      </c>
      <c r="N12" s="52">
        <v>1455.9138712958988</v>
      </c>
      <c r="O12" s="52">
        <v>1528.4712748768341</v>
      </c>
      <c r="P12" s="52">
        <v>1378.2762675511503</v>
      </c>
      <c r="Q12" s="52">
        <v>1082.728268720919</v>
      </c>
      <c r="R12" s="52">
        <v>1057.9575563901706</v>
      </c>
      <c r="S12" s="52">
        <v>334.33689622512611</v>
      </c>
      <c r="T12" s="52">
        <v>760.24115443396465</v>
      </c>
      <c r="U12" s="52">
        <v>760.24115443396465</v>
      </c>
      <c r="V12" s="52">
        <v>760.23192768112381</v>
      </c>
      <c r="W12" s="52">
        <v>760.24115443396465</v>
      </c>
      <c r="X12" s="52">
        <v>760.26267559278028</v>
      </c>
      <c r="Y12" s="52">
        <v>0.92504467283405312</v>
      </c>
      <c r="Z12" s="52">
        <v>12.136260201225213</v>
      </c>
      <c r="AA12" s="52">
        <v>168.96654218401306</v>
      </c>
      <c r="AB12" s="52">
        <v>168.96654218401306</v>
      </c>
      <c r="AC12" s="52">
        <v>195.79706046765776</v>
      </c>
      <c r="AD12" s="52">
        <v>195.61874114180495</v>
      </c>
      <c r="AE12" s="52">
        <v>195.61874114180495</v>
      </c>
      <c r="AF12" s="56"/>
      <c r="AG12" s="56"/>
      <c r="AH12" s="56"/>
      <c r="AI12" s="56"/>
      <c r="AJ12" s="56"/>
      <c r="AK12" s="56"/>
      <c r="AL12" s="56"/>
      <c r="AM12" s="56"/>
      <c r="AN12" s="56"/>
      <c r="AO12" s="56"/>
      <c r="AP12" s="56"/>
      <c r="AQ12" s="56"/>
      <c r="AR12" s="56"/>
      <c r="AS12" s="60"/>
      <c r="AT12" s="60"/>
      <c r="AU12" s="60"/>
      <c r="AV12" s="56"/>
      <c r="AW12" s="56"/>
      <c r="AX12" s="56"/>
    </row>
    <row r="13" spans="1:50" x14ac:dyDescent="0.25">
      <c r="A13" s="49" t="s">
        <v>157</v>
      </c>
      <c r="B13" s="50" t="s">
        <v>139</v>
      </c>
      <c r="C13" s="52">
        <v>2.0160000324249268</v>
      </c>
      <c r="D13" s="52">
        <v>28.132350502014162</v>
      </c>
      <c r="E13" s="52">
        <v>8.5944258434045846</v>
      </c>
      <c r="F13" s="52">
        <v>10.546443251787174</v>
      </c>
      <c r="G13" s="52">
        <v>10.546443251787174</v>
      </c>
      <c r="H13" s="52">
        <v>10.546443251787174</v>
      </c>
      <c r="I13" s="52">
        <v>10.546443251787174</v>
      </c>
      <c r="J13" s="52">
        <v>10.546443251787174</v>
      </c>
      <c r="K13" s="52">
        <v>10.546443251787174</v>
      </c>
      <c r="L13" s="52">
        <v>10.546443251787174</v>
      </c>
      <c r="M13" s="52">
        <v>11.325012917307333</v>
      </c>
      <c r="N13" s="52">
        <v>10.921869875521404</v>
      </c>
      <c r="O13" s="52">
        <v>11.756687351493481</v>
      </c>
      <c r="P13" s="52">
        <v>11.756687351493481</v>
      </c>
      <c r="Q13" s="52">
        <v>11.756687351493481</v>
      </c>
      <c r="R13" s="52">
        <v>11.756687351493481</v>
      </c>
      <c r="S13" s="52">
        <v>17.055687069891825</v>
      </c>
      <c r="T13" s="52">
        <v>11.07542626933361</v>
      </c>
      <c r="U13" s="52">
        <v>11.07542626933361</v>
      </c>
      <c r="V13" s="52">
        <v>11.07542626933361</v>
      </c>
      <c r="W13" s="52">
        <v>11.07542626933361</v>
      </c>
      <c r="X13" s="52">
        <v>11.075118976836984</v>
      </c>
      <c r="Y13" s="52">
        <v>18.015100479125977</v>
      </c>
      <c r="Z13" s="52">
        <v>18.015100479125977</v>
      </c>
      <c r="AA13" s="52">
        <v>18.015100479125977</v>
      </c>
      <c r="AB13" s="52">
        <v>18.015100479125977</v>
      </c>
      <c r="AC13" s="52">
        <v>28.950000762939453</v>
      </c>
      <c r="AD13" s="52">
        <v>28.950000762939453</v>
      </c>
      <c r="AE13" s="52">
        <v>28.950000762939453</v>
      </c>
      <c r="AF13" s="56"/>
      <c r="AG13" s="56"/>
      <c r="AH13" s="56"/>
      <c r="AI13" s="56"/>
      <c r="AJ13" s="56"/>
      <c r="AK13" s="56"/>
      <c r="AL13" s="56"/>
      <c r="AM13" s="56"/>
      <c r="AN13" s="56"/>
      <c r="AO13" s="56"/>
      <c r="AP13" s="56"/>
      <c r="AQ13" s="56"/>
      <c r="AR13" s="56"/>
      <c r="AS13" s="60"/>
      <c r="AT13" s="60"/>
      <c r="AU13" s="60"/>
      <c r="AV13" s="56"/>
      <c r="AW13" s="56"/>
      <c r="AX13" s="56"/>
    </row>
    <row r="14" spans="1:50" x14ac:dyDescent="0.25">
      <c r="A14" s="49" t="s">
        <v>158</v>
      </c>
      <c r="B14" s="50" t="s">
        <v>139</v>
      </c>
      <c r="C14" s="55">
        <v>1</v>
      </c>
      <c r="D14" s="55">
        <v>0</v>
      </c>
      <c r="E14" s="52">
        <v>0.74811083123425692</v>
      </c>
      <c r="F14" s="52">
        <v>0.63768535605396104</v>
      </c>
      <c r="G14" s="52">
        <v>0.63768535605396104</v>
      </c>
      <c r="H14" s="52">
        <v>0.63768535605396104</v>
      </c>
      <c r="I14" s="52">
        <v>0.63768535605396104</v>
      </c>
      <c r="J14" s="52">
        <v>0.63768535605396104</v>
      </c>
      <c r="K14" s="52">
        <v>0.63768535605396104</v>
      </c>
      <c r="L14" s="52">
        <v>0.63768535605396104</v>
      </c>
      <c r="M14" s="52">
        <v>0.57402372154876313</v>
      </c>
      <c r="N14" s="52">
        <v>0.60698768882886889</v>
      </c>
      <c r="O14" s="52">
        <v>0.53872681599884797</v>
      </c>
      <c r="P14" s="52">
        <v>0.53872681599884797</v>
      </c>
      <c r="Q14" s="52">
        <v>0.53872681599884797</v>
      </c>
      <c r="R14" s="52">
        <v>0.53872681599884797</v>
      </c>
      <c r="S14" s="52">
        <v>1.6995092486744399E-3</v>
      </c>
      <c r="T14" s="52">
        <v>0.60776924354904316</v>
      </c>
      <c r="U14" s="52">
        <v>0.60776924354904316</v>
      </c>
      <c r="V14" s="52">
        <v>0.60776924354904316</v>
      </c>
      <c r="W14" s="52">
        <v>0.60776924354904316</v>
      </c>
      <c r="X14" s="55">
        <v>0.60777821080811789</v>
      </c>
      <c r="Y14" s="52">
        <v>0</v>
      </c>
      <c r="Z14" s="52">
        <v>0</v>
      </c>
      <c r="AA14" s="52">
        <v>0</v>
      </c>
      <c r="AB14" s="52">
        <v>0</v>
      </c>
      <c r="AC14" s="52">
        <v>0</v>
      </c>
      <c r="AD14" s="52">
        <v>0</v>
      </c>
      <c r="AE14" s="52">
        <v>0</v>
      </c>
      <c r="AF14" s="52"/>
      <c r="AG14" s="52"/>
      <c r="AH14" s="52"/>
      <c r="AI14" s="55"/>
      <c r="AJ14" s="52"/>
      <c r="AV14" s="52"/>
      <c r="AW14" s="52"/>
      <c r="AX14" s="52"/>
    </row>
    <row r="15" spans="1:50" x14ac:dyDescent="0.25">
      <c r="A15" s="49" t="s">
        <v>159</v>
      </c>
      <c r="B15" s="50" t="s">
        <v>139</v>
      </c>
      <c r="C15" s="55">
        <v>0</v>
      </c>
      <c r="D15" s="55">
        <v>0.9900000000000001</v>
      </c>
      <c r="E15" s="52">
        <v>0.24937027707808568</v>
      </c>
      <c r="F15" s="52">
        <v>0.21363305575898717</v>
      </c>
      <c r="G15" s="52">
        <v>0.21363305575898717</v>
      </c>
      <c r="H15" s="52">
        <v>0.21363305575898717</v>
      </c>
      <c r="I15" s="52">
        <v>0.21363305575898717</v>
      </c>
      <c r="J15" s="52">
        <v>0.21363305575898717</v>
      </c>
      <c r="K15" s="52">
        <v>0.21363305575898717</v>
      </c>
      <c r="L15" s="52">
        <v>0.21363305575898717</v>
      </c>
      <c r="M15" s="52">
        <v>0.19249160036504595</v>
      </c>
      <c r="N15" s="52">
        <v>0.20343863697942621</v>
      </c>
      <c r="O15" s="52">
        <v>0.18076981618918181</v>
      </c>
      <c r="P15" s="52">
        <v>0.18076981618918181</v>
      </c>
      <c r="Q15" s="52">
        <v>0.18076981618918181</v>
      </c>
      <c r="R15" s="52">
        <v>0.18076981618918181</v>
      </c>
      <c r="S15" s="52">
        <v>4.201212661877599E-4</v>
      </c>
      <c r="T15" s="52">
        <v>0.20395631078435</v>
      </c>
      <c r="U15" s="52">
        <v>0.20395631078435</v>
      </c>
      <c r="V15" s="52">
        <v>0.20395631078435</v>
      </c>
      <c r="W15" s="52">
        <v>0.20395631078435</v>
      </c>
      <c r="X15" s="55">
        <v>0.20395414546289783</v>
      </c>
      <c r="Y15" s="52">
        <v>0</v>
      </c>
      <c r="Z15" s="52">
        <v>0</v>
      </c>
      <c r="AA15" s="52">
        <v>0</v>
      </c>
      <c r="AB15" s="52">
        <v>0</v>
      </c>
      <c r="AC15" s="52">
        <v>0</v>
      </c>
      <c r="AD15" s="52">
        <v>0</v>
      </c>
      <c r="AE15" s="52">
        <v>0</v>
      </c>
      <c r="AF15" s="52"/>
      <c r="AG15" s="52"/>
      <c r="AH15" s="52"/>
      <c r="AI15" s="55"/>
      <c r="AJ15" s="52"/>
      <c r="AV15" s="52"/>
      <c r="AW15" s="52"/>
      <c r="AX15" s="52"/>
    </row>
    <row r="16" spans="1:50" x14ac:dyDescent="0.25">
      <c r="A16" s="49" t="s">
        <v>160</v>
      </c>
      <c r="B16" s="50" t="s">
        <v>139</v>
      </c>
      <c r="C16" s="55">
        <v>0</v>
      </c>
      <c r="D16" s="55">
        <v>0</v>
      </c>
      <c r="E16" s="52">
        <v>0</v>
      </c>
      <c r="F16" s="52">
        <v>0.11620410014532657</v>
      </c>
      <c r="G16" s="52">
        <v>0.11620410014532657</v>
      </c>
      <c r="H16" s="52">
        <v>0.11620410014532657</v>
      </c>
      <c r="I16" s="52">
        <v>0.11620410014532657</v>
      </c>
      <c r="J16" s="52">
        <v>0.11620410014532657</v>
      </c>
      <c r="K16" s="52">
        <v>0.11620410014532657</v>
      </c>
      <c r="L16" s="52">
        <v>0.11620410014532657</v>
      </c>
      <c r="M16" s="52">
        <v>0.19860949212182005</v>
      </c>
      <c r="N16" s="52">
        <v>0.15594001519226311</v>
      </c>
      <c r="O16" s="52">
        <v>0.24429878910459618</v>
      </c>
      <c r="P16" s="52">
        <v>0.24429878910459618</v>
      </c>
      <c r="Q16" s="52">
        <v>0.24429878910459618</v>
      </c>
      <c r="R16" s="52">
        <v>0.24429878910459618</v>
      </c>
      <c r="S16" s="52">
        <v>0.99584752970653001</v>
      </c>
      <c r="T16" s="52">
        <v>0.14767660840496874</v>
      </c>
      <c r="U16" s="52">
        <v>0.14767660840496874</v>
      </c>
      <c r="V16" s="52">
        <v>0.14767660840496874</v>
      </c>
      <c r="W16" s="52">
        <v>0.14767660840496874</v>
      </c>
      <c r="X16" s="55">
        <v>0.14767630251108033</v>
      </c>
      <c r="Y16" s="52">
        <v>0</v>
      </c>
      <c r="Z16" s="52">
        <v>0</v>
      </c>
      <c r="AA16" s="52">
        <v>0</v>
      </c>
      <c r="AB16" s="52">
        <v>0</v>
      </c>
      <c r="AC16" s="52">
        <v>0</v>
      </c>
      <c r="AD16" s="52">
        <v>0</v>
      </c>
      <c r="AE16" s="52">
        <v>0</v>
      </c>
      <c r="AF16" s="52"/>
      <c r="AG16" s="52"/>
      <c r="AH16" s="52"/>
      <c r="AI16" s="55"/>
      <c r="AJ16" s="52"/>
      <c r="AV16" s="52"/>
      <c r="AW16" s="52"/>
      <c r="AX16" s="52"/>
    </row>
    <row r="17" spans="1:50" x14ac:dyDescent="0.25">
      <c r="A17" s="49" t="s">
        <v>161</v>
      </c>
      <c r="B17" s="50" t="s">
        <v>139</v>
      </c>
      <c r="C17" s="55">
        <v>0</v>
      </c>
      <c r="D17" s="55">
        <v>0.01</v>
      </c>
      <c r="E17" s="52">
        <v>2.5188916876574311E-3</v>
      </c>
      <c r="F17" s="52">
        <v>3.2477488041725205E-2</v>
      </c>
      <c r="G17" s="52">
        <v>3.2477488041725205E-2</v>
      </c>
      <c r="H17" s="52">
        <v>3.2477488041725205E-2</v>
      </c>
      <c r="I17" s="52">
        <v>3.2477488041725205E-2</v>
      </c>
      <c r="J17" s="52">
        <v>3.2477488041725205E-2</v>
      </c>
      <c r="K17" s="52">
        <v>3.2477488041725205E-2</v>
      </c>
      <c r="L17" s="52">
        <v>3.2477488041725205E-2</v>
      </c>
      <c r="M17" s="52">
        <v>3.4875185964370913E-2</v>
      </c>
      <c r="N17" s="52">
        <v>3.3633658999441707E-2</v>
      </c>
      <c r="O17" s="52">
        <v>3.6204578707374188E-2</v>
      </c>
      <c r="P17" s="52">
        <v>3.6204578707374188E-2</v>
      </c>
      <c r="Q17" s="52">
        <v>3.6204578707374188E-2</v>
      </c>
      <c r="R17" s="52">
        <v>3.6204578707374188E-2</v>
      </c>
      <c r="S17" s="52">
        <v>2.0328397786077241E-3</v>
      </c>
      <c r="T17" s="52">
        <v>4.059783726163816E-2</v>
      </c>
      <c r="U17" s="52">
        <v>4.059783726163816E-2</v>
      </c>
      <c r="V17" s="52">
        <v>4.059783726163816E-2</v>
      </c>
      <c r="W17" s="52">
        <v>4.059783726163816E-2</v>
      </c>
      <c r="X17" s="55">
        <v>4.0591341217903976E-2</v>
      </c>
      <c r="Y17" s="52">
        <v>0</v>
      </c>
      <c r="Z17" s="52">
        <v>0</v>
      </c>
      <c r="AA17" s="52">
        <v>0</v>
      </c>
      <c r="AB17" s="52">
        <v>0</v>
      </c>
      <c r="AC17" s="52">
        <v>0</v>
      </c>
      <c r="AD17" s="52">
        <v>0</v>
      </c>
      <c r="AE17" s="52">
        <v>0</v>
      </c>
      <c r="AF17" s="52"/>
      <c r="AG17" s="52"/>
      <c r="AH17" s="52"/>
      <c r="AI17" s="55"/>
      <c r="AJ17" s="52"/>
      <c r="AV17" s="52"/>
      <c r="AW17" s="52"/>
      <c r="AX17" s="52"/>
    </row>
    <row r="18" spans="1:50" x14ac:dyDescent="0.25">
      <c r="A18" s="49" t="s">
        <v>162</v>
      </c>
      <c r="B18" s="50" t="s">
        <v>139</v>
      </c>
      <c r="C18" s="55">
        <v>0</v>
      </c>
      <c r="D18" s="55">
        <v>0</v>
      </c>
      <c r="E18" s="52">
        <v>0</v>
      </c>
      <c r="F18" s="52">
        <v>0</v>
      </c>
      <c r="G18" s="52">
        <v>0</v>
      </c>
      <c r="H18" s="52">
        <v>0</v>
      </c>
      <c r="I18" s="52">
        <v>0</v>
      </c>
      <c r="J18" s="52">
        <v>0</v>
      </c>
      <c r="K18" s="52">
        <v>0</v>
      </c>
      <c r="L18" s="52">
        <v>0</v>
      </c>
      <c r="M18" s="52">
        <v>0</v>
      </c>
      <c r="N18" s="52">
        <v>0</v>
      </c>
      <c r="O18" s="52">
        <v>0</v>
      </c>
      <c r="P18" s="52">
        <v>0</v>
      </c>
      <c r="Q18" s="52">
        <v>0</v>
      </c>
      <c r="R18" s="52">
        <v>0</v>
      </c>
      <c r="S18" s="52">
        <v>0</v>
      </c>
      <c r="T18" s="52">
        <v>0</v>
      </c>
      <c r="U18" s="52">
        <v>0</v>
      </c>
      <c r="V18" s="52">
        <v>0</v>
      </c>
      <c r="W18" s="52">
        <v>0</v>
      </c>
      <c r="X18" s="55">
        <v>0</v>
      </c>
      <c r="Y18" s="55">
        <v>1</v>
      </c>
      <c r="Z18" s="52">
        <v>1</v>
      </c>
      <c r="AA18" s="52">
        <v>1</v>
      </c>
      <c r="AB18" s="52">
        <v>1</v>
      </c>
      <c r="AC18" s="52">
        <v>0</v>
      </c>
      <c r="AD18" s="52">
        <v>0</v>
      </c>
      <c r="AE18" s="52">
        <v>0</v>
      </c>
      <c r="AK18" s="61"/>
    </row>
    <row r="19" spans="1:50" x14ac:dyDescent="0.25">
      <c r="A19" s="49" t="s">
        <v>163</v>
      </c>
      <c r="B19" s="50" t="s">
        <v>139</v>
      </c>
      <c r="C19" s="52">
        <v>0</v>
      </c>
      <c r="D19" s="52">
        <v>0</v>
      </c>
      <c r="E19" s="52">
        <v>0</v>
      </c>
      <c r="F19" s="52">
        <v>0</v>
      </c>
      <c r="G19" s="52">
        <v>0</v>
      </c>
      <c r="H19" s="52">
        <v>0</v>
      </c>
      <c r="I19" s="52">
        <v>0</v>
      </c>
      <c r="J19" s="52">
        <v>0</v>
      </c>
      <c r="K19" s="52">
        <v>0</v>
      </c>
      <c r="L19" s="52">
        <v>0</v>
      </c>
      <c r="M19" s="52">
        <v>0</v>
      </c>
      <c r="N19" s="52">
        <v>0</v>
      </c>
      <c r="O19" s="52">
        <v>0</v>
      </c>
      <c r="P19" s="52">
        <v>0</v>
      </c>
      <c r="Q19" s="52">
        <v>0</v>
      </c>
      <c r="R19" s="52">
        <v>0</v>
      </c>
      <c r="S19" s="52">
        <v>0</v>
      </c>
      <c r="T19" s="52">
        <v>0</v>
      </c>
      <c r="U19" s="52">
        <v>0</v>
      </c>
      <c r="V19" s="52">
        <v>0</v>
      </c>
      <c r="W19" s="52">
        <v>0</v>
      </c>
      <c r="X19" s="52">
        <v>0</v>
      </c>
      <c r="Y19" s="52">
        <v>0</v>
      </c>
      <c r="Z19" s="52">
        <v>0</v>
      </c>
      <c r="AA19" s="52">
        <v>0</v>
      </c>
      <c r="AB19" s="52">
        <v>0</v>
      </c>
      <c r="AC19" s="55">
        <v>1</v>
      </c>
      <c r="AD19" s="52">
        <v>1</v>
      </c>
      <c r="AE19" s="52">
        <v>1</v>
      </c>
    </row>
    <row r="20" spans="1:50" x14ac:dyDescent="0.25">
      <c r="A20" s="49" t="s">
        <v>164</v>
      </c>
      <c r="B20" s="50" t="s">
        <v>165</v>
      </c>
      <c r="C20" s="52">
        <v>2.3987707824549727</v>
      </c>
      <c r="D20" s="52">
        <v>34.174027418511628</v>
      </c>
      <c r="E20" s="52">
        <v>10.277759836644796</v>
      </c>
      <c r="F20" s="52">
        <v>13.8840295565485</v>
      </c>
      <c r="G20" s="52">
        <v>29.135244957540142</v>
      </c>
      <c r="H20" s="52">
        <v>35.775012603608374</v>
      </c>
      <c r="I20" s="52">
        <v>53.487686034863358</v>
      </c>
      <c r="J20" s="52">
        <v>53.487686034863358</v>
      </c>
      <c r="K20" s="52">
        <v>53.487686034863358</v>
      </c>
      <c r="L20" s="52">
        <v>38.28365928129071</v>
      </c>
      <c r="M20" s="52">
        <v>33.268618522854943</v>
      </c>
      <c r="N20" s="52">
        <v>39.889916021335843</v>
      </c>
      <c r="O20" s="52">
        <v>34.291252684293575</v>
      </c>
      <c r="P20" s="52">
        <v>39.378864897441723</v>
      </c>
      <c r="Q20" s="52">
        <v>74.114382881608947</v>
      </c>
      <c r="R20" s="52">
        <v>95.036638338362607</v>
      </c>
      <c r="S20" s="52">
        <v>635.97184227014327</v>
      </c>
      <c r="T20" s="52">
        <v>14.990740318045161</v>
      </c>
      <c r="U20" s="52">
        <v>14.990740318045161</v>
      </c>
      <c r="V20" s="52">
        <v>14.990558529447705</v>
      </c>
      <c r="W20" s="52">
        <v>14.990740318045161</v>
      </c>
      <c r="X20" s="52">
        <v>14.990324081551194</v>
      </c>
      <c r="Y20" s="52">
        <v>996.95480419938167</v>
      </c>
      <c r="Z20" s="52">
        <v>979.93929548024062</v>
      </c>
      <c r="AA20" s="52">
        <v>82.282957034616544</v>
      </c>
      <c r="AB20" s="52">
        <v>82.282957056372638</v>
      </c>
      <c r="AC20" s="52">
        <v>12.16856003854247</v>
      </c>
      <c r="AD20" s="52">
        <v>11.746768244062141</v>
      </c>
      <c r="AE20" s="52">
        <v>11.746768244062141</v>
      </c>
    </row>
    <row r="21" spans="1:50" x14ac:dyDescent="0.25">
      <c r="A21" s="62" t="s">
        <v>92</v>
      </c>
      <c r="B21" s="50" t="s">
        <v>153</v>
      </c>
      <c r="C21" s="52">
        <v>7236.1417899133403</v>
      </c>
      <c r="D21" s="52">
        <v>90.344426566272304</v>
      </c>
      <c r="E21" s="52">
        <v>7271.1874252751604</v>
      </c>
      <c r="F21" s="52">
        <v>39943.277573680803</v>
      </c>
      <c r="G21" s="52">
        <v>40616.655068321998</v>
      </c>
      <c r="H21" s="52">
        <v>40515.880317549301</v>
      </c>
      <c r="I21" s="52">
        <v>40989.754586571296</v>
      </c>
      <c r="J21" s="52">
        <v>20494.877293285601</v>
      </c>
      <c r="K21" s="52">
        <v>20494.877293285601</v>
      </c>
      <c r="L21" s="52">
        <v>20731.042413888601</v>
      </c>
      <c r="M21" s="52">
        <v>20679.332853587501</v>
      </c>
      <c r="N21" s="52">
        <v>41103.3705942421</v>
      </c>
      <c r="O21" s="52">
        <v>40997.978644701201</v>
      </c>
      <c r="P21" s="52">
        <v>40702.902853357802</v>
      </c>
      <c r="Q21" s="52">
        <v>40122.263981438198</v>
      </c>
      <c r="R21" s="52">
        <v>40073.633121584797</v>
      </c>
      <c r="S21" s="52">
        <v>6400.2287239158204</v>
      </c>
      <c r="T21" s="52">
        <v>33025.578416696801</v>
      </c>
      <c r="U21" s="52">
        <v>330.255784166968</v>
      </c>
      <c r="V21" s="52">
        <v>330.25563285397402</v>
      </c>
      <c r="W21" s="52">
        <v>32695.322632529798</v>
      </c>
      <c r="X21" s="52">
        <v>32695.322632529798</v>
      </c>
      <c r="Y21" s="52">
        <v>1259.81546687015</v>
      </c>
      <c r="Z21" s="52">
        <v>1289.3625198710199</v>
      </c>
      <c r="AA21" s="52">
        <v>1702.6872518907501</v>
      </c>
      <c r="AB21" s="52">
        <v>1702.6872518907501</v>
      </c>
      <c r="AC21" s="52">
        <v>13879.9311212965</v>
      </c>
      <c r="AD21" s="52">
        <v>13867.5108311241</v>
      </c>
      <c r="AE21" s="52">
        <v>13867.5108311241</v>
      </c>
    </row>
    <row r="22" spans="1:50" x14ac:dyDescent="0.25">
      <c r="A22" s="62" t="s">
        <v>90</v>
      </c>
      <c r="B22" s="50" t="s">
        <v>153</v>
      </c>
      <c r="C22" s="52">
        <v>250.20088127462901</v>
      </c>
      <c r="D22" s="52">
        <v>83.703323546523805</v>
      </c>
      <c r="E22" s="52">
        <v>334.140986013798</v>
      </c>
      <c r="F22" s="52">
        <v>1567.3820872076001</v>
      </c>
      <c r="G22" s="52">
        <v>2240.7595818488198</v>
      </c>
      <c r="H22" s="52">
        <v>2139.9645695090799</v>
      </c>
      <c r="I22" s="52">
        <v>2613.83883853104</v>
      </c>
      <c r="J22" s="52">
        <v>1306.91941926552</v>
      </c>
      <c r="K22" s="52">
        <v>1306.91941926552</v>
      </c>
      <c r="L22" s="52">
        <v>1543.0845398685501</v>
      </c>
      <c r="M22" s="52">
        <v>1621.3067991220701</v>
      </c>
      <c r="N22" s="52">
        <v>2860.3236590014699</v>
      </c>
      <c r="O22" s="52">
        <v>3002.86193935857</v>
      </c>
      <c r="P22" s="52">
        <v>2707.78614801514</v>
      </c>
      <c r="Q22" s="52">
        <v>2127.1472760072902</v>
      </c>
      <c r="R22" s="52">
        <v>2078.4822925748699</v>
      </c>
      <c r="S22" s="52">
        <v>108.552566682361</v>
      </c>
      <c r="T22" s="52">
        <v>1246.7480953275499</v>
      </c>
      <c r="U22" s="52">
        <v>12.4674809532755</v>
      </c>
      <c r="V22" s="52">
        <v>12.467329640281401</v>
      </c>
      <c r="W22" s="52">
        <v>1234.28061437428</v>
      </c>
      <c r="X22" s="52">
        <v>1234.2322602626</v>
      </c>
      <c r="Y22" s="52">
        <v>2.4379465283839599</v>
      </c>
      <c r="Z22" s="52">
        <v>31.984999529259699</v>
      </c>
      <c r="AA22" s="52">
        <v>445.30973154899101</v>
      </c>
      <c r="AB22" s="52">
        <v>445.30973154899101</v>
      </c>
      <c r="AC22" s="52">
        <v>13637.6486075382</v>
      </c>
      <c r="AD22" s="52">
        <v>13625.2283173658</v>
      </c>
      <c r="AE22" s="52">
        <v>13625.2283173658</v>
      </c>
    </row>
    <row r="23" spans="1:50" x14ac:dyDescent="0.25">
      <c r="A23" s="62" t="s">
        <v>91</v>
      </c>
      <c r="B23" s="50" t="s">
        <v>153</v>
      </c>
      <c r="C23" s="52">
        <v>6985.9409086387104</v>
      </c>
      <c r="D23" s="52">
        <v>6.6411030197485204</v>
      </c>
      <c r="E23" s="52">
        <v>6937.0464392613603</v>
      </c>
      <c r="F23" s="52">
        <v>38375.895486473099</v>
      </c>
      <c r="G23" s="52">
        <v>38375.895486473099</v>
      </c>
      <c r="H23" s="52">
        <v>38375.915748040199</v>
      </c>
      <c r="I23" s="52">
        <v>38375.915748040199</v>
      </c>
      <c r="J23" s="52">
        <v>19187.9578740201</v>
      </c>
      <c r="K23" s="52">
        <v>19187.9578740201</v>
      </c>
      <c r="L23" s="52">
        <v>19187.9578740201</v>
      </c>
      <c r="M23" s="52">
        <v>19058.026054465401</v>
      </c>
      <c r="N23" s="52">
        <v>38243.0469352406</v>
      </c>
      <c r="O23" s="52">
        <v>37995.116705342698</v>
      </c>
      <c r="P23" s="52">
        <v>37995.116705342698</v>
      </c>
      <c r="Q23" s="52">
        <v>37995.116705430999</v>
      </c>
      <c r="R23" s="52">
        <v>37995.150829009901</v>
      </c>
      <c r="S23" s="52">
        <v>6291.6761572334599</v>
      </c>
      <c r="T23" s="52">
        <v>31778.830321369202</v>
      </c>
      <c r="U23" s="52">
        <v>317.78830321369202</v>
      </c>
      <c r="V23" s="52">
        <v>317.78830321369202</v>
      </c>
      <c r="W23" s="52">
        <v>31461.042018155498</v>
      </c>
      <c r="X23" s="52">
        <v>31461.090372267201</v>
      </c>
      <c r="Y23" s="52">
        <v>1257.3775203417599</v>
      </c>
      <c r="Z23" s="52">
        <v>1257.3775203417599</v>
      </c>
      <c r="AA23" s="52">
        <v>1257.3775203417599</v>
      </c>
      <c r="AB23" s="52">
        <v>1257.3775203417599</v>
      </c>
      <c r="AC23" s="52">
        <v>242.28251375823601</v>
      </c>
      <c r="AD23" s="52">
        <v>242.28251375823601</v>
      </c>
      <c r="AE23" s="52">
        <v>242.28251375823601</v>
      </c>
      <c r="AR23" s="61"/>
    </row>
    <row r="24" spans="1:50" x14ac:dyDescent="0.25"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56"/>
      <c r="AB24" s="56"/>
      <c r="AC24" s="56"/>
      <c r="AD24" s="56"/>
      <c r="AE24" s="56"/>
      <c r="AF24" s="56"/>
      <c r="AG24" s="56"/>
      <c r="AH24" s="56"/>
      <c r="AI24" s="56"/>
      <c r="AR24" s="56"/>
      <c r="AS24" s="56"/>
      <c r="AT24" s="56"/>
      <c r="AU24" s="56"/>
    </row>
    <row r="25" spans="1:50" x14ac:dyDescent="0.25">
      <c r="C25" s="63"/>
    </row>
    <row r="26" spans="1:50" x14ac:dyDescent="0.25"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  <c r="AA26" s="56"/>
      <c r="AB26" s="56"/>
      <c r="AC26" s="56"/>
      <c r="AD26" s="56"/>
      <c r="AE26" s="56"/>
      <c r="AF26" s="56"/>
      <c r="AG26" s="56"/>
      <c r="AH26" s="56"/>
      <c r="AI26" s="56"/>
      <c r="AJ26" s="56"/>
      <c r="AK26" s="56"/>
      <c r="AL26" s="56"/>
      <c r="AM26" s="56"/>
      <c r="AN26" s="56"/>
      <c r="AO26" s="56"/>
      <c r="AP26" s="56"/>
      <c r="AQ26" s="56"/>
      <c r="AR26" s="56"/>
      <c r="AS26" s="56"/>
      <c r="AT26" s="56"/>
      <c r="AU26" s="56"/>
    </row>
    <row r="27" spans="1:50" x14ac:dyDescent="0.25">
      <c r="C27" s="63"/>
    </row>
    <row r="28" spans="1:50" x14ac:dyDescent="0.25">
      <c r="C28" s="63"/>
    </row>
    <row r="29" spans="1:50" x14ac:dyDescent="0.25">
      <c r="C29" s="63"/>
      <c r="AR29" s="63"/>
    </row>
    <row r="30" spans="1:50" x14ac:dyDescent="0.25"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  <c r="AA30" s="56"/>
      <c r="AB30" s="56"/>
      <c r="AC30" s="56"/>
      <c r="AD30" s="56"/>
      <c r="AE30" s="56"/>
      <c r="AF30" s="56"/>
      <c r="AG30" s="56"/>
      <c r="AH30" s="56"/>
      <c r="AI30" s="56"/>
      <c r="AJ30" s="56"/>
      <c r="AK30" s="56"/>
      <c r="AL30" s="56"/>
      <c r="AM30" s="56"/>
      <c r="AN30" s="56"/>
      <c r="AO30" s="56"/>
      <c r="AP30" s="56"/>
      <c r="AQ30" s="56"/>
      <c r="AR30" s="56"/>
      <c r="AS30" s="56"/>
      <c r="AT30" s="56"/>
      <c r="AU30" s="56"/>
    </row>
    <row r="31" spans="1:50" x14ac:dyDescent="0.25"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  <c r="AC31" s="56"/>
      <c r="AD31" s="56"/>
      <c r="AE31" s="56"/>
      <c r="AF31" s="56"/>
      <c r="AG31" s="56"/>
      <c r="AH31" s="56"/>
      <c r="AI31" s="56"/>
      <c r="AJ31" s="56"/>
      <c r="AK31" s="56"/>
      <c r="AL31" s="56"/>
      <c r="AM31" s="56"/>
      <c r="AN31" s="56"/>
      <c r="AO31" s="56"/>
      <c r="AP31" s="56"/>
      <c r="AQ31" s="56"/>
      <c r="AR31" s="56"/>
      <c r="AS31" s="56"/>
      <c r="AT31" s="56"/>
      <c r="AU31" s="56"/>
    </row>
    <row r="32" spans="1:50" x14ac:dyDescent="0.25"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6"/>
      <c r="AI32" s="56"/>
      <c r="AJ32" s="56"/>
      <c r="AK32" s="56"/>
      <c r="AL32" s="56"/>
      <c r="AM32" s="56"/>
      <c r="AN32" s="56"/>
      <c r="AO32" s="56"/>
      <c r="AP32" s="56"/>
      <c r="AQ32" s="56"/>
      <c r="AR32" s="56"/>
      <c r="AS32" s="56"/>
      <c r="AT32" s="56"/>
      <c r="AU32" s="56"/>
    </row>
    <row r="33" spans="3:3" x14ac:dyDescent="0.25">
      <c r="C33" s="63"/>
    </row>
    <row r="34" spans="3:3" x14ac:dyDescent="0.25">
      <c r="C34" s="63"/>
    </row>
    <row r="35" spans="3:3" x14ac:dyDescent="0.25">
      <c r="C35" s="63"/>
    </row>
    <row r="36" spans="3:3" x14ac:dyDescent="0.25">
      <c r="C36" s="63"/>
    </row>
    <row r="37" spans="3:3" x14ac:dyDescent="0.25">
      <c r="C37" s="63"/>
    </row>
    <row r="38" spans="3:3" x14ac:dyDescent="0.25">
      <c r="C38" s="63"/>
    </row>
    <row r="39" spans="3:3" x14ac:dyDescent="0.25">
      <c r="C39" s="63"/>
    </row>
    <row r="40" spans="3:3" x14ac:dyDescent="0.25">
      <c r="C40" s="63"/>
    </row>
    <row r="41" spans="3:3" x14ac:dyDescent="0.25">
      <c r="C41" s="63"/>
    </row>
    <row r="42" spans="3:3" x14ac:dyDescent="0.25">
      <c r="C42" s="63"/>
    </row>
    <row r="43" spans="3:3" x14ac:dyDescent="0.25">
      <c r="C43" s="63"/>
    </row>
    <row r="44" spans="3:3" x14ac:dyDescent="0.25">
      <c r="C44" s="63"/>
    </row>
    <row r="45" spans="3:3" x14ac:dyDescent="0.25">
      <c r="C45" s="63"/>
    </row>
    <row r="46" spans="3:3" x14ac:dyDescent="0.25">
      <c r="C46" s="63"/>
    </row>
    <row r="47" spans="3:3" x14ac:dyDescent="0.25">
      <c r="C47" s="63"/>
    </row>
    <row r="48" spans="3:3" x14ac:dyDescent="0.25">
      <c r="C48" s="63"/>
    </row>
    <row r="49" spans="3:4" x14ac:dyDescent="0.25">
      <c r="C49" s="63"/>
    </row>
    <row r="50" spans="3:4" x14ac:dyDescent="0.25">
      <c r="C50" s="63"/>
    </row>
    <row r="51" spans="3:4" x14ac:dyDescent="0.25">
      <c r="C51" s="63"/>
      <c r="D51" s="63"/>
    </row>
    <row r="52" spans="3:4" x14ac:dyDescent="0.25">
      <c r="C52" s="63"/>
      <c r="D52" s="63"/>
    </row>
    <row r="53" spans="3:4" x14ac:dyDescent="0.25">
      <c r="C53" s="63"/>
      <c r="D53" s="63"/>
    </row>
    <row r="54" spans="3:4" x14ac:dyDescent="0.25">
      <c r="C54" s="63"/>
      <c r="D54" s="63"/>
    </row>
    <row r="55" spans="3:4" x14ac:dyDescent="0.25">
      <c r="C55" s="63"/>
      <c r="D55" s="63"/>
    </row>
    <row r="56" spans="3:4" x14ac:dyDescent="0.25">
      <c r="C56" s="63"/>
      <c r="D56" s="63"/>
    </row>
    <row r="57" spans="3:4" x14ac:dyDescent="0.25">
      <c r="C57" s="63"/>
      <c r="D57" s="63"/>
    </row>
    <row r="58" spans="3:4" x14ac:dyDescent="0.25">
      <c r="C58" s="63"/>
      <c r="D58" s="63"/>
    </row>
    <row r="59" spans="3:4" x14ac:dyDescent="0.25">
      <c r="C59" s="63"/>
      <c r="D59" s="63"/>
    </row>
    <row r="60" spans="3:4" x14ac:dyDescent="0.25">
      <c r="C60" s="63"/>
      <c r="D60" s="63"/>
    </row>
    <row r="61" spans="3:4" x14ac:dyDescent="0.25">
      <c r="C61" s="63"/>
      <c r="D61" s="63"/>
    </row>
    <row r="62" spans="3:4" x14ac:dyDescent="0.25">
      <c r="C62" s="63"/>
      <c r="D62" s="63"/>
    </row>
    <row r="63" spans="3:4" x14ac:dyDescent="0.25">
      <c r="C63" s="63"/>
      <c r="D63" s="63"/>
    </row>
    <row r="64" spans="3:4" x14ac:dyDescent="0.25">
      <c r="C64" s="63"/>
      <c r="D64" s="63"/>
    </row>
    <row r="65" spans="3:4" x14ac:dyDescent="0.25">
      <c r="C65" s="63"/>
      <c r="D65" s="63"/>
    </row>
    <row r="66" spans="3:4" x14ac:dyDescent="0.25">
      <c r="C66" s="63"/>
      <c r="D66" s="63"/>
    </row>
    <row r="67" spans="3:4" x14ac:dyDescent="0.25">
      <c r="C67" s="63"/>
      <c r="D67" s="63"/>
    </row>
    <row r="68" spans="3:4" x14ac:dyDescent="0.25">
      <c r="C68" s="63"/>
      <c r="D68" s="63"/>
    </row>
    <row r="69" spans="3:4" x14ac:dyDescent="0.25">
      <c r="C69" s="63"/>
      <c r="D69" s="63"/>
    </row>
    <row r="70" spans="3:4" x14ac:dyDescent="0.25">
      <c r="C70" s="63"/>
      <c r="D70" s="63"/>
    </row>
    <row r="71" spans="3:4" x14ac:dyDescent="0.25">
      <c r="C71" s="63"/>
      <c r="D71" s="63"/>
    </row>
    <row r="72" spans="3:4" x14ac:dyDescent="0.25">
      <c r="C72" s="63"/>
      <c r="D72" s="63"/>
    </row>
    <row r="73" spans="3:4" x14ac:dyDescent="0.25">
      <c r="C73" s="63"/>
      <c r="D73" s="63"/>
    </row>
    <row r="74" spans="3:4" x14ac:dyDescent="0.25">
      <c r="C74" s="63"/>
    </row>
    <row r="75" spans="3:4" x14ac:dyDescent="0.25">
      <c r="C75" s="63"/>
    </row>
    <row r="76" spans="3:4" x14ac:dyDescent="0.25">
      <c r="C76" s="63"/>
    </row>
    <row r="77" spans="3:4" x14ac:dyDescent="0.25">
      <c r="C77" s="63"/>
    </row>
    <row r="78" spans="3:4" x14ac:dyDescent="0.25">
      <c r="C78" s="63"/>
    </row>
    <row r="79" spans="3:4" x14ac:dyDescent="0.25">
      <c r="C79" s="63"/>
    </row>
  </sheetData>
  <pageMargins left="0.75" right="0.75" top="1" bottom="1" header="0.5" footer="0.5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3"/>
  <sheetViews>
    <sheetView workbookViewId="0">
      <selection activeCell="F43" sqref="F43"/>
    </sheetView>
  </sheetViews>
  <sheetFormatPr baseColWidth="10" defaultColWidth="11.42578125" defaultRowHeight="15" x14ac:dyDescent="0.25"/>
  <cols>
    <col min="1" max="1" width="9.85546875" style="49" bestFit="1" customWidth="1"/>
    <col min="2" max="2" width="5.28515625" style="49" bestFit="1" customWidth="1"/>
    <col min="3" max="4" width="12" style="49" bestFit="1" customWidth="1"/>
    <col min="5" max="5" width="6.5703125" style="49" bestFit="1" customWidth="1"/>
    <col min="6" max="6" width="5.5703125" style="49" bestFit="1" customWidth="1"/>
    <col min="7" max="7" width="5.140625" style="49" bestFit="1" customWidth="1"/>
    <col min="8" max="8" width="5.5703125" style="49" bestFit="1" customWidth="1"/>
    <col min="9" max="9" width="4.7109375" style="49" bestFit="1" customWidth="1"/>
    <col min="10" max="11" width="8" style="49" bestFit="1" customWidth="1"/>
    <col min="12" max="16384" width="11.42578125" style="49"/>
  </cols>
  <sheetData>
    <row r="1" spans="1:11" x14ac:dyDescent="0.25">
      <c r="B1" s="50" t="s">
        <v>137</v>
      </c>
      <c r="C1" s="51" t="s">
        <v>115</v>
      </c>
      <c r="D1" s="51" t="s">
        <v>116</v>
      </c>
      <c r="E1" s="51"/>
      <c r="F1" s="51"/>
      <c r="G1" s="51"/>
      <c r="H1" s="51"/>
      <c r="I1" s="51"/>
      <c r="J1" s="51"/>
      <c r="K1" s="51"/>
    </row>
    <row r="3" spans="1:11" x14ac:dyDescent="0.25">
      <c r="A3" s="49" t="s">
        <v>166</v>
      </c>
      <c r="B3" s="50" t="s">
        <v>167</v>
      </c>
      <c r="C3" s="49">
        <v>823.95961848369939</v>
      </c>
      <c r="D3" s="49">
        <v>571.02457496184388</v>
      </c>
      <c r="E3" s="56"/>
      <c r="F3" s="56"/>
      <c r="G3" s="56"/>
      <c r="H3" s="56"/>
      <c r="I3" s="61"/>
      <c r="J3" s="61"/>
      <c r="K3" s="61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tabColor rgb="FFC00000"/>
  </sheetPr>
  <dimension ref="A1:D8"/>
  <sheetViews>
    <sheetView workbookViewId="0">
      <selection activeCell="C2" sqref="C2"/>
    </sheetView>
  </sheetViews>
  <sheetFormatPr baseColWidth="10" defaultColWidth="10.85546875" defaultRowHeight="15" x14ac:dyDescent="0.25"/>
  <cols>
    <col min="3" max="3" width="15.85546875" customWidth="1"/>
  </cols>
  <sheetData>
    <row r="1" spans="1:4" x14ac:dyDescent="0.25">
      <c r="A1" s="2" t="s">
        <v>21</v>
      </c>
      <c r="B1" s="2" t="s">
        <v>22</v>
      </c>
      <c r="C1" s="2" t="s">
        <v>23</v>
      </c>
      <c r="D1" s="2" t="s">
        <v>29</v>
      </c>
    </row>
    <row r="2" spans="1:4" x14ac:dyDescent="0.25">
      <c r="A2" t="s">
        <v>2</v>
      </c>
      <c r="B2" t="s">
        <v>8</v>
      </c>
      <c r="C2" t="s">
        <v>24</v>
      </c>
      <c r="D2" t="s">
        <v>30</v>
      </c>
    </row>
    <row r="3" spans="1:4" x14ac:dyDescent="0.25">
      <c r="A3" t="s">
        <v>3</v>
      </c>
      <c r="B3" t="s">
        <v>9</v>
      </c>
      <c r="C3" t="s">
        <v>25</v>
      </c>
      <c r="D3" t="s">
        <v>31</v>
      </c>
    </row>
    <row r="4" spans="1:4" x14ac:dyDescent="0.25">
      <c r="A4" t="s">
        <v>4</v>
      </c>
      <c r="C4" t="s">
        <v>32</v>
      </c>
    </row>
    <row r="5" spans="1:4" x14ac:dyDescent="0.25">
      <c r="A5" t="s">
        <v>28</v>
      </c>
      <c r="C5" t="s">
        <v>14</v>
      </c>
    </row>
    <row r="6" spans="1:4" x14ac:dyDescent="0.25">
      <c r="C6" t="s">
        <v>26</v>
      </c>
    </row>
    <row r="7" spans="1:4" x14ac:dyDescent="0.25">
      <c r="C7" t="s">
        <v>20</v>
      </c>
    </row>
    <row r="8" spans="1:4" x14ac:dyDescent="0.25">
      <c r="C8" t="s">
        <v>33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A1:B30"/>
  <sheetViews>
    <sheetView tabSelected="1" workbookViewId="0">
      <selection activeCell="A18" sqref="A18"/>
    </sheetView>
  </sheetViews>
  <sheetFormatPr baseColWidth="10" defaultColWidth="10.85546875" defaultRowHeight="15" x14ac:dyDescent="0.25"/>
  <cols>
    <col min="1" max="1" width="9.5703125" customWidth="1"/>
    <col min="2" max="2" width="11" customWidth="1"/>
  </cols>
  <sheetData>
    <row r="1" spans="1:2" x14ac:dyDescent="0.25">
      <c r="A1" s="2" t="s">
        <v>0</v>
      </c>
      <c r="B1" s="2" t="s">
        <v>1</v>
      </c>
    </row>
    <row r="2" spans="1:2" x14ac:dyDescent="0.25">
      <c r="A2" t="s">
        <v>38</v>
      </c>
      <c r="B2" t="s">
        <v>2</v>
      </c>
    </row>
    <row r="3" spans="1:2" x14ac:dyDescent="0.25">
      <c r="A3" t="s">
        <v>40</v>
      </c>
      <c r="B3" t="s">
        <v>2</v>
      </c>
    </row>
    <row r="4" spans="1:2" x14ac:dyDescent="0.25">
      <c r="A4" t="s">
        <v>41</v>
      </c>
      <c r="B4" t="s">
        <v>3</v>
      </c>
    </row>
    <row r="5" spans="1:2" x14ac:dyDescent="0.25">
      <c r="A5" t="s">
        <v>42</v>
      </c>
      <c r="B5" t="s">
        <v>3</v>
      </c>
    </row>
    <row r="6" spans="1:2" x14ac:dyDescent="0.25">
      <c r="A6" t="s">
        <v>43</v>
      </c>
      <c r="B6" t="s">
        <v>3</v>
      </c>
    </row>
    <row r="7" spans="1:2" x14ac:dyDescent="0.25">
      <c r="A7" t="s">
        <v>44</v>
      </c>
      <c r="B7" t="s">
        <v>3</v>
      </c>
    </row>
    <row r="8" spans="1:2" x14ac:dyDescent="0.25">
      <c r="A8" t="s">
        <v>45</v>
      </c>
      <c r="B8" t="s">
        <v>3</v>
      </c>
    </row>
    <row r="9" spans="1:2" x14ac:dyDescent="0.25">
      <c r="A9" t="s">
        <v>46</v>
      </c>
      <c r="B9" t="s">
        <v>3</v>
      </c>
    </row>
    <row r="10" spans="1:2" x14ac:dyDescent="0.25">
      <c r="A10" t="s">
        <v>47</v>
      </c>
      <c r="B10" t="s">
        <v>3</v>
      </c>
    </row>
    <row r="11" spans="1:2" x14ac:dyDescent="0.25">
      <c r="A11" t="s">
        <v>48</v>
      </c>
      <c r="B11" t="s">
        <v>3</v>
      </c>
    </row>
    <row r="12" spans="1:2" x14ac:dyDescent="0.25">
      <c r="A12" t="s">
        <v>49</v>
      </c>
      <c r="B12" t="s">
        <v>3</v>
      </c>
    </row>
    <row r="13" spans="1:2" x14ac:dyDescent="0.25">
      <c r="A13" t="s">
        <v>50</v>
      </c>
      <c r="B13" t="s">
        <v>3</v>
      </c>
    </row>
    <row r="14" spans="1:2" x14ac:dyDescent="0.25">
      <c r="A14" t="s">
        <v>51</v>
      </c>
      <c r="B14" t="s">
        <v>3</v>
      </c>
    </row>
    <row r="15" spans="1:2" x14ac:dyDescent="0.25">
      <c r="A15" t="s">
        <v>52</v>
      </c>
      <c r="B15" t="s">
        <v>3</v>
      </c>
    </row>
    <row r="16" spans="1:2" x14ac:dyDescent="0.25">
      <c r="A16" t="s">
        <v>53</v>
      </c>
      <c r="B16" t="s">
        <v>3</v>
      </c>
    </row>
    <row r="17" spans="1:2" x14ac:dyDescent="0.25">
      <c r="A17" t="s">
        <v>54</v>
      </c>
      <c r="B17" t="s">
        <v>3</v>
      </c>
    </row>
    <row r="18" spans="1:2" x14ac:dyDescent="0.25">
      <c r="A18" t="s">
        <v>55</v>
      </c>
      <c r="B18" t="s">
        <v>4</v>
      </c>
    </row>
    <row r="19" spans="1:2" x14ac:dyDescent="0.25">
      <c r="A19" t="s">
        <v>56</v>
      </c>
      <c r="B19" t="s">
        <v>3</v>
      </c>
    </row>
    <row r="20" spans="1:2" x14ac:dyDescent="0.25">
      <c r="A20" t="s">
        <v>57</v>
      </c>
      <c r="B20" t="s">
        <v>3</v>
      </c>
    </row>
    <row r="21" spans="1:2" x14ac:dyDescent="0.25">
      <c r="A21" t="s">
        <v>58</v>
      </c>
      <c r="B21" t="s">
        <v>28</v>
      </c>
    </row>
    <row r="22" spans="1:2" x14ac:dyDescent="0.25">
      <c r="A22" t="s">
        <v>59</v>
      </c>
      <c r="B22" t="s">
        <v>3</v>
      </c>
    </row>
    <row r="23" spans="1:2" x14ac:dyDescent="0.25">
      <c r="A23" t="s">
        <v>60</v>
      </c>
      <c r="B23" t="s">
        <v>3</v>
      </c>
    </row>
    <row r="24" spans="1:2" x14ac:dyDescent="0.25">
      <c r="A24" t="s">
        <v>61</v>
      </c>
      <c r="B24" t="s">
        <v>2</v>
      </c>
    </row>
    <row r="25" spans="1:2" x14ac:dyDescent="0.25">
      <c r="A25" t="s">
        <v>62</v>
      </c>
      <c r="B25" t="s">
        <v>3</v>
      </c>
    </row>
    <row r="26" spans="1:2" x14ac:dyDescent="0.25">
      <c r="A26" t="s">
        <v>63</v>
      </c>
      <c r="B26" t="s">
        <v>3</v>
      </c>
    </row>
    <row r="27" spans="1:2" x14ac:dyDescent="0.25">
      <c r="A27" t="s">
        <v>64</v>
      </c>
      <c r="B27" t="s">
        <v>28</v>
      </c>
    </row>
    <row r="28" spans="1:2" x14ac:dyDescent="0.25">
      <c r="A28" s="70" t="s">
        <v>168</v>
      </c>
      <c r="B28" s="70" t="s">
        <v>28</v>
      </c>
    </row>
    <row r="29" spans="1:2" x14ac:dyDescent="0.25">
      <c r="A29" t="s">
        <v>115</v>
      </c>
      <c r="B29" t="s">
        <v>2</v>
      </c>
    </row>
    <row r="30" spans="1:2" x14ac:dyDescent="0.25">
      <c r="A30" t="s">
        <v>116</v>
      </c>
      <c r="B30" t="s">
        <v>2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0000000}">
          <x14:formula1>
            <xm:f>Validate!$A$2:$A$5</xm:f>
          </x14:formula1>
          <xm:sqref>B2:B55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/>
  <dimension ref="A1:E18"/>
  <sheetViews>
    <sheetView showGridLines="0" workbookViewId="0">
      <selection activeCell="A7" sqref="A7:XFD7"/>
    </sheetView>
  </sheetViews>
  <sheetFormatPr baseColWidth="10" defaultColWidth="11.42578125" defaultRowHeight="15" x14ac:dyDescent="0.25"/>
  <cols>
    <col min="1" max="1" width="7.7109375" style="4" customWidth="1"/>
    <col min="2" max="2" width="28.85546875" style="4" bestFit="1" customWidth="1"/>
    <col min="3" max="4" width="12.42578125" style="4" bestFit="1" customWidth="1"/>
    <col min="5" max="5" width="13.5703125" style="4" customWidth="1"/>
    <col min="6" max="16384" width="11.42578125" style="4"/>
  </cols>
  <sheetData>
    <row r="1" spans="1:5" ht="15" customHeight="1" x14ac:dyDescent="0.25">
      <c r="A1" s="39" t="s">
        <v>0</v>
      </c>
      <c r="B1" s="39" t="s">
        <v>5</v>
      </c>
      <c r="C1" s="39" t="s">
        <v>6</v>
      </c>
      <c r="D1" s="39" t="s">
        <v>7</v>
      </c>
      <c r="E1" s="39" t="s">
        <v>1</v>
      </c>
    </row>
    <row r="2" spans="1:5" ht="15" customHeight="1" x14ac:dyDescent="0.25">
      <c r="A2" s="4" t="s">
        <v>66</v>
      </c>
      <c r="B2" s="4" t="s">
        <v>71</v>
      </c>
      <c r="C2" s="4" t="s">
        <v>72</v>
      </c>
      <c r="D2" s="4" t="s">
        <v>41</v>
      </c>
      <c r="E2" s="4" t="s">
        <v>8</v>
      </c>
    </row>
    <row r="3" spans="1:5" ht="15" customHeight="1" x14ac:dyDescent="0.25">
      <c r="A3" s="4" t="s">
        <v>67</v>
      </c>
      <c r="B3" s="4" t="s">
        <v>125</v>
      </c>
      <c r="C3" s="4" t="s">
        <v>119</v>
      </c>
      <c r="D3" s="4" t="s">
        <v>42</v>
      </c>
      <c r="E3" s="4" t="s">
        <v>8</v>
      </c>
    </row>
    <row r="4" spans="1:5" ht="15" customHeight="1" x14ac:dyDescent="0.25">
      <c r="A4" s="4" t="s">
        <v>68</v>
      </c>
      <c r="B4" s="4" t="s">
        <v>117</v>
      </c>
      <c r="C4" s="4" t="s">
        <v>103</v>
      </c>
      <c r="D4" s="4" t="s">
        <v>50</v>
      </c>
      <c r="E4" s="4" t="s">
        <v>8</v>
      </c>
    </row>
    <row r="5" spans="1:5" ht="15" customHeight="1" x14ac:dyDescent="0.25">
      <c r="A5" s="4" t="s">
        <v>69</v>
      </c>
      <c r="B5" s="4" t="s">
        <v>86</v>
      </c>
      <c r="C5" s="4" t="s">
        <v>57</v>
      </c>
      <c r="D5" s="4" t="s">
        <v>58</v>
      </c>
      <c r="E5" s="4" t="s">
        <v>9</v>
      </c>
    </row>
    <row r="6" spans="1:5" ht="15" customHeight="1" x14ac:dyDescent="0.25">
      <c r="A6" s="4" t="s">
        <v>70</v>
      </c>
      <c r="B6" s="4" t="s">
        <v>102</v>
      </c>
      <c r="C6" s="4" t="s">
        <v>63</v>
      </c>
      <c r="D6" s="4" t="s">
        <v>64</v>
      </c>
      <c r="E6" s="4" t="s">
        <v>9</v>
      </c>
    </row>
    <row r="7" spans="1:5" ht="15" customHeight="1" x14ac:dyDescent="0.25">
      <c r="A7" s="4" t="s">
        <v>79</v>
      </c>
      <c r="B7" s="4" t="s">
        <v>122</v>
      </c>
      <c r="C7" s="4" t="s">
        <v>45</v>
      </c>
      <c r="D7" s="4" t="s">
        <v>104</v>
      </c>
      <c r="E7" s="4" t="s">
        <v>8</v>
      </c>
    </row>
    <row r="8" spans="1:5" ht="15" customHeight="1" x14ac:dyDescent="0.25">
      <c r="A8" s="4" t="s">
        <v>80</v>
      </c>
      <c r="B8" s="4" t="s">
        <v>123</v>
      </c>
      <c r="C8" s="4" t="s">
        <v>56</v>
      </c>
      <c r="D8" s="4" t="s">
        <v>132</v>
      </c>
      <c r="E8" s="4" t="s">
        <v>8</v>
      </c>
    </row>
    <row r="9" spans="1:5" ht="15" customHeight="1" x14ac:dyDescent="0.25">
      <c r="A9" s="4" t="s">
        <v>73</v>
      </c>
      <c r="B9" s="4" t="s">
        <v>75</v>
      </c>
      <c r="C9" s="4" t="s">
        <v>115</v>
      </c>
      <c r="D9" s="4" t="s">
        <v>77</v>
      </c>
      <c r="E9" s="4" t="s">
        <v>8</v>
      </c>
    </row>
    <row r="10" spans="1:5" ht="15" customHeight="1" x14ac:dyDescent="0.25">
      <c r="A10" s="4" t="s">
        <v>74</v>
      </c>
      <c r="B10" s="4" t="s">
        <v>76</v>
      </c>
      <c r="C10" s="4" t="s">
        <v>116</v>
      </c>
      <c r="D10" s="4" t="s">
        <v>78</v>
      </c>
      <c r="E10" s="4" t="s">
        <v>8</v>
      </c>
    </row>
    <row r="11" spans="1:5" ht="15" customHeight="1" x14ac:dyDescent="0.25">
      <c r="A11" s="4" t="s">
        <v>105</v>
      </c>
      <c r="B11" s="4" t="s">
        <v>126</v>
      </c>
      <c r="C11" s="4" t="s">
        <v>84</v>
      </c>
      <c r="D11" s="4" t="s">
        <v>111</v>
      </c>
      <c r="E11" s="4" t="s">
        <v>8</v>
      </c>
    </row>
    <row r="12" spans="1:5" ht="15" customHeight="1" x14ac:dyDescent="0.25">
      <c r="A12" s="4" t="s">
        <v>106</v>
      </c>
      <c r="B12" s="4" t="s">
        <v>124</v>
      </c>
      <c r="C12" s="4" t="s">
        <v>108</v>
      </c>
      <c r="D12" s="4" t="s">
        <v>109</v>
      </c>
      <c r="E12" s="4" t="s">
        <v>8</v>
      </c>
    </row>
    <row r="13" spans="1:5" ht="15" customHeight="1" x14ac:dyDescent="0.25">
      <c r="A13" s="4" t="s">
        <v>107</v>
      </c>
      <c r="B13" s="4" t="s">
        <v>85</v>
      </c>
      <c r="C13" s="4" t="s">
        <v>110</v>
      </c>
      <c r="D13" s="4" t="s">
        <v>133</v>
      </c>
      <c r="E13" s="4" t="s">
        <v>8</v>
      </c>
    </row>
    <row r="14" spans="1:5" ht="15" customHeight="1" x14ac:dyDescent="0.25">
      <c r="A14" s="4" t="s">
        <v>127</v>
      </c>
      <c r="B14" s="4" t="s">
        <v>128</v>
      </c>
      <c r="C14" s="4" t="s">
        <v>134</v>
      </c>
      <c r="D14" s="4" t="s">
        <v>168</v>
      </c>
      <c r="E14" s="4" t="s">
        <v>9</v>
      </c>
    </row>
    <row r="15" spans="1:5" ht="15" customHeight="1" x14ac:dyDescent="0.25">
      <c r="A15" s="4" t="s">
        <v>81</v>
      </c>
      <c r="B15" s="4" t="s">
        <v>129</v>
      </c>
      <c r="C15" s="4" t="s">
        <v>48</v>
      </c>
      <c r="D15" s="4" t="s">
        <v>49</v>
      </c>
      <c r="E15" s="4" t="s">
        <v>8</v>
      </c>
    </row>
    <row r="16" spans="1:5" ht="15" customHeight="1" x14ac:dyDescent="0.25">
      <c r="A16" s="4" t="s">
        <v>82</v>
      </c>
      <c r="B16" s="4" t="s">
        <v>130</v>
      </c>
      <c r="C16" s="4" t="s">
        <v>50</v>
      </c>
      <c r="D16" s="4" t="s">
        <v>51</v>
      </c>
      <c r="E16" s="4" t="s">
        <v>8</v>
      </c>
    </row>
    <row r="17" spans="1:5" ht="15" customHeight="1" x14ac:dyDescent="0.25">
      <c r="A17" s="40" t="s">
        <v>83</v>
      </c>
      <c r="B17" s="4" t="s">
        <v>131</v>
      </c>
      <c r="C17" s="4" t="s">
        <v>135</v>
      </c>
      <c r="D17" s="4" t="s">
        <v>55</v>
      </c>
      <c r="E17" s="4" t="s">
        <v>8</v>
      </c>
    </row>
    <row r="18" spans="1:5" ht="15.75" customHeight="1" x14ac:dyDescent="0.25">
      <c r="A18" s="4" t="s">
        <v>96</v>
      </c>
      <c r="B18" s="4" t="s">
        <v>112</v>
      </c>
      <c r="C18" s="4" t="s">
        <v>59</v>
      </c>
      <c r="D18" s="4" t="s">
        <v>60</v>
      </c>
      <c r="E18" s="4" t="s">
        <v>8</v>
      </c>
    </row>
  </sheetData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300-000000000000}">
          <x14:formula1>
            <xm:f>Validate!$B$2:$B$3</xm:f>
          </x14:formula1>
          <xm:sqref>E2:E10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/>
  <dimension ref="A1:B54"/>
  <sheetViews>
    <sheetView topLeftCell="A10" workbookViewId="0">
      <selection activeCell="A31" sqref="A31:XFD31"/>
    </sheetView>
  </sheetViews>
  <sheetFormatPr baseColWidth="10" defaultColWidth="10.85546875" defaultRowHeight="15" x14ac:dyDescent="0.25"/>
  <cols>
    <col min="1" max="1" width="6" customWidth="1"/>
  </cols>
  <sheetData>
    <row r="1" spans="1:2" x14ac:dyDescent="0.25">
      <c r="A1" s="2" t="s">
        <v>0</v>
      </c>
      <c r="B1" s="2" t="s">
        <v>39</v>
      </c>
    </row>
    <row r="2" spans="1:2" x14ac:dyDescent="0.25">
      <c r="A2" t="str">
        <f>Flows!A2</f>
        <v>B1</v>
      </c>
      <c r="B2" s="5">
        <v>7236.1417899133403</v>
      </c>
    </row>
    <row r="3" spans="1:2" x14ac:dyDescent="0.25">
      <c r="A3" t="str">
        <f>Flows!A3</f>
        <v>B2</v>
      </c>
      <c r="B3" s="5">
        <v>90.344426566272304</v>
      </c>
    </row>
    <row r="4" spans="1:2" x14ac:dyDescent="0.25">
      <c r="A4" t="str">
        <f>Flows!A4</f>
        <v>B3</v>
      </c>
      <c r="B4" s="5">
        <v>7271.1874252751604</v>
      </c>
    </row>
    <row r="5" spans="1:2" x14ac:dyDescent="0.25">
      <c r="A5" t="str">
        <f>Flows!A5</f>
        <v>B4</v>
      </c>
      <c r="B5" s="5">
        <v>39943.277573680803</v>
      </c>
    </row>
    <row r="6" spans="1:2" x14ac:dyDescent="0.25">
      <c r="A6" t="str">
        <f>Flows!A6</f>
        <v>B5</v>
      </c>
      <c r="B6" s="5">
        <v>40616.655068321998</v>
      </c>
    </row>
    <row r="7" spans="1:2" x14ac:dyDescent="0.25">
      <c r="A7" t="str">
        <f>Flows!A7</f>
        <v>B6</v>
      </c>
      <c r="B7" s="5">
        <v>40515.880317549301</v>
      </c>
    </row>
    <row r="8" spans="1:2" x14ac:dyDescent="0.25">
      <c r="A8" t="str">
        <f>Flows!A8</f>
        <v>B7</v>
      </c>
      <c r="B8" s="5">
        <v>40989.754586571296</v>
      </c>
    </row>
    <row r="9" spans="1:2" x14ac:dyDescent="0.25">
      <c r="A9" t="str">
        <f>Flows!A9</f>
        <v>B8</v>
      </c>
      <c r="B9" s="5">
        <v>20494.877293285601</v>
      </c>
    </row>
    <row r="10" spans="1:2" x14ac:dyDescent="0.25">
      <c r="A10" t="str">
        <f>Flows!A10</f>
        <v>B9</v>
      </c>
      <c r="B10" s="5">
        <v>20494.877293285601</v>
      </c>
    </row>
    <row r="11" spans="1:2" x14ac:dyDescent="0.25">
      <c r="A11" t="str">
        <f>Flows!A11</f>
        <v>B10</v>
      </c>
      <c r="B11" s="5">
        <v>20731.042413888601</v>
      </c>
    </row>
    <row r="12" spans="1:2" x14ac:dyDescent="0.25">
      <c r="A12" t="str">
        <f>Flows!A12</f>
        <v>B11</v>
      </c>
      <c r="B12" s="5">
        <v>20679.332853587501</v>
      </c>
    </row>
    <row r="13" spans="1:2" x14ac:dyDescent="0.25">
      <c r="A13" t="str">
        <f>Flows!A13</f>
        <v>B12</v>
      </c>
      <c r="B13" s="5">
        <v>41103.3705942421</v>
      </c>
    </row>
    <row r="14" spans="1:2" x14ac:dyDescent="0.25">
      <c r="A14" t="str">
        <f>Flows!A14</f>
        <v>B13</v>
      </c>
      <c r="B14" s="5">
        <v>40997.978644701201</v>
      </c>
    </row>
    <row r="15" spans="1:2" x14ac:dyDescent="0.25">
      <c r="A15" t="str">
        <f>Flows!A15</f>
        <v>B14</v>
      </c>
      <c r="B15" s="5">
        <v>40702.902853357802</v>
      </c>
    </row>
    <row r="16" spans="1:2" x14ac:dyDescent="0.25">
      <c r="A16" t="str">
        <f>Flows!A16</f>
        <v>B15</v>
      </c>
      <c r="B16" s="5">
        <v>40122.263981438198</v>
      </c>
    </row>
    <row r="17" spans="1:2" x14ac:dyDescent="0.25">
      <c r="A17" t="str">
        <f>Flows!A17</f>
        <v>B16</v>
      </c>
      <c r="B17" s="5">
        <v>40073.633121584797</v>
      </c>
    </row>
    <row r="18" spans="1:2" x14ac:dyDescent="0.25">
      <c r="A18" t="str">
        <f>Flows!A18</f>
        <v>B17</v>
      </c>
      <c r="B18" s="5">
        <v>6400.2287239158204</v>
      </c>
    </row>
    <row r="19" spans="1:2" x14ac:dyDescent="0.25">
      <c r="A19" t="str">
        <f>Flows!A19</f>
        <v>B18</v>
      </c>
      <c r="B19" s="5">
        <v>33025.578416696801</v>
      </c>
    </row>
    <row r="20" spans="1:2" x14ac:dyDescent="0.25">
      <c r="A20" t="str">
        <f>Flows!A20</f>
        <v>B19</v>
      </c>
      <c r="B20" s="5">
        <v>330.255784166968</v>
      </c>
    </row>
    <row r="21" spans="1:2" x14ac:dyDescent="0.25">
      <c r="A21" t="str">
        <f>Flows!A21</f>
        <v>B20</v>
      </c>
      <c r="B21" s="5">
        <v>330.25563285397402</v>
      </c>
    </row>
    <row r="22" spans="1:2" x14ac:dyDescent="0.25">
      <c r="A22" t="str">
        <f>Flows!A22</f>
        <v>B21</v>
      </c>
      <c r="B22" s="5">
        <v>32695.322632529798</v>
      </c>
    </row>
    <row r="23" spans="1:2" x14ac:dyDescent="0.25">
      <c r="A23" t="str">
        <f>Flows!A23</f>
        <v>B22</v>
      </c>
      <c r="B23" s="5">
        <v>32695.322632529798</v>
      </c>
    </row>
    <row r="24" spans="1:2" x14ac:dyDescent="0.25">
      <c r="A24" t="str">
        <f>Flows!A24</f>
        <v>B23</v>
      </c>
      <c r="B24" s="5">
        <v>1259.81546687015</v>
      </c>
    </row>
    <row r="25" spans="1:2" x14ac:dyDescent="0.25">
      <c r="A25" t="str">
        <f>Flows!A25</f>
        <v>B24</v>
      </c>
      <c r="B25" s="5">
        <v>1289.3625198710199</v>
      </c>
    </row>
    <row r="26" spans="1:2" x14ac:dyDescent="0.25">
      <c r="A26" t="str">
        <f>Flows!A26</f>
        <v>B25</v>
      </c>
      <c r="B26" s="5">
        <v>1702.6872518907501</v>
      </c>
    </row>
    <row r="27" spans="1:2" x14ac:dyDescent="0.25">
      <c r="A27" t="str">
        <f>Flows!A27</f>
        <v>B26</v>
      </c>
      <c r="B27" s="5">
        <v>1702.6872518907501</v>
      </c>
    </row>
    <row r="28" spans="1:2" x14ac:dyDescent="0.25">
      <c r="A28" t="str">
        <f>Flows!A28</f>
        <v>QC</v>
      </c>
      <c r="B28" s="5">
        <f>B16-B17</f>
        <v>48.630859853401489</v>
      </c>
    </row>
    <row r="29" spans="1:2" x14ac:dyDescent="0.25">
      <c r="A29" t="str">
        <f>Flows!A29</f>
        <v>B29</v>
      </c>
      <c r="B29" s="5">
        <v>823.95961848369905</v>
      </c>
    </row>
    <row r="30" spans="1:2" x14ac:dyDescent="0.25">
      <c r="A30" t="str">
        <f>Flows!A30</f>
        <v>B30</v>
      </c>
      <c r="B30" s="5">
        <v>571.02457496184297</v>
      </c>
    </row>
    <row r="31" spans="1:2" x14ac:dyDescent="0.25">
      <c r="B31" s="5"/>
    </row>
    <row r="32" spans="1:2" x14ac:dyDescent="0.25">
      <c r="B32" s="5"/>
    </row>
    <row r="33" spans="2:2" x14ac:dyDescent="0.25">
      <c r="B33" s="5"/>
    </row>
    <row r="34" spans="2:2" x14ac:dyDescent="0.25">
      <c r="B34" s="5"/>
    </row>
    <row r="35" spans="2:2" x14ac:dyDescent="0.25">
      <c r="B35" s="5"/>
    </row>
    <row r="36" spans="2:2" x14ac:dyDescent="0.25">
      <c r="B36" s="5"/>
    </row>
    <row r="37" spans="2:2" x14ac:dyDescent="0.25">
      <c r="B37" s="5"/>
    </row>
    <row r="38" spans="2:2" x14ac:dyDescent="0.25">
      <c r="B38" s="5"/>
    </row>
    <row r="39" spans="2:2" x14ac:dyDescent="0.25">
      <c r="B39" s="5"/>
    </row>
    <row r="40" spans="2:2" x14ac:dyDescent="0.25">
      <c r="B40" s="5"/>
    </row>
    <row r="41" spans="2:2" x14ac:dyDescent="0.25">
      <c r="B41" s="5"/>
    </row>
    <row r="42" spans="2:2" x14ac:dyDescent="0.25">
      <c r="B42" s="5"/>
    </row>
    <row r="43" spans="2:2" x14ac:dyDescent="0.25">
      <c r="B43" s="5"/>
    </row>
    <row r="44" spans="2:2" x14ac:dyDescent="0.25">
      <c r="B44" s="5"/>
    </row>
    <row r="45" spans="2:2" x14ac:dyDescent="0.25">
      <c r="B45" s="5"/>
    </row>
    <row r="46" spans="2:2" x14ac:dyDescent="0.25">
      <c r="B46" s="5"/>
    </row>
    <row r="47" spans="2:2" x14ac:dyDescent="0.25">
      <c r="B47" s="5"/>
    </row>
    <row r="48" spans="2:2" x14ac:dyDescent="0.25">
      <c r="B48" s="5"/>
    </row>
    <row r="49" spans="2:2" x14ac:dyDescent="0.25">
      <c r="B49" s="5"/>
    </row>
    <row r="50" spans="2:2" x14ac:dyDescent="0.25">
      <c r="B50" s="5"/>
    </row>
    <row r="51" spans="2:2" x14ac:dyDescent="0.25">
      <c r="B51" s="5"/>
    </row>
    <row r="52" spans="2:2" x14ac:dyDescent="0.25">
      <c r="B52" s="5"/>
    </row>
    <row r="53" spans="2:2" x14ac:dyDescent="0.25">
      <c r="B53" s="5"/>
    </row>
    <row r="54" spans="2:2" x14ac:dyDescent="0.25">
      <c r="B54" s="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6"/>
  <dimension ref="A1:D7"/>
  <sheetViews>
    <sheetView workbookViewId="0">
      <selection activeCell="F18" sqref="F18"/>
    </sheetView>
  </sheetViews>
  <sheetFormatPr baseColWidth="10" defaultColWidth="10.85546875" defaultRowHeight="15" x14ac:dyDescent="0.25"/>
  <cols>
    <col min="1" max="1" width="28" customWidth="1"/>
  </cols>
  <sheetData>
    <row r="1" spans="1:4" x14ac:dyDescent="0.25">
      <c r="A1" s="1" t="s">
        <v>0</v>
      </c>
      <c r="B1" s="1" t="s">
        <v>11</v>
      </c>
      <c r="C1" s="1" t="s">
        <v>12</v>
      </c>
      <c r="D1" s="1" t="s">
        <v>13</v>
      </c>
    </row>
    <row r="2" spans="1:4" x14ac:dyDescent="0.25">
      <c r="A2" s="1" t="s">
        <v>14</v>
      </c>
      <c r="B2">
        <v>10</v>
      </c>
      <c r="C2">
        <v>2</v>
      </c>
      <c r="D2" t="s">
        <v>34</v>
      </c>
    </row>
    <row r="3" spans="1:4" x14ac:dyDescent="0.25">
      <c r="A3" s="1" t="s">
        <v>15</v>
      </c>
      <c r="B3">
        <v>10</v>
      </c>
      <c r="C3">
        <v>2</v>
      </c>
      <c r="D3" t="s">
        <v>34</v>
      </c>
    </row>
    <row r="4" spans="1:4" x14ac:dyDescent="0.25">
      <c r="A4" s="1" t="s">
        <v>16</v>
      </c>
      <c r="B4">
        <v>10</v>
      </c>
      <c r="C4">
        <v>4</v>
      </c>
      <c r="D4" t="s">
        <v>35</v>
      </c>
    </row>
    <row r="5" spans="1:4" x14ac:dyDescent="0.25">
      <c r="A5" s="1" t="s">
        <v>17</v>
      </c>
      <c r="B5">
        <v>10</v>
      </c>
      <c r="C5">
        <v>2</v>
      </c>
      <c r="D5" t="s">
        <v>36</v>
      </c>
    </row>
    <row r="6" spans="1:4" x14ac:dyDescent="0.25">
      <c r="A6" s="1" t="s">
        <v>18</v>
      </c>
      <c r="B6">
        <v>10</v>
      </c>
      <c r="C6">
        <v>4</v>
      </c>
      <c r="D6" t="s">
        <v>37</v>
      </c>
    </row>
    <row r="7" spans="1:4" x14ac:dyDescent="0.25">
      <c r="A7" s="1" t="s">
        <v>19</v>
      </c>
      <c r="B7">
        <v>10</v>
      </c>
      <c r="C7">
        <v>3</v>
      </c>
      <c r="D7" t="s">
        <v>34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/>
  <dimension ref="A1:C4"/>
  <sheetViews>
    <sheetView workbookViewId="0">
      <selection activeCell="B4" sqref="B4"/>
    </sheetView>
  </sheetViews>
  <sheetFormatPr baseColWidth="10" defaultColWidth="10.85546875" defaultRowHeight="15" x14ac:dyDescent="0.25"/>
  <cols>
    <col min="2" max="2" width="15.42578125" customWidth="1"/>
    <col min="3" max="3" width="11.140625" customWidth="1"/>
  </cols>
  <sheetData>
    <row r="1" spans="1:3" x14ac:dyDescent="0.25">
      <c r="A1" s="2" t="s">
        <v>0</v>
      </c>
      <c r="B1" s="2" t="s">
        <v>1</v>
      </c>
      <c r="C1" s="2" t="s">
        <v>27</v>
      </c>
    </row>
    <row r="2" spans="1:3" x14ac:dyDescent="0.25">
      <c r="A2" t="s">
        <v>58</v>
      </c>
      <c r="B2" t="s">
        <v>32</v>
      </c>
      <c r="C2">
        <v>0</v>
      </c>
    </row>
    <row r="3" spans="1:3" x14ac:dyDescent="0.25">
      <c r="A3" t="s">
        <v>64</v>
      </c>
      <c r="B3" t="s">
        <v>32</v>
      </c>
      <c r="C3">
        <v>0</v>
      </c>
    </row>
    <row r="4" spans="1:3" x14ac:dyDescent="0.25">
      <c r="A4" t="s">
        <v>168</v>
      </c>
      <c r="B4" t="s">
        <v>32</v>
      </c>
      <c r="C4">
        <v>0</v>
      </c>
    </row>
  </sheetData>
  <dataValidations count="1">
    <dataValidation type="decimal" errorStyle="warning" allowBlank="1" showInputMessage="1" showErrorMessage="1" errorTitle="Waste Recycling" error="Waste recycling ratio must be between 0 and 1" sqref="C2:C3" xr:uid="{00000000-0002-0000-0900-000000000000}">
      <formula1>0</formula1>
      <formula2>1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Title="Waste Allocation Type" error="Invalid Waste Allocation Type" xr:uid="{00000000-0002-0000-0900-000001000000}">
          <x14:formula1>
            <xm:f>Validate!$C$2:$C$8</xm:f>
          </x14:formula1>
          <xm:sqref>B2:B3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25"/>
  <sheetViews>
    <sheetView showGridLines="0" zoomScaleNormal="100" workbookViewId="0">
      <selection activeCell="H14" sqref="H14"/>
    </sheetView>
  </sheetViews>
  <sheetFormatPr baseColWidth="10" defaultColWidth="11.42578125" defaultRowHeight="15" x14ac:dyDescent="0.25"/>
  <cols>
    <col min="1" max="1" width="7.7109375" style="4" customWidth="1"/>
    <col min="2" max="2" width="28.85546875" style="4" bestFit="1" customWidth="1"/>
    <col min="3" max="4" width="12.42578125" style="4" bestFit="1" customWidth="1"/>
    <col min="5" max="5" width="13.5703125" style="4" customWidth="1"/>
    <col min="6" max="6" width="18.5703125" style="4" customWidth="1"/>
    <col min="7" max="7" width="10.140625" style="4" customWidth="1"/>
    <col min="8" max="8" width="13.140625" style="4" bestFit="1" customWidth="1"/>
    <col min="9" max="9" width="18.42578125" style="4" bestFit="1" customWidth="1"/>
    <col min="10" max="10" width="18.5703125" style="4" customWidth="1"/>
    <col min="11" max="11" width="9.85546875" style="4" bestFit="1" customWidth="1"/>
    <col min="12" max="12" width="13.140625" style="4" bestFit="1" customWidth="1"/>
    <col min="13" max="13" width="18.42578125" style="4" bestFit="1" customWidth="1"/>
    <col min="14" max="14" width="18.5703125" style="4" customWidth="1"/>
    <col min="15" max="15" width="11.42578125" style="4"/>
    <col min="16" max="16" width="13.140625" style="4" bestFit="1" customWidth="1"/>
    <col min="17" max="17" width="18.42578125" style="4" bestFit="1" customWidth="1"/>
    <col min="18" max="16384" width="11.42578125" style="4"/>
  </cols>
  <sheetData>
    <row r="1" spans="1:17" ht="15" customHeight="1" thickBot="1" x14ac:dyDescent="0.3">
      <c r="A1" s="44" t="s">
        <v>0</v>
      </c>
      <c r="B1" s="45" t="s">
        <v>5</v>
      </c>
      <c r="C1" s="45" t="s">
        <v>6</v>
      </c>
      <c r="D1" s="45" t="s">
        <v>7</v>
      </c>
      <c r="E1" s="46" t="s">
        <v>1</v>
      </c>
      <c r="F1" s="67" t="s">
        <v>95</v>
      </c>
      <c r="G1" s="6" t="s">
        <v>87</v>
      </c>
      <c r="H1" s="6" t="s">
        <v>88</v>
      </c>
      <c r="I1" s="7" t="s">
        <v>89</v>
      </c>
      <c r="J1" s="67" t="s">
        <v>93</v>
      </c>
      <c r="K1" s="6" t="s">
        <v>87</v>
      </c>
      <c r="L1" s="6" t="s">
        <v>88</v>
      </c>
      <c r="M1" s="7" t="s">
        <v>89</v>
      </c>
      <c r="N1" s="67" t="s">
        <v>94</v>
      </c>
      <c r="O1" s="48" t="s">
        <v>87</v>
      </c>
      <c r="P1" s="6" t="s">
        <v>88</v>
      </c>
      <c r="Q1" s="7" t="s">
        <v>89</v>
      </c>
    </row>
    <row r="2" spans="1:17" ht="15" customHeight="1" x14ac:dyDescent="0.25">
      <c r="A2" s="18" t="s">
        <v>66</v>
      </c>
      <c r="B2" s="4" t="s">
        <v>71</v>
      </c>
      <c r="C2" s="4" t="s">
        <v>72</v>
      </c>
      <c r="D2" s="4" t="s">
        <v>41</v>
      </c>
      <c r="E2" s="42" t="s">
        <v>8</v>
      </c>
      <c r="F2" s="68"/>
      <c r="G2" s="33">
        <f>Exergy!B2+Exergy!B3</f>
        <v>7326.4862164796123</v>
      </c>
      <c r="H2" s="34">
        <f>Exergy!B4</f>
        <v>7271.1874252751604</v>
      </c>
      <c r="I2" s="66">
        <f>G2-H2</f>
        <v>55.298791204451845</v>
      </c>
      <c r="J2" s="68"/>
      <c r="K2" s="14">
        <f>'Exergy (2)'!C2+'Exergy (2)'!C3</f>
        <v>333.9042048211528</v>
      </c>
      <c r="L2" s="14">
        <f>'Exergy (2)'!C4</f>
        <v>334.140986013798</v>
      </c>
      <c r="M2" s="23">
        <f>K2-L2</f>
        <v>-0.23678119264519637</v>
      </c>
      <c r="N2" s="68"/>
      <c r="O2" s="37">
        <f>'Exergy (2)'!D2+'Exergy (2)'!D3</f>
        <v>6992.5820116584591</v>
      </c>
      <c r="P2" s="14">
        <f>'Exergy (2)'!D4</f>
        <v>6937.0464392613603</v>
      </c>
      <c r="Q2" s="23">
        <f>O2-P2</f>
        <v>55.535572397098804</v>
      </c>
    </row>
    <row r="3" spans="1:17" ht="15" customHeight="1" x14ac:dyDescent="0.25">
      <c r="A3" s="18" t="s">
        <v>67</v>
      </c>
      <c r="B3" s="4" t="s">
        <v>125</v>
      </c>
      <c r="C3" s="4" t="s">
        <v>119</v>
      </c>
      <c r="D3" s="4" t="s">
        <v>42</v>
      </c>
      <c r="E3" s="42" t="s">
        <v>8</v>
      </c>
      <c r="F3" s="68"/>
      <c r="G3" s="35">
        <f>Exergy!B4+Exergy!B23</f>
        <v>39966.510057804961</v>
      </c>
      <c r="H3" s="8">
        <f>Exergy!B5</f>
        <v>39943.277573680803</v>
      </c>
      <c r="I3" s="24">
        <f t="shared" ref="I3:I19" si="0">G3-H3</f>
        <v>23.232484124157054</v>
      </c>
      <c r="J3" s="68"/>
      <c r="K3" s="8">
        <f>'Exergy (2)'!C4+'Exergy (2)'!C23</f>
        <v>1568.373246276398</v>
      </c>
      <c r="L3" s="64">
        <f>'Exergy (2)'!C5</f>
        <v>1567.3820872076001</v>
      </c>
      <c r="M3" s="24">
        <f t="shared" ref="M3:M19" si="1">K3-L3</f>
        <v>0.99115906879796967</v>
      </c>
      <c r="N3" s="68"/>
      <c r="O3" s="8">
        <f>'Exergy (2)'!D4+'Exergy (2)'!D23</f>
        <v>38398.136811528559</v>
      </c>
      <c r="P3" s="64">
        <f>'Exergy (2)'!D5</f>
        <v>38375.895486473099</v>
      </c>
      <c r="Q3" s="24">
        <f t="shared" ref="Q3:Q19" si="2">O3-P3</f>
        <v>22.241325055460038</v>
      </c>
    </row>
    <row r="4" spans="1:17" ht="15" customHeight="1" x14ac:dyDescent="0.25">
      <c r="A4" s="18" t="s">
        <v>68</v>
      </c>
      <c r="B4" s="4" t="s">
        <v>117</v>
      </c>
      <c r="C4" s="4" t="s">
        <v>103</v>
      </c>
      <c r="D4" s="4" t="s">
        <v>50</v>
      </c>
      <c r="E4" s="42" t="s">
        <v>8</v>
      </c>
      <c r="F4" s="68"/>
      <c r="G4" s="35">
        <f>Exergy!B9+Exergy!B12</f>
        <v>41174.210146873098</v>
      </c>
      <c r="H4" s="8">
        <f>Exergy!B13</f>
        <v>41103.3705942421</v>
      </c>
      <c r="I4" s="24">
        <f t="shared" si="0"/>
        <v>70.839552630997787</v>
      </c>
      <c r="J4" s="68"/>
      <c r="K4" s="8">
        <f>'Exergy (2)'!C9+'Exergy (2)'!C12</f>
        <v>2928.2262183875901</v>
      </c>
      <c r="L4" s="8">
        <f>'Exergy (2)'!C13</f>
        <v>2860.3236590014699</v>
      </c>
      <c r="M4" s="24">
        <f t="shared" si="1"/>
        <v>67.902559386120174</v>
      </c>
      <c r="N4" s="68"/>
      <c r="O4" s="8">
        <f>'Exergy (2)'!D9+'Exergy (2)'!D12</f>
        <v>38245.983928485497</v>
      </c>
      <c r="P4" s="8">
        <f>'Exergy (2)'!D13</f>
        <v>38243.0469352406</v>
      </c>
      <c r="Q4" s="24">
        <f t="shared" si="2"/>
        <v>2.9369932448971667</v>
      </c>
    </row>
    <row r="5" spans="1:17" ht="15" customHeight="1" x14ac:dyDescent="0.25">
      <c r="A5" s="18" t="s">
        <v>69</v>
      </c>
      <c r="B5" s="4" t="s">
        <v>86</v>
      </c>
      <c r="C5" s="4" t="s">
        <v>57</v>
      </c>
      <c r="D5" s="4" t="s">
        <v>58</v>
      </c>
      <c r="E5" s="42" t="s">
        <v>9</v>
      </c>
      <c r="F5" s="68"/>
      <c r="G5" s="35">
        <f>Exergy!B20</f>
        <v>330.255784166968</v>
      </c>
      <c r="H5" s="8">
        <f>Exergy!B21</f>
        <v>330.25563285397402</v>
      </c>
      <c r="I5" s="24">
        <f t="shared" si="0"/>
        <v>1.5131299397808107E-4</v>
      </c>
      <c r="J5" s="68"/>
      <c r="K5" s="8">
        <f>'Exergy (2)'!C20</f>
        <v>12.4674809532755</v>
      </c>
      <c r="L5" s="8">
        <f>'Exergy (2)'!C21</f>
        <v>12.467329640281401</v>
      </c>
      <c r="M5" s="24">
        <f t="shared" si="1"/>
        <v>1.5131299409887333E-4</v>
      </c>
      <c r="N5" s="68"/>
      <c r="O5" s="8">
        <f>'Exergy (2)'!D20</f>
        <v>317.78830321369202</v>
      </c>
      <c r="P5" s="8">
        <f>'Exergy (2)'!D21</f>
        <v>317.78830321369202</v>
      </c>
      <c r="Q5" s="24">
        <f t="shared" si="2"/>
        <v>0</v>
      </c>
    </row>
    <row r="6" spans="1:17" ht="15" customHeight="1" x14ac:dyDescent="0.25">
      <c r="A6" s="18" t="s">
        <v>70</v>
      </c>
      <c r="B6" s="4" t="s">
        <v>102</v>
      </c>
      <c r="C6" s="4" t="s">
        <v>63</v>
      </c>
      <c r="D6" s="4" t="s">
        <v>64</v>
      </c>
      <c r="E6" s="42" t="s">
        <v>9</v>
      </c>
      <c r="F6" s="68"/>
      <c r="G6" s="35">
        <f>Exergy!B26</f>
        <v>1702.6872518907501</v>
      </c>
      <c r="H6" s="8">
        <f>Exergy!B27</f>
        <v>1702.6872518907501</v>
      </c>
      <c r="I6" s="24">
        <f t="shared" si="0"/>
        <v>0</v>
      </c>
      <c r="J6" s="68"/>
      <c r="K6" s="8">
        <f>'Exergy (2)'!C26</f>
        <v>445.30973154899101</v>
      </c>
      <c r="L6" s="8">
        <f>'Exergy (2)'!C27</f>
        <v>445.30973154899101</v>
      </c>
      <c r="M6" s="24">
        <f t="shared" si="1"/>
        <v>0</v>
      </c>
      <c r="N6" s="68"/>
      <c r="O6" s="8">
        <f>'Exergy (2)'!D26</f>
        <v>1257.3775203417599</v>
      </c>
      <c r="P6" s="8">
        <f>'Exergy (2)'!D27</f>
        <v>1257.3775203417599</v>
      </c>
      <c r="Q6" s="24">
        <f t="shared" si="2"/>
        <v>0</v>
      </c>
    </row>
    <row r="7" spans="1:17" ht="15" customHeight="1" x14ac:dyDescent="0.25">
      <c r="A7" s="19" t="s">
        <v>120</v>
      </c>
      <c r="B7" s="15" t="s">
        <v>121</v>
      </c>
      <c r="C7" s="15" t="s">
        <v>114</v>
      </c>
      <c r="D7" s="15" t="s">
        <v>118</v>
      </c>
      <c r="E7" s="41" t="s">
        <v>9</v>
      </c>
      <c r="F7" s="68"/>
      <c r="G7" s="36">
        <f>Exergy!B28</f>
        <v>48.630859853401489</v>
      </c>
      <c r="H7" s="16" t="e">
        <f>Exergy!#REF!</f>
        <v>#REF!</v>
      </c>
      <c r="I7" s="25" t="e">
        <f t="shared" si="0"/>
        <v>#REF!</v>
      </c>
      <c r="J7" s="68"/>
      <c r="K7" s="16">
        <f>'Exergy (2)'!C29</f>
        <v>13625.2283173658</v>
      </c>
      <c r="L7" s="16">
        <f>'Exergy (2)'!C32</f>
        <v>13625.2283173658</v>
      </c>
      <c r="M7" s="25">
        <f t="shared" si="1"/>
        <v>0</v>
      </c>
      <c r="N7" s="68"/>
      <c r="O7" s="16">
        <f>'Exergy (2)'!D29</f>
        <v>242.28251375823601</v>
      </c>
      <c r="P7" s="16">
        <f>'Exergy (2)'!D32</f>
        <v>242.28251375823601</v>
      </c>
      <c r="Q7" s="25">
        <f t="shared" si="2"/>
        <v>0</v>
      </c>
    </row>
    <row r="8" spans="1:17" ht="15" customHeight="1" x14ac:dyDescent="0.25">
      <c r="A8" s="18" t="s">
        <v>79</v>
      </c>
      <c r="B8" s="4" t="s">
        <v>122</v>
      </c>
      <c r="C8" s="4" t="s">
        <v>45</v>
      </c>
      <c r="D8" s="4" t="s">
        <v>104</v>
      </c>
      <c r="E8" s="42" t="s">
        <v>8</v>
      </c>
      <c r="F8" s="68"/>
      <c r="G8" s="35">
        <f>Exergy!B8</f>
        <v>40989.754586571296</v>
      </c>
      <c r="H8" s="8">
        <f>Exergy!B9+Exergy!B10</f>
        <v>40989.754586571202</v>
      </c>
      <c r="I8" s="24">
        <f t="shared" si="0"/>
        <v>9.4587448984384537E-11</v>
      </c>
      <c r="J8" s="68"/>
      <c r="K8" s="64">
        <f>'Exergy (2)'!C8</f>
        <v>2613.83883853104</v>
      </c>
      <c r="L8" s="8">
        <f>'Exergy (2)'!C9+'Exergy (2)'!C10</f>
        <v>2613.83883853104</v>
      </c>
      <c r="M8" s="24">
        <f t="shared" si="1"/>
        <v>0</v>
      </c>
      <c r="N8" s="68"/>
      <c r="O8" s="64">
        <f>'Exergy (2)'!D8</f>
        <v>38375.915748040199</v>
      </c>
      <c r="P8" s="8">
        <f>'Exergy (2)'!D9+'Exergy (2)'!D10</f>
        <v>38375.915748040199</v>
      </c>
      <c r="Q8" s="24">
        <f t="shared" si="2"/>
        <v>0</v>
      </c>
    </row>
    <row r="9" spans="1:17" ht="15" customHeight="1" x14ac:dyDescent="0.25">
      <c r="A9" s="19" t="s">
        <v>80</v>
      </c>
      <c r="B9" s="15" t="s">
        <v>123</v>
      </c>
      <c r="C9" s="15" t="s">
        <v>56</v>
      </c>
      <c r="D9" s="15" t="s">
        <v>132</v>
      </c>
      <c r="E9" s="41" t="s">
        <v>8</v>
      </c>
      <c r="F9" s="68"/>
      <c r="G9" s="36">
        <f>Exergy!B19</f>
        <v>33025.578416696801</v>
      </c>
      <c r="H9" s="16">
        <f>Exergy!B20+Exergy!B22</f>
        <v>33025.578416696764</v>
      </c>
      <c r="I9" s="25">
        <f t="shared" si="0"/>
        <v>0</v>
      </c>
      <c r="J9" s="68"/>
      <c r="K9" s="65">
        <f>'Exergy (2)'!C19</f>
        <v>1246.7480953275499</v>
      </c>
      <c r="L9" s="16">
        <f>'Exergy (2)'!C20+'Exergy (2)'!C22</f>
        <v>1246.7480953275556</v>
      </c>
      <c r="M9" s="25">
        <f t="shared" si="1"/>
        <v>-5.6843418860808015E-12</v>
      </c>
      <c r="N9" s="68"/>
      <c r="O9" s="65">
        <f>'Exergy (2)'!D19</f>
        <v>31778.830321369202</v>
      </c>
      <c r="P9" s="16">
        <f>'Exergy (2)'!D20+'Exergy (2)'!D22</f>
        <v>31778.830321369191</v>
      </c>
      <c r="Q9" s="25">
        <f t="shared" si="2"/>
        <v>0</v>
      </c>
    </row>
    <row r="10" spans="1:17" ht="15" customHeight="1" x14ac:dyDescent="0.25">
      <c r="A10" s="18" t="s">
        <v>73</v>
      </c>
      <c r="B10" s="4" t="s">
        <v>75</v>
      </c>
      <c r="C10" s="4" t="s">
        <v>115</v>
      </c>
      <c r="D10" s="4" t="s">
        <v>77</v>
      </c>
      <c r="E10" s="42" t="s">
        <v>8</v>
      </c>
      <c r="F10" s="68"/>
      <c r="G10" s="35">
        <f>Exergy!B29</f>
        <v>823.95961848369905</v>
      </c>
      <c r="H10" s="8">
        <f>Exergy!B6-Exergy!B5</f>
        <v>673.37749464119406</v>
      </c>
      <c r="I10" s="24">
        <f t="shared" si="0"/>
        <v>150.58212384250498</v>
      </c>
      <c r="J10" s="68"/>
      <c r="K10" s="8">
        <f>'Exergy (2)'!C30</f>
        <v>823.95961848369905</v>
      </c>
      <c r="L10" s="8">
        <f>'Exergy (2)'!C6-'Exergy (2)'!C5</f>
        <v>673.37749464121976</v>
      </c>
      <c r="M10" s="24">
        <f t="shared" si="1"/>
        <v>150.58212384247929</v>
      </c>
      <c r="N10" s="68"/>
      <c r="O10" s="8">
        <f>'Exergy (2)'!D30</f>
        <v>0</v>
      </c>
      <c r="P10" s="8">
        <f>'Exergy (2)'!D6-'Exergy (2)'!D5</f>
        <v>0</v>
      </c>
      <c r="Q10" s="24">
        <f t="shared" si="2"/>
        <v>0</v>
      </c>
    </row>
    <row r="11" spans="1:17" ht="15" customHeight="1" x14ac:dyDescent="0.25">
      <c r="A11" s="19" t="s">
        <v>74</v>
      </c>
      <c r="B11" s="15" t="s">
        <v>76</v>
      </c>
      <c r="C11" s="15" t="s">
        <v>116</v>
      </c>
      <c r="D11" s="15" t="s">
        <v>78</v>
      </c>
      <c r="E11" s="41" t="s">
        <v>8</v>
      </c>
      <c r="F11" s="68"/>
      <c r="G11" s="36">
        <f>Exergy!B30</f>
        <v>571.02457496184297</v>
      </c>
      <c r="H11" s="16">
        <f>Exergy!B8-Exergy!B7</f>
        <v>473.87426902199513</v>
      </c>
      <c r="I11" s="25">
        <f t="shared" si="0"/>
        <v>97.15030593984784</v>
      </c>
      <c r="J11" s="68"/>
      <c r="K11" s="16">
        <f>'Exergy (2)'!C31</f>
        <v>571.02457496184297</v>
      </c>
      <c r="L11" s="16">
        <f>'Exergy (2)'!C8-'Exergy (2)'!C7</f>
        <v>473.87426902196012</v>
      </c>
      <c r="M11" s="25">
        <f t="shared" si="1"/>
        <v>97.150305939882855</v>
      </c>
      <c r="N11" s="68"/>
      <c r="O11" s="16">
        <f>'Exergy (2)'!D31</f>
        <v>0</v>
      </c>
      <c r="P11" s="16">
        <f>'Exergy (2)'!D8-'Exergy (2)'!D7</f>
        <v>0</v>
      </c>
      <c r="Q11" s="25">
        <f t="shared" si="2"/>
        <v>0</v>
      </c>
    </row>
    <row r="12" spans="1:17" ht="15" customHeight="1" x14ac:dyDescent="0.25">
      <c r="A12" s="18" t="s">
        <v>105</v>
      </c>
      <c r="B12" s="4" t="s">
        <v>126</v>
      </c>
      <c r="C12" s="4" t="s">
        <v>84</v>
      </c>
      <c r="D12" s="4" t="s">
        <v>111</v>
      </c>
      <c r="E12" s="42" t="s">
        <v>8</v>
      </c>
      <c r="F12" s="68"/>
      <c r="G12" s="35">
        <f>Exergy!B6-Exergy!B7</f>
        <v>100.77475077269628</v>
      </c>
      <c r="H12" s="8">
        <f>Exergy!B25-Exergy!B24</f>
        <v>29.547053000869937</v>
      </c>
      <c r="I12" s="24">
        <f t="shared" si="0"/>
        <v>71.227697771826342</v>
      </c>
      <c r="J12" s="68"/>
      <c r="K12" s="8">
        <f>'Exergy (2)'!C6-'Exergy (2)'!C7</f>
        <v>100.79501233973997</v>
      </c>
      <c r="L12" s="8">
        <f>'Exergy (2)'!C25-'Exergy (2)'!C24</f>
        <v>29.547053000875739</v>
      </c>
      <c r="M12" s="24">
        <f t="shared" si="1"/>
        <v>71.247959338864234</v>
      </c>
      <c r="N12" s="68"/>
      <c r="O12" s="8">
        <f>'Exergy (2)'!D6-'Exergy (2)'!D7</f>
        <v>-2.0261567100533284E-2</v>
      </c>
      <c r="P12" s="8">
        <f>'Exergy (2)'!D25-'Exergy (2)'!D24</f>
        <v>0</v>
      </c>
      <c r="Q12" s="24">
        <f t="shared" si="2"/>
        <v>-2.0261567100533284E-2</v>
      </c>
    </row>
    <row r="13" spans="1:17" ht="15" customHeight="1" x14ac:dyDescent="0.25">
      <c r="A13" s="18" t="s">
        <v>106</v>
      </c>
      <c r="B13" s="4" t="s">
        <v>124</v>
      </c>
      <c r="C13" s="4" t="s">
        <v>108</v>
      </c>
      <c r="D13" s="4" t="s">
        <v>109</v>
      </c>
      <c r="E13" s="42" t="s">
        <v>8</v>
      </c>
      <c r="F13" s="68"/>
      <c r="G13" s="35">
        <f>Exergy!B14-Exergy!B15</f>
        <v>295.07579134339903</v>
      </c>
      <c r="H13" s="8">
        <f>Exergy!B11-Exergy!B10</f>
        <v>236.1651206030001</v>
      </c>
      <c r="I13" s="24">
        <f t="shared" si="0"/>
        <v>58.910670740398928</v>
      </c>
      <c r="J13" s="68"/>
      <c r="K13" s="8">
        <f>'Exergy (2)'!C14-'Exergy (2)'!C15</f>
        <v>295.07579134342996</v>
      </c>
      <c r="L13" s="8">
        <f>'Exergy (2)'!C11-'Exergy (2)'!C10</f>
        <v>236.16512060303012</v>
      </c>
      <c r="M13" s="24">
        <f t="shared" si="1"/>
        <v>58.910670740399837</v>
      </c>
      <c r="N13" s="68"/>
      <c r="O13" s="8">
        <f>'Exergy (2)'!D14-'Exergy (2)'!D15</f>
        <v>0</v>
      </c>
      <c r="P13" s="8">
        <f>'Exergy (2)'!D11-'Exergy (2)'!D10</f>
        <v>0</v>
      </c>
      <c r="Q13" s="24">
        <f t="shared" si="2"/>
        <v>0</v>
      </c>
    </row>
    <row r="14" spans="1:17" ht="15" customHeight="1" x14ac:dyDescent="0.25">
      <c r="A14" s="18" t="s">
        <v>107</v>
      </c>
      <c r="B14" s="4" t="s">
        <v>85</v>
      </c>
      <c r="C14" s="4" t="s">
        <v>110</v>
      </c>
      <c r="D14" s="4" t="s">
        <v>133</v>
      </c>
      <c r="E14" s="42" t="s">
        <v>8</v>
      </c>
      <c r="F14" s="68"/>
      <c r="G14" s="35">
        <f>Exergy!B15-Exergy!B16</f>
        <v>580.63887191960384</v>
      </c>
      <c r="H14" s="8">
        <f>Exergy!B26-Exergy!B25</f>
        <v>413.32473201973016</v>
      </c>
      <c r="I14" s="24">
        <f t="shared" si="0"/>
        <v>167.31413989987368</v>
      </c>
      <c r="J14" s="68"/>
      <c r="K14" s="8">
        <f>'Exergy (2)'!C15-'Exergy (2)'!C16</f>
        <v>580.63887200784984</v>
      </c>
      <c r="L14" s="8">
        <f>'Exergy (2)'!C26-'Exergy (2)'!C25</f>
        <v>413.3247320197313</v>
      </c>
      <c r="M14" s="24">
        <f t="shared" si="1"/>
        <v>167.31413998811854</v>
      </c>
      <c r="N14" s="68"/>
      <c r="O14" s="8">
        <f>'Exergy (2)'!D15-'Exergy (2)'!D16</f>
        <v>-8.8301021605730057E-8</v>
      </c>
      <c r="P14" s="8">
        <f>'Exergy (2)'!D26-'Exergy (2)'!D25</f>
        <v>0</v>
      </c>
      <c r="Q14" s="24">
        <f t="shared" si="2"/>
        <v>-8.8301021605730057E-8</v>
      </c>
    </row>
    <row r="15" spans="1:17" ht="15" customHeight="1" x14ac:dyDescent="0.25">
      <c r="A15" s="19" t="s">
        <v>127</v>
      </c>
      <c r="B15" s="15" t="s">
        <v>128</v>
      </c>
      <c r="C15" s="15" t="s">
        <v>134</v>
      </c>
      <c r="D15" s="15" t="s">
        <v>136</v>
      </c>
      <c r="E15" s="41" t="s">
        <v>8</v>
      </c>
      <c r="F15" s="68"/>
      <c r="G15" s="35">
        <f>Exergy!B16-Exergy!B17</f>
        <v>48.630859853401489</v>
      </c>
      <c r="H15" s="8" t="e">
        <f>Exergy!B28-Exergy!#REF!</f>
        <v>#REF!</v>
      </c>
      <c r="I15" s="24" t="e">
        <f t="shared" si="0"/>
        <v>#REF!</v>
      </c>
      <c r="J15" s="68"/>
      <c r="K15" s="8">
        <f>'Exergy (2)'!C16-'Exergy (2)'!C17</f>
        <v>48.664983432420286</v>
      </c>
      <c r="L15" s="8">
        <f>'Exergy (2)'!C29-'Exergy (2)'!C28</f>
        <v>-12.4202901724002</v>
      </c>
      <c r="M15" s="24">
        <f t="shared" si="1"/>
        <v>61.085273604820486</v>
      </c>
      <c r="N15" s="68"/>
      <c r="O15" s="8">
        <f>'Exergy (2)'!D16-'Exergy (2)'!D17</f>
        <v>-3.4123578901926521E-2</v>
      </c>
      <c r="P15" s="8">
        <f>'Exergy (2)'!D29-'Exergy (2)'!D28</f>
        <v>0</v>
      </c>
      <c r="Q15" s="24">
        <f t="shared" si="2"/>
        <v>-3.4123578901926521E-2</v>
      </c>
    </row>
    <row r="16" spans="1:17" ht="15" customHeight="1" x14ac:dyDescent="0.25">
      <c r="A16" s="18" t="s">
        <v>81</v>
      </c>
      <c r="B16" s="4" t="s">
        <v>129</v>
      </c>
      <c r="C16" s="4" t="s">
        <v>48</v>
      </c>
      <c r="D16" s="4" t="s">
        <v>49</v>
      </c>
      <c r="E16" s="42" t="s">
        <v>8</v>
      </c>
      <c r="F16" s="68"/>
      <c r="G16" s="37">
        <f>Exergy!B11</f>
        <v>20731.042413888601</v>
      </c>
      <c r="H16" s="14">
        <f>Exergy!B12</f>
        <v>20679.332853587501</v>
      </c>
      <c r="I16" s="23">
        <f t="shared" si="0"/>
        <v>51.709560301100282</v>
      </c>
      <c r="J16" s="68"/>
      <c r="K16" s="14">
        <f>'Exergy (2)'!C11</f>
        <v>1543.0845398685501</v>
      </c>
      <c r="L16" s="14">
        <f>'Exergy (2)'!C12</f>
        <v>1621.3067991220701</v>
      </c>
      <c r="M16" s="23">
        <f t="shared" si="1"/>
        <v>-78.222259253519951</v>
      </c>
      <c r="N16" s="68"/>
      <c r="O16" s="14">
        <f>'Exergy (2)'!D11</f>
        <v>19187.9578740201</v>
      </c>
      <c r="P16" s="14">
        <f>'Exergy (2)'!D12</f>
        <v>19058.026054465401</v>
      </c>
      <c r="Q16" s="23">
        <f t="shared" si="2"/>
        <v>129.93181955469845</v>
      </c>
    </row>
    <row r="17" spans="1:17" ht="15" customHeight="1" x14ac:dyDescent="0.25">
      <c r="A17" s="19" t="s">
        <v>82</v>
      </c>
      <c r="B17" s="15" t="s">
        <v>130</v>
      </c>
      <c r="C17" s="15" t="s">
        <v>50</v>
      </c>
      <c r="D17" s="15" t="s">
        <v>51</v>
      </c>
      <c r="E17" s="41" t="s">
        <v>8</v>
      </c>
      <c r="F17" s="68"/>
      <c r="G17" s="35">
        <f>Exergy!B13</f>
        <v>41103.3705942421</v>
      </c>
      <c r="H17" s="8">
        <f>Exergy!B14</f>
        <v>40997.978644701201</v>
      </c>
      <c r="I17" s="24">
        <f t="shared" si="0"/>
        <v>105.39194954089908</v>
      </c>
      <c r="J17" s="68"/>
      <c r="K17" s="64">
        <f>'Exergy (2)'!C13</f>
        <v>2860.3236590014699</v>
      </c>
      <c r="L17" s="8">
        <f>'Exergy (2)'!C14</f>
        <v>3002.86193935857</v>
      </c>
      <c r="M17" s="24">
        <f t="shared" si="1"/>
        <v>-142.53828035710012</v>
      </c>
      <c r="N17" s="68"/>
      <c r="O17" s="64">
        <f>'Exergy (2)'!D13</f>
        <v>38243.0469352406</v>
      </c>
      <c r="P17" s="8">
        <f>'Exergy (2)'!D14</f>
        <v>37995.116705342698</v>
      </c>
      <c r="Q17" s="24">
        <f t="shared" si="2"/>
        <v>247.93022989790188</v>
      </c>
    </row>
    <row r="18" spans="1:17" ht="15" customHeight="1" x14ac:dyDescent="0.25">
      <c r="A18" s="27" t="s">
        <v>83</v>
      </c>
      <c r="B18" s="28" t="s">
        <v>131</v>
      </c>
      <c r="C18" s="28" t="s">
        <v>135</v>
      </c>
      <c r="D18" s="28" t="s">
        <v>55</v>
      </c>
      <c r="E18" s="29" t="s">
        <v>8</v>
      </c>
      <c r="F18" s="68"/>
      <c r="G18" s="30">
        <f>Exergy!B17-Exergy!B19</f>
        <v>7048.0547048879962</v>
      </c>
      <c r="H18" s="31">
        <f>Exergy!B18</f>
        <v>6400.2287239158204</v>
      </c>
      <c r="I18" s="32">
        <f t="shared" si="0"/>
        <v>647.82598097217578</v>
      </c>
      <c r="J18" s="68"/>
      <c r="K18" s="30">
        <f>'Exergy (2)'!C17-'Exergy (2)'!C19</f>
        <v>831.73419724732003</v>
      </c>
      <c r="L18" s="31">
        <f>'Exergy (2)'!C18</f>
        <v>108.552566682361</v>
      </c>
      <c r="M18" s="32">
        <f t="shared" si="1"/>
        <v>723.18163056495905</v>
      </c>
      <c r="N18" s="68"/>
      <c r="O18" s="30">
        <f>'Exergy (2)'!D17-'Exergy (2)'!D19</f>
        <v>6216.3205076406994</v>
      </c>
      <c r="P18" s="31">
        <f>'Exergy (2)'!D18</f>
        <v>6291.6761572334599</v>
      </c>
      <c r="Q18" s="32">
        <f t="shared" si="2"/>
        <v>-75.355649592760528</v>
      </c>
    </row>
    <row r="19" spans="1:17" ht="15.75" customHeight="1" thickBot="1" x14ac:dyDescent="0.3">
      <c r="A19" s="20" t="s">
        <v>96</v>
      </c>
      <c r="B19" s="21" t="s">
        <v>112</v>
      </c>
      <c r="C19" s="21" t="s">
        <v>59</v>
      </c>
      <c r="D19" s="21" t="s">
        <v>60</v>
      </c>
      <c r="E19" s="43" t="s">
        <v>8</v>
      </c>
      <c r="F19" s="69"/>
      <c r="G19" s="38">
        <f>Exergy!B22</f>
        <v>32695.322632529798</v>
      </c>
      <c r="H19" s="22">
        <f>Exergy!B23</f>
        <v>32695.322632529798</v>
      </c>
      <c r="I19" s="26">
        <f t="shared" si="0"/>
        <v>0</v>
      </c>
      <c r="J19" s="69"/>
      <c r="K19" s="22">
        <f>'Exergy (2)'!C22</f>
        <v>1234.28061437428</v>
      </c>
      <c r="L19" s="22">
        <f>'Exergy (2)'!C23</f>
        <v>1234.2322602626</v>
      </c>
      <c r="M19" s="26">
        <f t="shared" si="1"/>
        <v>4.8354111680055212E-2</v>
      </c>
      <c r="N19" s="69"/>
      <c r="O19" s="22">
        <f>'Exergy (2)'!D22</f>
        <v>31461.042018155498</v>
      </c>
      <c r="P19" s="22">
        <f>'Exergy (2)'!D23</f>
        <v>31461.090372267201</v>
      </c>
      <c r="Q19" s="26">
        <f t="shared" si="2"/>
        <v>-4.8354111702792579E-2</v>
      </c>
    </row>
    <row r="21" spans="1:17" x14ac:dyDescent="0.25">
      <c r="F21" s="10"/>
      <c r="G21" s="11" t="s">
        <v>97</v>
      </c>
    </row>
    <row r="22" spans="1:17" x14ac:dyDescent="0.25">
      <c r="F22" s="9"/>
      <c r="G22" s="11" t="s">
        <v>98</v>
      </c>
    </row>
    <row r="23" spans="1:17" x14ac:dyDescent="0.25">
      <c r="F23" s="12"/>
      <c r="G23" s="11" t="s">
        <v>99</v>
      </c>
    </row>
    <row r="24" spans="1:17" x14ac:dyDescent="0.25">
      <c r="F24" s="13"/>
      <c r="G24" s="11" t="s">
        <v>100</v>
      </c>
    </row>
    <row r="25" spans="1:17" x14ac:dyDescent="0.25">
      <c r="F25" s="17"/>
      <c r="G25" s="11" t="s">
        <v>101</v>
      </c>
    </row>
  </sheetData>
  <mergeCells count="3">
    <mergeCell ref="J1:J19"/>
    <mergeCell ref="N1:N19"/>
    <mergeCell ref="F1:F19"/>
  </mergeCell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0000000}">
          <x14:formula1>
            <xm:f>Validate!$B$2:$B$3</xm:f>
          </x14:formula1>
          <xm:sqref>E2:E11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I57"/>
  <sheetViews>
    <sheetView workbookViewId="0">
      <selection activeCell="D35" sqref="D35"/>
    </sheetView>
  </sheetViews>
  <sheetFormatPr baseColWidth="10" defaultColWidth="10.85546875" defaultRowHeight="15" x14ac:dyDescent="0.25"/>
  <cols>
    <col min="1" max="1" width="6" customWidth="1"/>
    <col min="3" max="3" width="14.5703125" bestFit="1" customWidth="1"/>
    <col min="4" max="4" width="15.5703125" bestFit="1" customWidth="1"/>
    <col min="5" max="5" width="11.85546875" bestFit="1" customWidth="1"/>
  </cols>
  <sheetData>
    <row r="1" spans="1:35" x14ac:dyDescent="0.25">
      <c r="A1" s="2" t="s">
        <v>0</v>
      </c>
      <c r="B1" s="2" t="s">
        <v>39</v>
      </c>
      <c r="C1" s="2" t="s">
        <v>90</v>
      </c>
      <c r="D1" s="2" t="s">
        <v>91</v>
      </c>
      <c r="E1" s="2" t="s">
        <v>92</v>
      </c>
      <c r="F1" s="3" t="s">
        <v>113</v>
      </c>
    </row>
    <row r="2" spans="1:35" x14ac:dyDescent="0.25">
      <c r="A2" t="str">
        <f>Flows!A2</f>
        <v>B1</v>
      </c>
      <c r="B2" s="5">
        <v>7236.1417899133403</v>
      </c>
      <c r="C2" s="5">
        <v>250.20088127462901</v>
      </c>
      <c r="D2" s="5">
        <v>6985.9409086387104</v>
      </c>
      <c r="E2" s="5">
        <f t="shared" ref="E2:E28" si="0">SUM(C2:D2)</f>
        <v>7236.1417899133394</v>
      </c>
      <c r="F2" s="47">
        <f t="shared" ref="F2:F28" si="1">E2-B2</f>
        <v>0</v>
      </c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  <c r="AF2" s="52"/>
      <c r="AG2" s="52"/>
      <c r="AH2" s="52"/>
      <c r="AI2" s="52"/>
    </row>
    <row r="3" spans="1:35" x14ac:dyDescent="0.25">
      <c r="A3" t="str">
        <f>Flows!A3</f>
        <v>B2</v>
      </c>
      <c r="B3" s="5">
        <v>90.344426566272304</v>
      </c>
      <c r="C3" s="5">
        <v>83.703323546523805</v>
      </c>
      <c r="D3" s="5">
        <v>6.6411030197485204</v>
      </c>
      <c r="E3" s="5">
        <f t="shared" si="0"/>
        <v>90.344426566272318</v>
      </c>
      <c r="F3" s="47">
        <f t="shared" si="1"/>
        <v>0</v>
      </c>
      <c r="G3" s="52"/>
    </row>
    <row r="4" spans="1:35" x14ac:dyDescent="0.25">
      <c r="A4" t="str">
        <f>Flows!A4</f>
        <v>B3</v>
      </c>
      <c r="B4" s="5">
        <v>7271.1874252751604</v>
      </c>
      <c r="C4" s="5">
        <v>334.140986013798</v>
      </c>
      <c r="D4" s="5">
        <v>6937.0464392613603</v>
      </c>
      <c r="E4" s="5">
        <f t="shared" si="0"/>
        <v>7271.1874252751586</v>
      </c>
      <c r="F4" s="47">
        <f t="shared" si="1"/>
        <v>0</v>
      </c>
      <c r="G4" s="52"/>
    </row>
    <row r="5" spans="1:35" x14ac:dyDescent="0.25">
      <c r="A5" t="str">
        <f>Flows!A5</f>
        <v>B4</v>
      </c>
      <c r="B5" s="5">
        <v>39943.277573680803</v>
      </c>
      <c r="C5" s="5">
        <v>1567.3820872076001</v>
      </c>
      <c r="D5" s="5">
        <v>38375.895486473099</v>
      </c>
      <c r="E5" s="5">
        <f t="shared" si="0"/>
        <v>39943.277573680702</v>
      </c>
      <c r="F5" s="47">
        <f t="shared" si="1"/>
        <v>-1.0186340659856796E-10</v>
      </c>
      <c r="G5" s="52"/>
    </row>
    <row r="6" spans="1:35" x14ac:dyDescent="0.25">
      <c r="A6" t="str">
        <f>Flows!A6</f>
        <v>B5</v>
      </c>
      <c r="B6" s="5">
        <v>40616.655068321998</v>
      </c>
      <c r="C6" s="5">
        <v>2240.7595818488198</v>
      </c>
      <c r="D6" s="5">
        <v>38375.895486473099</v>
      </c>
      <c r="E6" s="5">
        <f t="shared" si="0"/>
        <v>40616.655068321917</v>
      </c>
      <c r="F6" s="47">
        <f t="shared" si="1"/>
        <v>-8.0035533756017685E-11</v>
      </c>
      <c r="G6" s="52"/>
    </row>
    <row r="7" spans="1:35" x14ac:dyDescent="0.25">
      <c r="A7" t="str">
        <f>Flows!A7</f>
        <v>B6</v>
      </c>
      <c r="B7" s="5">
        <v>40515.880317549301</v>
      </c>
      <c r="C7" s="5">
        <v>2139.9645695090799</v>
      </c>
      <c r="D7" s="5">
        <v>38375.915748040199</v>
      </c>
      <c r="E7" s="5">
        <f t="shared" si="0"/>
        <v>40515.880317549279</v>
      </c>
      <c r="F7" s="47">
        <f t="shared" si="1"/>
        <v>0</v>
      </c>
      <c r="G7" s="52"/>
    </row>
    <row r="8" spans="1:35" x14ac:dyDescent="0.25">
      <c r="A8" t="str">
        <f>Flows!A8</f>
        <v>B7</v>
      </c>
      <c r="B8" s="5">
        <v>40989.754586571296</v>
      </c>
      <c r="C8" s="5">
        <v>2613.83883853104</v>
      </c>
      <c r="D8" s="5">
        <v>38375.915748040199</v>
      </c>
      <c r="E8" s="5">
        <f t="shared" si="0"/>
        <v>40989.754586571238</v>
      </c>
      <c r="F8" s="47">
        <f t="shared" si="1"/>
        <v>-5.8207660913467407E-11</v>
      </c>
      <c r="G8" s="52"/>
    </row>
    <row r="9" spans="1:35" x14ac:dyDescent="0.25">
      <c r="A9" t="str">
        <f>Flows!A9</f>
        <v>B8</v>
      </c>
      <c r="B9" s="5">
        <v>20494.877293285601</v>
      </c>
      <c r="C9" s="5">
        <v>1306.91941926552</v>
      </c>
      <c r="D9" s="5">
        <v>19187.9578740201</v>
      </c>
      <c r="E9" s="5">
        <f t="shared" si="0"/>
        <v>20494.877293285619</v>
      </c>
      <c r="F9" s="47">
        <f t="shared" si="1"/>
        <v>0</v>
      </c>
      <c r="G9" s="52"/>
    </row>
    <row r="10" spans="1:35" x14ac:dyDescent="0.25">
      <c r="A10" t="str">
        <f>Flows!A10</f>
        <v>B9</v>
      </c>
      <c r="B10" s="5">
        <v>20494.877293285601</v>
      </c>
      <c r="C10" s="5">
        <v>1306.91941926552</v>
      </c>
      <c r="D10" s="5">
        <v>19187.9578740201</v>
      </c>
      <c r="E10" s="5">
        <f t="shared" si="0"/>
        <v>20494.877293285619</v>
      </c>
      <c r="F10" s="47">
        <f t="shared" si="1"/>
        <v>0</v>
      </c>
      <c r="G10" s="52"/>
    </row>
    <row r="11" spans="1:35" x14ac:dyDescent="0.25">
      <c r="A11" t="str">
        <f>Flows!A11</f>
        <v>B10</v>
      </c>
      <c r="B11" s="5">
        <v>20731.042413888601</v>
      </c>
      <c r="C11" s="5">
        <v>1543.0845398685501</v>
      </c>
      <c r="D11" s="5">
        <v>19187.9578740201</v>
      </c>
      <c r="E11" s="5">
        <f t="shared" si="0"/>
        <v>20731.042413888648</v>
      </c>
      <c r="F11" s="47">
        <f t="shared" si="1"/>
        <v>4.7293724492192268E-11</v>
      </c>
      <c r="G11" s="52"/>
    </row>
    <row r="12" spans="1:35" x14ac:dyDescent="0.25">
      <c r="A12" t="str">
        <f>Flows!A12</f>
        <v>B11</v>
      </c>
      <c r="B12" s="5">
        <v>20679.332853587501</v>
      </c>
      <c r="C12" s="5">
        <v>1621.3067991220701</v>
      </c>
      <c r="D12" s="5">
        <v>19058.026054465401</v>
      </c>
      <c r="E12" s="5">
        <f t="shared" si="0"/>
        <v>20679.332853587472</v>
      </c>
      <c r="F12" s="47">
        <f t="shared" si="1"/>
        <v>-2.9103830456733704E-11</v>
      </c>
      <c r="G12" s="52"/>
    </row>
    <row r="13" spans="1:35" x14ac:dyDescent="0.25">
      <c r="A13" t="str">
        <f>Flows!A13</f>
        <v>B12</v>
      </c>
      <c r="B13" s="5">
        <v>41103.3705942421</v>
      </c>
      <c r="C13" s="5">
        <v>2860.3236590014699</v>
      </c>
      <c r="D13" s="5">
        <v>38243.0469352406</v>
      </c>
      <c r="E13" s="5">
        <f t="shared" si="0"/>
        <v>41103.370594242071</v>
      </c>
      <c r="F13" s="47">
        <f t="shared" si="1"/>
        <v>0</v>
      </c>
      <c r="G13" s="52"/>
    </row>
    <row r="14" spans="1:35" x14ac:dyDescent="0.25">
      <c r="A14" t="str">
        <f>Flows!A14</f>
        <v>B13</v>
      </c>
      <c r="B14" s="5">
        <v>40997.978644701201</v>
      </c>
      <c r="C14" s="5">
        <v>3002.86193935857</v>
      </c>
      <c r="D14" s="5">
        <v>37995.116705342698</v>
      </c>
      <c r="E14" s="5">
        <f t="shared" si="0"/>
        <v>40997.978644701267</v>
      </c>
      <c r="F14" s="47">
        <f t="shared" si="1"/>
        <v>6.5483618527650833E-11</v>
      </c>
      <c r="G14" s="52"/>
    </row>
    <row r="15" spans="1:35" x14ac:dyDescent="0.25">
      <c r="A15" t="str">
        <f>Flows!A15</f>
        <v>B14</v>
      </c>
      <c r="B15" s="5">
        <v>40702.902853357802</v>
      </c>
      <c r="C15" s="5">
        <v>2707.78614801514</v>
      </c>
      <c r="D15" s="5">
        <v>37995.116705342698</v>
      </c>
      <c r="E15" s="5">
        <f t="shared" si="0"/>
        <v>40702.902853357838</v>
      </c>
      <c r="F15" s="47">
        <f t="shared" si="1"/>
        <v>0</v>
      </c>
      <c r="G15" s="52"/>
    </row>
    <row r="16" spans="1:35" x14ac:dyDescent="0.25">
      <c r="A16" t="str">
        <f>Flows!A16</f>
        <v>B15</v>
      </c>
      <c r="B16" s="5">
        <v>40122.263981438198</v>
      </c>
      <c r="C16" s="5">
        <v>2127.1472760072902</v>
      </c>
      <c r="D16" s="5">
        <v>37995.116705430999</v>
      </c>
      <c r="E16" s="5">
        <f t="shared" si="0"/>
        <v>40122.263981438286</v>
      </c>
      <c r="F16" s="47">
        <f t="shared" si="1"/>
        <v>8.7311491370201111E-11</v>
      </c>
      <c r="G16" s="52"/>
    </row>
    <row r="17" spans="1:7" x14ac:dyDescent="0.25">
      <c r="A17" t="str">
        <f>Flows!A17</f>
        <v>B16</v>
      </c>
      <c r="B17" s="5">
        <v>40073.633121584797</v>
      </c>
      <c r="C17" s="5">
        <v>2078.4822925748699</v>
      </c>
      <c r="D17" s="5">
        <v>37995.150829009901</v>
      </c>
      <c r="E17" s="5">
        <f t="shared" si="0"/>
        <v>40073.633121584768</v>
      </c>
      <c r="F17" s="47">
        <f t="shared" si="1"/>
        <v>0</v>
      </c>
      <c r="G17" s="52"/>
    </row>
    <row r="18" spans="1:7" x14ac:dyDescent="0.25">
      <c r="A18" t="str">
        <f>Flows!A18</f>
        <v>B17</v>
      </c>
      <c r="B18" s="5">
        <v>6400.2287239158204</v>
      </c>
      <c r="C18" s="5">
        <v>108.552566682361</v>
      </c>
      <c r="D18" s="5">
        <v>6291.6761572334599</v>
      </c>
      <c r="E18" s="5">
        <f t="shared" si="0"/>
        <v>6400.2287239158213</v>
      </c>
      <c r="F18" s="47">
        <f t="shared" si="1"/>
        <v>0</v>
      </c>
      <c r="G18" s="52"/>
    </row>
    <row r="19" spans="1:7" x14ac:dyDescent="0.25">
      <c r="A19" t="str">
        <f>Flows!A19</f>
        <v>B18</v>
      </c>
      <c r="B19" s="5">
        <v>33025.578416696801</v>
      </c>
      <c r="C19" s="5">
        <v>1246.7480953275499</v>
      </c>
      <c r="D19" s="5">
        <v>31778.830321369202</v>
      </c>
      <c r="E19" s="5">
        <f t="shared" si="0"/>
        <v>33025.57841669675</v>
      </c>
      <c r="F19" s="47">
        <f t="shared" si="1"/>
        <v>0</v>
      </c>
      <c r="G19" s="52"/>
    </row>
    <row r="20" spans="1:7" x14ac:dyDescent="0.25">
      <c r="A20" t="str">
        <f>Flows!A20</f>
        <v>B19</v>
      </c>
      <c r="B20" s="5">
        <v>330.255784166968</v>
      </c>
      <c r="C20" s="5">
        <v>12.4674809532755</v>
      </c>
      <c r="D20" s="5">
        <v>317.78830321369202</v>
      </c>
      <c r="E20" s="5">
        <f t="shared" si="0"/>
        <v>330.25578416696754</v>
      </c>
      <c r="F20" s="47">
        <f t="shared" si="1"/>
        <v>-4.5474735088646412E-13</v>
      </c>
      <c r="G20" s="52"/>
    </row>
    <row r="21" spans="1:7" x14ac:dyDescent="0.25">
      <c r="A21" t="str">
        <f>Flows!A21</f>
        <v>B20</v>
      </c>
      <c r="B21" s="5">
        <v>330.25563285397402</v>
      </c>
      <c r="C21" s="5">
        <v>12.467329640281401</v>
      </c>
      <c r="D21" s="5">
        <v>317.78830321369202</v>
      </c>
      <c r="E21" s="5">
        <f t="shared" si="0"/>
        <v>330.2556328539734</v>
      </c>
      <c r="F21" s="47">
        <f t="shared" si="1"/>
        <v>-6.2527760746888816E-13</v>
      </c>
      <c r="G21" s="52"/>
    </row>
    <row r="22" spans="1:7" x14ac:dyDescent="0.25">
      <c r="A22" t="str">
        <f>Flows!A22</f>
        <v>B21</v>
      </c>
      <c r="B22" s="5">
        <v>32695.322632529798</v>
      </c>
      <c r="C22" s="5">
        <v>1234.28061437428</v>
      </c>
      <c r="D22" s="5">
        <v>31461.042018155498</v>
      </c>
      <c r="E22" s="5">
        <f t="shared" si="0"/>
        <v>32695.32263252978</v>
      </c>
      <c r="F22" s="47">
        <f t="shared" si="1"/>
        <v>0</v>
      </c>
      <c r="G22" s="52"/>
    </row>
    <row r="23" spans="1:7" x14ac:dyDescent="0.25">
      <c r="A23" t="str">
        <f>Flows!A23</f>
        <v>B22</v>
      </c>
      <c r="B23" s="5">
        <v>32695.322632529798</v>
      </c>
      <c r="C23" s="5">
        <v>1234.2322602626</v>
      </c>
      <c r="D23" s="5">
        <v>31461.090372267201</v>
      </c>
      <c r="E23" s="5">
        <f t="shared" si="0"/>
        <v>32695.322632529802</v>
      </c>
      <c r="F23" s="47">
        <f t="shared" si="1"/>
        <v>0</v>
      </c>
      <c r="G23" s="52"/>
    </row>
    <row r="24" spans="1:7" x14ac:dyDescent="0.25">
      <c r="A24" t="str">
        <f>Flows!A24</f>
        <v>B23</v>
      </c>
      <c r="B24" s="5">
        <v>1259.81546687015</v>
      </c>
      <c r="C24" s="5">
        <v>2.4379465283839599</v>
      </c>
      <c r="D24" s="5">
        <v>1257.3775203417599</v>
      </c>
      <c r="E24" s="5">
        <f t="shared" si="0"/>
        <v>1259.8154668701438</v>
      </c>
      <c r="F24" s="47">
        <f t="shared" si="1"/>
        <v>-6.1390892369672656E-12</v>
      </c>
      <c r="G24" s="52"/>
    </row>
    <row r="25" spans="1:7" x14ac:dyDescent="0.25">
      <c r="A25" t="str">
        <f>Flows!A25</f>
        <v>B24</v>
      </c>
      <c r="B25" s="5">
        <v>1289.3625198710199</v>
      </c>
      <c r="C25" s="5">
        <v>31.984999529259699</v>
      </c>
      <c r="D25" s="5">
        <v>1257.3775203417599</v>
      </c>
      <c r="E25" s="5">
        <f t="shared" si="0"/>
        <v>1289.3625198710197</v>
      </c>
      <c r="F25" s="47">
        <f t="shared" si="1"/>
        <v>0</v>
      </c>
      <c r="G25" s="52"/>
    </row>
    <row r="26" spans="1:7" x14ac:dyDescent="0.25">
      <c r="A26" t="str">
        <f>Flows!A26</f>
        <v>B25</v>
      </c>
      <c r="B26" s="5">
        <v>1702.6872518907501</v>
      </c>
      <c r="C26" s="5">
        <v>445.30973154899101</v>
      </c>
      <c r="D26" s="5">
        <v>1257.3775203417599</v>
      </c>
      <c r="E26" s="5">
        <f t="shared" si="0"/>
        <v>1702.687251890751</v>
      </c>
      <c r="F26" s="47">
        <f t="shared" si="1"/>
        <v>0</v>
      </c>
      <c r="G26" s="52"/>
    </row>
    <row r="27" spans="1:7" x14ac:dyDescent="0.25">
      <c r="A27" t="str">
        <f>Flows!A27</f>
        <v>B26</v>
      </c>
      <c r="B27" s="5">
        <v>1702.6872518907501</v>
      </c>
      <c r="C27" s="5">
        <v>445.30973154899101</v>
      </c>
      <c r="D27" s="5">
        <v>1257.3775203417599</v>
      </c>
      <c r="E27" s="5">
        <f t="shared" si="0"/>
        <v>1702.687251890751</v>
      </c>
      <c r="F27" s="47">
        <f t="shared" si="1"/>
        <v>0</v>
      </c>
      <c r="G27" s="52"/>
    </row>
    <row r="28" spans="1:7" x14ac:dyDescent="0.25">
      <c r="A28" t="e">
        <f>Flows!#REF!</f>
        <v>#REF!</v>
      </c>
      <c r="B28" s="5">
        <v>13879.9311212965</v>
      </c>
      <c r="C28" s="5">
        <v>13637.6486075382</v>
      </c>
      <c r="D28" s="5">
        <v>242.28251375823601</v>
      </c>
      <c r="E28" s="5">
        <f t="shared" si="0"/>
        <v>13879.931121296437</v>
      </c>
      <c r="F28" s="47">
        <f t="shared" si="1"/>
        <v>-6.3664629124104977E-11</v>
      </c>
      <c r="G28" s="52"/>
    </row>
    <row r="29" spans="1:7" x14ac:dyDescent="0.25">
      <c r="A29" t="str">
        <f>Flows!A28</f>
        <v>QC</v>
      </c>
      <c r="B29" s="5">
        <v>13867.5108311241</v>
      </c>
      <c r="C29" s="5">
        <v>13625.2283173658</v>
      </c>
      <c r="D29" s="5">
        <v>242.28251375823601</v>
      </c>
      <c r="E29" s="5">
        <f t="shared" ref="E29:E32" si="2">SUM(C29:D29)</f>
        <v>13867.510831124036</v>
      </c>
      <c r="F29" s="47">
        <f t="shared" ref="F29:F32" si="3">E29-B29</f>
        <v>-6.3664629124104977E-11</v>
      </c>
      <c r="G29" s="52"/>
    </row>
    <row r="30" spans="1:7" x14ac:dyDescent="0.25">
      <c r="A30" t="str">
        <f>Flows!A29</f>
        <v>B29</v>
      </c>
      <c r="B30" s="5">
        <v>823.95961848369905</v>
      </c>
      <c r="C30" s="5">
        <v>823.95961848369905</v>
      </c>
      <c r="D30" s="5">
        <v>0</v>
      </c>
      <c r="E30" s="5">
        <f t="shared" si="2"/>
        <v>823.95961848369905</v>
      </c>
      <c r="F30" s="47">
        <f t="shared" si="3"/>
        <v>0</v>
      </c>
    </row>
    <row r="31" spans="1:7" x14ac:dyDescent="0.25">
      <c r="A31" t="str">
        <f>Flows!A30</f>
        <v>B30</v>
      </c>
      <c r="B31" s="5">
        <v>571.02457496184297</v>
      </c>
      <c r="C31" s="5">
        <v>571.02457496184297</v>
      </c>
      <c r="D31" s="5">
        <v>0</v>
      </c>
      <c r="E31" s="5">
        <f t="shared" si="2"/>
        <v>571.02457496184297</v>
      </c>
      <c r="F31" s="47">
        <f t="shared" si="3"/>
        <v>0</v>
      </c>
    </row>
    <row r="32" spans="1:7" x14ac:dyDescent="0.25">
      <c r="A32" t="s">
        <v>118</v>
      </c>
      <c r="B32" s="5">
        <f>B29</f>
        <v>13867.5108311241</v>
      </c>
      <c r="C32" s="5">
        <f>C29</f>
        <v>13625.2283173658</v>
      </c>
      <c r="D32" s="5">
        <f>D29</f>
        <v>242.28251375823601</v>
      </c>
      <c r="E32" s="5">
        <f t="shared" si="2"/>
        <v>13867.510831124036</v>
      </c>
      <c r="F32" s="47">
        <f t="shared" si="3"/>
        <v>-6.3664629124104977E-11</v>
      </c>
    </row>
    <row r="33" spans="2:6" x14ac:dyDescent="0.25">
      <c r="B33" s="5"/>
      <c r="C33" s="5"/>
      <c r="D33" s="5"/>
      <c r="E33" s="5"/>
      <c r="F33" s="5"/>
    </row>
    <row r="34" spans="2:6" x14ac:dyDescent="0.25">
      <c r="B34" s="5"/>
      <c r="C34" s="5"/>
      <c r="D34" s="5"/>
      <c r="E34" s="5"/>
      <c r="F34" s="5"/>
    </row>
    <row r="35" spans="2:6" x14ac:dyDescent="0.25">
      <c r="B35" s="5"/>
      <c r="C35" s="5"/>
      <c r="D35" s="5"/>
      <c r="E35" s="5"/>
      <c r="F35" s="5"/>
    </row>
    <row r="36" spans="2:6" x14ac:dyDescent="0.25">
      <c r="B36" s="5"/>
      <c r="C36" s="5"/>
      <c r="D36" s="5"/>
      <c r="E36" s="5"/>
      <c r="F36" s="5"/>
    </row>
    <row r="37" spans="2:6" x14ac:dyDescent="0.25">
      <c r="B37" s="5"/>
      <c r="C37" s="5"/>
      <c r="D37" s="5"/>
      <c r="E37" s="5"/>
      <c r="F37" s="5"/>
    </row>
    <row r="38" spans="2:6" x14ac:dyDescent="0.25">
      <c r="B38" s="5"/>
      <c r="C38" s="5"/>
      <c r="D38" s="5"/>
      <c r="E38" s="5"/>
      <c r="F38" s="5"/>
    </row>
    <row r="39" spans="2:6" x14ac:dyDescent="0.25">
      <c r="B39" s="5"/>
      <c r="C39" s="5"/>
      <c r="D39" s="5"/>
      <c r="E39" s="5"/>
      <c r="F39" s="5"/>
    </row>
    <row r="40" spans="2:6" x14ac:dyDescent="0.25">
      <c r="B40" s="5"/>
      <c r="C40" s="5"/>
      <c r="D40" s="5"/>
      <c r="E40" s="5"/>
      <c r="F40" s="5"/>
    </row>
    <row r="41" spans="2:6" x14ac:dyDescent="0.25">
      <c r="B41" s="5"/>
      <c r="C41" s="5"/>
      <c r="D41" s="5"/>
      <c r="E41" s="5"/>
      <c r="F41" s="5"/>
    </row>
    <row r="42" spans="2:6" x14ac:dyDescent="0.25">
      <c r="B42" s="5"/>
      <c r="C42" s="5"/>
      <c r="D42" s="5"/>
      <c r="E42" s="5"/>
      <c r="F42" s="5"/>
    </row>
    <row r="43" spans="2:6" x14ac:dyDescent="0.25">
      <c r="B43" s="5"/>
      <c r="C43" s="5"/>
      <c r="D43" s="5"/>
      <c r="E43" s="5"/>
      <c r="F43" s="5"/>
    </row>
    <row r="44" spans="2:6" x14ac:dyDescent="0.25">
      <c r="B44" s="5"/>
      <c r="C44" s="5"/>
      <c r="D44" s="5"/>
      <c r="E44" s="5"/>
      <c r="F44" s="5"/>
    </row>
    <row r="45" spans="2:6" x14ac:dyDescent="0.25">
      <c r="B45" s="5"/>
      <c r="C45" s="5"/>
      <c r="D45" s="5"/>
      <c r="E45" s="5"/>
      <c r="F45" s="5"/>
    </row>
    <row r="46" spans="2:6" x14ac:dyDescent="0.25">
      <c r="B46" s="5"/>
      <c r="C46" s="5"/>
      <c r="D46" s="5"/>
      <c r="E46" s="5"/>
      <c r="F46" s="5"/>
    </row>
    <row r="47" spans="2:6" x14ac:dyDescent="0.25">
      <c r="B47" s="5"/>
      <c r="C47" s="5"/>
      <c r="D47" s="5"/>
      <c r="E47" s="5"/>
      <c r="F47" s="5"/>
    </row>
    <row r="48" spans="2:6" x14ac:dyDescent="0.25">
      <c r="B48" s="5"/>
      <c r="C48" s="5"/>
      <c r="D48" s="5"/>
      <c r="E48" s="5"/>
      <c r="F48" s="5"/>
    </row>
    <row r="49" spans="2:6" x14ac:dyDescent="0.25">
      <c r="B49" s="5"/>
      <c r="C49" s="5"/>
      <c r="D49" s="5"/>
      <c r="E49" s="5"/>
      <c r="F49" s="5"/>
    </row>
    <row r="50" spans="2:6" x14ac:dyDescent="0.25">
      <c r="B50" s="5"/>
      <c r="C50" s="5"/>
      <c r="D50" s="5"/>
      <c r="E50" s="5"/>
      <c r="F50" s="5"/>
    </row>
    <row r="51" spans="2:6" x14ac:dyDescent="0.25">
      <c r="B51" s="5"/>
      <c r="C51" s="5"/>
      <c r="D51" s="5"/>
      <c r="E51" s="5"/>
      <c r="F51" s="5"/>
    </row>
    <row r="52" spans="2:6" x14ac:dyDescent="0.25">
      <c r="B52" s="5"/>
      <c r="C52" s="5"/>
      <c r="D52" s="5"/>
      <c r="E52" s="5"/>
      <c r="F52" s="5"/>
    </row>
    <row r="53" spans="2:6" x14ac:dyDescent="0.25">
      <c r="B53" s="5"/>
      <c r="C53" s="5"/>
      <c r="D53" s="5"/>
      <c r="E53" s="5"/>
      <c r="F53" s="5"/>
    </row>
    <row r="54" spans="2:6" x14ac:dyDescent="0.25">
      <c r="B54" s="5"/>
      <c r="C54" s="5"/>
      <c r="D54" s="5"/>
      <c r="E54" s="5"/>
      <c r="F54" s="5"/>
    </row>
    <row r="55" spans="2:6" x14ac:dyDescent="0.25">
      <c r="B55" s="5"/>
      <c r="C55" s="5"/>
      <c r="D55" s="5"/>
      <c r="E55" s="5"/>
      <c r="F55" s="5"/>
    </row>
    <row r="56" spans="2:6" x14ac:dyDescent="0.25">
      <c r="B56" s="5"/>
      <c r="C56" s="5"/>
      <c r="D56" s="5"/>
      <c r="E56" s="5"/>
      <c r="F56" s="5"/>
    </row>
    <row r="57" spans="2:6" x14ac:dyDescent="0.25">
      <c r="B57" s="5"/>
      <c r="C57" s="5"/>
      <c r="D57" s="5"/>
      <c r="E57" s="5"/>
      <c r="F57" s="5"/>
    </row>
  </sheetData>
  <conditionalFormatting sqref="F2:F32">
    <cfRule type="cellIs" dxfId="0" priority="1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Rangos con nombre</vt:lpstr>
      </vt:variant>
      <vt:variant>
        <vt:i4>8</vt:i4>
      </vt:variant>
    </vt:vector>
  </HeadingPairs>
  <TitlesOfParts>
    <vt:vector size="20" baseType="lpstr">
      <vt:lpstr>PhysicalDiagram</vt:lpstr>
      <vt:lpstr>Validate</vt:lpstr>
      <vt:lpstr>Flows</vt:lpstr>
      <vt:lpstr>Processes</vt:lpstr>
      <vt:lpstr>Exergy</vt:lpstr>
      <vt:lpstr>Format</vt:lpstr>
      <vt:lpstr>WasteDefinition</vt:lpstr>
      <vt:lpstr>Processes (2)</vt:lpstr>
      <vt:lpstr>Exergy (2)</vt:lpstr>
      <vt:lpstr>ResourcesCost2</vt:lpstr>
      <vt:lpstr>NH3 synthesis Exergy analysis</vt:lpstr>
      <vt:lpstr>Energy Streams</vt:lpstr>
      <vt:lpstr>Flows!cgam_flows</vt:lpstr>
      <vt:lpstr>Processes!cgam_processes</vt:lpstr>
      <vt:lpstr>'Processes (2)'!cgam_processes</vt:lpstr>
      <vt:lpstr>'Processes (2)'!cgam_processes_1</vt:lpstr>
      <vt:lpstr>Exergy!cgam_sample</vt:lpstr>
      <vt:lpstr>'Exergy (2)'!cgam_sample</vt:lpstr>
      <vt:lpstr>ResourcesCost2!tgas_c0</vt:lpstr>
      <vt:lpstr>Format!tgas_fmt</vt:lpstr>
    </vt:vector>
  </TitlesOfParts>
  <Company>ENEL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Torres Cuadra, Cesar</dc:creator>
  <cp:lastModifiedBy>César Torres Cuadra</cp:lastModifiedBy>
  <dcterms:created xsi:type="dcterms:W3CDTF">2020-06-03T07:18:00Z</dcterms:created>
  <dcterms:modified xsi:type="dcterms:W3CDTF">2024-02-28T14:03:52Z</dcterms:modified>
</cp:coreProperties>
</file>